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3"/>
  </bookViews>
  <sheets>
    <sheet name="汇总" sheetId="4" r:id="rId1"/>
    <sheet name="产能分析表9月 " sheetId="7" r:id="rId2"/>
    <sheet name="产能分析表10月 " sheetId="8" r:id="rId3"/>
    <sheet name="产能分析表11月  (2)" sheetId="9" r:id="rId4"/>
    <sheet name="产值分析表" sheetId="6" r:id="rId5"/>
    <sheet name="产能分析表6月" sheetId="5" r:id="rId6"/>
    <sheet name="产能分析表5月" sheetId="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1" hidden="1">'产能分析表9月 '!$A$1:$N$211</definedName>
    <definedName name="_xlnm._FilterDatabase" localSheetId="4" hidden="1">产值分析表!$A$1:$G$363</definedName>
    <definedName name="_xlnm._FilterDatabase" localSheetId="2" hidden="1">'产能分析表10月 '!$3:$3</definedName>
    <definedName name="_xlnm._FilterDatabase" localSheetId="3" hidden="1">'产能分析表11月  (2)'!$3:$3</definedName>
    <definedName name="_xlnm.Print_Area" localSheetId="3">'产能分析表11月  (2)'!$A$202:$L$218</definedName>
  </definedNames>
  <calcPr calcId="144525"/>
</workbook>
</file>

<file path=xl/sharedStrings.xml><?xml version="1.0" encoding="utf-8"?>
<sst xmlns="http://schemas.openxmlformats.org/spreadsheetml/2006/main" count="4187" uniqueCount="1223">
  <si>
    <t>座椅车间月计划分析汇总</t>
  </si>
  <si>
    <t>裁决</t>
  </si>
  <si>
    <t>制成</t>
  </si>
  <si>
    <t>审核</t>
  </si>
  <si>
    <t>批准</t>
  </si>
  <si>
    <t>陈浩</t>
  </si>
  <si>
    <t>陈伟</t>
  </si>
  <si>
    <t>分析说明：</t>
  </si>
  <si>
    <t>产能：
按6月份预示计划，座椅减去库存需求41957件，车间现有人员66人，每日工作10小时，
欧曼，主要生产H4，卧铺产品，需21天完成生产任务；（18人）
越分，主要生产B40产品，需20天完成生产任务； （13人）
湖南、诸城，主要生产M4轻卡，M4中期改款产品，需21天完成生产任务；（9人）
济南、河南、青岛需24天完成生产任务；（14人）
戴姆勒H6现有9人，除生产H6外，每天支援轻卡班组。
上料工2人，电工1人</t>
  </si>
  <si>
    <t>影响产能：
1、间接管理人员47人，合计占比人数26人；
2、物料异常，导致半成品下线，物料等待，频繁切线等
3、产品品种多频繁切线
4、工装托盘缺少，下线后重新装箱
5、人员流失率大，员工操作不熟练</t>
  </si>
  <si>
    <t>产值：
根据6月份预示计划，产值合计1450.85万元（包含随车件、部分产品未定价），一线与管理人员合计92人，年人均产值189.24万元。</t>
  </si>
  <si>
    <t>线体</t>
  </si>
  <si>
    <t>销售量</t>
  </si>
  <si>
    <t>销售额（万）</t>
  </si>
  <si>
    <t>标配人数</t>
  </si>
  <si>
    <t>生产天数</t>
  </si>
  <si>
    <t>月人均产值</t>
  </si>
  <si>
    <t>年人均产值</t>
  </si>
  <si>
    <t>备注</t>
  </si>
  <si>
    <t>重卡</t>
  </si>
  <si>
    <t>B40</t>
  </si>
  <si>
    <t>轻卡</t>
  </si>
  <si>
    <t>H6</t>
  </si>
  <si>
    <t>费用</t>
  </si>
  <si>
    <t>序号</t>
  </si>
  <si>
    <t>月份</t>
  </si>
  <si>
    <t>预示数量</t>
  </si>
  <si>
    <t>一线人员</t>
  </si>
  <si>
    <t>管理人员</t>
  </si>
  <si>
    <t>天数</t>
  </si>
  <si>
    <t>制造费用</t>
  </si>
  <si>
    <t>产值</t>
  </si>
  <si>
    <t>座椅车间产能分析表-9月</t>
  </si>
  <si>
    <t>客户</t>
  </si>
  <si>
    <t>产品</t>
  </si>
  <si>
    <t>图号</t>
  </si>
  <si>
    <t>QAD号</t>
  </si>
  <si>
    <t>月销售计划预测</t>
  </si>
  <si>
    <t>节拍（ST)（含15%宽放时间）</t>
  </si>
  <si>
    <t>产能/小时</t>
  </si>
  <si>
    <t>生产线人数</t>
  </si>
  <si>
    <t>需求工时</t>
  </si>
  <si>
    <t>需求天数</t>
  </si>
  <si>
    <t>销售价</t>
  </si>
  <si>
    <t>欧曼座椅</t>
  </si>
  <si>
    <t>H4-A气悬浮织物+PVC驾驶员（灰色）（带扶手)</t>
  </si>
  <si>
    <t>H468100000226</t>
  </si>
  <si>
    <t>SHT0014048</t>
  </si>
  <si>
    <t>H4A面料升级副司机座椅总成（新面料）</t>
  </si>
  <si>
    <t>H4681021100A0</t>
  </si>
  <si>
    <t>SHT0000847</t>
  </si>
  <si>
    <t>H4-B（2.0款）气悬浮驾驶员座椅（带扶手)</t>
  </si>
  <si>
    <t>H468100000224</t>
  </si>
  <si>
    <t>SHT0014050</t>
  </si>
  <si>
    <t>2019款H4-B气悬浮副驾驶员座椅</t>
  </si>
  <si>
    <t>H468100000054</t>
  </si>
  <si>
    <t>SHT0001563</t>
  </si>
  <si>
    <t>2019款H4-S气悬浮副驾驶员座椅</t>
  </si>
  <si>
    <t>H468100000055</t>
  </si>
  <si>
    <t>SHT0001564</t>
  </si>
  <si>
    <t>H4-S（2.0款）气悬浮驾驶员座椅</t>
  </si>
  <si>
    <t>H468100000016</t>
  </si>
  <si>
    <t>SHT0002390</t>
  </si>
  <si>
    <t>H4-S（2.0款）气悬浮驾驶员座椅（带扶手)</t>
  </si>
  <si>
    <t>H468100000222</t>
  </si>
  <si>
    <t>SHT0014051</t>
  </si>
  <si>
    <t>2.2造型升级GTL-E公路车驾驶员座椅</t>
  </si>
  <si>
    <t>H468100000044</t>
  </si>
  <si>
    <t>SHT0013939</t>
  </si>
  <si>
    <t>2.2造型升级GTL-E公路车副司机座椅</t>
  </si>
  <si>
    <t>H468100000046</t>
  </si>
  <si>
    <t>SHT0014024</t>
  </si>
  <si>
    <t>2.2造型升级GTL-C公路车副司机座椅</t>
  </si>
  <si>
    <t>H468100000062</t>
  </si>
  <si>
    <t>SHT0014073</t>
  </si>
  <si>
    <t>2.2造型升级GTL-C公路车正司机座椅</t>
  </si>
  <si>
    <t>H468100000096</t>
  </si>
  <si>
    <t>SHT0014069</t>
  </si>
  <si>
    <t>2.2造型升级GTL-C公路车驾驶员座椅（电加热）</t>
  </si>
  <si>
    <t>H468100000064</t>
  </si>
  <si>
    <t>SHT0012914</t>
  </si>
  <si>
    <t>2.2-EST公路车驾驶员座椅（单加热，扶手）</t>
  </si>
  <si>
    <t>H568100000138</t>
  </si>
  <si>
    <t>SHT0013981</t>
  </si>
  <si>
    <t>2.2-EST公路车副司机座椅</t>
  </si>
  <si>
    <t>H568100000141</t>
  </si>
  <si>
    <t>SHT0014956</t>
  </si>
  <si>
    <t>2.2-EST公路车驾驶员座椅（无通风、无加热，扶手）</t>
  </si>
  <si>
    <t>H568100000139</t>
  </si>
  <si>
    <t>SHT0014948</t>
  </si>
  <si>
    <t>2.2-EST公路车驾驶员座椅（通风、加热，扶手）</t>
  </si>
  <si>
    <t>H568100000140</t>
  </si>
  <si>
    <t>SHT0014949</t>
  </si>
  <si>
    <t>11款右舵豪华正司机（气囊）</t>
  </si>
  <si>
    <t>H0681010013A0</t>
  </si>
  <si>
    <t>SHT0000877</t>
  </si>
  <si>
    <t>11款右舵副司机</t>
  </si>
  <si>
    <t>H0681020004A0</t>
  </si>
  <si>
    <t>SHT0000878</t>
  </si>
  <si>
    <t>11款右舵标准正司机（机械）</t>
  </si>
  <si>
    <t>H0681010014A0</t>
  </si>
  <si>
    <t>SHT0000885</t>
  </si>
  <si>
    <t>欧曼升级面料右舵标准卧（11款）</t>
  </si>
  <si>
    <t>H0704010007A0</t>
  </si>
  <si>
    <t>SHT0000862</t>
  </si>
  <si>
    <t>欧曼升级面料右舵宽车中间座（11款）</t>
  </si>
  <si>
    <t>H0681050002A0</t>
  </si>
  <si>
    <t>SHT0000879</t>
  </si>
  <si>
    <t>H3改型驾驶员座椅2.0版</t>
  </si>
  <si>
    <t>H0681010100A0</t>
  </si>
  <si>
    <t>SHT0012128</t>
  </si>
  <si>
    <t>H3改型副驾驶员座椅加强版</t>
  </si>
  <si>
    <t>H0681020100A0</t>
  </si>
  <si>
    <t>SHT0002500</t>
  </si>
  <si>
    <t>GTL-B下卧铺总成</t>
  </si>
  <si>
    <t>H470400000026</t>
  </si>
  <si>
    <t>SHT0013017</t>
  </si>
  <si>
    <t>GTL-S下卧铺总成</t>
  </si>
  <si>
    <t>H470400000027</t>
  </si>
  <si>
    <t>SHT0013018</t>
  </si>
  <si>
    <t>GTL-B上卧铺总成</t>
  </si>
  <si>
    <t>H470400000213</t>
  </si>
  <si>
    <t>SHT0013025</t>
  </si>
  <si>
    <t>GTL-S上卧铺总成</t>
  </si>
  <si>
    <t>H470400000214</t>
  </si>
  <si>
    <t>SHT0013026</t>
  </si>
  <si>
    <t>银河上卧铺总成</t>
  </si>
  <si>
    <t>H570400000045</t>
  </si>
  <si>
    <t>SHT0014345</t>
  </si>
  <si>
    <t>银河下卧铺总成</t>
  </si>
  <si>
    <t>H570400000046</t>
  </si>
  <si>
    <t>SHT0014351</t>
  </si>
  <si>
    <t>2018款上卧铺总成</t>
  </si>
  <si>
    <t>H470400000211</t>
  </si>
  <si>
    <t>SHT0013023</t>
  </si>
  <si>
    <t>2018款下卧铺总成</t>
  </si>
  <si>
    <t>H470400000158</t>
  </si>
  <si>
    <t>SHT0013015</t>
  </si>
  <si>
    <t>H4-B下卧铺垫总成(新）</t>
  </si>
  <si>
    <t>H4704010208A0</t>
  </si>
  <si>
    <t>SHT0000868</t>
  </si>
  <si>
    <t>H4-S上卧铺总成</t>
  </si>
  <si>
    <t>H4704010102A0</t>
  </si>
  <si>
    <t>SHT0000844</t>
  </si>
  <si>
    <t>西南版H4上卧铺总成</t>
  </si>
  <si>
    <t>H470400000002</t>
  </si>
  <si>
    <t>SHT0000899</t>
  </si>
  <si>
    <t>福田11款椰棕年度型下卧铺（薄）</t>
  </si>
  <si>
    <t>H0704010206A0</t>
  </si>
  <si>
    <t>SHT0000897</t>
  </si>
  <si>
    <t>VT欧曼升级标准卧铺 大</t>
  </si>
  <si>
    <t>H0704010001A0</t>
  </si>
  <si>
    <t>SHT0000861</t>
  </si>
  <si>
    <t>H4 后围固定支架（太行）</t>
  </si>
  <si>
    <t>H4704010380A0</t>
  </si>
  <si>
    <t>SHT0000770</t>
  </si>
  <si>
    <t>福田H4司机后端固定支座（正大）</t>
  </si>
  <si>
    <t>H4681010099A0</t>
  </si>
  <si>
    <t>SHT0000778</t>
  </si>
  <si>
    <t>福田H4副地板连接支座配件（长生）</t>
  </si>
  <si>
    <t>H4681020200A0</t>
  </si>
  <si>
    <t>SHT0000779</t>
  </si>
  <si>
    <t>福田H4卧铸钢支承板右（灰色）</t>
  </si>
  <si>
    <t>H4704010310A0</t>
  </si>
  <si>
    <t>SHT0000781</t>
  </si>
  <si>
    <t>福田H4卧铸钢支承板左（灰色）</t>
  </si>
  <si>
    <t>H4704010320A0</t>
  </si>
  <si>
    <t>SHT0000782</t>
  </si>
  <si>
    <t>H4上卧铺左支撑总成配件（正达黄色）</t>
  </si>
  <si>
    <t>H4704010301A0</t>
  </si>
  <si>
    <t>SHT0000783</t>
  </si>
  <si>
    <t>H4上卧铺右支承总成配件（正达黄色）</t>
  </si>
  <si>
    <t>H4704010402A0</t>
  </si>
  <si>
    <t>SHT0000784</t>
  </si>
  <si>
    <t>GTL-A下卧铺总成</t>
  </si>
  <si>
    <t>H470400000028</t>
  </si>
  <si>
    <t>SHT0013019</t>
  </si>
  <si>
    <t>GTL-A上卧铺总成</t>
  </si>
  <si>
    <t>H470400000212</t>
  </si>
  <si>
    <t>SHT0013024</t>
  </si>
  <si>
    <t>H4-S窄车下卧铺</t>
  </si>
  <si>
    <t>H4704010220A0</t>
  </si>
  <si>
    <t>SHT0000848</t>
  </si>
  <si>
    <t>合计</t>
  </si>
  <si>
    <t>越分座椅</t>
  </si>
  <si>
    <t>B40L中改超纤革四分座椅总成（黑红内饰）</t>
  </si>
  <si>
    <t>B00007347_IB11</t>
  </si>
  <si>
    <t>B40L中改超纤革六分座椅总成（黑红内饰）</t>
  </si>
  <si>
    <t>B00007325_IB11</t>
  </si>
  <si>
    <t>B40V超纤革后排座椅总成（黑红内饰）</t>
  </si>
  <si>
    <t>B00022659_IB11</t>
  </si>
  <si>
    <t>北奔</t>
  </si>
  <si>
    <t>驾驶员座椅（通风加热）</t>
  </si>
  <si>
    <t>SHT0014298</t>
  </si>
  <si>
    <t>驾驶员座椅（单加热）</t>
  </si>
  <si>
    <t>SHT0014373</t>
  </si>
  <si>
    <t>副驾驶员座椅</t>
  </si>
  <si>
    <t>SHT0014382</t>
  </si>
  <si>
    <t>诸城
M4
座椅</t>
  </si>
  <si>
    <t>M4中重卡机械正司机</t>
  </si>
  <si>
    <t>M4681010101A0</t>
  </si>
  <si>
    <t>SHT0000108</t>
  </si>
  <si>
    <t>M4中重卡副司机</t>
  </si>
  <si>
    <t>M4681020101A0</t>
  </si>
  <si>
    <t>SHT0000111</t>
  </si>
  <si>
    <t>M4中重卡卧铺</t>
  </si>
  <si>
    <t>M4704010200A0</t>
  </si>
  <si>
    <t>SHT0000113</t>
  </si>
  <si>
    <t>M4中重卡气囊正司机</t>
  </si>
  <si>
    <t>M4681010104A0</t>
  </si>
  <si>
    <t>SHT0000110</t>
  </si>
  <si>
    <t>M4重卡司机右座气囊</t>
  </si>
  <si>
    <t>M4681010102A0</t>
  </si>
  <si>
    <t>SHT0000109</t>
  </si>
  <si>
    <t>M4重卡副司机右座</t>
  </si>
  <si>
    <t>M4681020103A0</t>
  </si>
  <si>
    <t>SHT0000112</t>
  </si>
  <si>
    <t>M4轻卡主司机</t>
  </si>
  <si>
    <t>L1681010104A0</t>
  </si>
  <si>
    <t>SLT0001297</t>
  </si>
  <si>
    <t>M4-2060副司机</t>
  </si>
  <si>
    <t>L1681020112A0</t>
  </si>
  <si>
    <t>SLT0001299</t>
  </si>
  <si>
    <t>M4-1880副司机</t>
  </si>
  <si>
    <t>L1681020114A0</t>
  </si>
  <si>
    <t>SLT0001300</t>
  </si>
  <si>
    <t>M4-1730副司机</t>
  </si>
  <si>
    <t>L1681020116A0</t>
  </si>
  <si>
    <t>SLT0001954</t>
  </si>
  <si>
    <t>卧铺-2060</t>
  </si>
  <si>
    <t>L1681040104A0</t>
  </si>
  <si>
    <t>SLT0001301</t>
  </si>
  <si>
    <t>卧铺-1880</t>
  </si>
  <si>
    <t>L1681040106A0</t>
  </si>
  <si>
    <t>SLT0001302</t>
  </si>
  <si>
    <t>副驾驶员座椅总成</t>
  </si>
  <si>
    <t>1B18069100652</t>
  </si>
  <si>
    <t>SLT0001140</t>
  </si>
  <si>
    <t>L0681020119A0</t>
  </si>
  <si>
    <t>SLT0001286</t>
  </si>
  <si>
    <t>诸城
欧马可
座椅</t>
  </si>
  <si>
    <t>副驾驶员座椅后端左侧安装脚罩</t>
  </si>
  <si>
    <t>L168100000159</t>
  </si>
  <si>
    <t>SLT0011462</t>
  </si>
  <si>
    <t>副驾驶员座椅前端左侧安装脚罩</t>
  </si>
  <si>
    <t>L168100000273</t>
  </si>
  <si>
    <t>SLT0011148</t>
  </si>
  <si>
    <t>副司机（1880车身+奥铃织物面料+翻转背板）</t>
  </si>
  <si>
    <t>L168100000150</t>
  </si>
  <si>
    <t>SLT0011015</t>
  </si>
  <si>
    <t>副司机（2060车身+奥铃仿皮面料+翻转背板）</t>
  </si>
  <si>
    <t>L168100000355</t>
  </si>
  <si>
    <t>SLT0011407</t>
  </si>
  <si>
    <t>副司机（2060车身+奥铃织物面料+翻转背板）</t>
  </si>
  <si>
    <t>L168100000148</t>
  </si>
  <si>
    <t>SLT0011012</t>
  </si>
  <si>
    <t>副司机（1880车身+奥铃仿皮面料+翻转背板）</t>
  </si>
  <si>
    <t>L168100000354</t>
  </si>
  <si>
    <t>SLT0011408</t>
  </si>
  <si>
    <t>驾驶员座椅前端右侧安装脚罩</t>
  </si>
  <si>
    <t>L168100000208</t>
  </si>
  <si>
    <t>SLT0010952</t>
  </si>
  <si>
    <t>L168100000272</t>
  </si>
  <si>
    <t>SLT0011312</t>
  </si>
  <si>
    <t>驾驶员座椅前端左侧安装脚罩</t>
  </si>
  <si>
    <t>L168100000207</t>
  </si>
  <si>
    <t>SLT0010951</t>
  </si>
  <si>
    <t>L168100000271</t>
  </si>
  <si>
    <t>SLT0011311</t>
  </si>
  <si>
    <t>主司机（奥铃织物面料+内侧扶手）</t>
  </si>
  <si>
    <t>L168100000109</t>
  </si>
  <si>
    <t>SLT0010966</t>
  </si>
  <si>
    <t>主司机（奥铃织物面料+24V电加热+内侧扶手）</t>
  </si>
  <si>
    <t>L168100000157</t>
  </si>
  <si>
    <t>SLT0010968</t>
  </si>
  <si>
    <t>主司机（奥铃仿皮面料+24V电加热+内侧扶手）</t>
  </si>
  <si>
    <t>L168100000349</t>
  </si>
  <si>
    <t>SLT0011399</t>
  </si>
  <si>
    <t>主司机（奥铃仿皮面料+24V通风+内侧扶手）</t>
  </si>
  <si>
    <t>L168100000356</t>
  </si>
  <si>
    <t>SLT0011400</t>
  </si>
  <si>
    <t>减震主司机（奥铃仿皮面料+24V通风加热+内侧扶手+腰托+侧翼支撑）</t>
  </si>
  <si>
    <t>L168100000352</t>
  </si>
  <si>
    <t>SLT0011405</t>
  </si>
  <si>
    <t>减震主司机（奥铃织物面料+内侧扶手+腰托+侧翼支撑）</t>
  </si>
  <si>
    <t>L168100000114</t>
  </si>
  <si>
    <t>SLT0011009</t>
  </si>
  <si>
    <t>减震主司机（奥铃仿皮面料+12V通风加热+内侧扶手+腰托+侧翼支撑）</t>
  </si>
  <si>
    <t>L168100000353</t>
  </si>
  <si>
    <t>SLT0011406</t>
  </si>
  <si>
    <t>主司机（奥铃仿皮面料+12V通风+内侧扶手）</t>
  </si>
  <si>
    <t>L168100000351</t>
  </si>
  <si>
    <t>SLT0011403</t>
  </si>
  <si>
    <t>主司机（奥铃仿皮面料+12V电加热+内侧扶手）</t>
  </si>
  <si>
    <t>L168100000350</t>
  </si>
  <si>
    <t>SLT0011402</t>
  </si>
  <si>
    <t>主司机（奥铃织物面料+12V电加热+内侧扶手）</t>
  </si>
  <si>
    <t>L168100000194</t>
  </si>
  <si>
    <t>SLT0011401</t>
  </si>
  <si>
    <t>主司机（欧马可织物面料+内侧扶手）</t>
  </si>
  <si>
    <t>L168100000146</t>
  </si>
  <si>
    <t>SLT0010854</t>
  </si>
  <si>
    <t>副司机（1880车身+欧马可织物面料+翻转背板）</t>
  </si>
  <si>
    <t>L168100000149</t>
  </si>
  <si>
    <t>SLT0011014</t>
  </si>
  <si>
    <t>L168100000158</t>
  </si>
  <si>
    <t>SLT0011118</t>
  </si>
  <si>
    <t>副司机（2060车身+欧马可织物面料+翻转背板）</t>
  </si>
  <si>
    <t>L168100000147</t>
  </si>
  <si>
    <t>SLT0011011</t>
  </si>
  <si>
    <t>减震主司机（欧马可织物面料+内侧扶手+腰托+侧翼支撑）</t>
  </si>
  <si>
    <t>L168100000113</t>
  </si>
  <si>
    <t>SLT0011007</t>
  </si>
  <si>
    <t>减震主司机（欧马可仿皮面料+24V通风加热+内侧扶手+腰托+侧翼支撑）</t>
  </si>
  <si>
    <t>L168100000162</t>
  </si>
  <si>
    <t>SLT0011010</t>
  </si>
  <si>
    <t>副司机（2060车身+欧马可仿皮面料+翻转背板）</t>
  </si>
  <si>
    <t>L168100000163</t>
  </si>
  <si>
    <t>SLT0011013</t>
  </si>
  <si>
    <t>主司机（欧马可仿皮面料+24V电加热+内侧扶手）</t>
  </si>
  <si>
    <t>L168100000160</t>
  </si>
  <si>
    <t>SLT0010969</t>
  </si>
  <si>
    <t>副司机（1880车身+欧马可仿皮面料+翻转背板）</t>
  </si>
  <si>
    <t>L168100000164</t>
  </si>
  <si>
    <t>SLT0011016</t>
  </si>
  <si>
    <t>减震主司机（欧马可仿皮面料+12V通风加热+内侧扶手+腰托+侧翼支撑）</t>
  </si>
  <si>
    <t>L168100000197</t>
  </si>
  <si>
    <t>SLT0011404</t>
  </si>
  <si>
    <t>济南轻卡
座椅</t>
  </si>
  <si>
    <t>统帅带扶手正司机</t>
  </si>
  <si>
    <t>LG1611510310</t>
  </si>
  <si>
    <t>SLT0010477</t>
  </si>
  <si>
    <t>统帅 副背</t>
  </si>
  <si>
    <t>LG1613510160</t>
  </si>
  <si>
    <t>SLT0002773</t>
  </si>
  <si>
    <t>统帅 小背</t>
  </si>
  <si>
    <t>统帅 副座</t>
  </si>
  <si>
    <t>统帅无扶手正司机</t>
  </si>
  <si>
    <t>LZ161351000330</t>
  </si>
  <si>
    <t>SLT0010699</t>
  </si>
  <si>
    <t>统帅（通风加热）正司机</t>
  </si>
  <si>
    <t>LG1611510320</t>
  </si>
  <si>
    <t>SLT0010478</t>
  </si>
  <si>
    <t>统帅（通风加热）副司机</t>
  </si>
  <si>
    <t>LZ161351000360</t>
  </si>
  <si>
    <t>SLT0010846</t>
  </si>
  <si>
    <t>统帅 1880副司机</t>
  </si>
  <si>
    <t>LG1612510170/1</t>
  </si>
  <si>
    <t>SLT0010592</t>
  </si>
  <si>
    <t>济南重汽
座椅</t>
  </si>
  <si>
    <t>重汽TX价值版单通风驾驶员座椅</t>
  </si>
  <si>
    <t>YZ166251000038/2</t>
  </si>
  <si>
    <t>SHT0015382</t>
  </si>
  <si>
    <t>价值版单通风</t>
  </si>
  <si>
    <t>重汽TX价值版单通风副驶员座椅</t>
  </si>
  <si>
    <t>YZ166251000039/2</t>
  </si>
  <si>
    <t>SHT0015389</t>
  </si>
  <si>
    <t>TX固定式副驾驶员座椅坐垫</t>
  </si>
  <si>
    <t>YZ166251000040/2</t>
  </si>
  <si>
    <t>SHT0015392</t>
  </si>
  <si>
    <t>驾驶员座椅总成</t>
  </si>
  <si>
    <t>AZ166251000022/2</t>
  </si>
  <si>
    <t>SHT0015852</t>
  </si>
  <si>
    <t>AZ166251000021/2</t>
  </si>
  <si>
    <t>SHT0015858</t>
  </si>
  <si>
    <t>副驾驶员坐垫总成</t>
  </si>
  <si>
    <t>WG1662511055/2</t>
  </si>
  <si>
    <t>SHT0013252</t>
  </si>
  <si>
    <t>空气悬挂主座椅（阻尼优化、集成安全带、PVC+织物）</t>
  </si>
  <si>
    <t>YZ166251000042/2</t>
  </si>
  <si>
    <t>SHT0015846</t>
  </si>
  <si>
    <t>TX自卸车</t>
  </si>
  <si>
    <t>T5固定式副驾驶员座椅（集成安全带、PVC+织物）</t>
  </si>
  <si>
    <t>YZ166251000008/1</t>
  </si>
  <si>
    <t>SHT0014651</t>
  </si>
  <si>
    <t>T5固定式副驾驶员座椅坐垫(PVC+织物)</t>
  </si>
  <si>
    <t>YZ166251000009/1</t>
  </si>
  <si>
    <t>SHT0014655</t>
  </si>
  <si>
    <t>NX左座椅总成(TX平台空气减震)</t>
  </si>
  <si>
    <t>YZ167151000047/1</t>
  </si>
  <si>
    <t>豪瀚NX</t>
  </si>
  <si>
    <t>NX右座椅总成(TX平台简易版 无滑轨)</t>
  </si>
  <si>
    <t>YZ167151000048/1</t>
  </si>
  <si>
    <t>中间座椅总成</t>
  </si>
  <si>
    <t>LZ161751100460/1</t>
  </si>
  <si>
    <t>河南
智蓝</t>
  </si>
  <si>
    <t>奥杰 正司机</t>
  </si>
  <si>
    <t>X168100000004</t>
  </si>
  <si>
    <t>SBS0010125</t>
  </si>
  <si>
    <t>奥杰 副司机</t>
  </si>
  <si>
    <t>X168100000003</t>
  </si>
  <si>
    <t>SBS0010126</t>
  </si>
  <si>
    <t>青岛一汽</t>
  </si>
  <si>
    <t>虎威非通风正司机</t>
  </si>
  <si>
    <t>6800010-E411</t>
  </si>
  <si>
    <t>SLT0002528</t>
  </si>
  <si>
    <t>虎威非通风 副背</t>
  </si>
  <si>
    <t>6905020-E411</t>
  </si>
  <si>
    <t>SLT0002529</t>
  </si>
  <si>
    <t>虎威非通风 小背</t>
  </si>
  <si>
    <t>6905100-E411</t>
  </si>
  <si>
    <t>SLT0002530</t>
  </si>
  <si>
    <t>虎威非通风 副座</t>
  </si>
  <si>
    <t>6903010-E411</t>
  </si>
  <si>
    <t>SLT0002531</t>
  </si>
  <si>
    <t>固定支架焊接总成-连接主、副靠背</t>
  </si>
  <si>
    <t>6900015-H26-C00</t>
  </si>
  <si>
    <t>SLT0001578</t>
  </si>
  <si>
    <t>6800010AA95-C00</t>
  </si>
  <si>
    <t>SLT0010200</t>
  </si>
  <si>
    <t>轻卡减震正司机-高配</t>
  </si>
  <si>
    <t>6800010BH26-C00</t>
  </si>
  <si>
    <t>SLT0010202</t>
  </si>
  <si>
    <t>虎威J7F通风 副背</t>
  </si>
  <si>
    <t>6905020CH26-C00</t>
  </si>
  <si>
    <t>SLT0002438</t>
  </si>
  <si>
    <t>虎威J7F通风 小背</t>
  </si>
  <si>
    <t>6905100-H26-C00</t>
  </si>
  <si>
    <t>SLT0002190</t>
  </si>
  <si>
    <t>虎威J7F通风 副座</t>
  </si>
  <si>
    <t>6903010AH26-C00</t>
  </si>
  <si>
    <t>SLT0002432</t>
  </si>
  <si>
    <t>6800010HH26-C00</t>
  </si>
  <si>
    <t>SLT0010666</t>
  </si>
  <si>
    <t>黄线窄车 小背</t>
  </si>
  <si>
    <t>6905100-H22-C00</t>
  </si>
  <si>
    <t>SLT0002147</t>
  </si>
  <si>
    <t>黄线窄车 副座</t>
  </si>
  <si>
    <t>6903010AH22-C00</t>
  </si>
  <si>
    <t>SLT0010188</t>
  </si>
  <si>
    <t>主靠背总成-前座</t>
  </si>
  <si>
    <t>6905020BH26-C00</t>
  </si>
  <si>
    <t>SLT0002439</t>
  </si>
  <si>
    <t>轻卡减震正司机-低配</t>
  </si>
  <si>
    <t>6800010DH26-C00</t>
  </si>
  <si>
    <t>SLT0002437</t>
  </si>
  <si>
    <t>6800010CA95-C00</t>
  </si>
  <si>
    <t>SLT0011515</t>
  </si>
  <si>
    <t>J6F 蓝线副背</t>
  </si>
  <si>
    <t>6905020BA95-C00</t>
  </si>
  <si>
    <t>SLT0011505</t>
  </si>
  <si>
    <t>J6F 蓝线小背</t>
  </si>
  <si>
    <t>6905100BA95-C00</t>
  </si>
  <si>
    <t>SLT0011506</t>
  </si>
  <si>
    <t>J6F 蓝线副座</t>
  </si>
  <si>
    <t>6903010BA95-C00</t>
  </si>
  <si>
    <t>SLT0011507</t>
  </si>
  <si>
    <t>蓝线窄车 小背</t>
  </si>
  <si>
    <t>6905100AA97-C00</t>
  </si>
  <si>
    <t>SLT0011533</t>
  </si>
  <si>
    <t>蓝线窄车 副座</t>
  </si>
  <si>
    <t>6903010AA97-C00</t>
  </si>
  <si>
    <t>SLT0011534</t>
  </si>
  <si>
    <t>驾驶员座总成</t>
  </si>
  <si>
    <t>6800010-H26-C00</t>
  </si>
  <si>
    <t>SLT0002174</t>
  </si>
  <si>
    <t>座垫总成-前座</t>
  </si>
  <si>
    <t>6903010-H22-C00</t>
  </si>
  <si>
    <t>SLT0002156</t>
  </si>
  <si>
    <t>6903010-H26-C00</t>
  </si>
  <si>
    <t>SLT0002192</t>
  </si>
  <si>
    <t>6905020-H26-C00</t>
  </si>
  <si>
    <t>SLT0002185</t>
  </si>
  <si>
    <t>6905020-H95-C00</t>
  </si>
  <si>
    <t>SLT0011562</t>
  </si>
  <si>
    <t>副靠背总成</t>
  </si>
  <si>
    <t>6905100-H87-C00</t>
  </si>
  <si>
    <t>SLT0011564</t>
  </si>
  <si>
    <t>座垫总成</t>
  </si>
  <si>
    <t>6903010-H87-C00</t>
  </si>
  <si>
    <t>SLT0011566</t>
  </si>
  <si>
    <t>6800010AH95-C00</t>
  </si>
  <si>
    <t>A9609109520</t>
  </si>
  <si>
    <t>SHT0011947</t>
  </si>
  <si>
    <t>A9609109920</t>
  </si>
  <si>
    <t>SHT0011951</t>
  </si>
  <si>
    <t>A9609109820</t>
  </si>
  <si>
    <t>SHT0011950</t>
  </si>
  <si>
    <t>A9609109720</t>
  </si>
  <si>
    <t>SHT0011949</t>
  </si>
  <si>
    <t>A9609103909</t>
  </si>
  <si>
    <t>SHT0011952</t>
  </si>
  <si>
    <t>A9609109620</t>
  </si>
  <si>
    <t>SHT0011948</t>
  </si>
  <si>
    <t>驾驶员座椅总成（9820改制大火药安全带）</t>
  </si>
  <si>
    <t>A9609100753</t>
  </si>
  <si>
    <t>SHT0015616</t>
  </si>
  <si>
    <t>市场</t>
  </si>
  <si>
    <t>合计天数</t>
  </si>
  <si>
    <t>现有人数</t>
  </si>
  <si>
    <t>班组</t>
  </si>
  <si>
    <t>月产值</t>
  </si>
  <si>
    <t>人均产值</t>
  </si>
  <si>
    <t>欧曼</t>
  </si>
  <si>
    <t>H4重卡、卧铺</t>
  </si>
  <si>
    <t>北奔座椅</t>
  </si>
  <si>
    <t>戴姆勒</t>
  </si>
  <si>
    <t>济南</t>
  </si>
  <si>
    <t>重汽</t>
  </si>
  <si>
    <t>越分</t>
  </si>
  <si>
    <t>诸城
座椅</t>
  </si>
  <si>
    <t>欧马可</t>
  </si>
  <si>
    <t>统帅</t>
  </si>
  <si>
    <t>河南</t>
  </si>
  <si>
    <t>奥杰</t>
  </si>
  <si>
    <t>M4</t>
  </si>
  <si>
    <t>青岛</t>
  </si>
  <si>
    <t>一汽</t>
  </si>
  <si>
    <t>编辑：                                              审核：                                                        复核：                                                    批准：</t>
  </si>
  <si>
    <t>座椅车间产能分析表-10月</t>
  </si>
  <si>
    <t>6800010MA96</t>
  </si>
  <si>
    <t>SLT0011801</t>
  </si>
  <si>
    <t>6905020MA96</t>
  </si>
  <si>
    <t>SLT0011818</t>
  </si>
  <si>
    <t>副靠背总成-前座</t>
  </si>
  <si>
    <t>6905100MA96</t>
  </si>
  <si>
    <t>SLT0011823</t>
  </si>
  <si>
    <t>6903010MA96</t>
  </si>
  <si>
    <t>SLT0011831</t>
  </si>
  <si>
    <t>6800010MA98</t>
  </si>
  <si>
    <t>SLT0011802</t>
  </si>
  <si>
    <t>副靠背总成-前座 新面料</t>
  </si>
  <si>
    <t>6905100MA98</t>
  </si>
  <si>
    <t>SLT0011824</t>
  </si>
  <si>
    <t>座垫总成-前座 新面料</t>
  </si>
  <si>
    <t>6903010MA98</t>
  </si>
  <si>
    <t>SLT0011832</t>
  </si>
  <si>
    <t>6800010BE411</t>
  </si>
  <si>
    <t>6905020AE411</t>
  </si>
  <si>
    <t>SLT0011836</t>
  </si>
  <si>
    <t>6905100AE411</t>
  </si>
  <si>
    <t>SLT0011842</t>
  </si>
  <si>
    <t>6903010AE411</t>
  </si>
  <si>
    <t>SLT0011844</t>
  </si>
  <si>
    <t>合计天数（10）</t>
  </si>
  <si>
    <t>匹配人数</t>
  </si>
  <si>
    <t>H4重卡</t>
  </si>
  <si>
    <t>卧铺</t>
  </si>
  <si>
    <t>卧铺+重汽</t>
  </si>
  <si>
    <t>H6+B40</t>
  </si>
  <si>
    <t>统帅+奥杰+M4</t>
  </si>
  <si>
    <t>座椅车间产能分析表-11月</t>
  </si>
  <si>
    <t>B40L中改四分座椅总成（高寒版）</t>
  </si>
  <si>
    <t>B00042703_IB11</t>
  </si>
  <si>
    <t>SCS0012163</t>
  </si>
  <si>
    <t>B40L中改六分座椅总成（高寒版）</t>
  </si>
  <si>
    <t>B00042701_IB11</t>
  </si>
  <si>
    <t>SCS0012159</t>
  </si>
  <si>
    <t>座椅（织物）</t>
  </si>
  <si>
    <t>SHT0014374</t>
  </si>
  <si>
    <t>副驾驶员座椅（织物）</t>
  </si>
  <si>
    <t>SHT0014311</t>
  </si>
  <si>
    <t>座椅车间11月计划分析汇总</t>
  </si>
  <si>
    <t>H4重卡+卧铺+北奔</t>
  </si>
  <si>
    <t>H6+重汽</t>
  </si>
  <si>
    <t>欧马可+奥杰</t>
  </si>
  <si>
    <t>统帅+一汽+M4</t>
  </si>
  <si>
    <t>编辑：        陈浩                                      审核：                                                        复核：                                                    批准：</t>
  </si>
  <si>
    <t>座椅车间内部收入</t>
  </si>
  <si>
    <t>产品名称</t>
  </si>
  <si>
    <t>产品图号</t>
  </si>
  <si>
    <t>QAD</t>
  </si>
  <si>
    <t>客户市场</t>
  </si>
  <si>
    <t>材料成本</t>
  </si>
  <si>
    <t>附加值</t>
  </si>
  <si>
    <t>9月计划</t>
  </si>
  <si>
    <t>主靠背总成</t>
  </si>
  <si>
    <t>副靠背总成-中间座</t>
  </si>
  <si>
    <t>固定支架焊接总成（连接板）</t>
  </si>
  <si>
    <t>6905020AH26-C00</t>
  </si>
  <si>
    <t>SLT0002428</t>
  </si>
  <si>
    <t>6800010EH26-C00</t>
  </si>
  <si>
    <t>SLT0002436</t>
  </si>
  <si>
    <t>轻卡驾驶室主座椅总成</t>
  </si>
  <si>
    <t>LG1611510210</t>
  </si>
  <si>
    <t>SLT0010386</t>
  </si>
  <si>
    <t>LZ161351000340</t>
  </si>
  <si>
    <t>SLT0010700</t>
  </si>
  <si>
    <t>2080副座椅总成（PVC)统帅-副背</t>
  </si>
  <si>
    <t>2080副座椅总成（PVC)统帅-中间背</t>
  </si>
  <si>
    <t>SLT0002774</t>
  </si>
  <si>
    <t>2080副座椅总成（PVC)统帅-付座</t>
  </si>
  <si>
    <t>SLT0002775</t>
  </si>
  <si>
    <t>2080副座椅总成</t>
  </si>
  <si>
    <t>LG1613510060</t>
  </si>
  <si>
    <t>SLT0010428</t>
  </si>
  <si>
    <t>LG1613510360</t>
  </si>
  <si>
    <t>1880副座椅总成</t>
  </si>
  <si>
    <t>LG1612510170</t>
  </si>
  <si>
    <t>LG1612510070</t>
  </si>
  <si>
    <t>SLT0010591</t>
  </si>
  <si>
    <t>LZ161251000090</t>
  </si>
  <si>
    <t>SLT0010847</t>
  </si>
  <si>
    <t>驾驶员座椅-T52.0通风加热</t>
  </si>
  <si>
    <t>WG1662511033/2</t>
  </si>
  <si>
    <t>SHT0012449</t>
  </si>
  <si>
    <t>副驾驶员座椅-T52.0</t>
  </si>
  <si>
    <t>WG1662511049/2</t>
  </si>
  <si>
    <t>SHT0012451</t>
  </si>
  <si>
    <t>驾驶员座椅-T52.0</t>
  </si>
  <si>
    <t>WG1662511073/2</t>
  </si>
  <si>
    <t>SHT0012452</t>
  </si>
  <si>
    <t>WG1662511068/2</t>
  </si>
  <si>
    <t>SHT0012450</t>
  </si>
  <si>
    <t>T5-1.0驾驶员总成</t>
  </si>
  <si>
    <t>WG1662511030/2</t>
  </si>
  <si>
    <t>SLT0012454</t>
  </si>
  <si>
    <t>WG1662511056/2</t>
  </si>
  <si>
    <t>SHT0012455</t>
  </si>
  <si>
    <t>WG1662511064/2</t>
  </si>
  <si>
    <t>SHT0012456</t>
  </si>
  <si>
    <t>T5-1.0副驾驶员总成</t>
  </si>
  <si>
    <t>WG1662511045/2</t>
  </si>
  <si>
    <t>SHT0012457</t>
  </si>
  <si>
    <t>WG1662511057/2</t>
  </si>
  <si>
    <t>SHT0012458</t>
  </si>
  <si>
    <t>WG1662511065/2</t>
  </si>
  <si>
    <t>SHT0012459</t>
  </si>
  <si>
    <t>T5-1.0副驾驶员坐垫总成</t>
  </si>
  <si>
    <t>WG1662511046/2</t>
  </si>
  <si>
    <t>SHT0013249</t>
  </si>
  <si>
    <t>WG1662511058/2</t>
  </si>
  <si>
    <t>SHT0013250</t>
  </si>
  <si>
    <t>驾驶员座椅重汽T5-1.0整体靠背</t>
  </si>
  <si>
    <t>WG1662511053/2</t>
  </si>
  <si>
    <t>SHT0012560</t>
  </si>
  <si>
    <t>副驾驶员座椅重汽T5-1.0整体靠背</t>
  </si>
  <si>
    <t>WG1662511054/2</t>
  </si>
  <si>
    <t>SHT0012562</t>
  </si>
  <si>
    <t>WG1662511094/2</t>
  </si>
  <si>
    <t>SHT0013198</t>
  </si>
  <si>
    <t>汕德卡2.0超纤PVC通风加热</t>
  </si>
  <si>
    <t>AZ16D251000020/2</t>
  </si>
  <si>
    <t>SHT0013188</t>
  </si>
  <si>
    <t>汕德卡2.0超纤PVC</t>
  </si>
  <si>
    <t>AZ16D251000022/2</t>
  </si>
  <si>
    <t>SHT0013189</t>
  </si>
  <si>
    <t>汕德卡2.0单通风</t>
  </si>
  <si>
    <t>AZ16D251000036/2</t>
  </si>
  <si>
    <t>SHT0014186</t>
  </si>
  <si>
    <t>AZ16D251000021/2</t>
  </si>
  <si>
    <t>SHT0013191</t>
  </si>
  <si>
    <t>副驾驶员座椅总成-汕德卡（气弹簧副驾）</t>
  </si>
  <si>
    <t>AZ16D251000023/2</t>
  </si>
  <si>
    <t>副驾驶员座椅总成-汕德卡（坐垫翻折副驾）</t>
  </si>
  <si>
    <t>AZ16D251000008/2</t>
  </si>
  <si>
    <t>SHT0013194</t>
  </si>
  <si>
    <t>11 款右舵豪华正司机</t>
  </si>
  <si>
    <t>新欧曼升级右舵宽车副司机</t>
  </si>
  <si>
    <t>福田11款年度型上卧铺</t>
  </si>
  <si>
    <t>H0704010101A0</t>
  </si>
  <si>
    <t>SHT0000880</t>
  </si>
  <si>
    <t>VT欧曼升级中间座</t>
  </si>
  <si>
    <t>H0681050001A0</t>
  </si>
  <si>
    <t>SHT0000875</t>
  </si>
  <si>
    <t>2280椰棕吊铺-革面</t>
  </si>
  <si>
    <t>H1704010100A0</t>
  </si>
  <si>
    <t>SHT0000865</t>
  </si>
  <si>
    <t>11款椰棕加厚下卧铺年度型</t>
  </si>
  <si>
    <t>H0704010205A0</t>
  </si>
  <si>
    <t>SHT0000896</t>
  </si>
  <si>
    <t>下卧铺垫总成加宽加厚</t>
  </si>
  <si>
    <t>H070400000001</t>
  </si>
  <si>
    <t>SHT0000898</t>
  </si>
  <si>
    <t>福田11款椰棕下卧铺年度型</t>
  </si>
  <si>
    <t>升级重卡11款吊铺</t>
  </si>
  <si>
    <t>H0704010012A0</t>
  </si>
  <si>
    <t>SHT0000859</t>
  </si>
  <si>
    <t>VT靠背总成</t>
  </si>
  <si>
    <t>H0681010027A0</t>
  </si>
  <si>
    <t>SHT0001816</t>
  </si>
  <si>
    <t>VT升级欧曼副司机</t>
  </si>
  <si>
    <t>H0681020003A0</t>
  </si>
  <si>
    <t>SHT0000874</t>
  </si>
  <si>
    <t>VT升级欧曼豪华正司机</t>
  </si>
  <si>
    <t>H0681010012A0</t>
  </si>
  <si>
    <t>SHT0000857</t>
  </si>
  <si>
    <t>欧曼升级面料右舵标准卧</t>
  </si>
  <si>
    <t>欧曼升级右舵标准正司机</t>
  </si>
  <si>
    <t>欧曼升级右舵宽车中间座</t>
  </si>
  <si>
    <t>11款卧铺椰棕薄-VT护面</t>
  </si>
  <si>
    <t>H0704010202A0</t>
  </si>
  <si>
    <t>SHT0000863</t>
  </si>
  <si>
    <t>欧曼升级面料右舵上卧铺</t>
  </si>
  <si>
    <t>H0704010008A0</t>
  </si>
  <si>
    <t>SHT0000871</t>
  </si>
  <si>
    <t>11款卧铺椰棕加厚-VT护面</t>
  </si>
  <si>
    <t>H0704010204A0</t>
  </si>
  <si>
    <t>SHT0000864</t>
  </si>
  <si>
    <t>11款下卧铺总成加厚</t>
  </si>
  <si>
    <t>SHT0000900</t>
  </si>
  <si>
    <t>上卧铺扶手年度型</t>
  </si>
  <si>
    <t>H0704014001A0</t>
  </si>
  <si>
    <t>SHT0000598</t>
  </si>
  <si>
    <t>福田H4下卧铺护网总成</t>
  </si>
  <si>
    <t>H4704010700A0</t>
  </si>
  <si>
    <t>SHT0000773</t>
  </si>
  <si>
    <t>新欧曼升级面料标准正司机</t>
  </si>
  <si>
    <t>H0681010011A0</t>
  </si>
  <si>
    <t>SHT0000891</t>
  </si>
  <si>
    <t>重卡出口俄罗斯11款标准卧</t>
  </si>
  <si>
    <t>H0704010002A0</t>
  </si>
  <si>
    <t>SHT0000910</t>
  </si>
  <si>
    <t>副驾驶员座椅总成-A</t>
  </si>
  <si>
    <t>H468100000053</t>
  </si>
  <si>
    <t>SHT0001562</t>
  </si>
  <si>
    <t>副驾驶员座椅总成-B</t>
  </si>
  <si>
    <t>副驾驶员座椅总成-S</t>
  </si>
  <si>
    <t>H4-A（2.0款）气悬浮驾驶员座椅</t>
  </si>
  <si>
    <t>H468100000013</t>
  </si>
  <si>
    <t>SHT0002388</t>
  </si>
  <si>
    <t>H4-B（2.0款）气悬浮驾驶员座椅</t>
  </si>
  <si>
    <t>H468100000014</t>
  </si>
  <si>
    <t>SHT0002389</t>
  </si>
  <si>
    <t>18H4A升级副司机座椅总成</t>
  </si>
  <si>
    <t>18H4A升级正司机座椅总成</t>
  </si>
  <si>
    <t>H468100000007</t>
  </si>
  <si>
    <t>SHT0000906</t>
  </si>
  <si>
    <t>H3副驾驶员座椅总成</t>
  </si>
  <si>
    <t>SHT0000856</t>
  </si>
  <si>
    <t>H3驾驶员座椅总成老</t>
  </si>
  <si>
    <t>SHT0000858</t>
  </si>
  <si>
    <t>H3副驾驶员座椅总成加强版新</t>
  </si>
  <si>
    <t>H4-S加厚下卧铺总成</t>
  </si>
  <si>
    <t>H470400000013</t>
  </si>
  <si>
    <t>SHT0000903</t>
  </si>
  <si>
    <t>H4-B下卧铺总成(新）</t>
  </si>
  <si>
    <t>H0704010208A0</t>
  </si>
  <si>
    <t>下卧铺总成</t>
  </si>
  <si>
    <t>H4704010222A0</t>
  </si>
  <si>
    <t>SHT0001700</t>
  </si>
  <si>
    <t>H4西南加卧卧铺</t>
  </si>
  <si>
    <t>H470400000014</t>
  </si>
  <si>
    <t>SHT0000904</t>
  </si>
  <si>
    <t>H3改型司机座垫总成</t>
  </si>
  <si>
    <t>H3A-6801400</t>
  </si>
  <si>
    <t>SHT0000816</t>
  </si>
  <si>
    <t>VT驾驶员座椅坐垫总成</t>
  </si>
  <si>
    <t>H0681010012A0Y</t>
  </si>
  <si>
    <t>SHT0001817</t>
  </si>
  <si>
    <t>2.0-H3驾驶员座椅总成新</t>
  </si>
  <si>
    <t>福田H4新面料中长车下卧</t>
  </si>
  <si>
    <t>H4704011400A0</t>
  </si>
  <si>
    <t>SHT0000870</t>
  </si>
  <si>
    <t>H4A升级司机座椅总成-17款</t>
  </si>
  <si>
    <t>H4681010100A0</t>
  </si>
  <si>
    <t>SHT0000846</t>
  </si>
  <si>
    <t>H4-B司机座椅总成17款</t>
  </si>
  <si>
    <t>H4681010110A0</t>
  </si>
  <si>
    <t>SHT0000872</t>
  </si>
  <si>
    <t>2018款H4-A司机座垫总成（老)</t>
  </si>
  <si>
    <t>H4A-6802118</t>
  </si>
  <si>
    <t>SHT0000970</t>
  </si>
  <si>
    <t>福田H4新面料下卧铺总成22窄</t>
  </si>
  <si>
    <t>福田H4新面料上卧铺深铜</t>
  </si>
  <si>
    <t>H4704010200A0</t>
  </si>
  <si>
    <t>SHT0000840</t>
  </si>
  <si>
    <t>福田H4新面料下卧铺深铜</t>
  </si>
  <si>
    <t>H4704010400A0</t>
  </si>
  <si>
    <t>SHT0000842</t>
  </si>
  <si>
    <t>H470400000120</t>
  </si>
  <si>
    <t>SHT0001573</t>
  </si>
  <si>
    <t>H4-B 2020款司机坐垫</t>
  </si>
  <si>
    <t>H468100000125</t>
  </si>
  <si>
    <t>SHT0010997</t>
  </si>
  <si>
    <t>2019款EST长车身</t>
  </si>
  <si>
    <t>H470400000074</t>
  </si>
  <si>
    <t>SHT0001565</t>
  </si>
  <si>
    <t>H470400000108</t>
  </si>
  <si>
    <t>SHT0001570</t>
  </si>
  <si>
    <t>H4-A(2.0款）司机坐垫总成</t>
  </si>
  <si>
    <t>H468100000088</t>
  </si>
  <si>
    <t>SHT0010995</t>
  </si>
  <si>
    <t>18H4-S司机座椅总成（红皮）</t>
  </si>
  <si>
    <t>H468100000015</t>
  </si>
  <si>
    <t>SHT0000908</t>
  </si>
  <si>
    <t>18H4-S副司机座椅总成</t>
  </si>
  <si>
    <t>H4681020107A0</t>
  </si>
  <si>
    <t>SHT0000845</t>
  </si>
  <si>
    <t>司机座椅靠背总成</t>
  </si>
  <si>
    <t>H4-B6802000</t>
  </si>
  <si>
    <t>SHT0000826</t>
  </si>
  <si>
    <t>H4-S司机座椅总成</t>
  </si>
  <si>
    <t>H4681010116A0</t>
  </si>
  <si>
    <t>SHT0000841</t>
  </si>
  <si>
    <t>18-B正司机座椅总成（橘色皮）</t>
  </si>
  <si>
    <t>H468100000008</t>
  </si>
  <si>
    <t>SHT0000907</t>
  </si>
  <si>
    <t>H3改型司机靠背总成</t>
  </si>
  <si>
    <t>H3A-6802000</t>
  </si>
  <si>
    <t>SHT0000812</t>
  </si>
  <si>
    <t>H470400000110</t>
  </si>
  <si>
    <t>SHT0001572</t>
  </si>
  <si>
    <t>上卧铺总成</t>
  </si>
  <si>
    <t>H470400000079</t>
  </si>
  <si>
    <t>SHT0001566</t>
  </si>
  <si>
    <t>H3改型副司机座垫总成</t>
  </si>
  <si>
    <t>H3A-6901400</t>
  </si>
  <si>
    <t>SHT0000818</t>
  </si>
  <si>
    <t>2019款GTL-B中长车身上卧铺</t>
  </si>
  <si>
    <t>H470400000119</t>
  </si>
  <si>
    <t>SHT0001569</t>
  </si>
  <si>
    <t>2.0造型升级GTL-C公路车副司机</t>
  </si>
  <si>
    <t>SHT0002413</t>
  </si>
  <si>
    <t>2.0造型升级GTL-C公路车正司机</t>
  </si>
  <si>
    <t>H468100000063</t>
  </si>
  <si>
    <t>SHT0002411</t>
  </si>
  <si>
    <t>2018款H4-A副司机座垫总成</t>
  </si>
  <si>
    <t>H4A-6901110</t>
  </si>
  <si>
    <t>SHT0000973</t>
  </si>
  <si>
    <t>H4-B下卧铺垫总成</t>
  </si>
  <si>
    <t>H4704010217A0</t>
  </si>
  <si>
    <t>SHT0000850</t>
  </si>
  <si>
    <t>H4-B上卧铺垫总成</t>
  </si>
  <si>
    <t>H4704010100A0</t>
  </si>
  <si>
    <t>SHT0000867</t>
  </si>
  <si>
    <t>2.2造型升级GTL-E工程车副</t>
  </si>
  <si>
    <t>H4-B副司机座椅总成（红皮）</t>
  </si>
  <si>
    <t>H4681020105A0</t>
  </si>
  <si>
    <t>SHT0000873</t>
  </si>
  <si>
    <t>H4-A（2.0款）气悬浮驾驶员座椅右扶手</t>
  </si>
  <si>
    <t>SHT0013884</t>
  </si>
  <si>
    <t>18-A司机座总成椅带扶手</t>
  </si>
  <si>
    <t>H468100000213</t>
  </si>
  <si>
    <t>SHT0013813</t>
  </si>
  <si>
    <t>福田H4新面料中长车上卧</t>
  </si>
  <si>
    <t>H4704011200A0</t>
  </si>
  <si>
    <t>SHT0000901</t>
  </si>
  <si>
    <t>H4-3.0通风加热正司机</t>
  </si>
  <si>
    <t>SHT0014018</t>
  </si>
  <si>
    <t>H4-B（2.0款）气悬浮驾驶员座椅右扶手</t>
  </si>
  <si>
    <t>H4-A汽悬浮织物+PVC驾驶员（18款带扶手）</t>
  </si>
  <si>
    <t>2.0造型升级GTL-C公路车正司机(电加热)</t>
  </si>
  <si>
    <t>座椅靠背总成（2018款）</t>
  </si>
  <si>
    <t>H468100000334</t>
  </si>
  <si>
    <t>SHT0013886</t>
  </si>
  <si>
    <t>2.2造型升级EST公路车驾驶员座椅（单加热，扶手）</t>
  </si>
  <si>
    <t>2.2造型升级EST公路车副司机座椅</t>
  </si>
  <si>
    <t>座椅靠背总成</t>
  </si>
  <si>
    <t>H468100000317</t>
  </si>
  <si>
    <t>SHT0011189</t>
  </si>
  <si>
    <t>驾驶员靠背总成</t>
  </si>
  <si>
    <t>H468100000289</t>
  </si>
  <si>
    <t>SHT0011190</t>
  </si>
  <si>
    <t>座椅座垫总成</t>
  </si>
  <si>
    <t>H468100000318</t>
  </si>
  <si>
    <t>SHT0011201</t>
  </si>
  <si>
    <t>H42.2-驾驶员座垫总成</t>
  </si>
  <si>
    <t>H468100000290</t>
  </si>
  <si>
    <t>SHT0011202</t>
  </si>
  <si>
    <t>H42.2-副驾驶员靠背总成</t>
  </si>
  <si>
    <t>H468100000299</t>
  </si>
  <si>
    <t>SHT0014015</t>
  </si>
  <si>
    <t>H42.2-副驾驶员坐垫总成</t>
  </si>
  <si>
    <t>H468100000300</t>
  </si>
  <si>
    <t>SHT0014016</t>
  </si>
  <si>
    <t>H42.2-驾驶员靠背总成</t>
  </si>
  <si>
    <t>H468100000315</t>
  </si>
  <si>
    <t>SHT0014070</t>
  </si>
  <si>
    <t>H468100000316</t>
  </si>
  <si>
    <t>SHT0014072</t>
  </si>
  <si>
    <t>H468100000319</t>
  </si>
  <si>
    <t>SHT0014076</t>
  </si>
  <si>
    <t>H42.2-副驾驶员座垫总成</t>
  </si>
  <si>
    <t>H468100000320</t>
  </si>
  <si>
    <t>SHT0014078</t>
  </si>
  <si>
    <t>H42.2-右扶手总成</t>
  </si>
  <si>
    <t>H468100000287</t>
  </si>
  <si>
    <t>SHT0015012</t>
  </si>
  <si>
    <t>19H4-S驾驶员座垫总成</t>
  </si>
  <si>
    <t>6803100S2019A</t>
  </si>
  <si>
    <t>SHT0002165</t>
  </si>
  <si>
    <t>2019款GTL-B驾驶员坐垫</t>
  </si>
  <si>
    <t>6803100B2019A</t>
  </si>
  <si>
    <t>SHT0002161</t>
  </si>
  <si>
    <t>18H4-B司机座椅靠背总成</t>
  </si>
  <si>
    <t>6805100B1000A</t>
  </si>
  <si>
    <t>SHT0000975</t>
  </si>
  <si>
    <t>18H4A司机座椅靠背总成</t>
  </si>
  <si>
    <t>6805100A1000A</t>
  </si>
  <si>
    <t>SHT0000837</t>
  </si>
  <si>
    <t>H4-A(2.0款）司机靠背总成</t>
  </si>
  <si>
    <t>6805100A2019A</t>
  </si>
  <si>
    <t>SHT0002159</t>
  </si>
  <si>
    <t>H4-B(2.0款）司机靠背总成</t>
  </si>
  <si>
    <t>6805100B2019A</t>
  </si>
  <si>
    <t>SHT0002162</t>
  </si>
  <si>
    <t>H4-S(2.0款）司机靠背总成</t>
  </si>
  <si>
    <t>6805100S2019A</t>
  </si>
  <si>
    <t>SHT0002166</t>
  </si>
  <si>
    <t>H4-A（18款）正司机坐垫总成</t>
  </si>
  <si>
    <t>6803100A1000A</t>
  </si>
  <si>
    <t>SHT0000836</t>
  </si>
  <si>
    <t>H4-S（18款）正司机坐垫总成</t>
  </si>
  <si>
    <t>6803100S1000A</t>
  </si>
  <si>
    <t>SHT0000978</t>
  </si>
  <si>
    <t>重卡-卧铺总成</t>
  </si>
  <si>
    <t>诸城</t>
  </si>
  <si>
    <t>驾驶员座椅总成-机械</t>
  </si>
  <si>
    <t>副驾驶员座椅总成-左舵</t>
  </si>
  <si>
    <t>驾驶员座椅总成(气囊)-左舵</t>
  </si>
  <si>
    <t>M4重卡司机右座气囊-右舵</t>
  </si>
  <si>
    <t>M4重卡副司机右座-右舵</t>
  </si>
  <si>
    <t>驾驶员座椅总成-104</t>
  </si>
  <si>
    <t>副驶员座椅总成-112-2060</t>
  </si>
  <si>
    <t>副驶员座椅总成-114-1880</t>
  </si>
  <si>
    <t>卧铺总成-2060</t>
  </si>
  <si>
    <t>卧铺总成-1880</t>
  </si>
  <si>
    <t>驾驶员正靠背 精细化</t>
  </si>
  <si>
    <t>L168100000023</t>
  </si>
  <si>
    <t>SLT0002768</t>
  </si>
  <si>
    <t>副驾驶员副靠背 精细化</t>
  </si>
  <si>
    <t>L168100000041</t>
  </si>
  <si>
    <t>SLT0002770</t>
  </si>
  <si>
    <t>副驾驶员副大座 精细化</t>
  </si>
  <si>
    <t>SLT0002772</t>
  </si>
  <si>
    <t>驾驶员正座 精细化</t>
  </si>
  <si>
    <t>SLT0002769</t>
  </si>
  <si>
    <t>副驾驶员小靠背 精细化</t>
  </si>
  <si>
    <t>SLT0002771</t>
  </si>
  <si>
    <t>左欧马可正出口手柄灰色-背</t>
  </si>
  <si>
    <t>L0681010016A0</t>
  </si>
  <si>
    <t>SLT0001265</t>
  </si>
  <si>
    <t>右座正司机</t>
  </si>
  <si>
    <t>L0681010020A0</t>
  </si>
  <si>
    <t>SLT0001266</t>
  </si>
  <si>
    <t>左欧马可正司机手柄灰色</t>
  </si>
  <si>
    <t>L0681010022A0</t>
  </si>
  <si>
    <t>SLT0001267</t>
  </si>
  <si>
    <t>出口正司机-富康色</t>
  </si>
  <si>
    <t>L0681010022A1</t>
  </si>
  <si>
    <t>SLT0001268</t>
  </si>
  <si>
    <t>右欧马可正司机手柄黑色</t>
  </si>
  <si>
    <t>L0681010022B0</t>
  </si>
  <si>
    <t>SLT0001269</t>
  </si>
  <si>
    <t>正司机海外欧马可棕色</t>
  </si>
  <si>
    <t>L0681010114A0</t>
  </si>
  <si>
    <t>SLT0001271</t>
  </si>
  <si>
    <t>整体地板副出口1800灰</t>
  </si>
  <si>
    <t>L0681020030A0</t>
  </si>
  <si>
    <t>SLT0001274</t>
  </si>
  <si>
    <t>出口副司机大背盒座灰色</t>
  </si>
  <si>
    <t>L0681020031A0</t>
  </si>
  <si>
    <t>SLT0001275</t>
  </si>
  <si>
    <t>出口副富康色大背盒座</t>
  </si>
  <si>
    <t>L0681020031A1</t>
  </si>
  <si>
    <t>SLT0001276</t>
  </si>
  <si>
    <t>80右座副司机</t>
  </si>
  <si>
    <t>L0681020035A0</t>
  </si>
  <si>
    <t>SLT0001277</t>
  </si>
  <si>
    <t>左副大背座盒出口灰</t>
  </si>
  <si>
    <t>L0681020040A0</t>
  </si>
  <si>
    <t>SLT0001278</t>
  </si>
  <si>
    <t>右座副司机灰</t>
  </si>
  <si>
    <t>L0681020041A0</t>
  </si>
  <si>
    <t>SLT0001279</t>
  </si>
  <si>
    <t>L0681020045A0</t>
  </si>
  <si>
    <t>SLT0001280</t>
  </si>
  <si>
    <t>1800副分体副座出口</t>
  </si>
  <si>
    <t>L0681020045B0</t>
  </si>
  <si>
    <t>SLT0001281</t>
  </si>
  <si>
    <t>右副座和背连体1695</t>
  </si>
  <si>
    <t>L0681020046C0</t>
  </si>
  <si>
    <t>SLT0001283</t>
  </si>
  <si>
    <t>欧马可副小窄长背1800</t>
  </si>
  <si>
    <t>L0681020106A0</t>
  </si>
  <si>
    <t>SLT0001285</t>
  </si>
  <si>
    <t>1800加宽奥铃副黑</t>
  </si>
  <si>
    <t>副驶员海外欧马可棕色</t>
  </si>
  <si>
    <t>L0681020122A0</t>
  </si>
  <si>
    <t>SLT0001287</t>
  </si>
  <si>
    <t>1800加宽欧马可副黑</t>
  </si>
  <si>
    <t>L0681020128A0</t>
  </si>
  <si>
    <t>SLT0001288</t>
  </si>
  <si>
    <t>1800后排座椅出口布面</t>
  </si>
  <si>
    <t>L0681030018A0</t>
  </si>
  <si>
    <t>SLT0001291</t>
  </si>
  <si>
    <t>卧铺欧马重卡布面1995</t>
  </si>
  <si>
    <t>L0681040100A0</t>
  </si>
  <si>
    <t>SLT0001293</t>
  </si>
  <si>
    <t>卧铺欧马升级1995海外</t>
  </si>
  <si>
    <t>L0681040106A0</t>
  </si>
  <si>
    <t>SLT0001294</t>
  </si>
  <si>
    <t>卧铺木板带眼8个1995</t>
  </si>
  <si>
    <t>L0704010009A1</t>
  </si>
  <si>
    <t>SLT0001295</t>
  </si>
  <si>
    <t>1800卧铺木板带眼6个</t>
  </si>
  <si>
    <t>L0704010009B0</t>
  </si>
  <si>
    <t>SLT0001312</t>
  </si>
  <si>
    <t>80副整体出口面-加线</t>
  </si>
  <si>
    <t>L0681020112A0</t>
  </si>
  <si>
    <t>SLT0001313</t>
  </si>
  <si>
    <t>1800副分体加线奥布</t>
  </si>
  <si>
    <t>L0681020117A0</t>
  </si>
  <si>
    <t>SLT0001315</t>
  </si>
  <si>
    <t>L0704010011A0</t>
  </si>
  <si>
    <t>SLT0001318</t>
  </si>
  <si>
    <t>出口95副司机灰色SBR</t>
  </si>
  <si>
    <t>L0681020111A0</t>
  </si>
  <si>
    <t>SLT0001815</t>
  </si>
  <si>
    <t>欧马可95右座卧铺</t>
  </si>
  <si>
    <t>L0704010012A0</t>
  </si>
  <si>
    <t>SLT0001941</t>
  </si>
  <si>
    <t>左欧马可正出口手柄灰色-靠背</t>
  </si>
  <si>
    <t>SLT0002737</t>
  </si>
  <si>
    <t>左欧马可正出口手柄灰色-座垫</t>
  </si>
  <si>
    <t>SLT0002738</t>
  </si>
  <si>
    <t>靠背杂物盒</t>
  </si>
  <si>
    <t>L168100000072</t>
  </si>
  <si>
    <t>SHT0002724</t>
  </si>
  <si>
    <t>右座正司机-背</t>
  </si>
  <si>
    <t>SLT0002739</t>
  </si>
  <si>
    <t>右座正司机-座</t>
  </si>
  <si>
    <t>SLT0002740</t>
  </si>
  <si>
    <t>右欧马可正司机手柄黑色-靠背</t>
  </si>
  <si>
    <t>SLT0002741</t>
  </si>
  <si>
    <t>右欧马可正司机手柄黑色-坐垫</t>
  </si>
  <si>
    <t>SLT0002742</t>
  </si>
  <si>
    <t>80右座副司机-大背</t>
  </si>
  <si>
    <t>SLT0002743</t>
  </si>
  <si>
    <t>80右座副司机-小背</t>
  </si>
  <si>
    <t>SLT0002744</t>
  </si>
  <si>
    <t>80右座副司机-座</t>
  </si>
  <si>
    <t>SLT0002745</t>
  </si>
  <si>
    <t>右副座和背连体1695-靠背</t>
  </si>
  <si>
    <t>SLT0002746</t>
  </si>
  <si>
    <t>右副座和背连体1695-坐垫</t>
  </si>
  <si>
    <t>SLT0002747</t>
  </si>
  <si>
    <t>1800加宽奥铃副司机-大背黑</t>
  </si>
  <si>
    <t>SLT0002748</t>
  </si>
  <si>
    <t>1800加宽奥铃副司机-小背黑</t>
  </si>
  <si>
    <t>SLT0002749</t>
  </si>
  <si>
    <t>1800加宽奥铃副司机-座垫黑</t>
  </si>
  <si>
    <t>SLT0002750</t>
  </si>
  <si>
    <t>副驶员海外欧马可棕色-背</t>
  </si>
  <si>
    <t>SLT0002751</t>
  </si>
  <si>
    <t>副驶员海外欧马可棕色-小背</t>
  </si>
  <si>
    <t>SLT0002752</t>
  </si>
  <si>
    <t>副驶员海外欧马可棕色-座</t>
  </si>
  <si>
    <t>SLT0002753</t>
  </si>
  <si>
    <t>整体地板副出口1800灰-小背</t>
  </si>
  <si>
    <t>SLT0002754</t>
  </si>
  <si>
    <t>整体地板副出口1800灰-座</t>
  </si>
  <si>
    <t>SLT0002755</t>
  </si>
  <si>
    <t>整体地板副出口1800灰-大背</t>
  </si>
  <si>
    <t>SLT0002756</t>
  </si>
  <si>
    <t>驾驶员正-靠背 104</t>
  </si>
  <si>
    <t>SLT0002757</t>
  </si>
  <si>
    <t>驾驶员-正座 104</t>
  </si>
  <si>
    <t>SLT0002758</t>
  </si>
  <si>
    <t>2060-副驾驶员副-靠背 112</t>
  </si>
  <si>
    <t>SLT0002759</t>
  </si>
  <si>
    <t>2060-副驾驶员-小靠背 112</t>
  </si>
  <si>
    <t>SLT0002760</t>
  </si>
  <si>
    <t>2060-副驾驶员-副大座 112</t>
  </si>
  <si>
    <t>SLT0002761</t>
  </si>
  <si>
    <t>1880-副驾驶员-副靠背 114</t>
  </si>
  <si>
    <t>SLT0002762</t>
  </si>
  <si>
    <t>1880-副驾驶员-小靠背 114</t>
  </si>
  <si>
    <t>SLT0002763</t>
  </si>
  <si>
    <t>1880-副驾驶员-副大座 114</t>
  </si>
  <si>
    <t>SLT0002764</t>
  </si>
  <si>
    <t>1730-副驾驶员-副靠背 116</t>
  </si>
  <si>
    <t>SLT0002765</t>
  </si>
  <si>
    <t>1730-副驾驶员-小靠背 116</t>
  </si>
  <si>
    <t>SLT0002766</t>
  </si>
  <si>
    <t>1730-副驾驶员-副大座 116</t>
  </si>
  <si>
    <t>SLT0002767</t>
  </si>
  <si>
    <t>右座副司机灰-大背</t>
  </si>
  <si>
    <t>SLT0002782</t>
  </si>
  <si>
    <t>右座副司机灰-小背</t>
  </si>
  <si>
    <t>SLT0002783</t>
  </si>
  <si>
    <t>右座副司机灰-坐垫</t>
  </si>
  <si>
    <t>SLT0002784</t>
  </si>
  <si>
    <t>L0681020116A0</t>
  </si>
  <si>
    <t>SLT0001314</t>
  </si>
  <si>
    <t>1730副司机</t>
  </si>
  <si>
    <t>出口副 富康色大背</t>
  </si>
  <si>
    <t>SLT0002785</t>
  </si>
  <si>
    <t>出口副 富康色大座</t>
  </si>
  <si>
    <t>SLT0002787</t>
  </si>
  <si>
    <t>最新升级H2豪华副司机</t>
  </si>
  <si>
    <t>1B24969100011</t>
  </si>
  <si>
    <t>SHT0000876</t>
  </si>
  <si>
    <t>最新升级H2豪华正司机</t>
  </si>
  <si>
    <t>1B24968100002</t>
  </si>
  <si>
    <t>SHT0000855</t>
  </si>
  <si>
    <t>重卡经济型H3卧铺总成</t>
  </si>
  <si>
    <t>1B22070404001</t>
  </si>
  <si>
    <t>SHT0000911</t>
  </si>
  <si>
    <t>新升级H2豪华正司机座垫</t>
  </si>
  <si>
    <t>1B24968101006</t>
  </si>
  <si>
    <t>SHT0001633</t>
  </si>
  <si>
    <t>80右副司机和</t>
  </si>
  <si>
    <t>右95-大背盒座出口面</t>
  </si>
  <si>
    <t>1B20069100502</t>
  </si>
  <si>
    <t>SLT0001145</t>
  </si>
  <si>
    <t>右95卧铺出口反方向</t>
  </si>
  <si>
    <t>1B20070400502</t>
  </si>
  <si>
    <t>SLT0001147</t>
  </si>
  <si>
    <t>后排座椅总成</t>
  </si>
  <si>
    <t>1B18070100002</t>
  </si>
  <si>
    <t>SLT0001142</t>
  </si>
  <si>
    <t>右舵欧马可正司机出口面</t>
  </si>
  <si>
    <t>1B18068100504</t>
  </si>
  <si>
    <t>SLT0001137</t>
  </si>
  <si>
    <t>B40L后排左总成全黑真皮新</t>
  </si>
  <si>
    <t>B00010751_IK06</t>
  </si>
  <si>
    <t>SHT0000941</t>
  </si>
  <si>
    <t>B40L正司机-真皮黑红高田</t>
  </si>
  <si>
    <t>B00008353_IB10</t>
  </si>
  <si>
    <t>SHT0000963</t>
  </si>
  <si>
    <t>后排右座椅总成(超纤黑红)B40四分</t>
  </si>
  <si>
    <t>P01000749_IB11</t>
  </si>
  <si>
    <t>SHT0000956</t>
  </si>
  <si>
    <t>后排左座椅总成(超纤黑红)B40六分</t>
  </si>
  <si>
    <t>P01000747_IB11</t>
  </si>
  <si>
    <t>SHT0000949</t>
  </si>
  <si>
    <t>后排右座椅总成(超纤黑灰)四分</t>
  </si>
  <si>
    <t>P01000749_IG42</t>
  </si>
  <si>
    <t>SHT0000958</t>
  </si>
  <si>
    <t>后排左座椅总成(超纤黑灰)六分</t>
  </si>
  <si>
    <t>P01000747_IG42</t>
  </si>
  <si>
    <t>SHT0000951</t>
  </si>
  <si>
    <t>后排座椅总成B40V</t>
  </si>
  <si>
    <t>P01001565_IE25</t>
  </si>
  <si>
    <t>SCS0006659</t>
  </si>
  <si>
    <t>B40V超纤整体后排座椅黑灰</t>
  </si>
  <si>
    <t>P01001565_IG42</t>
  </si>
  <si>
    <t>SCS0006614</t>
  </si>
  <si>
    <t>B40V超纤整体后排座椅黑红</t>
  </si>
  <si>
    <t>P01001565_IB11</t>
  </si>
  <si>
    <t>SCS0006613</t>
  </si>
  <si>
    <t>后排右座椅总成(超纤黑蓝)四分</t>
  </si>
  <si>
    <t>P01000749_IE25</t>
  </si>
  <si>
    <t>SHT0000957</t>
  </si>
  <si>
    <t>后排右座椅总成(织物全黑)四分灰</t>
  </si>
  <si>
    <t>P01000748_IG42</t>
  </si>
  <si>
    <t>SHT0000955</t>
  </si>
  <si>
    <t>后排右座椅总成(织物黑蓝)四分</t>
  </si>
  <si>
    <t>P01000748_IE25</t>
  </si>
  <si>
    <t>SHT0000954</t>
  </si>
  <si>
    <t>后排右座椅总成(织物黑红)四分</t>
  </si>
  <si>
    <t>P01000748_IB11</t>
  </si>
  <si>
    <t>SHT0000953</t>
  </si>
  <si>
    <t>后排左座椅总成(超纤黑蓝)六分</t>
  </si>
  <si>
    <t>P01000747_IE25</t>
  </si>
  <si>
    <t>SHT0000950</t>
  </si>
  <si>
    <t>后排左座椅总成(织物黑蓝)六分</t>
  </si>
  <si>
    <t>P01000746_IE25</t>
  </si>
  <si>
    <t>SHT0000947</t>
  </si>
  <si>
    <t>后排左座椅总成(织物全黑)六分灰</t>
  </si>
  <si>
    <t>P01000746_IG42</t>
  </si>
  <si>
    <t>SHT0000948</t>
  </si>
  <si>
    <t>后排左座椅总成(织物黑红)六分</t>
  </si>
  <si>
    <t>P01000746_IB11</t>
  </si>
  <si>
    <t>SHT0000946</t>
  </si>
  <si>
    <t>B40L正真皮全黑高田无拉线</t>
  </si>
  <si>
    <t>B00008868_IK06</t>
  </si>
  <si>
    <t>SHT0000937</t>
  </si>
  <si>
    <t>B40L正环保皮高田无拉线</t>
  </si>
  <si>
    <t>B00008866</t>
  </si>
  <si>
    <t>SHT0000936</t>
  </si>
  <si>
    <t>B40V副真皮全黑高田带拉线</t>
  </si>
  <si>
    <t>B00006786_IK06</t>
  </si>
  <si>
    <t>SHT0000940</t>
  </si>
  <si>
    <t>B40L中改四分座椅总成（蓝白内饰）超纤</t>
  </si>
  <si>
    <t>P01000749-IB34</t>
  </si>
  <si>
    <t>SCS0011909</t>
  </si>
  <si>
    <t>B40L中改六分座椅总成（蓝白内饰）超纤</t>
  </si>
  <si>
    <t>P01000747-IB34</t>
  </si>
  <si>
    <t>SCS0011903</t>
  </si>
  <si>
    <t>B40V超纤革后排座椅总成（蓝白内饰）</t>
  </si>
  <si>
    <t>P01001565_IE34</t>
  </si>
  <si>
    <t>SCS0011940</t>
  </si>
  <si>
    <t>H6高配调温悬架主座椅</t>
  </si>
  <si>
    <t>奔驰H6</t>
  </si>
  <si>
    <t>H6标配主座椅</t>
  </si>
  <si>
    <t>H6主驾标准悬架座椅+加热</t>
  </si>
  <si>
    <t>H6副驾标准悬架座椅</t>
  </si>
  <si>
    <t>H6副驾功能座椅</t>
  </si>
  <si>
    <t>H6主驾调温悬架座椅（无安全带预进和DPD)</t>
  </si>
  <si>
    <t>驾驶员座总成-奥杰</t>
  </si>
  <si>
    <t>河南智蓝</t>
  </si>
  <si>
    <t>副驾驶员座总成-奥杰</t>
  </si>
  <si>
    <t>2B座椅坐垫左侧（坐垫标配总成</t>
  </si>
  <si>
    <t>SHT0011339</t>
  </si>
  <si>
    <t>2B座椅坐垫左侧地板</t>
  </si>
  <si>
    <t>SHT0011024</t>
  </si>
  <si>
    <t>诸城欧马可</t>
  </si>
  <si>
    <t>L168100000046</t>
  </si>
  <si>
    <t>减震驾驶员座椅</t>
  </si>
  <si>
    <t>L168100000161</t>
  </si>
  <si>
    <t>SLT0010970</t>
  </si>
  <si>
    <t>2.2-EST靠背总成（非通风)</t>
  </si>
  <si>
    <t>H568100000144</t>
  </si>
  <si>
    <t>SHT0014950</t>
  </si>
  <si>
    <t>2.2-c靠背总成(非通风）</t>
  </si>
  <si>
    <t>SHT0015449</t>
  </si>
  <si>
    <t>SHT0015109</t>
  </si>
  <si>
    <t>多功能主座椅总成</t>
  </si>
  <si>
    <t>4-S(2.0款）气悬浮驾驶员座椅带右扶手</t>
  </si>
  <si>
    <t>H468100000208L01</t>
  </si>
  <si>
    <t>SHT0013812</t>
  </si>
  <si>
    <t>座椅车间产能分析表-6月</t>
  </si>
  <si>
    <t>长沙</t>
  </si>
  <si>
    <t>济南
座椅</t>
  </si>
  <si>
    <t>空气减震主座椅（集成安全带、PVC+织物）</t>
  </si>
  <si>
    <t>YZ166251000006/1</t>
  </si>
  <si>
    <t>需求人数</t>
  </si>
  <si>
    <t>总结</t>
  </si>
  <si>
    <t>班组长1人，</t>
  </si>
  <si>
    <t>班组长1人</t>
  </si>
  <si>
    <t>诸城、湖南</t>
  </si>
  <si>
    <t>M4轻卡、欧马可</t>
  </si>
  <si>
    <t>仓库卸车入库，金属件上料，发泡原料上线</t>
  </si>
  <si>
    <t>上料工2人，电工1人，QAD打标1人</t>
  </si>
  <si>
    <t>现有人数66</t>
  </si>
  <si>
    <t>编辑：                          审核：                            复核：                            批准：</t>
  </si>
  <si>
    <t>座椅车间产能分析表-5月</t>
  </si>
  <si>
    <t>H4上卧铺气弹簧总成</t>
  </si>
  <si>
    <t>H4704010260A0</t>
  </si>
  <si>
    <t>SHT0000780</t>
  </si>
</sst>
</file>

<file path=xl/styles.xml><?xml version="1.0" encoding="utf-8"?>
<styleSheet xmlns="http://schemas.openxmlformats.org/spreadsheetml/2006/main">
  <numFmts count="13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0_);\(0.00\)"/>
    <numFmt numFmtId="41" formatCode="_ * #,##0_ ;_ * \-#,##0_ ;_ * &quot;-&quot;_ ;_ @_ "/>
    <numFmt numFmtId="178" formatCode="[$-804]aaaa;@"/>
    <numFmt numFmtId="179" formatCode="0_ "/>
    <numFmt numFmtId="180" formatCode="#,##0.00_ "/>
    <numFmt numFmtId="181" formatCode="0_);[Red]\(0\)"/>
    <numFmt numFmtId="182" formatCode="0.0"/>
    <numFmt numFmtId="183" formatCode="[$-1010804]General"/>
    <numFmt numFmtId="184" formatCode="0.00_);[Red]\(0.00\)"/>
  </numFmts>
  <fonts count="46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sz val="12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b/>
      <sz val="11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4"/>
      <name val="微软雅黑"/>
      <charset val="134"/>
    </font>
    <font>
      <sz val="10"/>
      <color rgb="FFFF0000"/>
      <name val="微软雅黑"/>
      <charset val="134"/>
    </font>
    <font>
      <sz val="10"/>
      <color rgb="FF7030A0"/>
      <name val="微软雅黑"/>
      <charset val="134"/>
    </font>
    <font>
      <sz val="10"/>
      <color rgb="FFC00000"/>
      <name val="微软雅黑"/>
      <charset val="134"/>
    </font>
    <font>
      <sz val="10"/>
      <color rgb="FF00B050"/>
      <name val="微软雅黑"/>
      <charset val="134"/>
    </font>
    <font>
      <b/>
      <sz val="14"/>
      <color theme="1"/>
      <name val="微软雅黑"/>
      <charset val="134"/>
    </font>
    <font>
      <b/>
      <sz val="10"/>
      <color theme="1"/>
      <name val="微软雅黑"/>
      <charset val="134"/>
    </font>
    <font>
      <sz val="12"/>
      <name val="宋体"/>
      <charset val="134"/>
    </font>
    <font>
      <b/>
      <sz val="18"/>
      <name val="微软雅黑"/>
      <charset val="134"/>
    </font>
    <font>
      <b/>
      <sz val="9"/>
      <name val="微软雅黑"/>
      <charset val="134"/>
    </font>
    <font>
      <b/>
      <sz val="10"/>
      <color rgb="FFFF0000"/>
      <name val="微软雅黑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MS Sans Serif"/>
      <charset val="0"/>
    </font>
    <font>
      <sz val="10"/>
      <name val="Arial"/>
      <charset val="0"/>
    </font>
  </fonts>
  <fills count="41">
    <fill>
      <patternFill patternType="none"/>
    </fill>
    <fill>
      <patternFill patternType="gray125"/>
    </fill>
    <fill>
      <patternFill patternType="solid">
        <fgColor theme="3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8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5" fillId="17" borderId="7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15" borderId="7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73" applyNumberFormat="0" applyFill="0" applyAlignment="0" applyProtection="0">
      <alignment vertical="center"/>
    </xf>
    <xf numFmtId="0" fontId="37" fillId="0" borderId="73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75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40" fillId="28" borderId="79" applyNumberFormat="0" applyAlignment="0" applyProtection="0">
      <alignment vertical="center"/>
    </xf>
    <xf numFmtId="0" fontId="43" fillId="28" borderId="76" applyNumberFormat="0" applyAlignment="0" applyProtection="0">
      <alignment vertical="center"/>
    </xf>
    <xf numFmtId="0" fontId="27" fillId="11" borderId="72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6" fillId="0" borderId="77" applyNumberFormat="0" applyFill="0" applyAlignment="0" applyProtection="0">
      <alignment vertical="center"/>
    </xf>
    <xf numFmtId="0" fontId="39" fillId="0" borderId="78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21" fillId="0" borderId="0">
      <alignment vertical="center"/>
    </xf>
  </cellStyleXfs>
  <cellXfs count="4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left" vertical="center"/>
    </xf>
    <xf numFmtId="0" fontId="6" fillId="0" borderId="8" xfId="0" applyNumberFormat="1" applyFont="1" applyFill="1" applyBorder="1" applyAlignment="1">
      <alignment horizontal="center" vertical="center"/>
    </xf>
    <xf numFmtId="1" fontId="6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left" vertical="center"/>
    </xf>
    <xf numFmtId="1" fontId="6" fillId="0" borderId="9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left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1" fontId="6" fillId="0" borderId="13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2" fontId="6" fillId="0" borderId="14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2" fontId="6" fillId="0" borderId="8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2" fontId="6" fillId="0" borderId="17" xfId="0" applyNumberFormat="1" applyFont="1" applyFill="1" applyBorder="1" applyAlignment="1">
      <alignment horizontal="center" vertical="center"/>
    </xf>
    <xf numFmtId="1" fontId="6" fillId="0" borderId="16" xfId="0" applyNumberFormat="1" applyFont="1" applyFill="1" applyBorder="1" applyAlignment="1">
      <alignment horizontal="center" vertical="center"/>
    </xf>
    <xf numFmtId="1" fontId="6" fillId="0" borderId="18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2" fontId="6" fillId="0" borderId="13" xfId="0" applyNumberFormat="1" applyFont="1" applyFill="1" applyBorder="1" applyAlignment="1">
      <alignment horizontal="center" vertical="center"/>
    </xf>
    <xf numFmtId="1" fontId="6" fillId="0" borderId="19" xfId="0" applyNumberFormat="1" applyFont="1" applyFill="1" applyBorder="1" applyAlignment="1">
      <alignment horizontal="center" vertical="center"/>
    </xf>
    <xf numFmtId="1" fontId="6" fillId="0" borderId="14" xfId="0" applyNumberFormat="1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179" fontId="10" fillId="0" borderId="8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vertical="center"/>
    </xf>
    <xf numFmtId="176" fontId="6" fillId="0" borderId="13" xfId="0" applyNumberFormat="1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/>
    </xf>
    <xf numFmtId="0" fontId="6" fillId="0" borderId="13" xfId="0" applyFont="1" applyFill="1" applyBorder="1" applyAlignment="1">
      <alignment vertical="center"/>
    </xf>
    <xf numFmtId="0" fontId="8" fillId="0" borderId="22" xfId="0" applyFont="1" applyFill="1" applyBorder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vertical="center"/>
    </xf>
    <xf numFmtId="0" fontId="8" fillId="0" borderId="0" xfId="0" applyFont="1" applyFill="1">
      <alignment vertical="center"/>
    </xf>
    <xf numFmtId="0" fontId="8" fillId="0" borderId="8" xfId="0" applyFont="1" applyFill="1" applyBorder="1" applyAlignment="1">
      <alignment vertical="center"/>
    </xf>
    <xf numFmtId="0" fontId="0" fillId="0" borderId="0" xfId="0" applyFill="1" applyAlignment="1">
      <alignment horizontal="left" vertical="center"/>
    </xf>
    <xf numFmtId="0" fontId="6" fillId="0" borderId="16" xfId="0" applyFont="1" applyFill="1" applyBorder="1" applyAlignment="1">
      <alignment vertical="center"/>
    </xf>
    <xf numFmtId="0" fontId="6" fillId="0" borderId="19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3" borderId="2" xfId="0" applyNumberFormat="1" applyFont="1" applyFill="1" applyBorder="1" applyAlignment="1">
      <alignment horizontal="center" vertical="center"/>
    </xf>
    <xf numFmtId="1" fontId="10" fillId="0" borderId="2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left" vertical="center"/>
    </xf>
    <xf numFmtId="0" fontId="11" fillId="0" borderId="8" xfId="0" applyNumberFormat="1" applyFont="1" applyFill="1" applyBorder="1" applyAlignment="1">
      <alignment horizontal="center" vertical="center"/>
    </xf>
    <xf numFmtId="0" fontId="11" fillId="3" borderId="8" xfId="0" applyNumberFormat="1" applyFont="1" applyFill="1" applyBorder="1" applyAlignment="1">
      <alignment horizontal="center" vertical="center"/>
    </xf>
    <xf numFmtId="1" fontId="10" fillId="0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center"/>
    </xf>
    <xf numFmtId="0" fontId="11" fillId="0" borderId="8" xfId="0" applyNumberFormat="1" applyFont="1" applyFill="1" applyBorder="1" applyAlignment="1">
      <alignment horizontal="left" vertical="center"/>
    </xf>
    <xf numFmtId="0" fontId="10" fillId="0" borderId="8" xfId="0" applyNumberFormat="1" applyFont="1" applyFill="1" applyBorder="1" applyAlignment="1">
      <alignment horizontal="center" vertical="center"/>
    </xf>
    <xf numFmtId="0" fontId="11" fillId="4" borderId="8" xfId="0" applyNumberFormat="1" applyFont="1" applyFill="1" applyBorder="1" applyAlignment="1">
      <alignment horizontal="left" vertical="center"/>
    </xf>
    <xf numFmtId="0" fontId="11" fillId="0" borderId="8" xfId="0" applyNumberFormat="1" applyFont="1" applyFill="1" applyBorder="1" applyAlignment="1">
      <alignment horizontal="center"/>
    </xf>
    <xf numFmtId="0" fontId="6" fillId="0" borderId="23" xfId="0" applyFont="1" applyFill="1" applyBorder="1" applyAlignment="1">
      <alignment vertical="center"/>
    </xf>
    <xf numFmtId="0" fontId="6" fillId="0" borderId="0" xfId="0" applyFont="1" applyFill="1">
      <alignment vertical="center"/>
    </xf>
    <xf numFmtId="0" fontId="6" fillId="0" borderId="2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9" fontId="10" fillId="0" borderId="2" xfId="0" applyNumberFormat="1" applyFont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176" fontId="10" fillId="0" borderId="7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2" fontId="6" fillId="0" borderId="26" xfId="0" applyNumberFormat="1" applyFont="1" applyFill="1" applyBorder="1" applyAlignment="1">
      <alignment horizontal="center" vertical="center"/>
    </xf>
    <xf numFmtId="176" fontId="10" fillId="0" borderId="16" xfId="0" applyNumberFormat="1" applyFont="1" applyFill="1" applyBorder="1" applyAlignment="1">
      <alignment horizontal="center" vertical="center"/>
    </xf>
    <xf numFmtId="2" fontId="6" fillId="0" borderId="28" xfId="0" applyNumberFormat="1" applyFont="1" applyFill="1" applyBorder="1" applyAlignment="1">
      <alignment horizontal="center" vertical="center"/>
    </xf>
    <xf numFmtId="1" fontId="6" fillId="0" borderId="28" xfId="0" applyNumberFormat="1" applyFont="1" applyFill="1" applyBorder="1" applyAlignment="1">
      <alignment horizontal="center" vertical="center"/>
    </xf>
    <xf numFmtId="1" fontId="6" fillId="0" borderId="29" xfId="0" applyNumberFormat="1" applyFont="1" applyFill="1" applyBorder="1" applyAlignment="1">
      <alignment horizontal="center" vertical="center"/>
    </xf>
    <xf numFmtId="176" fontId="10" fillId="0" borderId="23" xfId="0" applyNumberFormat="1" applyFont="1" applyFill="1" applyBorder="1" applyAlignment="1">
      <alignment horizontal="center" vertical="center"/>
    </xf>
    <xf numFmtId="176" fontId="10" fillId="0" borderId="19" xfId="0" applyNumberFormat="1" applyFont="1" applyFill="1" applyBorder="1" applyAlignment="1">
      <alignment horizontal="center" vertical="center"/>
    </xf>
    <xf numFmtId="176" fontId="10" fillId="0" borderId="30" xfId="0" applyNumberFormat="1" applyFont="1" applyFill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31" xfId="0" applyNumberFormat="1" applyFont="1" applyFill="1" applyBorder="1" applyAlignment="1">
      <alignment horizontal="center" vertical="center"/>
    </xf>
    <xf numFmtId="176" fontId="10" fillId="0" borderId="14" xfId="0" applyNumberFormat="1" applyFont="1" applyFill="1" applyBorder="1" applyAlignment="1">
      <alignment horizontal="center" vertical="center"/>
    </xf>
    <xf numFmtId="176" fontId="10" fillId="0" borderId="32" xfId="0" applyNumberFormat="1" applyFont="1" applyFill="1" applyBorder="1" applyAlignment="1">
      <alignment horizontal="center" vertical="center"/>
    </xf>
    <xf numFmtId="176" fontId="10" fillId="0" borderId="33" xfId="0" applyNumberFormat="1" applyFont="1" applyFill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6" fillId="0" borderId="25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179" fontId="10" fillId="0" borderId="2" xfId="0" applyNumberFormat="1" applyFont="1" applyFill="1" applyBorder="1" applyAlignment="1">
      <alignment horizontal="center" vertical="center"/>
    </xf>
    <xf numFmtId="179" fontId="10" fillId="5" borderId="8" xfId="0" applyNumberFormat="1" applyFont="1" applyFill="1" applyBorder="1" applyAlignment="1">
      <alignment horizontal="center" vertical="center"/>
    </xf>
    <xf numFmtId="179" fontId="10" fillId="0" borderId="0" xfId="0" applyNumberFormat="1" applyFont="1" applyFill="1" applyBorder="1" applyAlignment="1">
      <alignment vertical="center"/>
    </xf>
    <xf numFmtId="0" fontId="6" fillId="0" borderId="34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6" fillId="0" borderId="22" xfId="0" applyFont="1" applyFill="1" applyBorder="1">
      <alignment vertical="center"/>
    </xf>
    <xf numFmtId="0" fontId="6" fillId="0" borderId="10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180" fontId="6" fillId="0" borderId="8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vertical="center"/>
    </xf>
    <xf numFmtId="176" fontId="10" fillId="0" borderId="35" xfId="0" applyNumberFormat="1" applyFont="1" applyFill="1" applyBorder="1" applyAlignment="1">
      <alignment horizontal="center" vertical="center"/>
    </xf>
    <xf numFmtId="176" fontId="10" fillId="0" borderId="36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vertical="center"/>
    </xf>
    <xf numFmtId="0" fontId="10" fillId="0" borderId="28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vertical="center"/>
    </xf>
    <xf numFmtId="0" fontId="10" fillId="0" borderId="0" xfId="0" applyFont="1" applyFill="1" applyAlignment="1">
      <alignment horizontal="left" vertical="center"/>
    </xf>
    <xf numFmtId="176" fontId="10" fillId="0" borderId="12" xfId="0" applyNumberFormat="1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center" vertical="center"/>
    </xf>
    <xf numFmtId="0" fontId="10" fillId="0" borderId="49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/>
    </xf>
    <xf numFmtId="180" fontId="6" fillId="3" borderId="14" xfId="0" applyNumberFormat="1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180" fontId="6" fillId="3" borderId="16" xfId="0" applyNumberFormat="1" applyFont="1" applyFill="1" applyBorder="1" applyAlignment="1">
      <alignment horizontal="center" vertical="center"/>
    </xf>
    <xf numFmtId="0" fontId="6" fillId="3" borderId="52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180" fontId="6" fillId="0" borderId="16" xfId="0" applyNumberFormat="1" applyFont="1" applyFill="1" applyBorder="1" applyAlignment="1">
      <alignment horizontal="center" vertical="center"/>
    </xf>
    <xf numFmtId="177" fontId="6" fillId="0" borderId="16" xfId="0" applyNumberFormat="1" applyFont="1" applyFill="1" applyBorder="1" applyAlignment="1">
      <alignment horizontal="center" vertical="center"/>
    </xf>
    <xf numFmtId="10" fontId="10" fillId="0" borderId="28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77" fontId="6" fillId="7" borderId="16" xfId="0" applyNumberFormat="1" applyFont="1" applyFill="1" applyBorder="1" applyAlignment="1">
      <alignment horizontal="center" vertical="center"/>
    </xf>
    <xf numFmtId="10" fontId="10" fillId="7" borderId="28" xfId="0" applyNumberFormat="1" applyFont="1" applyFill="1" applyBorder="1" applyAlignment="1">
      <alignment horizontal="center" vertical="center"/>
    </xf>
    <xf numFmtId="177" fontId="6" fillId="5" borderId="16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177" fontId="6" fillId="5" borderId="15" xfId="0" applyNumberFormat="1" applyFont="1" applyFill="1" applyBorder="1" applyAlignment="1">
      <alignment horizontal="center" vertical="center"/>
    </xf>
    <xf numFmtId="177" fontId="6" fillId="8" borderId="53" xfId="0" applyNumberFormat="1" applyFont="1" applyFill="1" applyBorder="1" applyAlignment="1">
      <alignment horizontal="center" vertical="center"/>
    </xf>
    <xf numFmtId="10" fontId="10" fillId="0" borderId="38" xfId="0" applyNumberFormat="1" applyFont="1" applyFill="1" applyBorder="1" applyAlignment="1">
      <alignment horizontal="center" vertical="center"/>
    </xf>
    <xf numFmtId="177" fontId="6" fillId="8" borderId="30" xfId="0" applyNumberFormat="1" applyFont="1" applyFill="1" applyBorder="1" applyAlignment="1">
      <alignment horizontal="center" vertical="center"/>
    </xf>
    <xf numFmtId="177" fontId="6" fillId="8" borderId="54" xfId="0" applyNumberFormat="1" applyFont="1" applyFill="1" applyBorder="1" applyAlignment="1">
      <alignment horizontal="center" vertical="center"/>
    </xf>
    <xf numFmtId="177" fontId="6" fillId="5" borderId="17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/>
    </xf>
    <xf numFmtId="177" fontId="6" fillId="9" borderId="16" xfId="0" applyNumberFormat="1" applyFont="1" applyFill="1" applyBorder="1" applyAlignment="1">
      <alignment horizontal="center" vertical="center"/>
    </xf>
    <xf numFmtId="179" fontId="6" fillId="0" borderId="5" xfId="49" applyNumberFormat="1" applyFont="1" applyFill="1" applyBorder="1" applyAlignment="1">
      <alignment horizontal="center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49" fontId="6" fillId="0" borderId="8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181" fontId="6" fillId="0" borderId="8" xfId="51" applyNumberFormat="1" applyFont="1" applyFill="1" applyBorder="1" applyAlignment="1">
      <alignment horizontal="center" vertical="center"/>
    </xf>
    <xf numFmtId="181" fontId="6" fillId="3" borderId="8" xfId="51" applyNumberFormat="1" applyFont="1" applyFill="1" applyBorder="1" applyAlignment="1">
      <alignment horizontal="center" vertical="center"/>
    </xf>
    <xf numFmtId="0" fontId="6" fillId="0" borderId="8" xfId="51" applyNumberFormat="1" applyFont="1" applyFill="1" applyBorder="1" applyAlignment="1">
      <alignment horizontal="center" vertical="center"/>
    </xf>
    <xf numFmtId="0" fontId="6" fillId="3" borderId="8" xfId="51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/>
    </xf>
    <xf numFmtId="181" fontId="6" fillId="4" borderId="8" xfId="51" applyNumberFormat="1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177" fontId="6" fillId="0" borderId="15" xfId="0" applyNumberFormat="1" applyFont="1" applyFill="1" applyBorder="1" applyAlignment="1">
      <alignment horizontal="center" vertical="center"/>
    </xf>
    <xf numFmtId="0" fontId="6" fillId="0" borderId="8" xfId="50" applyFont="1" applyFill="1" applyBorder="1" applyAlignment="1">
      <alignment horizontal="center" vertical="center"/>
    </xf>
    <xf numFmtId="0" fontId="6" fillId="0" borderId="28" xfId="50" applyFont="1" applyFill="1" applyBorder="1" applyAlignment="1">
      <alignment horizontal="center" vertical="center"/>
    </xf>
    <xf numFmtId="0" fontId="6" fillId="0" borderId="55" xfId="0" applyFont="1" applyFill="1" applyBorder="1" applyAlignment="1">
      <alignment horizontal="center" vertical="center"/>
    </xf>
    <xf numFmtId="177" fontId="6" fillId="0" borderId="17" xfId="0" applyNumberFormat="1" applyFont="1" applyFill="1" applyBorder="1" applyAlignment="1">
      <alignment horizontal="center" vertical="center"/>
    </xf>
    <xf numFmtId="183" fontId="6" fillId="0" borderId="8" xfId="0" applyNumberFormat="1" applyFont="1" applyFill="1" applyBorder="1" applyAlignment="1">
      <alignment horizontal="center" vertical="center"/>
    </xf>
    <xf numFmtId="183" fontId="6" fillId="3" borderId="8" xfId="0" applyNumberFormat="1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6" fillId="3" borderId="39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176" fontId="6" fillId="0" borderId="27" xfId="0" applyNumberFormat="1" applyFont="1" applyFill="1" applyBorder="1" applyAlignment="1">
      <alignment horizontal="center" vertical="center"/>
    </xf>
    <xf numFmtId="176" fontId="6" fillId="0" borderId="39" xfId="0" applyNumberFormat="1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58" xfId="0" applyFont="1" applyFill="1" applyBorder="1" applyAlignment="1">
      <alignment horizontal="center" vertical="center"/>
    </xf>
    <xf numFmtId="176" fontId="6" fillId="0" borderId="58" xfId="0" applyNumberFormat="1" applyFont="1" applyFill="1" applyBorder="1" applyAlignment="1">
      <alignment horizontal="center" vertical="center"/>
    </xf>
    <xf numFmtId="176" fontId="6" fillId="0" borderId="48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1" fontId="1" fillId="0" borderId="2" xfId="0" applyNumberFormat="1" applyFont="1" applyFill="1" applyBorder="1" applyAlignment="1">
      <alignment horizontal="center" vertical="center"/>
    </xf>
    <xf numFmtId="1" fontId="1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left" vertical="center"/>
    </xf>
    <xf numFmtId="0" fontId="4" fillId="0" borderId="8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7" fontId="10" fillId="0" borderId="8" xfId="0" applyNumberFormat="1" applyFont="1" applyFill="1" applyBorder="1" applyAlignment="1">
      <alignment horizontal="center" vertical="center"/>
    </xf>
    <xf numFmtId="176" fontId="10" fillId="0" borderId="13" xfId="0" applyNumberFormat="1" applyFont="1" applyFill="1" applyBorder="1" applyAlignment="1">
      <alignment horizontal="center" vertical="center"/>
    </xf>
    <xf numFmtId="176" fontId="10" fillId="0" borderId="40" xfId="0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6" fillId="0" borderId="59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6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182" fontId="6" fillId="0" borderId="13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6" fillId="0" borderId="6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vertical="center"/>
    </xf>
    <xf numFmtId="0" fontId="10" fillId="0" borderId="2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184" fontId="10" fillId="0" borderId="8" xfId="0" applyNumberFormat="1" applyFont="1" applyFill="1" applyBorder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/>
    </xf>
    <xf numFmtId="176" fontId="10" fillId="0" borderId="15" xfId="0" applyNumberFormat="1" applyFont="1" applyFill="1" applyBorder="1" applyAlignment="1">
      <alignment horizontal="center" vertical="center"/>
    </xf>
    <xf numFmtId="176" fontId="6" fillId="0" borderId="63" xfId="0" applyNumberFormat="1" applyFont="1" applyFill="1" applyBorder="1" applyAlignment="1">
      <alignment horizontal="center" vertical="center"/>
    </xf>
    <xf numFmtId="176" fontId="10" fillId="0" borderId="63" xfId="0" applyNumberFormat="1" applyFont="1" applyFill="1" applyBorder="1" applyAlignment="1">
      <alignment horizontal="center" vertical="center"/>
    </xf>
    <xf numFmtId="176" fontId="10" fillId="0" borderId="64" xfId="0" applyNumberFormat="1" applyFont="1" applyFill="1" applyBorder="1" applyAlignment="1">
      <alignment horizontal="center" vertical="center"/>
    </xf>
    <xf numFmtId="1" fontId="10" fillId="0" borderId="9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179" fontId="10" fillId="0" borderId="27" xfId="0" applyNumberFormat="1" applyFont="1" applyFill="1" applyBorder="1" applyAlignment="1">
      <alignment horizontal="center" vertical="center"/>
    </xf>
    <xf numFmtId="179" fontId="10" fillId="0" borderId="39" xfId="0" applyNumberFormat="1" applyFont="1" applyFill="1" applyBorder="1" applyAlignment="1">
      <alignment horizontal="center" vertical="center"/>
    </xf>
    <xf numFmtId="179" fontId="10" fillId="0" borderId="7" xfId="0" applyNumberFormat="1" applyFont="1" applyFill="1" applyBorder="1" applyAlignment="1">
      <alignment horizontal="center" vertical="center"/>
    </xf>
    <xf numFmtId="179" fontId="10" fillId="0" borderId="41" xfId="0" applyNumberFormat="1" applyFont="1" applyFill="1" applyBorder="1" applyAlignment="1">
      <alignment horizontal="center" vertical="center"/>
    </xf>
    <xf numFmtId="179" fontId="10" fillId="0" borderId="42" xfId="0" applyNumberFormat="1" applyFont="1" applyFill="1" applyBorder="1" applyAlignment="1">
      <alignment horizontal="center" vertical="center"/>
    </xf>
    <xf numFmtId="179" fontId="10" fillId="0" borderId="28" xfId="0" applyNumberFormat="1" applyFont="1" applyFill="1" applyBorder="1" applyAlignment="1">
      <alignment horizontal="center" vertical="center"/>
    </xf>
    <xf numFmtId="179" fontId="10" fillId="0" borderId="38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179" fontId="10" fillId="0" borderId="23" xfId="0" applyNumberFormat="1" applyFont="1" applyFill="1" applyBorder="1" applyAlignment="1">
      <alignment horizontal="center" vertical="center"/>
    </xf>
    <xf numFmtId="179" fontId="10" fillId="0" borderId="13" xfId="0" applyNumberFormat="1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 vertical="center"/>
    </xf>
    <xf numFmtId="179" fontId="10" fillId="0" borderId="16" xfId="0" applyNumberFormat="1" applyFont="1" applyFill="1" applyBorder="1" applyAlignment="1">
      <alignment horizontal="center" vertical="center"/>
    </xf>
    <xf numFmtId="179" fontId="10" fillId="0" borderId="16" xfId="0" applyNumberFormat="1" applyFont="1" applyFill="1" applyBorder="1" applyAlignment="1">
      <alignment vertical="center"/>
    </xf>
    <xf numFmtId="179" fontId="10" fillId="0" borderId="29" xfId="0" applyNumberFormat="1" applyFont="1" applyFill="1" applyBorder="1" applyAlignment="1">
      <alignment horizontal="center" vertical="center"/>
    </xf>
    <xf numFmtId="179" fontId="10" fillId="0" borderId="12" xfId="0" applyNumberFormat="1" applyFont="1" applyFill="1" applyBorder="1" applyAlignment="1">
      <alignment horizontal="center" vertical="center"/>
    </xf>
    <xf numFmtId="179" fontId="10" fillId="0" borderId="19" xfId="0" applyNumberFormat="1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left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5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vertical="center"/>
    </xf>
    <xf numFmtId="176" fontId="6" fillId="0" borderId="18" xfId="0" applyNumberFormat="1" applyFont="1" applyFill="1" applyBorder="1" applyAlignment="1">
      <alignment horizontal="center" vertical="center"/>
    </xf>
    <xf numFmtId="176" fontId="10" fillId="0" borderId="18" xfId="0" applyNumberFormat="1" applyFont="1" applyFill="1" applyBorder="1" applyAlignment="1">
      <alignment horizontal="center" vertical="center"/>
    </xf>
    <xf numFmtId="176" fontId="10" fillId="0" borderId="65" xfId="0" applyNumberFormat="1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vertical="center"/>
    </xf>
    <xf numFmtId="179" fontId="10" fillId="0" borderId="36" xfId="0" applyNumberFormat="1" applyFont="1" applyFill="1" applyBorder="1" applyAlignment="1">
      <alignment horizontal="center" vertical="center"/>
    </xf>
    <xf numFmtId="179" fontId="10" fillId="0" borderId="56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10" fillId="0" borderId="16" xfId="0" applyFont="1" applyFill="1" applyBorder="1" applyAlignment="1">
      <alignment vertical="center"/>
    </xf>
    <xf numFmtId="179" fontId="10" fillId="0" borderId="52" xfId="0" applyNumberFormat="1" applyFont="1" applyFill="1" applyBorder="1" applyAlignment="1">
      <alignment horizontal="center" vertical="center"/>
    </xf>
    <xf numFmtId="179" fontId="10" fillId="0" borderId="40" xfId="0" applyNumberFormat="1" applyFont="1" applyFill="1" applyBorder="1" applyAlignment="1">
      <alignment horizontal="center" vertical="center"/>
    </xf>
    <xf numFmtId="179" fontId="10" fillId="0" borderId="66" xfId="0" applyNumberFormat="1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vertical="center"/>
    </xf>
    <xf numFmtId="178" fontId="0" fillId="0" borderId="0" xfId="0" applyNumberFormat="1" applyFill="1" applyAlignment="1">
      <alignment vertical="center"/>
    </xf>
    <xf numFmtId="0" fontId="21" fillId="0" borderId="20" xfId="0" applyNumberFormat="1" applyFont="1" applyFill="1" applyBorder="1" applyAlignment="1">
      <alignment horizontal="center" vertical="center"/>
    </xf>
    <xf numFmtId="0" fontId="21" fillId="0" borderId="21" xfId="0" applyNumberFormat="1" applyFont="1" applyFill="1" applyBorder="1" applyAlignment="1">
      <alignment horizontal="center" vertical="center"/>
    </xf>
    <xf numFmtId="0" fontId="21" fillId="0" borderId="67" xfId="0" applyNumberFormat="1" applyFont="1" applyFill="1" applyBorder="1" applyAlignment="1">
      <alignment horizontal="center" vertical="center"/>
    </xf>
    <xf numFmtId="0" fontId="22" fillId="0" borderId="20" xfId="0" applyNumberFormat="1" applyFont="1" applyFill="1" applyBorder="1" applyAlignment="1">
      <alignment horizontal="center" vertical="center"/>
    </xf>
    <xf numFmtId="0" fontId="22" fillId="0" borderId="21" xfId="0" applyNumberFormat="1" applyFont="1" applyFill="1" applyBorder="1" applyAlignment="1">
      <alignment horizontal="center" vertical="center"/>
    </xf>
    <xf numFmtId="0" fontId="21" fillId="0" borderId="47" xfId="0" applyNumberFormat="1" applyFont="1" applyFill="1" applyBorder="1" applyAlignment="1">
      <alignment horizontal="center" vertical="center"/>
    </xf>
    <xf numFmtId="0" fontId="21" fillId="0" borderId="48" xfId="0" applyNumberFormat="1" applyFont="1" applyFill="1" applyBorder="1" applyAlignment="1">
      <alignment horizontal="center" vertical="center"/>
    </xf>
    <xf numFmtId="0" fontId="21" fillId="0" borderId="49" xfId="0" applyNumberFormat="1" applyFont="1" applyFill="1" applyBorder="1" applyAlignment="1">
      <alignment horizontal="center" vertical="center"/>
    </xf>
    <xf numFmtId="0" fontId="22" fillId="0" borderId="47" xfId="0" applyNumberFormat="1" applyFont="1" applyFill="1" applyBorder="1" applyAlignment="1">
      <alignment horizontal="center" vertical="center"/>
    </xf>
    <xf numFmtId="0" fontId="22" fillId="0" borderId="48" xfId="0" applyNumberFormat="1" applyFont="1" applyFill="1" applyBorder="1" applyAlignment="1">
      <alignment horizontal="center" vertical="center"/>
    </xf>
    <xf numFmtId="0" fontId="21" fillId="0" borderId="20" xfId="0" applyNumberFormat="1" applyFont="1" applyFill="1" applyBorder="1" applyAlignment="1">
      <alignment vertical="center"/>
    </xf>
    <xf numFmtId="0" fontId="9" fillId="0" borderId="21" xfId="0" applyNumberFormat="1" applyFont="1" applyFill="1" applyBorder="1" applyAlignment="1">
      <alignment horizontal="left" vertical="center"/>
    </xf>
    <xf numFmtId="0" fontId="21" fillId="0" borderId="22" xfId="0" applyNumberFormat="1" applyFont="1" applyFill="1" applyBorder="1" applyAlignment="1">
      <alignment vertical="center"/>
    </xf>
    <xf numFmtId="0" fontId="9" fillId="0" borderId="60" xfId="0" applyNumberFormat="1" applyFont="1" applyFill="1" applyBorder="1" applyAlignment="1">
      <alignment horizontal="left" vertical="top" wrapText="1"/>
    </xf>
    <xf numFmtId="0" fontId="9" fillId="0" borderId="61" xfId="0" applyNumberFormat="1" applyFont="1" applyFill="1" applyBorder="1" applyAlignment="1">
      <alignment horizontal="left"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23" fillId="0" borderId="2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6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179" fontId="9" fillId="0" borderId="8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0" fontId="9" fillId="0" borderId="28" xfId="0" applyNumberFormat="1" applyFont="1" applyFill="1" applyBorder="1" applyAlignment="1">
      <alignment horizontal="center" vertical="center" wrapText="1"/>
    </xf>
    <xf numFmtId="0" fontId="9" fillId="0" borderId="23" xfId="0" applyNumberFormat="1" applyFont="1" applyFill="1" applyBorder="1" applyAlignment="1">
      <alignment horizontal="center" vertical="center" wrapText="1"/>
    </xf>
    <xf numFmtId="0" fontId="9" fillId="0" borderId="13" xfId="0" applyNumberFormat="1" applyFont="1" applyFill="1" applyBorder="1" applyAlignment="1">
      <alignment horizontal="center" vertical="center" wrapText="1"/>
    </xf>
    <xf numFmtId="0" fontId="9" fillId="0" borderId="29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176" fontId="9" fillId="0" borderId="29" xfId="0" applyNumberFormat="1" applyFont="1" applyFill="1" applyBorder="1" applyAlignment="1">
      <alignment horizontal="center" vertical="center" wrapText="1"/>
    </xf>
    <xf numFmtId="176" fontId="9" fillId="0" borderId="12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0" borderId="23" xfId="0" applyNumberFormat="1" applyFont="1" applyFill="1" applyBorder="1" applyAlignment="1">
      <alignment horizontal="center" vertical="center"/>
    </xf>
    <xf numFmtId="0" fontId="6" fillId="0" borderId="13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21" fillId="0" borderId="47" xfId="0" applyNumberFormat="1" applyFont="1" applyFill="1" applyBorder="1" applyAlignment="1">
      <alignment vertical="center"/>
    </xf>
    <xf numFmtId="0" fontId="24" fillId="0" borderId="48" xfId="0" applyNumberFormat="1" applyFont="1" applyFill="1" applyBorder="1" applyAlignment="1">
      <alignment vertical="center"/>
    </xf>
    <xf numFmtId="0" fontId="6" fillId="0" borderId="48" xfId="0" applyNumberFormat="1" applyFont="1" applyFill="1" applyBorder="1" applyAlignment="1">
      <alignment vertical="center"/>
    </xf>
    <xf numFmtId="0" fontId="22" fillId="0" borderId="67" xfId="0" applyNumberFormat="1" applyFont="1" applyFill="1" applyBorder="1" applyAlignment="1">
      <alignment horizontal="center" vertical="center"/>
    </xf>
    <xf numFmtId="0" fontId="4" fillId="0" borderId="68" xfId="0" applyNumberFormat="1" applyFont="1" applyFill="1" applyBorder="1" applyAlignment="1">
      <alignment horizontal="center" vertical="center"/>
    </xf>
    <xf numFmtId="0" fontId="4" fillId="0" borderId="20" xfId="0" applyNumberFormat="1" applyFont="1" applyFill="1" applyBorder="1" applyAlignment="1">
      <alignment horizontal="center" vertical="center"/>
    </xf>
    <xf numFmtId="0" fontId="22" fillId="0" borderId="49" xfId="0" applyNumberFormat="1" applyFont="1" applyFill="1" applyBorder="1" applyAlignment="1">
      <alignment horizontal="center" vertical="center"/>
    </xf>
    <xf numFmtId="0" fontId="4" fillId="0" borderId="60" xfId="0" applyNumberFormat="1" applyFont="1" applyFill="1" applyBorder="1" applyAlignment="1">
      <alignment horizontal="center" vertical="center"/>
    </xf>
    <xf numFmtId="0" fontId="9" fillId="0" borderId="69" xfId="0" applyNumberFormat="1" applyFont="1" applyFill="1" applyBorder="1" applyAlignment="1">
      <alignment horizontal="left" vertical="top" wrapText="1"/>
    </xf>
    <xf numFmtId="0" fontId="9" fillId="0" borderId="35" xfId="0" applyNumberFormat="1" applyFont="1" applyFill="1" applyBorder="1" applyAlignment="1">
      <alignment horizontal="center" vertical="center" wrapText="1"/>
    </xf>
    <xf numFmtId="0" fontId="23" fillId="0" borderId="26" xfId="0" applyNumberFormat="1" applyFont="1" applyFill="1" applyBorder="1" applyAlignment="1">
      <alignment horizontal="center" vertical="center" wrapText="1"/>
    </xf>
    <xf numFmtId="0" fontId="23" fillId="0" borderId="43" xfId="0" applyNumberFormat="1" applyFont="1" applyFill="1" applyBorder="1" applyAlignment="1">
      <alignment horizontal="center" vertical="center" wrapText="1"/>
    </xf>
    <xf numFmtId="0" fontId="9" fillId="0" borderId="36" xfId="0" applyNumberFormat="1" applyFont="1" applyFill="1" applyBorder="1" applyAlignment="1">
      <alignment horizontal="center" vertical="center" wrapText="1"/>
    </xf>
    <xf numFmtId="176" fontId="9" fillId="0" borderId="28" xfId="0" applyNumberFormat="1" applyFont="1" applyFill="1" applyBorder="1" applyAlignment="1">
      <alignment horizontal="center" vertical="center" wrapText="1"/>
    </xf>
    <xf numFmtId="176" fontId="9" fillId="0" borderId="36" xfId="0" applyNumberFormat="1" applyFont="1" applyFill="1" applyBorder="1" applyAlignment="1">
      <alignment horizontal="center" vertical="center" wrapText="1"/>
    </xf>
    <xf numFmtId="0" fontId="23" fillId="0" borderId="28" xfId="0" applyNumberFormat="1" applyFont="1" applyFill="1" applyBorder="1" applyAlignment="1">
      <alignment horizontal="center" vertical="top" wrapText="1"/>
    </xf>
    <xf numFmtId="0" fontId="23" fillId="0" borderId="70" xfId="0" applyNumberFormat="1" applyFont="1" applyFill="1" applyBorder="1" applyAlignment="1">
      <alignment horizontal="center" vertical="top" wrapText="1"/>
    </xf>
    <xf numFmtId="176" fontId="9" fillId="0" borderId="13" xfId="0" applyNumberFormat="1" applyFont="1" applyFill="1" applyBorder="1" applyAlignment="1">
      <alignment horizontal="center" vertical="center" wrapText="1"/>
    </xf>
    <xf numFmtId="0" fontId="9" fillId="0" borderId="29" xfId="0" applyNumberFormat="1" applyFont="1" applyFill="1" applyBorder="1" applyAlignment="1">
      <alignment horizontal="center" vertical="top" wrapText="1"/>
    </xf>
    <xf numFmtId="0" fontId="9" fillId="0" borderId="71" xfId="0" applyNumberFormat="1" applyFont="1" applyFill="1" applyBorder="1" applyAlignment="1">
      <alignment horizontal="center" vertical="top" wrapText="1"/>
    </xf>
    <xf numFmtId="0" fontId="6" fillId="0" borderId="14" xfId="0" applyNumberFormat="1" applyFont="1" applyFill="1" applyBorder="1" applyAlignment="1">
      <alignment horizontal="center" vertical="center"/>
    </xf>
    <xf numFmtId="0" fontId="15" fillId="0" borderId="16" xfId="0" applyNumberFormat="1" applyFont="1" applyFill="1" applyBorder="1" applyAlignment="1">
      <alignment horizontal="center" vertical="center"/>
    </xf>
    <xf numFmtId="0" fontId="6" fillId="0" borderId="19" xfId="0" applyNumberFormat="1" applyFont="1" applyFill="1" applyBorder="1" applyAlignment="1">
      <alignment horizontal="center" vertical="center"/>
    </xf>
    <xf numFmtId="0" fontId="4" fillId="0" borderId="67" xfId="0" applyNumberFormat="1" applyFont="1" applyFill="1" applyBorder="1" applyAlignment="1">
      <alignment horizontal="center" vertical="center"/>
    </xf>
    <xf numFmtId="0" fontId="4" fillId="0" borderId="69" xfId="0" applyNumberFormat="1" applyFont="1" applyFill="1" applyBorder="1" applyAlignment="1">
      <alignment horizontal="center" vertical="center"/>
    </xf>
    <xf numFmtId="0" fontId="21" fillId="0" borderId="67" xfId="0" applyNumberFormat="1" applyFont="1" applyFill="1" applyBorder="1" applyAlignment="1">
      <alignment vertical="center"/>
    </xf>
    <xf numFmtId="0" fontId="21" fillId="0" borderId="46" xfId="0" applyNumberFormat="1" applyFont="1" applyFill="1" applyBorder="1" applyAlignment="1">
      <alignment vertical="center"/>
    </xf>
    <xf numFmtId="0" fontId="0" fillId="0" borderId="0" xfId="0" applyNumberFormat="1" applyFill="1" applyAlignment="1">
      <alignment vertical="center"/>
    </xf>
    <xf numFmtId="0" fontId="6" fillId="0" borderId="46" xfId="0" applyNumberFormat="1" applyFont="1" applyFill="1" applyBorder="1" applyAlignment="1">
      <alignment vertical="center"/>
    </xf>
    <xf numFmtId="0" fontId="21" fillId="0" borderId="49" xfId="0" applyNumberFormat="1" applyFont="1" applyFill="1" applyBorder="1" applyAlignment="1">
      <alignment vertical="center"/>
    </xf>
    <xf numFmtId="0" fontId="6" fillId="0" borderId="8" xfId="0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  <cellStyle name="常规 4" xfId="50"/>
    <cellStyle name="常规 2" xfId="51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2</xdr:col>
      <xdr:colOff>466725</xdr:colOff>
      <xdr:row>1</xdr:row>
      <xdr:rowOff>219075</xdr:rowOff>
    </xdr:to>
    <xdr:pic>
      <xdr:nvPicPr>
        <xdr:cNvPr id="3" name="图片 1" descr="光华荣昌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" y="9525"/>
          <a:ext cx="1247775" cy="527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123825</xdr:colOff>
      <xdr:row>18</xdr:row>
      <xdr:rowOff>67310</xdr:rowOff>
    </xdr:from>
    <xdr:to>
      <xdr:col>10</xdr:col>
      <xdr:colOff>145415</xdr:colOff>
      <xdr:row>19</xdr:row>
      <xdr:rowOff>158750</xdr:rowOff>
    </xdr:to>
    <xdr:pic>
      <xdr:nvPicPr>
        <xdr:cNvPr id="4" name="图片 1" descr="荣昌图标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95700" y="6042660"/>
          <a:ext cx="2479040" cy="3009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31;&#26885;&#25903;&#20986;&#26680;&#31639;\&#24231;&#26885;&#20215;&#26684;(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854;&#20182;\2023&#24180;11&#26376;&#20221;%20&#36731;&#21345;&#39044;&#31034;&#35745;&#210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9&#26376;&#35745;&#21010;&#39044;&#2797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9&#26376;&#20221; &#36731;&#21345;&#39044;&#31034;&#35745;&#2101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10&#26376;&#20221; &#36731;&#21345;&#39044;&#31034;&#35745;&#2101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10&#26376;&#35745;&#21010;&#39044;&#2797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10&#26376;&#35745;&#21010;&#39044;&#27979;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10&#26376;&#20221; &#36731;&#21345;&#39044;&#31034;&#35745;&#21010;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11&#26376;&#35745;&#21010;&#39044;&#2797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023&#24180;11&#26376;&#20221; &#36731;&#21345;&#39044;&#31034;&#35745;&#2101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更新"/>
      <sheetName val="Sheet3"/>
    </sheetNames>
    <sheetDataSet>
      <sheetData sheetId="0"/>
      <sheetData sheetId="1">
        <row r="1">
          <cell r="B1" t="str">
            <v>产品图号</v>
          </cell>
          <cell r="C1" t="str">
            <v>QAD</v>
          </cell>
          <cell r="D1" t="str">
            <v>客户市场</v>
          </cell>
          <cell r="E1" t="str">
            <v>销售价</v>
          </cell>
        </row>
        <row r="3">
          <cell r="B3" t="str">
            <v>6800010-E411</v>
          </cell>
          <cell r="C3" t="str">
            <v>SLT0002528</v>
          </cell>
          <cell r="D3" t="str">
            <v>青岛一汽</v>
          </cell>
          <cell r="E3">
            <v>340.61</v>
          </cell>
        </row>
        <row r="4">
          <cell r="B4" t="str">
            <v>6905020-E411</v>
          </cell>
          <cell r="C4" t="str">
            <v>SLT0002529</v>
          </cell>
          <cell r="D4" t="str">
            <v>青岛一汽</v>
          </cell>
          <cell r="E4">
            <v>110.45</v>
          </cell>
        </row>
        <row r="5">
          <cell r="B5" t="str">
            <v>6905100-E411</v>
          </cell>
          <cell r="C5" t="str">
            <v>SLT0002530</v>
          </cell>
          <cell r="D5" t="str">
            <v>青岛一汽</v>
          </cell>
          <cell r="E5">
            <v>102.83</v>
          </cell>
        </row>
        <row r="6">
          <cell r="B6" t="str">
            <v>6903010-E411</v>
          </cell>
          <cell r="C6" t="str">
            <v>SLT0002531</v>
          </cell>
          <cell r="D6" t="str">
            <v>青岛一汽</v>
          </cell>
          <cell r="E6">
            <v>113.57</v>
          </cell>
        </row>
        <row r="7">
          <cell r="B7" t="str">
            <v>6900015-H26-C00</v>
          </cell>
          <cell r="C7" t="str">
            <v>SLT0001578</v>
          </cell>
          <cell r="D7" t="str">
            <v>青岛一汽</v>
          </cell>
          <cell r="E7">
            <v>9.22</v>
          </cell>
        </row>
        <row r="8">
          <cell r="B8" t="str">
            <v>6800010AA95-C00</v>
          </cell>
          <cell r="C8" t="str">
            <v>SLT0010200</v>
          </cell>
          <cell r="D8" t="str">
            <v>青岛一汽</v>
          </cell>
          <cell r="E8">
            <v>341.93</v>
          </cell>
        </row>
        <row r="9">
          <cell r="B9" t="str">
            <v>6800010-H26-C00</v>
          </cell>
          <cell r="C9" t="str">
            <v>SLT0002174</v>
          </cell>
          <cell r="D9" t="str">
            <v>青岛一汽</v>
          </cell>
          <cell r="E9">
            <v>349.27</v>
          </cell>
        </row>
        <row r="10">
          <cell r="B10" t="str">
            <v>6800010DH26-C00</v>
          </cell>
          <cell r="C10" t="str">
            <v>SLT0002437</v>
          </cell>
          <cell r="D10" t="str">
            <v>青岛一汽</v>
          </cell>
          <cell r="E10">
            <v>348.79</v>
          </cell>
        </row>
        <row r="11">
          <cell r="B11" t="str">
            <v>6800010BH26-C00</v>
          </cell>
          <cell r="C11" t="str">
            <v>SLT0010202</v>
          </cell>
          <cell r="D11" t="str">
            <v>青岛一汽</v>
          </cell>
          <cell r="E11">
            <v>1415.2</v>
          </cell>
        </row>
        <row r="12">
          <cell r="B12" t="str">
            <v>6800010HH26-C00</v>
          </cell>
          <cell r="C12" t="str">
            <v>SLT0010666</v>
          </cell>
          <cell r="D12" t="str">
            <v>青岛一汽</v>
          </cell>
          <cell r="E12">
            <v>1350.54</v>
          </cell>
        </row>
        <row r="13">
          <cell r="B13" t="str">
            <v>6903010-H26-C00</v>
          </cell>
          <cell r="C13" t="str">
            <v>SLT0002192</v>
          </cell>
          <cell r="D13" t="str">
            <v>青岛一汽</v>
          </cell>
          <cell r="E13">
            <v>107.69</v>
          </cell>
        </row>
        <row r="14">
          <cell r="B14" t="str">
            <v>6905020-H26-C00</v>
          </cell>
          <cell r="C14" t="str">
            <v>SLT0002185</v>
          </cell>
          <cell r="D14" t="str">
            <v>青岛一汽</v>
          </cell>
          <cell r="E14">
            <v>120.31</v>
          </cell>
        </row>
        <row r="15">
          <cell r="B15" t="str">
            <v>6905020BH26-C00</v>
          </cell>
          <cell r="C15" t="str">
            <v>SLT0002439</v>
          </cell>
          <cell r="D15" t="str">
            <v>青岛一汽</v>
          </cell>
        </row>
        <row r="16">
          <cell r="B16" t="str">
            <v>6905020AH26-C00</v>
          </cell>
          <cell r="C16" t="str">
            <v>SLT0002428</v>
          </cell>
          <cell r="D16" t="str">
            <v>青岛一汽</v>
          </cell>
        </row>
        <row r="17">
          <cell r="B17" t="str">
            <v>6800010EH26-C00</v>
          </cell>
          <cell r="C17" t="str">
            <v>SLT0002436</v>
          </cell>
          <cell r="D17" t="str">
            <v>青岛一汽</v>
          </cell>
          <cell r="E17">
            <v>784.78</v>
          </cell>
        </row>
        <row r="18">
          <cell r="B18" t="str">
            <v>6905020CH26-C00</v>
          </cell>
          <cell r="C18" t="str">
            <v>SLT0002438</v>
          </cell>
          <cell r="D18" t="str">
            <v>青岛一汽</v>
          </cell>
          <cell r="E18">
            <v>156.37</v>
          </cell>
        </row>
        <row r="19">
          <cell r="B19" t="str">
            <v>6905100-H26-C00</v>
          </cell>
          <cell r="C19" t="str">
            <v>SLT0002190</v>
          </cell>
          <cell r="D19" t="str">
            <v>青岛一汽</v>
          </cell>
          <cell r="E19">
            <v>150.22</v>
          </cell>
        </row>
        <row r="20">
          <cell r="B20" t="str">
            <v>6903010AH26-C00</v>
          </cell>
          <cell r="C20" t="str">
            <v>SLT0002432</v>
          </cell>
          <cell r="D20" t="str">
            <v>青岛一汽</v>
          </cell>
          <cell r="E20">
            <v>119.09</v>
          </cell>
        </row>
        <row r="21">
          <cell r="B21" t="str">
            <v>6905100-H22-C00</v>
          </cell>
          <cell r="C21" t="str">
            <v>SLT0002147</v>
          </cell>
          <cell r="D21" t="str">
            <v>青岛一汽</v>
          </cell>
          <cell r="E21">
            <v>106.42</v>
          </cell>
        </row>
        <row r="22">
          <cell r="B22" t="str">
            <v>6903010AH22-C00</v>
          </cell>
          <cell r="C22" t="str">
            <v>SLT0010188</v>
          </cell>
          <cell r="D22" t="str">
            <v>青岛一汽</v>
          </cell>
          <cell r="E22">
            <v>113.93</v>
          </cell>
        </row>
        <row r="23">
          <cell r="B23" t="str">
            <v>6903010-H22-C00</v>
          </cell>
          <cell r="C23" t="str">
            <v>SLT0002156</v>
          </cell>
          <cell r="D23" t="str">
            <v>青岛一汽</v>
          </cell>
          <cell r="E23">
            <v>113.93</v>
          </cell>
        </row>
        <row r="24">
          <cell r="B24" t="str">
            <v>6800010CA95-C00</v>
          </cell>
          <cell r="C24" t="str">
            <v>SLT0011515</v>
          </cell>
          <cell r="D24" t="str">
            <v>青岛一汽</v>
          </cell>
          <cell r="E24">
            <v>1001.42</v>
          </cell>
        </row>
        <row r="25">
          <cell r="B25" t="str">
            <v>6905020BA95-C00</v>
          </cell>
          <cell r="C25" t="str">
            <v>SLT0011505</v>
          </cell>
          <cell r="D25" t="str">
            <v>青岛一汽</v>
          </cell>
          <cell r="E25">
            <v>148</v>
          </cell>
        </row>
        <row r="26">
          <cell r="B26" t="str">
            <v>6905100BA95-C00</v>
          </cell>
          <cell r="C26" t="str">
            <v>SLT0011506</v>
          </cell>
          <cell r="D26" t="str">
            <v>青岛一汽</v>
          </cell>
          <cell r="E26">
            <v>148</v>
          </cell>
        </row>
        <row r="27">
          <cell r="B27" t="str">
            <v>6903010BA95-C00</v>
          </cell>
          <cell r="C27" t="str">
            <v>SLT0011507</v>
          </cell>
          <cell r="D27" t="str">
            <v>青岛一汽</v>
          </cell>
          <cell r="E27">
            <v>104</v>
          </cell>
        </row>
        <row r="28">
          <cell r="B28" t="str">
            <v>6905100AA97-C00</v>
          </cell>
          <cell r="C28" t="str">
            <v>SLT0011533</v>
          </cell>
          <cell r="D28" t="str">
            <v>青岛一汽</v>
          </cell>
          <cell r="E28">
            <v>106</v>
          </cell>
        </row>
        <row r="29">
          <cell r="B29" t="str">
            <v>6903010AA97-C00</v>
          </cell>
          <cell r="C29" t="str">
            <v>SLT0011534</v>
          </cell>
          <cell r="D29" t="str">
            <v>青岛一汽</v>
          </cell>
          <cell r="E29">
            <v>110</v>
          </cell>
        </row>
        <row r="30">
          <cell r="B30" t="str">
            <v>LG1611510310</v>
          </cell>
          <cell r="C30" t="str">
            <v>SLT0010477</v>
          </cell>
          <cell r="D30" t="str">
            <v>济南</v>
          </cell>
          <cell r="E30">
            <v>399</v>
          </cell>
        </row>
        <row r="31">
          <cell r="B31" t="str">
            <v>LG1611510210</v>
          </cell>
          <cell r="C31" t="str">
            <v>SLT0010386</v>
          </cell>
          <cell r="D31" t="str">
            <v>济南</v>
          </cell>
        </row>
        <row r="32">
          <cell r="B32" t="str">
            <v>LG1611510320</v>
          </cell>
          <cell r="C32" t="str">
            <v>SLT0010478</v>
          </cell>
          <cell r="D32" t="str">
            <v>济南</v>
          </cell>
          <cell r="E32">
            <v>809</v>
          </cell>
        </row>
        <row r="33">
          <cell r="B33" t="str">
            <v>LZ161351000330</v>
          </cell>
          <cell r="C33" t="str">
            <v>SLT0010699</v>
          </cell>
          <cell r="D33" t="str">
            <v>济南</v>
          </cell>
          <cell r="E33">
            <v>365</v>
          </cell>
        </row>
        <row r="34">
          <cell r="B34" t="str">
            <v>LZ161351000340</v>
          </cell>
          <cell r="C34" t="str">
            <v>SLT0010700</v>
          </cell>
          <cell r="D34" t="str">
            <v>济南</v>
          </cell>
        </row>
        <row r="35">
          <cell r="B35" t="str">
            <v>LG1613510160</v>
          </cell>
          <cell r="C35" t="str">
            <v>SLT0002773</v>
          </cell>
          <cell r="D35" t="str">
            <v>济南</v>
          </cell>
          <cell r="E35">
            <v>395</v>
          </cell>
        </row>
        <row r="36">
          <cell r="B36" t="str">
            <v>LG1613510160</v>
          </cell>
          <cell r="C36" t="str">
            <v>SLT0002774</v>
          </cell>
          <cell r="D36" t="str">
            <v>济南</v>
          </cell>
          <cell r="E36">
            <v>0</v>
          </cell>
        </row>
        <row r="37">
          <cell r="B37" t="str">
            <v>LG1613510160</v>
          </cell>
          <cell r="C37" t="str">
            <v>SLT0002775</v>
          </cell>
          <cell r="D37" t="str">
            <v>济南</v>
          </cell>
          <cell r="E37">
            <v>0</v>
          </cell>
        </row>
        <row r="38">
          <cell r="B38" t="str">
            <v>LG1613510060</v>
          </cell>
          <cell r="C38" t="str">
            <v>SLT0010428</v>
          </cell>
          <cell r="D38" t="str">
            <v>济南</v>
          </cell>
        </row>
        <row r="39">
          <cell r="B39" t="str">
            <v>LG1613510360</v>
          </cell>
          <cell r="C39" t="str">
            <v>SLT0010846</v>
          </cell>
          <cell r="D39" t="str">
            <v>济南</v>
          </cell>
          <cell r="E39">
            <v>411</v>
          </cell>
        </row>
        <row r="40">
          <cell r="B40" t="str">
            <v>LG1612510170</v>
          </cell>
          <cell r="C40" t="str">
            <v>SLT0010592</v>
          </cell>
          <cell r="D40" t="str">
            <v>济南</v>
          </cell>
          <cell r="E40">
            <v>345</v>
          </cell>
        </row>
        <row r="41">
          <cell r="B41" t="str">
            <v>LG1612510070</v>
          </cell>
          <cell r="C41" t="str">
            <v>SLT0010591</v>
          </cell>
          <cell r="D41" t="str">
            <v>济南</v>
          </cell>
        </row>
        <row r="42">
          <cell r="B42" t="str">
            <v>LZ161251000090</v>
          </cell>
          <cell r="C42" t="str">
            <v>SLT0010847</v>
          </cell>
          <cell r="D42" t="str">
            <v>济南</v>
          </cell>
        </row>
        <row r="43">
          <cell r="B43" t="str">
            <v>WG1662511033/2</v>
          </cell>
          <cell r="C43" t="str">
            <v>SHT0012449</v>
          </cell>
          <cell r="D43" t="str">
            <v>济南</v>
          </cell>
          <cell r="E43">
            <v>1935</v>
          </cell>
        </row>
        <row r="44">
          <cell r="B44" t="str">
            <v>WG1662511049/2</v>
          </cell>
          <cell r="C44" t="str">
            <v>SHT0012451</v>
          </cell>
          <cell r="D44" t="str">
            <v>济南</v>
          </cell>
          <cell r="E44">
            <v>724</v>
          </cell>
        </row>
        <row r="45">
          <cell r="B45" t="str">
            <v>WG1662511073/2</v>
          </cell>
          <cell r="C45" t="str">
            <v>SLT0012452</v>
          </cell>
          <cell r="D45" t="str">
            <v>济南</v>
          </cell>
        </row>
        <row r="46">
          <cell r="B46" t="str">
            <v>WG1662511068/2</v>
          </cell>
          <cell r="C46" t="str">
            <v>SHT0012450</v>
          </cell>
          <cell r="D46" t="str">
            <v>济南</v>
          </cell>
          <cell r="E46">
            <v>1521</v>
          </cell>
        </row>
        <row r="47">
          <cell r="B47" t="str">
            <v>WG1662511030/2</v>
          </cell>
          <cell r="C47" t="str">
            <v>SLT0012454</v>
          </cell>
          <cell r="D47" t="str">
            <v>济南</v>
          </cell>
        </row>
        <row r="48">
          <cell r="B48" t="str">
            <v>WG1662511056/2</v>
          </cell>
          <cell r="C48" t="str">
            <v>SHT0012455</v>
          </cell>
          <cell r="D48" t="str">
            <v>济南</v>
          </cell>
          <cell r="E48">
            <v>1150</v>
          </cell>
        </row>
        <row r="49">
          <cell r="B49" t="str">
            <v>WG1662511064/2</v>
          </cell>
          <cell r="C49" t="str">
            <v>SLT0012456</v>
          </cell>
          <cell r="D49" t="str">
            <v>济南</v>
          </cell>
        </row>
        <row r="50">
          <cell r="B50" t="str">
            <v>WG1662511045/2</v>
          </cell>
          <cell r="C50" t="str">
            <v>SLT0012457</v>
          </cell>
          <cell r="D50" t="str">
            <v>济南</v>
          </cell>
        </row>
        <row r="51">
          <cell r="B51" t="str">
            <v>WG1662511057/2</v>
          </cell>
          <cell r="C51" t="str">
            <v>SHT0012458</v>
          </cell>
          <cell r="D51" t="str">
            <v>济南</v>
          </cell>
          <cell r="E51">
            <v>425</v>
          </cell>
        </row>
        <row r="52">
          <cell r="B52" t="str">
            <v>WG1662511065/2</v>
          </cell>
          <cell r="C52" t="str">
            <v>SLT0012459</v>
          </cell>
          <cell r="D52" t="str">
            <v>济南</v>
          </cell>
        </row>
        <row r="53">
          <cell r="B53" t="str">
            <v>WG1662511046/2</v>
          </cell>
          <cell r="C53" t="str">
            <v>SLT0013249</v>
          </cell>
          <cell r="D53" t="str">
            <v>济南</v>
          </cell>
        </row>
        <row r="54">
          <cell r="B54" t="str">
            <v>WG1662511058/2</v>
          </cell>
          <cell r="C54" t="str">
            <v>SLT0013250</v>
          </cell>
          <cell r="D54" t="str">
            <v>济南</v>
          </cell>
        </row>
        <row r="55">
          <cell r="B55" t="str">
            <v>WG1662511053/2</v>
          </cell>
          <cell r="C55" t="str">
            <v>SHT0012560</v>
          </cell>
          <cell r="D55" t="str">
            <v>济南</v>
          </cell>
          <cell r="E55">
            <v>897</v>
          </cell>
        </row>
        <row r="56">
          <cell r="B56" t="str">
            <v>WG1662511054/2</v>
          </cell>
          <cell r="C56" t="str">
            <v>SHT0012562</v>
          </cell>
          <cell r="D56" t="str">
            <v>济南</v>
          </cell>
          <cell r="E56">
            <v>380</v>
          </cell>
        </row>
        <row r="57">
          <cell r="B57" t="str">
            <v>WG1662511055/2</v>
          </cell>
          <cell r="C57" t="str">
            <v>SHT0013252</v>
          </cell>
          <cell r="D57" t="str">
            <v>济南</v>
          </cell>
          <cell r="E57">
            <v>1280</v>
          </cell>
        </row>
        <row r="58">
          <cell r="B58" t="str">
            <v>WG1662511094/2</v>
          </cell>
          <cell r="C58" t="str">
            <v>SHT0013198</v>
          </cell>
          <cell r="D58" t="str">
            <v>济南</v>
          </cell>
        </row>
        <row r="59">
          <cell r="B59" t="str">
            <v>AZ16D251000020/2</v>
          </cell>
          <cell r="C59" t="str">
            <v>SHT0013188</v>
          </cell>
          <cell r="D59" t="str">
            <v>济南</v>
          </cell>
        </row>
        <row r="60">
          <cell r="B60" t="str">
            <v>AZ16D251000022/2</v>
          </cell>
          <cell r="C60" t="str">
            <v>SHT0013189</v>
          </cell>
          <cell r="D60" t="str">
            <v>济南</v>
          </cell>
        </row>
        <row r="61">
          <cell r="B61" t="str">
            <v>AZ16D251000036/2</v>
          </cell>
          <cell r="C61" t="str">
            <v>SHT0014186</v>
          </cell>
          <cell r="D61" t="str">
            <v>济南</v>
          </cell>
        </row>
        <row r="62">
          <cell r="B62" t="str">
            <v>AZ16D251000021/2</v>
          </cell>
          <cell r="C62" t="str">
            <v>SHT0013191</v>
          </cell>
          <cell r="D62" t="str">
            <v>济南</v>
          </cell>
        </row>
        <row r="63">
          <cell r="B63" t="str">
            <v>AZ16D251000023/2</v>
          </cell>
          <cell r="C63" t="str">
            <v>SHT0013198</v>
          </cell>
          <cell r="D63" t="str">
            <v>济南</v>
          </cell>
        </row>
        <row r="64">
          <cell r="B64" t="str">
            <v>AZ16D251000008/2</v>
          </cell>
          <cell r="C64" t="str">
            <v>SHT0013194</v>
          </cell>
          <cell r="D64" t="str">
            <v>济南</v>
          </cell>
        </row>
        <row r="65">
          <cell r="B65" t="str">
            <v>H0681010013A0</v>
          </cell>
          <cell r="C65" t="str">
            <v>SHT0000877</v>
          </cell>
          <cell r="D65" t="str">
            <v>戴姆勒</v>
          </cell>
          <cell r="E65">
            <v>768.141592920354</v>
          </cell>
        </row>
        <row r="66">
          <cell r="B66" t="str">
            <v>H0681020004A0</v>
          </cell>
          <cell r="C66" t="str">
            <v>SHT0000878</v>
          </cell>
          <cell r="D66" t="str">
            <v>戴姆勒</v>
          </cell>
          <cell r="E66">
            <v>255.929203539823</v>
          </cell>
        </row>
        <row r="67">
          <cell r="B67" t="str">
            <v>H0704010101A0</v>
          </cell>
          <cell r="C67" t="str">
            <v>SHT0000880</v>
          </cell>
          <cell r="D67" t="str">
            <v>戴姆勒</v>
          </cell>
          <cell r="E67">
            <v>293.53982300885</v>
          </cell>
        </row>
        <row r="68">
          <cell r="B68" t="str">
            <v>H0704010001A0</v>
          </cell>
          <cell r="C68" t="str">
            <v>SHT0000861</v>
          </cell>
          <cell r="D68" t="str">
            <v>戴姆勒</v>
          </cell>
          <cell r="E68">
            <v>102.566371681416</v>
          </cell>
        </row>
        <row r="69">
          <cell r="B69" t="str">
            <v>H0681050001A0</v>
          </cell>
          <cell r="C69" t="str">
            <v>SHT0000875</v>
          </cell>
          <cell r="D69" t="str">
            <v>戴姆勒</v>
          </cell>
          <cell r="E69">
            <v>103.097345132743</v>
          </cell>
        </row>
        <row r="70">
          <cell r="B70" t="str">
            <v>H1704010100A0</v>
          </cell>
          <cell r="C70" t="str">
            <v>SHT0000865</v>
          </cell>
          <cell r="D70" t="str">
            <v>戴姆勒</v>
          </cell>
          <cell r="E70">
            <v>292.920353982301</v>
          </cell>
        </row>
        <row r="71">
          <cell r="B71" t="str">
            <v>H0704010205A0</v>
          </cell>
          <cell r="C71" t="str">
            <v>SHT0000896</v>
          </cell>
          <cell r="D71" t="str">
            <v>戴姆勒</v>
          </cell>
          <cell r="E71">
            <v>220.088495575221</v>
          </cell>
        </row>
        <row r="72">
          <cell r="B72" t="str">
            <v>H070400000001</v>
          </cell>
          <cell r="C72" t="str">
            <v>SHT0000898</v>
          </cell>
          <cell r="D72" t="str">
            <v>戴姆勒</v>
          </cell>
          <cell r="E72">
            <v>370.884955752212</v>
          </cell>
        </row>
        <row r="73">
          <cell r="B73" t="str">
            <v>H0704010206A0</v>
          </cell>
          <cell r="C73" t="str">
            <v>SHT0000897</v>
          </cell>
          <cell r="D73" t="str">
            <v>戴姆勒</v>
          </cell>
          <cell r="E73">
            <v>165.309734513274</v>
          </cell>
        </row>
        <row r="74">
          <cell r="B74" t="str">
            <v>H0704010012A0</v>
          </cell>
          <cell r="C74" t="str">
            <v>SHT0000859</v>
          </cell>
          <cell r="D74" t="str">
            <v>戴姆勒</v>
          </cell>
          <cell r="E74">
            <v>265.398230088496</v>
          </cell>
        </row>
        <row r="75">
          <cell r="B75" t="str">
            <v>H0681010027A0</v>
          </cell>
          <cell r="C75" t="str">
            <v>SHT0001816</v>
          </cell>
          <cell r="D75" t="str">
            <v>戴姆勒</v>
          </cell>
        </row>
        <row r="76">
          <cell r="B76" t="str">
            <v>H0681020003A0</v>
          </cell>
          <cell r="C76" t="str">
            <v>SHT0000874</v>
          </cell>
          <cell r="D76" t="str">
            <v>戴姆勒</v>
          </cell>
          <cell r="E76">
            <v>212.477876106195</v>
          </cell>
        </row>
        <row r="77">
          <cell r="B77" t="str">
            <v>H0681010012A0</v>
          </cell>
          <cell r="C77" t="str">
            <v>SHT0000857</v>
          </cell>
          <cell r="D77" t="str">
            <v>戴姆勒</v>
          </cell>
          <cell r="E77">
            <v>707.079646017699</v>
          </cell>
        </row>
        <row r="78">
          <cell r="B78" t="str">
            <v>H0704010007A0</v>
          </cell>
          <cell r="C78" t="str">
            <v>SHT0000862</v>
          </cell>
          <cell r="D78" t="str">
            <v>戴姆勒</v>
          </cell>
          <cell r="E78">
            <v>134.690265486726</v>
          </cell>
        </row>
        <row r="79">
          <cell r="B79" t="str">
            <v>H0681010014A0</v>
          </cell>
          <cell r="C79" t="str">
            <v>SHT0000885</v>
          </cell>
          <cell r="D79" t="str">
            <v>戴姆勒</v>
          </cell>
          <cell r="E79">
            <v>427.345132743363</v>
          </cell>
        </row>
        <row r="80">
          <cell r="B80" t="str">
            <v>H0681050002A0</v>
          </cell>
          <cell r="C80" t="str">
            <v>SHT0000879</v>
          </cell>
          <cell r="D80" t="str">
            <v>戴姆勒</v>
          </cell>
          <cell r="E80">
            <v>125.840707964602</v>
          </cell>
        </row>
        <row r="81">
          <cell r="B81" t="str">
            <v>H0704010202A0</v>
          </cell>
          <cell r="C81" t="str">
            <v>SHT0000863</v>
          </cell>
          <cell r="D81" t="str">
            <v>戴姆勒</v>
          </cell>
          <cell r="E81">
            <v>155.929203539823</v>
          </cell>
        </row>
        <row r="82">
          <cell r="B82" t="str">
            <v>H0704010008A0</v>
          </cell>
          <cell r="C82" t="str">
            <v>SHT0000871</v>
          </cell>
          <cell r="D82" t="str">
            <v>戴姆勒</v>
          </cell>
          <cell r="E82">
            <v>268.053097345133</v>
          </cell>
        </row>
        <row r="83">
          <cell r="B83" t="str">
            <v>H0704010204A0</v>
          </cell>
          <cell r="C83" t="str">
            <v>SHT0000864</v>
          </cell>
          <cell r="D83" t="str">
            <v>戴姆勒</v>
          </cell>
          <cell r="E83">
            <v>185.840707964602</v>
          </cell>
        </row>
        <row r="84">
          <cell r="B84" t="str">
            <v>H0704010204A0</v>
          </cell>
          <cell r="C84" t="str">
            <v>SHT0000900</v>
          </cell>
          <cell r="D84" t="str">
            <v>戴姆勒</v>
          </cell>
          <cell r="E84">
            <v>185.840707964602</v>
          </cell>
        </row>
        <row r="85">
          <cell r="B85" t="str">
            <v>H0704014001A0</v>
          </cell>
          <cell r="C85" t="str">
            <v>SHT0000598</v>
          </cell>
          <cell r="D85" t="str">
            <v>戴姆勒</v>
          </cell>
          <cell r="E85">
            <v>7.2353982300885</v>
          </cell>
        </row>
        <row r="86">
          <cell r="B86" t="str">
            <v>H4704010700A0</v>
          </cell>
          <cell r="C86" t="str">
            <v>SHT0000773</v>
          </cell>
          <cell r="D86" t="str">
            <v>戴姆勒</v>
          </cell>
          <cell r="E86">
            <v>27.0442477876106</v>
          </cell>
        </row>
        <row r="87">
          <cell r="B87" t="str">
            <v>H0681010011A0</v>
          </cell>
          <cell r="C87" t="str">
            <v>SHT0000891</v>
          </cell>
          <cell r="D87" t="str">
            <v>戴姆勒</v>
          </cell>
          <cell r="E87">
            <v>434.955752212389</v>
          </cell>
        </row>
        <row r="88">
          <cell r="B88" t="str">
            <v>H0704010002A0</v>
          </cell>
          <cell r="C88" t="str">
            <v>SHT0000910</v>
          </cell>
          <cell r="D88" t="str">
            <v>戴姆勒</v>
          </cell>
          <cell r="E88">
            <v>100.353982300885</v>
          </cell>
        </row>
        <row r="89">
          <cell r="B89" t="str">
            <v>H468100000053</v>
          </cell>
          <cell r="C89" t="str">
            <v>SHT0001562</v>
          </cell>
          <cell r="D89" t="str">
            <v>戴姆勒</v>
          </cell>
          <cell r="E89">
            <v>426.46017699115</v>
          </cell>
        </row>
        <row r="90">
          <cell r="B90" t="str">
            <v>H468100000054</v>
          </cell>
          <cell r="C90" t="str">
            <v>SHT0001563</v>
          </cell>
          <cell r="D90" t="str">
            <v>戴姆勒</v>
          </cell>
          <cell r="E90">
            <v>451.327433628319</v>
          </cell>
        </row>
        <row r="91">
          <cell r="B91" t="str">
            <v>H468100000055</v>
          </cell>
          <cell r="C91" t="str">
            <v>SHT0001564</v>
          </cell>
          <cell r="D91" t="str">
            <v>戴姆勒</v>
          </cell>
          <cell r="E91">
            <v>560.176991150443</v>
          </cell>
        </row>
        <row r="92">
          <cell r="B92" t="str">
            <v>H468100000013</v>
          </cell>
          <cell r="C92" t="str">
            <v>SHT0002388</v>
          </cell>
          <cell r="D92" t="str">
            <v>戴姆勒</v>
          </cell>
          <cell r="E92">
            <v>1720.35398230089</v>
          </cell>
        </row>
        <row r="93">
          <cell r="B93" t="str">
            <v>H468100000014</v>
          </cell>
          <cell r="C93" t="str">
            <v>SHT0002389</v>
          </cell>
          <cell r="D93" t="str">
            <v>戴姆勒</v>
          </cell>
          <cell r="E93">
            <v>1639.82300884956</v>
          </cell>
        </row>
        <row r="94">
          <cell r="B94" t="str">
            <v>H468100000016</v>
          </cell>
          <cell r="C94" t="str">
            <v>SHT0002390</v>
          </cell>
          <cell r="D94" t="str">
            <v>戴姆勒</v>
          </cell>
          <cell r="E94">
            <v>1740.70796460177</v>
          </cell>
        </row>
        <row r="95">
          <cell r="B95" t="str">
            <v>H4681021100A0</v>
          </cell>
          <cell r="C95" t="str">
            <v>SHT0000847</v>
          </cell>
          <cell r="D95" t="str">
            <v>戴姆勒</v>
          </cell>
          <cell r="E95">
            <v>395.486725663717</v>
          </cell>
        </row>
        <row r="96">
          <cell r="B96" t="str">
            <v>H468100000007</v>
          </cell>
          <cell r="C96" t="str">
            <v>SHT0000906</v>
          </cell>
          <cell r="D96" t="str">
            <v>戴姆勒</v>
          </cell>
          <cell r="E96">
            <v>1414.1592920354</v>
          </cell>
        </row>
        <row r="97">
          <cell r="B97" t="str">
            <v>H0681020100A0</v>
          </cell>
          <cell r="C97" t="str">
            <v>SHT0000856</v>
          </cell>
          <cell r="D97" t="str">
            <v>戴姆勒</v>
          </cell>
          <cell r="E97">
            <v>324.247787610619</v>
          </cell>
        </row>
        <row r="98">
          <cell r="B98" t="str">
            <v>H0681010100A0</v>
          </cell>
          <cell r="C98" t="str">
            <v>SHT0000858</v>
          </cell>
          <cell r="D98" t="str">
            <v>戴姆勒</v>
          </cell>
          <cell r="E98">
            <v>1357.52212389381</v>
          </cell>
        </row>
        <row r="99">
          <cell r="B99" t="str">
            <v>H0681020100A0</v>
          </cell>
          <cell r="C99" t="str">
            <v>SHT0002500</v>
          </cell>
          <cell r="D99" t="str">
            <v>戴姆勒</v>
          </cell>
          <cell r="E99">
            <v>324.247787610619</v>
          </cell>
        </row>
        <row r="100">
          <cell r="B100" t="str">
            <v>H4704010102A0</v>
          </cell>
          <cell r="C100" t="str">
            <v>SHT0000844</v>
          </cell>
          <cell r="D100" t="str">
            <v>戴姆勒</v>
          </cell>
          <cell r="E100">
            <v>416.194690265487</v>
          </cell>
        </row>
        <row r="101">
          <cell r="B101" t="str">
            <v>H470400000013</v>
          </cell>
          <cell r="C101" t="str">
            <v>SHT0000903</v>
          </cell>
          <cell r="D101" t="str">
            <v>戴姆勒</v>
          </cell>
          <cell r="E101">
            <v>387.610619469027</v>
          </cell>
        </row>
        <row r="102">
          <cell r="B102" t="str">
            <v>H0704010208A0</v>
          </cell>
          <cell r="C102" t="str">
            <v>SHT0000868</v>
          </cell>
          <cell r="D102" t="str">
            <v>戴姆勒</v>
          </cell>
          <cell r="E102">
            <v>159.91</v>
          </cell>
        </row>
        <row r="103">
          <cell r="B103" t="str">
            <v>H4704010222A0</v>
          </cell>
          <cell r="C103" t="str">
            <v>SHT0001700</v>
          </cell>
          <cell r="D103" t="str">
            <v>戴姆勒</v>
          </cell>
          <cell r="E103">
            <v>217.87610619469</v>
          </cell>
        </row>
        <row r="104">
          <cell r="B104" t="str">
            <v>H470400000002</v>
          </cell>
          <cell r="C104" t="str">
            <v>SHT0000899</v>
          </cell>
          <cell r="D104" t="str">
            <v>戴姆勒</v>
          </cell>
          <cell r="E104">
            <v>416.991150442478</v>
          </cell>
        </row>
        <row r="105">
          <cell r="B105" t="str">
            <v>H470400000014</v>
          </cell>
          <cell r="C105" t="str">
            <v>SHT0000904</v>
          </cell>
          <cell r="D105" t="str">
            <v>戴姆勒</v>
          </cell>
          <cell r="E105">
            <v>375.929203539823</v>
          </cell>
        </row>
        <row r="106">
          <cell r="B106" t="str">
            <v>H3A-6801400</v>
          </cell>
          <cell r="C106" t="str">
            <v>SHT0000816</v>
          </cell>
          <cell r="D106" t="str">
            <v>戴姆勒</v>
          </cell>
          <cell r="E106">
            <v>59.83</v>
          </cell>
        </row>
        <row r="107">
          <cell r="B107" t="str">
            <v>H0681010012A0Y</v>
          </cell>
          <cell r="C107" t="str">
            <v>SHT0001817</v>
          </cell>
          <cell r="D107" t="str">
            <v>戴姆勒</v>
          </cell>
          <cell r="E107">
            <v>51.28</v>
          </cell>
        </row>
        <row r="108">
          <cell r="B108" t="str">
            <v>H0681010100A0</v>
          </cell>
          <cell r="C108" t="str">
            <v>SHT0012128</v>
          </cell>
          <cell r="D108" t="str">
            <v>戴姆勒</v>
          </cell>
          <cell r="E108">
            <v>1357.52212389381</v>
          </cell>
        </row>
        <row r="109">
          <cell r="B109" t="str">
            <v>H4704011400A0</v>
          </cell>
          <cell r="C109" t="str">
            <v>SHT0000870</v>
          </cell>
          <cell r="D109" t="str">
            <v>戴姆勒</v>
          </cell>
          <cell r="E109">
            <v>159.911504424779</v>
          </cell>
        </row>
        <row r="110">
          <cell r="B110" t="str">
            <v>H4681010100A0</v>
          </cell>
          <cell r="C110" t="str">
            <v>SHT0000846</v>
          </cell>
          <cell r="D110" t="str">
            <v>戴姆勒</v>
          </cell>
          <cell r="E110">
            <v>1069.02654867257</v>
          </cell>
        </row>
        <row r="111">
          <cell r="B111" t="str">
            <v>H4681010110A0</v>
          </cell>
          <cell r="C111" t="str">
            <v>SHT0000872</v>
          </cell>
          <cell r="D111" t="str">
            <v>戴姆勒</v>
          </cell>
          <cell r="E111">
            <v>1114.1592920354</v>
          </cell>
        </row>
        <row r="112">
          <cell r="B112" t="str">
            <v>H4A-6802118</v>
          </cell>
          <cell r="C112" t="str">
            <v>SHT0000970</v>
          </cell>
          <cell r="D112" t="str">
            <v>戴姆勒</v>
          </cell>
          <cell r="E112">
            <v>57.61</v>
          </cell>
        </row>
        <row r="113">
          <cell r="B113" t="str">
            <v>H4704010220A0</v>
          </cell>
          <cell r="C113" t="str">
            <v>SHT0000848</v>
          </cell>
          <cell r="D113" t="str">
            <v>戴姆勒</v>
          </cell>
          <cell r="E113">
            <v>214.070796460177</v>
          </cell>
        </row>
        <row r="114">
          <cell r="B114" t="str">
            <v>H4704010200A0</v>
          </cell>
          <cell r="C114" t="str">
            <v>SHT0000840</v>
          </cell>
          <cell r="D114" t="str">
            <v>戴姆勒</v>
          </cell>
          <cell r="E114">
            <v>371.238938053097</v>
          </cell>
        </row>
        <row r="115">
          <cell r="B115" t="str">
            <v>H4704010400A0</v>
          </cell>
          <cell r="C115" t="str">
            <v>SHT0000842</v>
          </cell>
          <cell r="D115" t="str">
            <v>戴姆勒</v>
          </cell>
          <cell r="E115">
            <v>155.840707964602</v>
          </cell>
        </row>
        <row r="116">
          <cell r="B116" t="str">
            <v>H470400000120</v>
          </cell>
          <cell r="C116" t="str">
            <v>SHT0001573</v>
          </cell>
          <cell r="D116" t="str">
            <v>戴姆勒</v>
          </cell>
          <cell r="E116">
            <v>251.061946902655</v>
          </cell>
        </row>
        <row r="117">
          <cell r="B117" t="str">
            <v>H468100000125</v>
          </cell>
          <cell r="C117" t="str">
            <v>SHT0010997</v>
          </cell>
          <cell r="D117" t="str">
            <v>戴姆勒</v>
          </cell>
          <cell r="E117">
            <v>63.15</v>
          </cell>
        </row>
        <row r="118">
          <cell r="B118" t="str">
            <v>H470400000074</v>
          </cell>
          <cell r="C118" t="str">
            <v>SHT0001565</v>
          </cell>
          <cell r="D118" t="str">
            <v>戴姆勒</v>
          </cell>
          <cell r="E118">
            <v>467.256637168142</v>
          </cell>
        </row>
        <row r="119">
          <cell r="B119" t="str">
            <v>H470400000108</v>
          </cell>
          <cell r="C119" t="str">
            <v>SHT0001570</v>
          </cell>
          <cell r="D119" t="str">
            <v>戴姆勒</v>
          </cell>
          <cell r="E119">
            <v>425.221238938053</v>
          </cell>
        </row>
        <row r="120">
          <cell r="B120" t="str">
            <v>H468100000088</v>
          </cell>
          <cell r="C120" t="str">
            <v>SHT0010995</v>
          </cell>
          <cell r="D120" t="str">
            <v>戴姆勒</v>
          </cell>
        </row>
        <row r="121">
          <cell r="B121" t="str">
            <v>H468100000015</v>
          </cell>
          <cell r="C121" t="str">
            <v>SHT0000908</v>
          </cell>
          <cell r="D121" t="str">
            <v>戴姆勒</v>
          </cell>
          <cell r="E121">
            <v>1393.80530973451</v>
          </cell>
        </row>
        <row r="122">
          <cell r="B122" t="str">
            <v>H4681020107A0</v>
          </cell>
          <cell r="C122" t="str">
            <v>SHT0000845</v>
          </cell>
          <cell r="D122" t="str">
            <v>戴姆勒</v>
          </cell>
          <cell r="E122">
            <v>445.132743362832</v>
          </cell>
        </row>
        <row r="123">
          <cell r="B123" t="str">
            <v>H4-B6802000</v>
          </cell>
          <cell r="C123" t="str">
            <v>SHT0000826</v>
          </cell>
          <cell r="D123" t="str">
            <v>戴姆勒</v>
          </cell>
        </row>
        <row r="124">
          <cell r="B124" t="str">
            <v>H4681010116A0</v>
          </cell>
          <cell r="C124" t="str">
            <v>SHT0000841</v>
          </cell>
          <cell r="D124" t="str">
            <v>戴姆勒</v>
          </cell>
          <cell r="E124">
            <v>1126.54867256637</v>
          </cell>
        </row>
        <row r="125">
          <cell r="B125" t="str">
            <v>H468100000008</v>
          </cell>
          <cell r="C125" t="str">
            <v>SHT0000907</v>
          </cell>
          <cell r="D125" t="str">
            <v>戴姆勒</v>
          </cell>
          <cell r="E125">
            <v>1380.53097345133</v>
          </cell>
        </row>
        <row r="126">
          <cell r="B126" t="str">
            <v>H3A-6802000</v>
          </cell>
          <cell r="C126" t="str">
            <v>SHT0000812</v>
          </cell>
          <cell r="D126" t="str">
            <v>戴姆勒</v>
          </cell>
        </row>
        <row r="127">
          <cell r="B127" t="str">
            <v>H470400000110</v>
          </cell>
          <cell r="C127" t="str">
            <v>SHT0001572</v>
          </cell>
          <cell r="D127" t="str">
            <v>戴姆勒</v>
          </cell>
          <cell r="E127">
            <v>453.982300884956</v>
          </cell>
        </row>
        <row r="128">
          <cell r="B128" t="str">
            <v>H470400000079</v>
          </cell>
          <cell r="C128" t="str">
            <v>SHT0001566</v>
          </cell>
          <cell r="D128" t="str">
            <v>戴姆勒</v>
          </cell>
          <cell r="E128">
            <v>436.902654867257</v>
          </cell>
        </row>
        <row r="129">
          <cell r="B129" t="str">
            <v>H3A-6901400</v>
          </cell>
          <cell r="C129" t="str">
            <v>SHT0000818</v>
          </cell>
          <cell r="D129" t="str">
            <v>戴姆勒</v>
          </cell>
        </row>
        <row r="130">
          <cell r="B130" t="str">
            <v>H470400000119</v>
          </cell>
          <cell r="C130" t="str">
            <v>SHT0001569</v>
          </cell>
          <cell r="D130" t="str">
            <v>戴姆勒</v>
          </cell>
          <cell r="E130">
            <v>363.185840707965</v>
          </cell>
        </row>
        <row r="131">
          <cell r="B131" t="str">
            <v>H468100000062</v>
          </cell>
          <cell r="C131" t="str">
            <v>SHT0002413</v>
          </cell>
          <cell r="D131" t="str">
            <v>戴姆勒</v>
          </cell>
          <cell r="E131">
            <v>591.150442477876</v>
          </cell>
        </row>
        <row r="132">
          <cell r="B132" t="str">
            <v>H468100000063</v>
          </cell>
          <cell r="C132" t="str">
            <v>SHT0002411</v>
          </cell>
          <cell r="D132" t="str">
            <v>戴姆勒</v>
          </cell>
          <cell r="E132">
            <v>1486.72566371681</v>
          </cell>
        </row>
        <row r="133">
          <cell r="B133" t="str">
            <v>H4A-6901110</v>
          </cell>
          <cell r="C133" t="str">
            <v>SHT0000973</v>
          </cell>
          <cell r="D133" t="str">
            <v>戴姆勒</v>
          </cell>
          <cell r="E133">
            <v>507.33</v>
          </cell>
        </row>
        <row r="134">
          <cell r="B134" t="str">
            <v>H4704010217A0</v>
          </cell>
          <cell r="C134" t="str">
            <v>SHT0000850</v>
          </cell>
          <cell r="D134" t="str">
            <v>戴姆勒</v>
          </cell>
          <cell r="E134">
            <v>231.592920353982</v>
          </cell>
        </row>
        <row r="135">
          <cell r="B135" t="str">
            <v>H4704010100A0</v>
          </cell>
          <cell r="C135" t="str">
            <v>SHT0000867</v>
          </cell>
          <cell r="D135" t="str">
            <v>戴姆勒</v>
          </cell>
          <cell r="E135">
            <v>410.973451327434</v>
          </cell>
        </row>
        <row r="136">
          <cell r="B136" t="str">
            <v>H468100000046</v>
          </cell>
          <cell r="C136" t="str">
            <v>SHT0014024</v>
          </cell>
          <cell r="D136" t="str">
            <v>戴姆勒</v>
          </cell>
          <cell r="E136">
            <v>518.58407079646</v>
          </cell>
        </row>
        <row r="137">
          <cell r="B137" t="str">
            <v>H468100000044</v>
          </cell>
          <cell r="C137" t="str">
            <v>SHT0013939</v>
          </cell>
          <cell r="D137" t="str">
            <v>戴姆勒</v>
          </cell>
          <cell r="E137">
            <v>2123.89380530973</v>
          </cell>
        </row>
        <row r="138">
          <cell r="B138" t="str">
            <v>H4681020105A0</v>
          </cell>
          <cell r="C138" t="str">
            <v>SHT0000873</v>
          </cell>
          <cell r="D138" t="str">
            <v>戴姆勒</v>
          </cell>
          <cell r="E138">
            <v>434.159292035398</v>
          </cell>
        </row>
        <row r="139">
          <cell r="B139" t="str">
            <v>H468100000013</v>
          </cell>
          <cell r="C139" t="str">
            <v>SHT0013884</v>
          </cell>
          <cell r="D139" t="str">
            <v>戴姆勒</v>
          </cell>
          <cell r="E139">
            <v>1720.35398230089</v>
          </cell>
        </row>
        <row r="140">
          <cell r="B140" t="str">
            <v>H468100000213</v>
          </cell>
          <cell r="C140" t="str">
            <v>SHT0013813</v>
          </cell>
          <cell r="D140" t="str">
            <v>戴姆勒</v>
          </cell>
          <cell r="E140">
            <v>1624.77876106195</v>
          </cell>
        </row>
        <row r="141">
          <cell r="B141" t="str">
            <v>H4704011200A0</v>
          </cell>
          <cell r="C141" t="str">
            <v>SHT0000901</v>
          </cell>
          <cell r="D141" t="str">
            <v>戴姆勒</v>
          </cell>
          <cell r="E141">
            <v>366.991150442478</v>
          </cell>
        </row>
        <row r="142">
          <cell r="B142" t="str">
            <v>H468100000064</v>
          </cell>
          <cell r="C142" t="str">
            <v>SHT0014018</v>
          </cell>
          <cell r="D142" t="str">
            <v>戴姆勒</v>
          </cell>
          <cell r="E142">
            <v>2876.99115044248</v>
          </cell>
        </row>
        <row r="143">
          <cell r="B143" t="str">
            <v>H0704014001A0</v>
          </cell>
          <cell r="C143" t="str">
            <v>SHT0000598</v>
          </cell>
          <cell r="D143" t="str">
            <v>戴姆勒</v>
          </cell>
          <cell r="E143">
            <v>7.2353982300885</v>
          </cell>
        </row>
        <row r="144">
          <cell r="B144" t="str">
            <v>H468100000224</v>
          </cell>
          <cell r="C144" t="str">
            <v>SHT0014050</v>
          </cell>
          <cell r="D144" t="str">
            <v>戴姆勒</v>
          </cell>
          <cell r="E144">
            <v>1833.62831858407</v>
          </cell>
        </row>
        <row r="145">
          <cell r="B145" t="str">
            <v>H468100000226</v>
          </cell>
          <cell r="C145" t="str">
            <v>SHT0014048</v>
          </cell>
          <cell r="D145" t="str">
            <v>戴姆勒</v>
          </cell>
          <cell r="E145">
            <v>1602.65486725664</v>
          </cell>
        </row>
        <row r="146">
          <cell r="B146" t="str">
            <v>H468100000222</v>
          </cell>
          <cell r="C146" t="str">
            <v>SHT0014051</v>
          </cell>
          <cell r="D146" t="str">
            <v>戴姆勒</v>
          </cell>
          <cell r="E146">
            <v>1946.01769911504</v>
          </cell>
        </row>
        <row r="147">
          <cell r="B147" t="str">
            <v>H470400000027</v>
          </cell>
          <cell r="C147" t="str">
            <v>SHT0013018</v>
          </cell>
          <cell r="D147" t="str">
            <v>戴姆勒</v>
          </cell>
          <cell r="E147">
            <v>416.725663716814</v>
          </cell>
        </row>
        <row r="148">
          <cell r="B148" t="str">
            <v>H470400000211</v>
          </cell>
          <cell r="C148" t="str">
            <v>SHT0013023</v>
          </cell>
          <cell r="D148" t="str">
            <v>戴姆勒</v>
          </cell>
          <cell r="E148">
            <v>340.088495575221</v>
          </cell>
        </row>
        <row r="149">
          <cell r="B149" t="str">
            <v>H470400000214</v>
          </cell>
          <cell r="C149" t="str">
            <v>SHT0013026</v>
          </cell>
          <cell r="D149" t="str">
            <v>戴姆勒</v>
          </cell>
          <cell r="E149">
            <v>424.070796460177</v>
          </cell>
        </row>
        <row r="150">
          <cell r="B150" t="str">
            <v>H470400000158</v>
          </cell>
          <cell r="C150" t="str">
            <v>SHT0013015</v>
          </cell>
          <cell r="D150" t="str">
            <v>戴姆勒</v>
          </cell>
          <cell r="E150">
            <v>386.548672566372</v>
          </cell>
        </row>
        <row r="151">
          <cell r="B151" t="str">
            <v>H470400000026</v>
          </cell>
          <cell r="C151" t="str">
            <v>SHT0013017</v>
          </cell>
          <cell r="D151" t="str">
            <v>戴姆勒</v>
          </cell>
          <cell r="E151">
            <v>393.53982300885</v>
          </cell>
        </row>
        <row r="152">
          <cell r="B152" t="str">
            <v>H470400000213</v>
          </cell>
          <cell r="C152" t="str">
            <v>SHT0013025</v>
          </cell>
          <cell r="D152" t="str">
            <v>戴姆勒</v>
          </cell>
          <cell r="E152">
            <v>397.87610619469</v>
          </cell>
        </row>
        <row r="153">
          <cell r="B153" t="str">
            <v>H470400000028</v>
          </cell>
          <cell r="C153" t="str">
            <v>SHT0013019</v>
          </cell>
          <cell r="D153" t="str">
            <v>戴姆勒</v>
          </cell>
          <cell r="E153">
            <v>408.58407079646</v>
          </cell>
        </row>
        <row r="154">
          <cell r="B154" t="str">
            <v>H470400000212</v>
          </cell>
          <cell r="C154" t="str">
            <v>SHT0013024</v>
          </cell>
          <cell r="D154" t="str">
            <v>戴姆勒</v>
          </cell>
          <cell r="E154">
            <v>401.061946902655</v>
          </cell>
        </row>
        <row r="155">
          <cell r="B155" t="str">
            <v>H468100000096</v>
          </cell>
          <cell r="C155" t="str">
            <v>SHT0014069</v>
          </cell>
          <cell r="D155" t="str">
            <v>戴姆勒</v>
          </cell>
          <cell r="E155">
            <v>2197.34513274336</v>
          </cell>
        </row>
        <row r="156">
          <cell r="B156" t="str">
            <v>H468100000062</v>
          </cell>
          <cell r="C156" t="str">
            <v>SHT0014073</v>
          </cell>
          <cell r="D156" t="str">
            <v>戴姆勒</v>
          </cell>
          <cell r="E156">
            <v>591.150442477876</v>
          </cell>
        </row>
        <row r="157">
          <cell r="B157" t="str">
            <v>H468100000064</v>
          </cell>
          <cell r="C157" t="str">
            <v>SHT0012914</v>
          </cell>
          <cell r="D157" t="str">
            <v>戴姆勒</v>
          </cell>
          <cell r="E157">
            <v>2876.99115044248</v>
          </cell>
        </row>
        <row r="158">
          <cell r="B158" t="str">
            <v>H468100000334</v>
          </cell>
          <cell r="C158" t="str">
            <v>SHT0013886</v>
          </cell>
          <cell r="D158" t="str">
            <v>戴姆勒</v>
          </cell>
          <cell r="E158">
            <v>416.3</v>
          </cell>
        </row>
        <row r="159">
          <cell r="B159" t="str">
            <v>H570400000045</v>
          </cell>
          <cell r="C159" t="str">
            <v>SHT0014345</v>
          </cell>
          <cell r="D159" t="str">
            <v>戴姆勒</v>
          </cell>
          <cell r="E159">
            <v>428.495575221239</v>
          </cell>
        </row>
        <row r="160">
          <cell r="B160" t="str">
            <v>H570400000046</v>
          </cell>
          <cell r="C160" t="str">
            <v>SHT0014351</v>
          </cell>
          <cell r="D160" t="str">
            <v>戴姆勒</v>
          </cell>
          <cell r="E160">
            <v>448.672566371681</v>
          </cell>
        </row>
        <row r="161">
          <cell r="B161" t="str">
            <v>H568100000138</v>
          </cell>
          <cell r="C161" t="str">
            <v>SHT0013981</v>
          </cell>
          <cell r="D161" t="str">
            <v>戴姆勒</v>
          </cell>
          <cell r="E161">
            <v>2407.0796460177</v>
          </cell>
        </row>
        <row r="162">
          <cell r="B162" t="str">
            <v>H568100000141</v>
          </cell>
          <cell r="C162" t="str">
            <v>SHT0014956</v>
          </cell>
          <cell r="D162" t="str">
            <v>戴姆勒</v>
          </cell>
          <cell r="E162">
            <v>579.646017699115</v>
          </cell>
        </row>
        <row r="163">
          <cell r="B163" t="str">
            <v>H468100000317</v>
          </cell>
          <cell r="C163" t="str">
            <v>SHT0011189</v>
          </cell>
          <cell r="D163" t="str">
            <v>戴姆勒</v>
          </cell>
        </row>
        <row r="164">
          <cell r="B164" t="str">
            <v>H468100000289</v>
          </cell>
          <cell r="C164" t="str">
            <v>SHT0011190</v>
          </cell>
          <cell r="D164" t="str">
            <v>戴姆勒</v>
          </cell>
        </row>
        <row r="165">
          <cell r="B165" t="str">
            <v>H468100000318</v>
          </cell>
          <cell r="C165" t="str">
            <v>SHT0011201</v>
          </cell>
          <cell r="D165" t="str">
            <v>戴姆勒</v>
          </cell>
          <cell r="E165">
            <v>265.11</v>
          </cell>
        </row>
        <row r="166">
          <cell r="B166" t="str">
            <v>H468100000290</v>
          </cell>
          <cell r="C166" t="str">
            <v>SHT0011202</v>
          </cell>
          <cell r="D166" t="str">
            <v>戴姆勒</v>
          </cell>
        </row>
        <row r="167">
          <cell r="B167" t="str">
            <v>H468100000299</v>
          </cell>
          <cell r="C167" t="str">
            <v>SHT0014015</v>
          </cell>
          <cell r="D167" t="str">
            <v>戴姆勒</v>
          </cell>
        </row>
        <row r="168">
          <cell r="B168" t="str">
            <v>H468100000300</v>
          </cell>
          <cell r="C168" t="str">
            <v>SHT0014016</v>
          </cell>
          <cell r="D168" t="str">
            <v>戴姆勒</v>
          </cell>
        </row>
        <row r="169">
          <cell r="B169" t="str">
            <v>H468100000315</v>
          </cell>
          <cell r="C169" t="str">
            <v>SHT0014070</v>
          </cell>
          <cell r="D169" t="str">
            <v>戴姆勒</v>
          </cell>
          <cell r="E169">
            <v>323</v>
          </cell>
        </row>
        <row r="170">
          <cell r="B170" t="str">
            <v>H468100000316</v>
          </cell>
          <cell r="C170" t="str">
            <v>SHT0014072</v>
          </cell>
          <cell r="D170" t="str">
            <v>戴姆勒</v>
          </cell>
        </row>
        <row r="171">
          <cell r="B171" t="str">
            <v>H468100000319</v>
          </cell>
          <cell r="C171" t="str">
            <v>SHT0014076</v>
          </cell>
          <cell r="D171" t="str">
            <v>戴姆勒</v>
          </cell>
        </row>
        <row r="172">
          <cell r="B172" t="str">
            <v>H468100000320</v>
          </cell>
          <cell r="C172" t="str">
            <v>SHT0014078</v>
          </cell>
          <cell r="D172" t="str">
            <v>戴姆勒</v>
          </cell>
        </row>
        <row r="173">
          <cell r="B173" t="str">
            <v>H468100000287</v>
          </cell>
          <cell r="C173" t="str">
            <v>SHT0015012</v>
          </cell>
          <cell r="D173" t="str">
            <v>戴姆勒</v>
          </cell>
        </row>
        <row r="174">
          <cell r="B174" t="str">
            <v>6803100S2019A</v>
          </cell>
          <cell r="C174" t="str">
            <v>SHT0002165</v>
          </cell>
          <cell r="D174" t="str">
            <v>戴姆勒</v>
          </cell>
        </row>
        <row r="175">
          <cell r="B175" t="str">
            <v>6803100B2019A</v>
          </cell>
          <cell r="C175" t="str">
            <v>SHT0002161</v>
          </cell>
          <cell r="D175" t="str">
            <v>戴姆勒</v>
          </cell>
        </row>
        <row r="176">
          <cell r="B176" t="str">
            <v>6805100B1000A</v>
          </cell>
          <cell r="C176" t="str">
            <v>SHT0000975</v>
          </cell>
          <cell r="D176" t="str">
            <v>戴姆勒</v>
          </cell>
        </row>
        <row r="177">
          <cell r="B177" t="str">
            <v>6805100A1000A</v>
          </cell>
          <cell r="C177" t="str">
            <v>SHT0000837</v>
          </cell>
          <cell r="D177" t="str">
            <v>戴姆勒</v>
          </cell>
        </row>
        <row r="178">
          <cell r="B178" t="str">
            <v>6805100A2019A</v>
          </cell>
          <cell r="C178" t="str">
            <v>SHT0002159</v>
          </cell>
          <cell r="D178" t="str">
            <v>戴姆勒</v>
          </cell>
        </row>
        <row r="179">
          <cell r="B179" t="str">
            <v>6805100B2019A</v>
          </cell>
          <cell r="C179" t="str">
            <v>SHT0002162</v>
          </cell>
          <cell r="D179" t="str">
            <v>戴姆勒</v>
          </cell>
          <cell r="E179">
            <v>253.98</v>
          </cell>
        </row>
        <row r="180">
          <cell r="B180" t="str">
            <v>6805100S2019A</v>
          </cell>
          <cell r="C180" t="str">
            <v>SHT0002166</v>
          </cell>
          <cell r="D180" t="str">
            <v>戴姆勒</v>
          </cell>
        </row>
        <row r="181">
          <cell r="B181" t="str">
            <v>6803100A1000A</v>
          </cell>
          <cell r="C181" t="str">
            <v>SHT0000836</v>
          </cell>
          <cell r="D181" t="str">
            <v>戴姆勒</v>
          </cell>
          <cell r="E181">
            <v>84.07</v>
          </cell>
        </row>
        <row r="182">
          <cell r="B182" t="str">
            <v>6803100S1000A</v>
          </cell>
          <cell r="C182" t="str">
            <v>SHT0000978</v>
          </cell>
          <cell r="D182" t="str">
            <v>戴姆勒</v>
          </cell>
        </row>
        <row r="183">
          <cell r="B183" t="str">
            <v>H568100000139</v>
          </cell>
          <cell r="C183" t="str">
            <v>SHT0014948</v>
          </cell>
          <cell r="D183" t="str">
            <v>戴姆勒</v>
          </cell>
          <cell r="E183">
            <v>2225.66371681416</v>
          </cell>
        </row>
        <row r="184">
          <cell r="B184" t="str">
            <v>H568100000140</v>
          </cell>
          <cell r="C184" t="str">
            <v>SHT0014949</v>
          </cell>
          <cell r="D184" t="str">
            <v>戴姆勒</v>
          </cell>
          <cell r="E184">
            <v>2897.34513274336</v>
          </cell>
        </row>
        <row r="185">
          <cell r="B185" t="str">
            <v>M4704010200A0</v>
          </cell>
          <cell r="C185" t="str">
            <v>SHT0000113</v>
          </cell>
          <cell r="D185" t="str">
            <v>诸城</v>
          </cell>
          <cell r="E185">
            <v>188.141592920354</v>
          </cell>
        </row>
        <row r="186">
          <cell r="B186" t="str">
            <v>M4681010101A0</v>
          </cell>
          <cell r="C186" t="str">
            <v>SHT0000108</v>
          </cell>
          <cell r="D186" t="str">
            <v>诸城</v>
          </cell>
          <cell r="E186">
            <v>506.194690265487</v>
          </cell>
        </row>
        <row r="187">
          <cell r="B187" t="str">
            <v>M4681020101A0</v>
          </cell>
          <cell r="C187" t="str">
            <v>SHT0000111</v>
          </cell>
          <cell r="D187" t="str">
            <v>诸城</v>
          </cell>
          <cell r="E187">
            <v>255.398230088496</v>
          </cell>
        </row>
        <row r="188">
          <cell r="B188" t="str">
            <v>M4681010104A0</v>
          </cell>
          <cell r="C188" t="str">
            <v>SHT0000110</v>
          </cell>
          <cell r="D188" t="str">
            <v>诸城</v>
          </cell>
          <cell r="E188">
            <v>815.929203539823</v>
          </cell>
        </row>
        <row r="189">
          <cell r="B189" t="str">
            <v>M4681010102A0</v>
          </cell>
          <cell r="C189" t="str">
            <v>SHT0000109</v>
          </cell>
          <cell r="D189" t="str">
            <v>诸城</v>
          </cell>
          <cell r="E189">
            <v>870.796460176991</v>
          </cell>
        </row>
        <row r="190">
          <cell r="B190" t="str">
            <v>M4681020103A0</v>
          </cell>
          <cell r="C190" t="str">
            <v>SHT0000112</v>
          </cell>
          <cell r="D190" t="str">
            <v>诸城</v>
          </cell>
          <cell r="E190">
            <v>251.946902654867</v>
          </cell>
        </row>
        <row r="191">
          <cell r="B191" t="str">
            <v>L1681010104A0</v>
          </cell>
          <cell r="C191" t="str">
            <v>SLT0001297</v>
          </cell>
          <cell r="D191" t="str">
            <v>诸城</v>
          </cell>
          <cell r="E191">
            <v>233.097345132743</v>
          </cell>
        </row>
        <row r="192">
          <cell r="B192" t="str">
            <v>L1681020112A0</v>
          </cell>
          <cell r="C192" t="str">
            <v>SLT0001299</v>
          </cell>
          <cell r="D192" t="str">
            <v>诸城</v>
          </cell>
          <cell r="E192">
            <v>295.132743362832</v>
          </cell>
        </row>
        <row r="193">
          <cell r="B193" t="str">
            <v>L1681020114A0</v>
          </cell>
          <cell r="C193" t="str">
            <v>SLT0001300</v>
          </cell>
          <cell r="D193" t="str">
            <v>诸城</v>
          </cell>
          <cell r="E193">
            <v>303.451327433628</v>
          </cell>
        </row>
        <row r="194">
          <cell r="B194" t="str">
            <v>L1681040104A0</v>
          </cell>
          <cell r="C194" t="str">
            <v>SLT0001301</v>
          </cell>
          <cell r="D194" t="str">
            <v>诸城</v>
          </cell>
          <cell r="E194">
            <v>116.283185840708</v>
          </cell>
        </row>
        <row r="195">
          <cell r="B195" t="str">
            <v>L1681040106A0</v>
          </cell>
          <cell r="C195" t="str">
            <v>SLT0001302</v>
          </cell>
          <cell r="D195" t="str">
            <v>诸城</v>
          </cell>
          <cell r="E195">
            <v>113.716814159292</v>
          </cell>
        </row>
        <row r="196">
          <cell r="B196" t="str">
            <v>L168100000023</v>
          </cell>
          <cell r="C196" t="str">
            <v>SLT0002768</v>
          </cell>
          <cell r="D196" t="str">
            <v>诸城</v>
          </cell>
          <cell r="E196">
            <v>228.407079646018</v>
          </cell>
        </row>
        <row r="197">
          <cell r="B197" t="str">
            <v>L168100000041</v>
          </cell>
          <cell r="C197" t="str">
            <v>SLT0002770</v>
          </cell>
          <cell r="D197" t="str">
            <v>诸城</v>
          </cell>
          <cell r="E197">
            <v>306.017699115044</v>
          </cell>
        </row>
        <row r="198">
          <cell r="B198" t="str">
            <v>L168100000041</v>
          </cell>
          <cell r="C198" t="str">
            <v>SLT0002772</v>
          </cell>
          <cell r="D198" t="str">
            <v>诸城</v>
          </cell>
          <cell r="E198">
            <v>306.017699115044</v>
          </cell>
        </row>
        <row r="199">
          <cell r="B199" t="str">
            <v>L168100000023</v>
          </cell>
          <cell r="C199" t="str">
            <v>SLT0002769</v>
          </cell>
          <cell r="D199" t="str">
            <v>诸城</v>
          </cell>
          <cell r="E199">
            <v>228.407079646018</v>
          </cell>
        </row>
        <row r="200">
          <cell r="B200" t="str">
            <v>L168100000041</v>
          </cell>
          <cell r="C200" t="str">
            <v>SLT0002771</v>
          </cell>
          <cell r="D200" t="str">
            <v>诸城</v>
          </cell>
          <cell r="E200">
            <v>306.017699115044</v>
          </cell>
        </row>
        <row r="201">
          <cell r="B201" t="str">
            <v>L0681010016A0</v>
          </cell>
          <cell r="C201" t="str">
            <v>SLT0001265</v>
          </cell>
          <cell r="D201" t="str">
            <v>诸城</v>
          </cell>
          <cell r="E201">
            <v>248.141592920354</v>
          </cell>
        </row>
        <row r="202">
          <cell r="B202" t="str">
            <v>L0681010020A0</v>
          </cell>
          <cell r="C202" t="str">
            <v>SLT0001266</v>
          </cell>
          <cell r="D202" t="str">
            <v>诸城</v>
          </cell>
          <cell r="E202">
            <v>326.46017699115</v>
          </cell>
        </row>
        <row r="203">
          <cell r="B203" t="str">
            <v>L0681010022A0</v>
          </cell>
          <cell r="C203" t="str">
            <v>SLT0001267</v>
          </cell>
          <cell r="D203" t="str">
            <v>诸城</v>
          </cell>
          <cell r="E203">
            <v>241.504424778761</v>
          </cell>
        </row>
        <row r="204">
          <cell r="B204" t="str">
            <v>L0681010022A1</v>
          </cell>
          <cell r="C204" t="str">
            <v>SLT0001268</v>
          </cell>
          <cell r="D204" t="str">
            <v>诸城</v>
          </cell>
          <cell r="E204">
            <v>253.893805309735</v>
          </cell>
        </row>
        <row r="205">
          <cell r="B205" t="str">
            <v>L0681010022B0</v>
          </cell>
          <cell r="C205" t="str">
            <v>SLT0001269</v>
          </cell>
          <cell r="D205" t="str">
            <v>诸城</v>
          </cell>
          <cell r="E205">
            <v>316.725663716814</v>
          </cell>
        </row>
        <row r="206">
          <cell r="B206" t="str">
            <v>L0681010114A0</v>
          </cell>
          <cell r="C206" t="str">
            <v>SLT0001271</v>
          </cell>
          <cell r="D206" t="str">
            <v>诸城</v>
          </cell>
          <cell r="E206">
            <v>220</v>
          </cell>
        </row>
        <row r="207">
          <cell r="B207" t="str">
            <v>L0681020030A0</v>
          </cell>
          <cell r="C207" t="str">
            <v>SLT0001274</v>
          </cell>
          <cell r="D207" t="str">
            <v>诸城</v>
          </cell>
          <cell r="E207">
            <v>265.575221238938</v>
          </cell>
        </row>
        <row r="208">
          <cell r="B208" t="str">
            <v>L0681020031A0</v>
          </cell>
          <cell r="C208" t="str">
            <v>SLT0001275</v>
          </cell>
          <cell r="D208" t="str">
            <v>诸城</v>
          </cell>
          <cell r="E208">
            <v>348.407079646018</v>
          </cell>
        </row>
        <row r="209">
          <cell r="B209" t="str">
            <v>L0681020031A1</v>
          </cell>
          <cell r="C209" t="str">
            <v>SLT0001276</v>
          </cell>
          <cell r="D209" t="str">
            <v>诸城</v>
          </cell>
          <cell r="E209">
            <v>345.840707964602</v>
          </cell>
        </row>
        <row r="210">
          <cell r="B210" t="str">
            <v>L0681020035A0</v>
          </cell>
          <cell r="C210" t="str">
            <v>SLT0001277</v>
          </cell>
          <cell r="D210" t="str">
            <v>诸城</v>
          </cell>
          <cell r="E210">
            <v>310.530973451327</v>
          </cell>
        </row>
        <row r="211">
          <cell r="B211" t="str">
            <v>L0681020040A0</v>
          </cell>
          <cell r="C211" t="str">
            <v>SLT0001278</v>
          </cell>
          <cell r="D211" t="str">
            <v>诸城</v>
          </cell>
          <cell r="E211">
            <v>359.911504424779</v>
          </cell>
        </row>
        <row r="212">
          <cell r="B212" t="str">
            <v>L0681020041A0</v>
          </cell>
          <cell r="C212" t="str">
            <v>SLT0001279</v>
          </cell>
          <cell r="D212" t="str">
            <v>诸城</v>
          </cell>
          <cell r="E212">
            <v>354.601769911504</v>
          </cell>
        </row>
        <row r="213">
          <cell r="B213" t="str">
            <v>L0681020045A0</v>
          </cell>
          <cell r="C213" t="str">
            <v>SLT0001280</v>
          </cell>
          <cell r="D213" t="str">
            <v>诸城</v>
          </cell>
          <cell r="E213">
            <v>251.504424778761</v>
          </cell>
        </row>
        <row r="214">
          <cell r="B214" t="str">
            <v>L0681020045B0</v>
          </cell>
          <cell r="C214" t="str">
            <v>SLT0001281</v>
          </cell>
          <cell r="D214" t="str">
            <v>诸城</v>
          </cell>
          <cell r="E214">
            <v>251.504424778761</v>
          </cell>
        </row>
        <row r="215">
          <cell r="B215" t="str">
            <v>L0681020046C0</v>
          </cell>
          <cell r="C215" t="str">
            <v>SLT0001283</v>
          </cell>
          <cell r="D215" t="str">
            <v>诸城</v>
          </cell>
          <cell r="E215">
            <v>244.247787610619</v>
          </cell>
        </row>
        <row r="216">
          <cell r="B216" t="str">
            <v>L0681020106A0</v>
          </cell>
          <cell r="C216" t="str">
            <v>SLT0001285</v>
          </cell>
          <cell r="D216" t="str">
            <v>诸城</v>
          </cell>
          <cell r="E216">
            <v>335.929203539823</v>
          </cell>
        </row>
        <row r="217">
          <cell r="B217" t="str">
            <v>L0681020119A0</v>
          </cell>
          <cell r="C217" t="str">
            <v>SLT0001286</v>
          </cell>
          <cell r="D217" t="str">
            <v>诸城</v>
          </cell>
          <cell r="E217">
            <v>298.761061946903</v>
          </cell>
        </row>
        <row r="218">
          <cell r="B218" t="str">
            <v>L0681020122A0</v>
          </cell>
          <cell r="C218" t="str">
            <v>SLT0001287</v>
          </cell>
          <cell r="D218" t="str">
            <v>诸城</v>
          </cell>
          <cell r="E218">
            <v>335.044247787611</v>
          </cell>
        </row>
        <row r="219">
          <cell r="B219" t="str">
            <v>L0681020128A0</v>
          </cell>
          <cell r="C219" t="str">
            <v>SLT0001288</v>
          </cell>
          <cell r="D219" t="str">
            <v>诸城</v>
          </cell>
          <cell r="E219">
            <v>289.646017699115</v>
          </cell>
        </row>
        <row r="220">
          <cell r="B220" t="str">
            <v>L0681030018A0</v>
          </cell>
          <cell r="C220" t="str">
            <v>SLT0001291</v>
          </cell>
          <cell r="D220" t="str">
            <v>诸城</v>
          </cell>
          <cell r="E220">
            <v>217.256637168142</v>
          </cell>
        </row>
        <row r="221">
          <cell r="B221" t="str">
            <v>L0681040100A0</v>
          </cell>
          <cell r="C221" t="str">
            <v>SLT0001293</v>
          </cell>
          <cell r="D221" t="str">
            <v>诸城</v>
          </cell>
          <cell r="E221">
            <v>142.743362831858</v>
          </cell>
        </row>
        <row r="222">
          <cell r="B222" t="str">
            <v>L0681040106A0</v>
          </cell>
          <cell r="C222" t="str">
            <v>SLT0001294</v>
          </cell>
          <cell r="D222" t="str">
            <v>诸城</v>
          </cell>
          <cell r="E222">
            <v>110.796460176991</v>
          </cell>
        </row>
        <row r="223">
          <cell r="B223" t="str">
            <v>L0704010009A1</v>
          </cell>
          <cell r="C223" t="str">
            <v>SLT0001295</v>
          </cell>
          <cell r="D223" t="str">
            <v>诸城</v>
          </cell>
          <cell r="E223">
            <v>135.309734513274</v>
          </cell>
        </row>
        <row r="224">
          <cell r="B224" t="str">
            <v>L0704010009B0</v>
          </cell>
          <cell r="C224" t="str">
            <v>SLT0001312</v>
          </cell>
          <cell r="D224" t="str">
            <v>诸城</v>
          </cell>
          <cell r="E224">
            <v>67.6725663716814</v>
          </cell>
        </row>
        <row r="225">
          <cell r="B225" t="str">
            <v>L0681020112A0</v>
          </cell>
          <cell r="C225" t="str">
            <v>SLT0001313</v>
          </cell>
          <cell r="D225" t="str">
            <v>诸城</v>
          </cell>
          <cell r="E225">
            <v>326.81</v>
          </cell>
        </row>
        <row r="226">
          <cell r="B226" t="str">
            <v>L0681020117A0</v>
          </cell>
          <cell r="C226" t="str">
            <v>SLT0001315</v>
          </cell>
          <cell r="D226" t="str">
            <v>诸城</v>
          </cell>
          <cell r="E226">
            <v>313.805309734513</v>
          </cell>
        </row>
        <row r="227">
          <cell r="B227" t="str">
            <v>L0704010011A0</v>
          </cell>
          <cell r="C227" t="str">
            <v>SLT0001318</v>
          </cell>
          <cell r="D227" t="str">
            <v>诸城</v>
          </cell>
          <cell r="E227">
            <v>96.4601769911504</v>
          </cell>
        </row>
        <row r="228">
          <cell r="B228" t="str">
            <v>L0681020111A0</v>
          </cell>
          <cell r="C228" t="str">
            <v>SLT0001815</v>
          </cell>
          <cell r="D228" t="str">
            <v>诸城</v>
          </cell>
          <cell r="E228">
            <v>332.920353982301</v>
          </cell>
        </row>
        <row r="229">
          <cell r="B229" t="str">
            <v>L0704010012A0</v>
          </cell>
          <cell r="C229" t="str">
            <v>SLT0001941</v>
          </cell>
          <cell r="D229" t="str">
            <v>诸城</v>
          </cell>
          <cell r="E229">
            <v>112.389380530973</v>
          </cell>
        </row>
        <row r="230">
          <cell r="B230" t="str">
            <v>L0681010016A0</v>
          </cell>
          <cell r="C230" t="str">
            <v>SLT0002737</v>
          </cell>
          <cell r="D230" t="str">
            <v>诸城</v>
          </cell>
          <cell r="E230">
            <v>248.141592920354</v>
          </cell>
        </row>
        <row r="231">
          <cell r="B231" t="str">
            <v>L0681010016A0</v>
          </cell>
          <cell r="C231" t="str">
            <v>SLT0002738</v>
          </cell>
          <cell r="D231" t="str">
            <v>诸城</v>
          </cell>
          <cell r="E231">
            <v>248.141592920354</v>
          </cell>
        </row>
        <row r="232">
          <cell r="B232" t="str">
            <v>L168100000072</v>
          </cell>
          <cell r="C232" t="str">
            <v>SHT0002724</v>
          </cell>
          <cell r="D232" t="str">
            <v>诸城</v>
          </cell>
          <cell r="E232">
            <v>52.46</v>
          </cell>
        </row>
        <row r="233">
          <cell r="B233" t="str">
            <v>L0681010020A0</v>
          </cell>
          <cell r="C233" t="str">
            <v>SLT0002739</v>
          </cell>
          <cell r="D233" t="str">
            <v>诸城</v>
          </cell>
          <cell r="E233">
            <v>326.46017699115</v>
          </cell>
        </row>
        <row r="234">
          <cell r="B234" t="str">
            <v>L0681010020A0</v>
          </cell>
          <cell r="C234" t="str">
            <v>SLT0002740</v>
          </cell>
          <cell r="D234" t="str">
            <v>诸城</v>
          </cell>
          <cell r="E234">
            <v>0</v>
          </cell>
        </row>
        <row r="235">
          <cell r="B235" t="str">
            <v>L0681010022B0</v>
          </cell>
          <cell r="C235" t="str">
            <v>SLT0002741</v>
          </cell>
          <cell r="D235" t="str">
            <v>诸城</v>
          </cell>
          <cell r="E235">
            <v>316.725663716814</v>
          </cell>
        </row>
        <row r="236">
          <cell r="B236" t="str">
            <v>L0681010022B0</v>
          </cell>
          <cell r="C236" t="str">
            <v>SLT0002742</v>
          </cell>
          <cell r="D236" t="str">
            <v>诸城</v>
          </cell>
          <cell r="E236">
            <v>0</v>
          </cell>
        </row>
        <row r="237">
          <cell r="B237" t="str">
            <v>L0681020035A0</v>
          </cell>
          <cell r="C237" t="str">
            <v>SLT0002743</v>
          </cell>
          <cell r="D237" t="str">
            <v>诸城</v>
          </cell>
          <cell r="E237">
            <v>310.530973451327</v>
          </cell>
        </row>
        <row r="238">
          <cell r="B238" t="str">
            <v>L0681020035A0</v>
          </cell>
          <cell r="C238" t="str">
            <v>SLT0002744</v>
          </cell>
          <cell r="D238" t="str">
            <v>诸城</v>
          </cell>
          <cell r="E238">
            <v>0</v>
          </cell>
        </row>
        <row r="239">
          <cell r="B239" t="str">
            <v>L0681020035A0</v>
          </cell>
          <cell r="C239" t="str">
            <v>SLT0002745</v>
          </cell>
          <cell r="D239" t="str">
            <v>诸城</v>
          </cell>
          <cell r="E239">
            <v>0</v>
          </cell>
        </row>
        <row r="240">
          <cell r="B240" t="str">
            <v>L0681020046C0</v>
          </cell>
          <cell r="C240" t="str">
            <v>SLT0002746</v>
          </cell>
          <cell r="D240" t="str">
            <v>诸城</v>
          </cell>
          <cell r="E240">
            <v>244.247787610619</v>
          </cell>
        </row>
        <row r="241">
          <cell r="B241" t="str">
            <v>L0681020046C0</v>
          </cell>
          <cell r="C241" t="str">
            <v>SLT0002747</v>
          </cell>
          <cell r="D241" t="str">
            <v>诸城</v>
          </cell>
          <cell r="E241">
            <v>0</v>
          </cell>
        </row>
        <row r="242">
          <cell r="B242" t="str">
            <v>L0681020119A0</v>
          </cell>
          <cell r="C242" t="str">
            <v>SLT0002748</v>
          </cell>
          <cell r="D242" t="str">
            <v>诸城</v>
          </cell>
          <cell r="E242">
            <v>298.761061946903</v>
          </cell>
        </row>
        <row r="243">
          <cell r="B243" t="str">
            <v>L0681020119A0</v>
          </cell>
          <cell r="C243" t="str">
            <v>SLT0002749</v>
          </cell>
          <cell r="D243" t="str">
            <v>诸城</v>
          </cell>
          <cell r="E243">
            <v>0</v>
          </cell>
        </row>
        <row r="244">
          <cell r="B244" t="str">
            <v>L0681020119A0</v>
          </cell>
          <cell r="C244" t="str">
            <v>SLT0002750</v>
          </cell>
          <cell r="D244" t="str">
            <v>诸城</v>
          </cell>
          <cell r="E244">
            <v>0</v>
          </cell>
        </row>
        <row r="245">
          <cell r="B245" t="str">
            <v>L0681020122A0</v>
          </cell>
          <cell r="C245" t="str">
            <v>SLT0002751</v>
          </cell>
          <cell r="D245" t="str">
            <v>诸城</v>
          </cell>
          <cell r="E245">
            <v>335.044247787611</v>
          </cell>
        </row>
        <row r="246">
          <cell r="B246" t="str">
            <v>L0681020122A0</v>
          </cell>
          <cell r="C246" t="str">
            <v>SLT0002752</v>
          </cell>
          <cell r="D246" t="str">
            <v>诸城</v>
          </cell>
          <cell r="E246">
            <v>0</v>
          </cell>
        </row>
        <row r="247">
          <cell r="B247" t="str">
            <v>L0681020122A0</v>
          </cell>
          <cell r="C247" t="str">
            <v>SLT0002753</v>
          </cell>
          <cell r="D247" t="str">
            <v>诸城</v>
          </cell>
          <cell r="E247">
            <v>0</v>
          </cell>
        </row>
        <row r="248">
          <cell r="B248" t="str">
            <v>L0681020030A0</v>
          </cell>
          <cell r="C248" t="str">
            <v>SLT0002754</v>
          </cell>
          <cell r="D248" t="str">
            <v>诸城</v>
          </cell>
          <cell r="E248">
            <v>265.575221238938</v>
          </cell>
        </row>
        <row r="249">
          <cell r="B249" t="str">
            <v>L0681020030A0</v>
          </cell>
          <cell r="C249" t="str">
            <v>SLT0002755</v>
          </cell>
          <cell r="D249" t="str">
            <v>诸城</v>
          </cell>
          <cell r="E249">
            <v>0</v>
          </cell>
        </row>
        <row r="250">
          <cell r="B250" t="str">
            <v>L0681020030A0</v>
          </cell>
          <cell r="C250" t="str">
            <v>SLT0002756</v>
          </cell>
          <cell r="D250" t="str">
            <v>诸城</v>
          </cell>
          <cell r="E250">
            <v>0</v>
          </cell>
        </row>
        <row r="251">
          <cell r="B251" t="str">
            <v>L1681010104A0</v>
          </cell>
          <cell r="C251" t="str">
            <v>SLT0002757</v>
          </cell>
          <cell r="D251" t="str">
            <v>诸城</v>
          </cell>
          <cell r="E251">
            <v>233.097345132743</v>
          </cell>
        </row>
        <row r="252">
          <cell r="B252" t="str">
            <v>L1681010104A0</v>
          </cell>
          <cell r="C252" t="str">
            <v>SLT0002758</v>
          </cell>
          <cell r="D252" t="str">
            <v>诸城</v>
          </cell>
          <cell r="E252">
            <v>0</v>
          </cell>
        </row>
        <row r="253">
          <cell r="B253" t="str">
            <v>L1681020112A0</v>
          </cell>
          <cell r="C253" t="str">
            <v>SLT0002759</v>
          </cell>
          <cell r="D253" t="str">
            <v>诸城</v>
          </cell>
          <cell r="E253">
            <v>295.132743362832</v>
          </cell>
        </row>
        <row r="254">
          <cell r="B254" t="str">
            <v>L1681020112A0</v>
          </cell>
          <cell r="C254" t="str">
            <v>SLT0002760</v>
          </cell>
          <cell r="D254" t="str">
            <v>诸城</v>
          </cell>
          <cell r="E254">
            <v>0</v>
          </cell>
        </row>
        <row r="255">
          <cell r="B255" t="str">
            <v>L1681020112A0</v>
          </cell>
          <cell r="C255" t="str">
            <v>SLT0002761</v>
          </cell>
          <cell r="D255" t="str">
            <v>诸城</v>
          </cell>
          <cell r="E255">
            <v>0</v>
          </cell>
        </row>
        <row r="256">
          <cell r="B256" t="str">
            <v>L1681020114A0</v>
          </cell>
          <cell r="C256" t="str">
            <v>SLT0002762</v>
          </cell>
          <cell r="D256" t="str">
            <v>诸城</v>
          </cell>
          <cell r="E256">
            <v>303.451327433628</v>
          </cell>
        </row>
        <row r="257">
          <cell r="B257" t="str">
            <v>L1681020114A0</v>
          </cell>
          <cell r="C257" t="str">
            <v>SLT0002763</v>
          </cell>
          <cell r="D257" t="str">
            <v>诸城</v>
          </cell>
          <cell r="E257">
            <v>0</v>
          </cell>
        </row>
        <row r="258">
          <cell r="B258" t="str">
            <v>L1681020114A0</v>
          </cell>
          <cell r="C258" t="str">
            <v>SLT0002764</v>
          </cell>
          <cell r="D258" t="str">
            <v>诸城</v>
          </cell>
          <cell r="E258">
            <v>0</v>
          </cell>
        </row>
        <row r="259">
          <cell r="B259" t="str">
            <v>L1681020116A0</v>
          </cell>
          <cell r="C259" t="str">
            <v>SLT0002765</v>
          </cell>
          <cell r="D259" t="str">
            <v>诸城</v>
          </cell>
          <cell r="E259">
            <v>243.097345132743</v>
          </cell>
        </row>
        <row r="260">
          <cell r="B260" t="str">
            <v>L1681020116A0</v>
          </cell>
          <cell r="C260" t="str">
            <v>SLT0002766</v>
          </cell>
          <cell r="D260" t="str">
            <v>诸城</v>
          </cell>
          <cell r="E260">
            <v>0</v>
          </cell>
        </row>
        <row r="261">
          <cell r="B261" t="str">
            <v>L1681020116A0</v>
          </cell>
          <cell r="C261" t="str">
            <v>SLT0002767</v>
          </cell>
          <cell r="D261" t="str">
            <v>诸城</v>
          </cell>
          <cell r="E261">
            <v>0</v>
          </cell>
        </row>
        <row r="262">
          <cell r="B262" t="str">
            <v>L0681020041A0</v>
          </cell>
          <cell r="C262" t="str">
            <v>SLT0002782</v>
          </cell>
          <cell r="D262" t="str">
            <v>诸城</v>
          </cell>
          <cell r="E262">
            <v>354.601769911504</v>
          </cell>
        </row>
        <row r="263">
          <cell r="B263" t="str">
            <v>L0681020041A0</v>
          </cell>
          <cell r="C263" t="str">
            <v>SLT0002783</v>
          </cell>
          <cell r="D263" t="str">
            <v>诸城</v>
          </cell>
          <cell r="E263">
            <v>0</v>
          </cell>
        </row>
        <row r="264">
          <cell r="B264" t="str">
            <v>L0681020041A0</v>
          </cell>
          <cell r="C264" t="str">
            <v>SLT0002784</v>
          </cell>
          <cell r="D264" t="str">
            <v>诸城</v>
          </cell>
          <cell r="E264">
            <v>0</v>
          </cell>
        </row>
        <row r="265">
          <cell r="B265" t="str">
            <v>L0681020116A0</v>
          </cell>
          <cell r="C265" t="str">
            <v>SLT0001314</v>
          </cell>
          <cell r="D265" t="str">
            <v>诸城</v>
          </cell>
          <cell r="E265">
            <v>298.761061946903</v>
          </cell>
        </row>
        <row r="266">
          <cell r="B266" t="str">
            <v>L1681020116A0</v>
          </cell>
          <cell r="C266" t="str">
            <v>SLT0001954</v>
          </cell>
          <cell r="D266" t="str">
            <v>诸城</v>
          </cell>
          <cell r="E266">
            <v>243.097345132743</v>
          </cell>
        </row>
        <row r="267">
          <cell r="B267" t="str">
            <v>L0681020031A1</v>
          </cell>
          <cell r="C267" t="str">
            <v>SLT0002785</v>
          </cell>
          <cell r="D267" t="str">
            <v>诸城</v>
          </cell>
          <cell r="E267">
            <v>345.840707964602</v>
          </cell>
        </row>
        <row r="268">
          <cell r="B268" t="str">
            <v>L0681020031A1</v>
          </cell>
          <cell r="C268" t="str">
            <v>SLT0002787</v>
          </cell>
          <cell r="D268" t="str">
            <v>诸城</v>
          </cell>
          <cell r="E268">
            <v>0</v>
          </cell>
        </row>
        <row r="269">
          <cell r="B269" t="str">
            <v>1B24969100011</v>
          </cell>
          <cell r="C269" t="str">
            <v>SHT0000876</v>
          </cell>
          <cell r="D269" t="str">
            <v>诸城</v>
          </cell>
        </row>
        <row r="270">
          <cell r="B270" t="str">
            <v>1B24968100002</v>
          </cell>
          <cell r="C270" t="str">
            <v>SHT0000855</v>
          </cell>
          <cell r="D270" t="str">
            <v>诸城</v>
          </cell>
          <cell r="E270">
            <v>704.42</v>
          </cell>
        </row>
        <row r="271">
          <cell r="B271" t="str">
            <v>1B22070404001</v>
          </cell>
          <cell r="C271" t="str">
            <v>SHT0000911</v>
          </cell>
          <cell r="D271" t="str">
            <v>诸城</v>
          </cell>
          <cell r="E271">
            <v>102.83185840708</v>
          </cell>
        </row>
        <row r="272">
          <cell r="B272" t="str">
            <v>1B24968101006</v>
          </cell>
          <cell r="C272" t="str">
            <v>SHT0001633</v>
          </cell>
          <cell r="D272" t="str">
            <v>诸城</v>
          </cell>
        </row>
        <row r="273">
          <cell r="B273" t="str">
            <v>1B18069100652</v>
          </cell>
          <cell r="C273" t="str">
            <v>SLT0001140</v>
          </cell>
          <cell r="D273" t="str">
            <v>诸城</v>
          </cell>
          <cell r="E273">
            <v>279.734513274336</v>
          </cell>
        </row>
        <row r="274">
          <cell r="B274" t="str">
            <v>1B20069100502</v>
          </cell>
          <cell r="C274" t="str">
            <v>SLT0001145</v>
          </cell>
          <cell r="D274" t="str">
            <v>诸城</v>
          </cell>
          <cell r="E274">
            <v>321.327433628319</v>
          </cell>
        </row>
        <row r="275">
          <cell r="B275" t="str">
            <v>1B20070400502</v>
          </cell>
          <cell r="C275" t="str">
            <v>SLT0001147</v>
          </cell>
          <cell r="D275" t="str">
            <v>诸城</v>
          </cell>
          <cell r="E275">
            <v>112.389380530973</v>
          </cell>
        </row>
        <row r="276">
          <cell r="B276" t="str">
            <v>1B18070100002</v>
          </cell>
          <cell r="C276" t="str">
            <v>SLT0001142</v>
          </cell>
          <cell r="D276" t="str">
            <v>诸城</v>
          </cell>
          <cell r="E276">
            <v>216.106194690266</v>
          </cell>
        </row>
        <row r="277">
          <cell r="B277" t="str">
            <v>1B18068100504</v>
          </cell>
          <cell r="C277" t="str">
            <v>SLT0001137</v>
          </cell>
          <cell r="D277" t="str">
            <v>诸城</v>
          </cell>
          <cell r="E277">
            <v>295.398230088496</v>
          </cell>
        </row>
        <row r="278">
          <cell r="B278" t="str">
            <v>B00010751_IK06</v>
          </cell>
          <cell r="C278" t="str">
            <v>SHT0000941</v>
          </cell>
          <cell r="D278" t="str">
            <v>越分</v>
          </cell>
        </row>
        <row r="279">
          <cell r="B279" t="str">
            <v>B00008353_IB10</v>
          </cell>
          <cell r="C279" t="str">
            <v>SHT0000963</v>
          </cell>
          <cell r="D279" t="str">
            <v>越分</v>
          </cell>
        </row>
        <row r="280">
          <cell r="B280" t="str">
            <v>P01000749_IB11</v>
          </cell>
          <cell r="C280" t="str">
            <v>SHT0000956</v>
          </cell>
          <cell r="D280" t="str">
            <v>越分</v>
          </cell>
          <cell r="E280">
            <v>472.88</v>
          </cell>
        </row>
        <row r="281">
          <cell r="B281" t="str">
            <v>P01000747_IB11</v>
          </cell>
          <cell r="C281" t="str">
            <v>SHT0000949</v>
          </cell>
          <cell r="D281" t="str">
            <v>越分</v>
          </cell>
          <cell r="E281">
            <v>740.24</v>
          </cell>
        </row>
        <row r="282">
          <cell r="B282" t="str">
            <v>P01000749_IG42</v>
          </cell>
          <cell r="C282" t="str">
            <v>SHT0000958</v>
          </cell>
          <cell r="D282" t="str">
            <v>越分</v>
          </cell>
          <cell r="E282">
            <v>472.88</v>
          </cell>
        </row>
        <row r="283">
          <cell r="B283" t="str">
            <v>P01000747_IG42</v>
          </cell>
          <cell r="C283" t="str">
            <v>SHT0000951</v>
          </cell>
          <cell r="D283" t="str">
            <v>越分</v>
          </cell>
          <cell r="E283">
            <v>740.24</v>
          </cell>
        </row>
        <row r="284">
          <cell r="B284" t="str">
            <v>P01001565_IE25</v>
          </cell>
          <cell r="C284" t="str">
            <v>SCS0006659</v>
          </cell>
          <cell r="D284" t="str">
            <v>越分</v>
          </cell>
          <cell r="E284">
            <v>548.24</v>
          </cell>
        </row>
        <row r="285">
          <cell r="B285" t="str">
            <v>P01001565_IG42</v>
          </cell>
          <cell r="C285" t="str">
            <v>SCS0006614</v>
          </cell>
          <cell r="D285" t="str">
            <v>越分</v>
          </cell>
          <cell r="E285">
            <v>548.24</v>
          </cell>
        </row>
        <row r="286">
          <cell r="B286" t="str">
            <v>P01001565_IB11</v>
          </cell>
          <cell r="C286" t="str">
            <v>SCS0006613</v>
          </cell>
          <cell r="D286" t="str">
            <v>越分</v>
          </cell>
          <cell r="E286">
            <v>548.24</v>
          </cell>
        </row>
        <row r="287">
          <cell r="B287" t="str">
            <v>P01000749_IE25</v>
          </cell>
          <cell r="C287" t="str">
            <v>SHT0000957</v>
          </cell>
          <cell r="D287" t="str">
            <v>越分</v>
          </cell>
          <cell r="E287">
            <v>472.88</v>
          </cell>
        </row>
        <row r="288">
          <cell r="B288" t="str">
            <v>P01000748_IG42</v>
          </cell>
          <cell r="C288" t="str">
            <v>SHT0000955</v>
          </cell>
          <cell r="D288" t="str">
            <v>越分</v>
          </cell>
          <cell r="E288">
            <v>472.88</v>
          </cell>
        </row>
        <row r="289">
          <cell r="B289" t="str">
            <v>P01000748_IE25</v>
          </cell>
          <cell r="C289" t="str">
            <v>SHT0000954</v>
          </cell>
          <cell r="D289" t="str">
            <v>越分</v>
          </cell>
          <cell r="E289">
            <v>472.88</v>
          </cell>
        </row>
        <row r="290">
          <cell r="B290" t="str">
            <v>P01000748_IB11</v>
          </cell>
          <cell r="C290" t="str">
            <v>SHT0000953</v>
          </cell>
          <cell r="D290" t="str">
            <v>越分</v>
          </cell>
          <cell r="E290">
            <v>472.88</v>
          </cell>
        </row>
        <row r="291">
          <cell r="B291" t="str">
            <v>P01000747_IE25</v>
          </cell>
          <cell r="C291" t="str">
            <v>SHT0000950</v>
          </cell>
          <cell r="D291" t="str">
            <v>越分</v>
          </cell>
          <cell r="E291">
            <v>740.24</v>
          </cell>
        </row>
        <row r="292">
          <cell r="B292" t="str">
            <v>P01000746_IE25</v>
          </cell>
          <cell r="C292" t="str">
            <v>SHT0000947</v>
          </cell>
          <cell r="D292" t="str">
            <v>越分</v>
          </cell>
          <cell r="E292">
            <v>740.24</v>
          </cell>
        </row>
        <row r="293">
          <cell r="B293" t="str">
            <v>P01000746_IG42</v>
          </cell>
          <cell r="C293" t="str">
            <v>SHT0000948</v>
          </cell>
          <cell r="D293" t="str">
            <v>越分</v>
          </cell>
          <cell r="E293">
            <v>740.24</v>
          </cell>
        </row>
        <row r="294">
          <cell r="B294" t="str">
            <v>P01000746_IB11</v>
          </cell>
          <cell r="C294" t="str">
            <v>SHT0000946</v>
          </cell>
          <cell r="D294" t="str">
            <v>越分</v>
          </cell>
          <cell r="E294">
            <v>740.24</v>
          </cell>
        </row>
        <row r="295">
          <cell r="B295" t="str">
            <v>B00008868_IK06</v>
          </cell>
          <cell r="C295" t="str">
            <v>SHT0000937</v>
          </cell>
          <cell r="D295" t="str">
            <v>越分</v>
          </cell>
        </row>
        <row r="296">
          <cell r="B296" t="str">
            <v>B00008866</v>
          </cell>
          <cell r="C296" t="str">
            <v>SHT0000936</v>
          </cell>
          <cell r="D296" t="str">
            <v>越分</v>
          </cell>
        </row>
        <row r="297">
          <cell r="B297" t="str">
            <v>B00006786_IK06</v>
          </cell>
          <cell r="C297" t="str">
            <v>SHT0000940</v>
          </cell>
          <cell r="D297" t="str">
            <v>越分</v>
          </cell>
        </row>
        <row r="298">
          <cell r="B298" t="str">
            <v>P01000749-IB34</v>
          </cell>
          <cell r="C298" t="str">
            <v>SCS0011909</v>
          </cell>
          <cell r="D298" t="str">
            <v>越分</v>
          </cell>
          <cell r="E298">
            <v>472.88</v>
          </cell>
        </row>
        <row r="299">
          <cell r="B299" t="str">
            <v>P01000747-IB34</v>
          </cell>
          <cell r="C299" t="str">
            <v>SCS0011903</v>
          </cell>
          <cell r="D299" t="str">
            <v>越分</v>
          </cell>
          <cell r="E299">
            <v>740.24</v>
          </cell>
        </row>
        <row r="300">
          <cell r="B300" t="str">
            <v>P01001565_IE34</v>
          </cell>
          <cell r="C300" t="str">
            <v>SCS0011940</v>
          </cell>
          <cell r="D300" t="str">
            <v>越分</v>
          </cell>
          <cell r="E300">
            <v>548.24</v>
          </cell>
        </row>
        <row r="301">
          <cell r="B301" t="str">
            <v>A9609109820</v>
          </cell>
          <cell r="C301" t="str">
            <v>SHT0011950</v>
          </cell>
          <cell r="D301" t="str">
            <v>奔驰H6</v>
          </cell>
          <cell r="E301">
            <v>3223.18</v>
          </cell>
        </row>
        <row r="302">
          <cell r="B302" t="str">
            <v>A9609109520</v>
          </cell>
          <cell r="C302" t="str">
            <v>SHT0011947</v>
          </cell>
          <cell r="D302" t="str">
            <v>奔驰H6</v>
          </cell>
          <cell r="E302">
            <v>1967.5</v>
          </cell>
        </row>
        <row r="303">
          <cell r="B303" t="str">
            <v>A9609109620</v>
          </cell>
          <cell r="C303" t="str">
            <v>SHT0011948</v>
          </cell>
          <cell r="D303" t="str">
            <v>奔驰H6</v>
          </cell>
          <cell r="E303">
            <v>2162.6</v>
          </cell>
        </row>
        <row r="304">
          <cell r="B304" t="str">
            <v>A9609109920</v>
          </cell>
          <cell r="C304" t="str">
            <v>SHT0011951</v>
          </cell>
          <cell r="D304" t="str">
            <v>奔驰H6</v>
          </cell>
          <cell r="E304">
            <v>2271.32</v>
          </cell>
        </row>
        <row r="305">
          <cell r="B305" t="str">
            <v>A9609103909</v>
          </cell>
          <cell r="C305" t="str">
            <v>SHT0011952</v>
          </cell>
          <cell r="D305" t="str">
            <v>奔驰H6</v>
          </cell>
          <cell r="E305">
            <v>708.83</v>
          </cell>
        </row>
        <row r="306">
          <cell r="B306" t="str">
            <v>A9609109720</v>
          </cell>
          <cell r="C306" t="str">
            <v>SHT0011949</v>
          </cell>
          <cell r="D306" t="str">
            <v>奔驰H6</v>
          </cell>
          <cell r="E306">
            <v>2904.54</v>
          </cell>
        </row>
        <row r="307">
          <cell r="B307" t="str">
            <v>X168100000004</v>
          </cell>
          <cell r="C307" t="str">
            <v>SBS0010125</v>
          </cell>
          <cell r="D307" t="str">
            <v>河南智蓝</v>
          </cell>
          <cell r="E307">
            <v>346.902654867257</v>
          </cell>
        </row>
        <row r="308">
          <cell r="B308" t="str">
            <v>X168100000003</v>
          </cell>
          <cell r="C308" t="str">
            <v>SBS0010126</v>
          </cell>
          <cell r="D308" t="str">
            <v>河南智蓝</v>
          </cell>
          <cell r="E308">
            <v>288.761061946903</v>
          </cell>
        </row>
        <row r="309">
          <cell r="C309" t="str">
            <v>SHT0011339</v>
          </cell>
          <cell r="D309" t="str">
            <v>H6配件</v>
          </cell>
          <cell r="E309">
            <v>193.75</v>
          </cell>
        </row>
        <row r="310">
          <cell r="C310" t="str">
            <v>SHT0011024</v>
          </cell>
          <cell r="D310" t="str">
            <v>H6配件</v>
          </cell>
          <cell r="E310">
            <v>157.25</v>
          </cell>
        </row>
        <row r="311">
          <cell r="B311" t="str">
            <v>L168100000159</v>
          </cell>
          <cell r="C311" t="str">
            <v>SLT0011462</v>
          </cell>
          <cell r="D311" t="str">
            <v>诸城欧马可</v>
          </cell>
        </row>
        <row r="312">
          <cell r="B312" t="str">
            <v>L168100000273</v>
          </cell>
          <cell r="C312" t="str">
            <v>SLT0011148</v>
          </cell>
          <cell r="D312" t="str">
            <v>诸城欧马可</v>
          </cell>
          <cell r="E312">
            <v>1.18</v>
          </cell>
        </row>
        <row r="313">
          <cell r="B313" t="str">
            <v>L168100000150</v>
          </cell>
          <cell r="C313" t="str">
            <v>SLT0011015</v>
          </cell>
          <cell r="D313" t="str">
            <v>诸城欧马可</v>
          </cell>
          <cell r="E313">
            <v>576.991150442478</v>
          </cell>
        </row>
        <row r="314">
          <cell r="B314" t="str">
            <v>L168100000355</v>
          </cell>
          <cell r="C314" t="str">
            <v>SLT0011407</v>
          </cell>
          <cell r="D314" t="str">
            <v>诸城欧马可</v>
          </cell>
          <cell r="E314">
            <v>752.212389380531</v>
          </cell>
        </row>
        <row r="315">
          <cell r="B315" t="str">
            <v>L168100000148</v>
          </cell>
          <cell r="C315" t="str">
            <v>SLT0011012</v>
          </cell>
          <cell r="D315" t="str">
            <v>诸城欧马可</v>
          </cell>
          <cell r="E315">
            <v>598.230088495575</v>
          </cell>
        </row>
        <row r="316">
          <cell r="B316" t="str">
            <v>L168100000354</v>
          </cell>
          <cell r="C316" t="str">
            <v>SLT0011408</v>
          </cell>
          <cell r="D316" t="str">
            <v>诸城欧马可</v>
          </cell>
          <cell r="E316">
            <v>732.743362831858</v>
          </cell>
        </row>
        <row r="317">
          <cell r="B317" t="str">
            <v>L168100000208</v>
          </cell>
          <cell r="C317" t="str">
            <v>SLT0010952</v>
          </cell>
          <cell r="D317" t="str">
            <v>诸城欧马可</v>
          </cell>
          <cell r="E317">
            <v>1.18495575221239</v>
          </cell>
        </row>
        <row r="318">
          <cell r="B318" t="str">
            <v>L168100000272</v>
          </cell>
          <cell r="C318" t="str">
            <v>SLT0011312</v>
          </cell>
          <cell r="D318" t="str">
            <v>诸城欧马可</v>
          </cell>
          <cell r="E318">
            <v>1.18495575221239</v>
          </cell>
        </row>
        <row r="319">
          <cell r="B319" t="str">
            <v>L168100000207</v>
          </cell>
          <cell r="C319" t="str">
            <v>SLT0010951</v>
          </cell>
          <cell r="D319" t="str">
            <v>诸城欧马可</v>
          </cell>
          <cell r="E319">
            <v>1.18495575221239</v>
          </cell>
        </row>
        <row r="320">
          <cell r="B320" t="str">
            <v>L168100000271</v>
          </cell>
          <cell r="C320" t="str">
            <v>SLT0011311</v>
          </cell>
          <cell r="D320" t="str">
            <v>诸城欧马可</v>
          </cell>
          <cell r="E320">
            <v>1.18495575221239</v>
          </cell>
        </row>
        <row r="321">
          <cell r="B321" t="str">
            <v>L168100000109</v>
          </cell>
          <cell r="C321" t="str">
            <v>SLT0010966</v>
          </cell>
          <cell r="D321" t="str">
            <v>诸城欧马可</v>
          </cell>
          <cell r="E321">
            <v>544.25</v>
          </cell>
        </row>
        <row r="322">
          <cell r="B322" t="str">
            <v>L168100000157</v>
          </cell>
          <cell r="C322" t="str">
            <v>SLT0010968</v>
          </cell>
          <cell r="D322" t="str">
            <v>诸城欧马可</v>
          </cell>
          <cell r="E322">
            <v>687.610619469027</v>
          </cell>
        </row>
        <row r="323">
          <cell r="B323" t="str">
            <v>L168100000349</v>
          </cell>
          <cell r="C323" t="str">
            <v>SLT0011399</v>
          </cell>
          <cell r="D323" t="str">
            <v>诸城欧马可</v>
          </cell>
          <cell r="E323">
            <v>761.061946902655</v>
          </cell>
        </row>
        <row r="324">
          <cell r="B324" t="str">
            <v>L168100000356</v>
          </cell>
          <cell r="C324" t="str">
            <v>SLT0011400</v>
          </cell>
          <cell r="D324" t="str">
            <v>诸城欧马可</v>
          </cell>
          <cell r="E324">
            <v>891.150442477876</v>
          </cell>
        </row>
        <row r="325">
          <cell r="B325" t="str">
            <v>L168100000352</v>
          </cell>
          <cell r="C325" t="str">
            <v>SLT0011405</v>
          </cell>
          <cell r="D325" t="str">
            <v>诸城欧马可</v>
          </cell>
          <cell r="E325">
            <v>1236.28318584071</v>
          </cell>
        </row>
        <row r="326">
          <cell r="B326" t="str">
            <v>L168100000114</v>
          </cell>
          <cell r="C326" t="str">
            <v>SLT0011009</v>
          </cell>
          <cell r="D326" t="str">
            <v>诸城欧马可</v>
          </cell>
          <cell r="E326">
            <v>893.81</v>
          </cell>
        </row>
        <row r="327">
          <cell r="B327" t="str">
            <v>L168100000353</v>
          </cell>
          <cell r="C327" t="str">
            <v>SLT0011406</v>
          </cell>
          <cell r="D327" t="str">
            <v>诸城欧马可</v>
          </cell>
          <cell r="E327">
            <v>1219.46902654867</v>
          </cell>
        </row>
        <row r="328">
          <cell r="B328" t="str">
            <v>L168100000351</v>
          </cell>
          <cell r="C328" t="str">
            <v>SLT0011403</v>
          </cell>
          <cell r="D328" t="str">
            <v>诸城欧马可</v>
          </cell>
          <cell r="E328">
            <v>890.265486725664</v>
          </cell>
        </row>
        <row r="329">
          <cell r="B329" t="str">
            <v>L168100000350</v>
          </cell>
          <cell r="C329" t="str">
            <v>SLT0011402</v>
          </cell>
          <cell r="D329" t="str">
            <v>诸城欧马可</v>
          </cell>
          <cell r="E329">
            <v>761.946902654867</v>
          </cell>
        </row>
        <row r="330">
          <cell r="B330" t="str">
            <v>L168100000194</v>
          </cell>
          <cell r="C330" t="str">
            <v>SLT0011401</v>
          </cell>
          <cell r="D330" t="str">
            <v>诸城欧马可</v>
          </cell>
          <cell r="E330">
            <v>688.495575221239</v>
          </cell>
        </row>
        <row r="331">
          <cell r="B331" t="str">
            <v>L168100000146</v>
          </cell>
          <cell r="C331" t="str">
            <v>SLT0010854</v>
          </cell>
          <cell r="D331" t="str">
            <v>诸城欧马可</v>
          </cell>
          <cell r="E331">
            <v>523.008849557522</v>
          </cell>
        </row>
        <row r="332">
          <cell r="B332" t="str">
            <v>L168100000149</v>
          </cell>
          <cell r="C332" t="str">
            <v>SLT0011014</v>
          </cell>
          <cell r="D332" t="str">
            <v>诸城欧马可</v>
          </cell>
          <cell r="E332">
            <v>544.24778761062</v>
          </cell>
        </row>
        <row r="333">
          <cell r="B333" t="str">
            <v>L168100000158</v>
          </cell>
          <cell r="C333" t="str">
            <v>SLT0011118</v>
          </cell>
          <cell r="D333" t="str">
            <v>诸城欧马可</v>
          </cell>
          <cell r="E333">
            <v>0.428</v>
          </cell>
        </row>
        <row r="334">
          <cell r="B334" t="str">
            <v>L168100000147</v>
          </cell>
          <cell r="C334" t="str">
            <v>SLT0011011</v>
          </cell>
          <cell r="D334" t="str">
            <v>诸城欧马可</v>
          </cell>
          <cell r="E334">
            <v>562.83</v>
          </cell>
        </row>
        <row r="335">
          <cell r="B335" t="str">
            <v>L168100000113</v>
          </cell>
          <cell r="C335" t="str">
            <v>SLT0011007</v>
          </cell>
          <cell r="D335" t="str">
            <v>诸城欧马可</v>
          </cell>
          <cell r="E335">
            <v>555.752212389381</v>
          </cell>
        </row>
        <row r="336">
          <cell r="B336" t="str">
            <v>L168100000162</v>
          </cell>
          <cell r="C336" t="str">
            <v>SLT0011010</v>
          </cell>
          <cell r="D336" t="str">
            <v>诸城欧马可</v>
          </cell>
          <cell r="E336">
            <v>1235.3982300885</v>
          </cell>
        </row>
        <row r="337">
          <cell r="B337" t="str">
            <v>L168100000163</v>
          </cell>
          <cell r="C337" t="str">
            <v>SLT0011013</v>
          </cell>
          <cell r="D337" t="str">
            <v>诸城欧马可</v>
          </cell>
          <cell r="E337">
            <v>750.442477876106</v>
          </cell>
        </row>
        <row r="338">
          <cell r="B338" t="str">
            <v>L168100000160</v>
          </cell>
          <cell r="C338" t="str">
            <v>SLT0010969</v>
          </cell>
          <cell r="D338" t="str">
            <v>诸城欧马可</v>
          </cell>
          <cell r="E338">
            <v>756.637168141593</v>
          </cell>
        </row>
        <row r="339">
          <cell r="B339" t="str">
            <v>L168100000164</v>
          </cell>
          <cell r="C339" t="str">
            <v>SLT0011016</v>
          </cell>
          <cell r="D339" t="str">
            <v>诸城欧马可</v>
          </cell>
          <cell r="E339">
            <v>730.973451327434</v>
          </cell>
        </row>
        <row r="340">
          <cell r="B340" t="str">
            <v>L168100000046</v>
          </cell>
        </row>
        <row r="340">
          <cell r="D340" t="str">
            <v>诸城欧马可</v>
          </cell>
        </row>
        <row r="341">
          <cell r="B341" t="str">
            <v>L168100000197</v>
          </cell>
          <cell r="C341" t="str">
            <v>SLT0011404</v>
          </cell>
          <cell r="D341" t="str">
            <v>诸城欧马可</v>
          </cell>
          <cell r="E341">
            <v>1218.58407079646</v>
          </cell>
        </row>
        <row r="342">
          <cell r="B342" t="str">
            <v>H568100000144</v>
          </cell>
          <cell r="C342" t="str">
            <v>SHT0014950</v>
          </cell>
        </row>
        <row r="342">
          <cell r="E342">
            <v>439.97</v>
          </cell>
        </row>
        <row r="343">
          <cell r="B343" t="str">
            <v>H468100000315</v>
          </cell>
          <cell r="C343" t="str">
            <v>SHT0014070</v>
          </cell>
        </row>
        <row r="343">
          <cell r="E343">
            <v>323</v>
          </cell>
        </row>
        <row r="344">
          <cell r="C344" t="str">
            <v>SHT0015449</v>
          </cell>
        </row>
        <row r="345">
          <cell r="C345" t="str">
            <v>SHT0015109</v>
          </cell>
        </row>
        <row r="346">
          <cell r="C346" t="str">
            <v>SHT0014373</v>
          </cell>
        </row>
        <row r="347">
          <cell r="B347" t="str">
            <v>H468100000208L01</v>
          </cell>
          <cell r="C347" t="str">
            <v>SHT0013812</v>
          </cell>
        </row>
        <row r="347">
          <cell r="E347">
            <v>2079.64</v>
          </cell>
        </row>
      </sheetData>
      <sheetData sheetId="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11月（签字版） "/>
      <sheetName val="10月（签字版）  (增补)"/>
      <sheetName val="9月增补（签字版）-1"/>
      <sheetName val="10月（签字版） "/>
      <sheetName val="9月（签字版） (增补)"/>
      <sheetName val="9月（签字版）"/>
      <sheetName val="9月（签字版） "/>
      <sheetName val="新项目计划"/>
      <sheetName val="图表"/>
    </sheetNames>
    <sheetDataSet>
      <sheetData sheetId="0"/>
      <sheetData sheetId="1">
        <row r="1">
          <cell r="AI1" t="str">
            <v>制  成</v>
          </cell>
          <cell r="AJ1" t="str">
            <v>合 计</v>
          </cell>
        </row>
        <row r="2">
          <cell r="AI2" t="str">
            <v>刘秀娟</v>
          </cell>
        </row>
        <row r="3">
          <cell r="D3" t="str">
            <v>图号</v>
          </cell>
          <cell r="E3" t="str">
            <v>QAD码</v>
          </cell>
          <cell r="F3" t="str">
            <v>备注</v>
          </cell>
          <cell r="G3" t="str">
            <v>1月销售计划</v>
          </cell>
          <cell r="H3" t="str">
            <v>1月发货</v>
          </cell>
          <cell r="I3" t="str">
            <v>1月计划准确率</v>
          </cell>
          <cell r="J3" t="str">
            <v>2月销售计划</v>
          </cell>
          <cell r="K3" t="str">
            <v>2月发货数量</v>
          </cell>
          <cell r="L3" t="str">
            <v>2月计划准确率</v>
          </cell>
          <cell r="M3" t="str">
            <v>3月销售计划</v>
          </cell>
          <cell r="N3" t="str">
            <v>3月发货数量</v>
          </cell>
          <cell r="O3" t="str">
            <v>3月计划准确率</v>
          </cell>
          <cell r="P3" t="str">
            <v>4月销售计划</v>
          </cell>
          <cell r="Q3" t="str">
            <v>4月发货数量</v>
          </cell>
          <cell r="R3" t="str">
            <v>计划准确率</v>
          </cell>
          <cell r="S3" t="str">
            <v>5月销售计划</v>
          </cell>
          <cell r="T3" t="str">
            <v>发货数量</v>
          </cell>
          <cell r="U3" t="str">
            <v>计划准确率</v>
          </cell>
          <cell r="V3" t="str">
            <v>6月销售计划</v>
          </cell>
          <cell r="W3" t="str">
            <v>6月发货数量</v>
          </cell>
          <cell r="X3" t="str">
            <v>计划准确率</v>
          </cell>
          <cell r="Y3" t="str">
            <v>7月销售计划</v>
          </cell>
          <cell r="Z3" t="str">
            <v>7月发货数量</v>
          </cell>
          <cell r="AA3" t="str">
            <v>8月销售计划</v>
          </cell>
          <cell r="AB3" t="str">
            <v>8月发货数量</v>
          </cell>
          <cell r="AC3" t="str">
            <v>计划准确率</v>
          </cell>
          <cell r="AD3" t="str">
            <v>9月计划</v>
          </cell>
          <cell r="AE3" t="str">
            <v>9月发货数量</v>
          </cell>
          <cell r="AF3" t="str">
            <v>计划准确率</v>
          </cell>
          <cell r="AG3" t="str">
            <v>10月预示计划</v>
          </cell>
          <cell r="AH3" t="str">
            <v>10月发货数量</v>
          </cell>
          <cell r="AI3" t="str">
            <v>计划准确率</v>
          </cell>
          <cell r="AJ3" t="str">
            <v>11月预示计划</v>
          </cell>
        </row>
        <row r="5">
          <cell r="D5" t="str">
            <v>M4681010101A0</v>
          </cell>
          <cell r="E5" t="str">
            <v>SHT0000108</v>
          </cell>
          <cell r="F5" t="str">
            <v>中重卡</v>
          </cell>
          <cell r="G5">
            <v>50</v>
          </cell>
        </row>
        <row r="5">
          <cell r="I5">
            <v>0</v>
          </cell>
          <cell r="J5">
            <v>50</v>
          </cell>
          <cell r="K5">
            <v>34</v>
          </cell>
          <cell r="L5">
            <v>0.68</v>
          </cell>
          <cell r="M5">
            <v>100</v>
          </cell>
          <cell r="N5">
            <v>190</v>
          </cell>
          <cell r="O5">
            <v>1.9</v>
          </cell>
          <cell r="P5">
            <v>110</v>
          </cell>
          <cell r="Q5">
            <v>98</v>
          </cell>
          <cell r="R5">
            <v>0.890909090909091</v>
          </cell>
          <cell r="S5">
            <v>80</v>
          </cell>
          <cell r="T5">
            <v>40</v>
          </cell>
          <cell r="U5">
            <v>0.5</v>
          </cell>
          <cell r="V5">
            <v>100</v>
          </cell>
          <cell r="W5">
            <v>50</v>
          </cell>
          <cell r="X5">
            <v>0.5</v>
          </cell>
          <cell r="Y5">
            <v>80</v>
          </cell>
          <cell r="Z5">
            <v>80</v>
          </cell>
          <cell r="AA5">
            <v>80</v>
          </cell>
          <cell r="AB5">
            <v>27</v>
          </cell>
          <cell r="AC5">
            <v>0.3375</v>
          </cell>
          <cell r="AD5">
            <v>20</v>
          </cell>
          <cell r="AE5">
            <v>40</v>
          </cell>
          <cell r="AF5">
            <v>2</v>
          </cell>
          <cell r="AG5">
            <v>50</v>
          </cell>
          <cell r="AH5">
            <v>46</v>
          </cell>
          <cell r="AI5">
            <v>0.92</v>
          </cell>
          <cell r="AJ5">
            <v>90</v>
          </cell>
        </row>
        <row r="6">
          <cell r="D6" t="str">
            <v>M4681020101A0</v>
          </cell>
          <cell r="E6" t="str">
            <v>SHT0000111</v>
          </cell>
        </row>
        <row r="6">
          <cell r="G6">
            <v>850</v>
          </cell>
          <cell r="H6">
            <v>457</v>
          </cell>
          <cell r="I6">
            <v>0.537647058823529</v>
          </cell>
          <cell r="J6">
            <v>650</v>
          </cell>
          <cell r="K6">
            <v>372</v>
          </cell>
          <cell r="L6">
            <v>0.572307692307692</v>
          </cell>
          <cell r="M6">
            <v>600</v>
          </cell>
          <cell r="N6">
            <v>470</v>
          </cell>
          <cell r="O6">
            <v>0.783333333333333</v>
          </cell>
          <cell r="P6">
            <v>460</v>
          </cell>
          <cell r="Q6">
            <v>234</v>
          </cell>
          <cell r="R6">
            <v>0.508695652173913</v>
          </cell>
          <cell r="S6">
            <v>150</v>
          </cell>
          <cell r="T6">
            <v>203</v>
          </cell>
          <cell r="U6">
            <v>1.35333333333333</v>
          </cell>
          <cell r="V6">
            <v>300</v>
          </cell>
          <cell r="W6">
            <v>109</v>
          </cell>
          <cell r="X6">
            <v>0.363333333333333</v>
          </cell>
          <cell r="Y6">
            <v>200</v>
          </cell>
          <cell r="Z6">
            <v>220</v>
          </cell>
          <cell r="AA6">
            <v>200</v>
          </cell>
          <cell r="AB6">
            <v>307</v>
          </cell>
          <cell r="AC6">
            <v>1.535</v>
          </cell>
          <cell r="AD6">
            <v>320</v>
          </cell>
          <cell r="AE6">
            <v>137</v>
          </cell>
          <cell r="AF6">
            <v>0.428125</v>
          </cell>
          <cell r="AG6">
            <v>410</v>
          </cell>
          <cell r="AH6">
            <v>236</v>
          </cell>
          <cell r="AI6">
            <v>0.575609756097561</v>
          </cell>
          <cell r="AJ6">
            <v>430</v>
          </cell>
        </row>
        <row r="7">
          <cell r="D7" t="str">
            <v>M4704010200A0</v>
          </cell>
          <cell r="E7" t="str">
            <v>SHT0000113</v>
          </cell>
        </row>
        <row r="7">
          <cell r="G7">
            <v>800</v>
          </cell>
          <cell r="H7">
            <v>697</v>
          </cell>
          <cell r="I7">
            <v>0.87125</v>
          </cell>
          <cell r="J7">
            <v>650</v>
          </cell>
          <cell r="K7">
            <v>642</v>
          </cell>
          <cell r="L7">
            <v>0.987692307692308</v>
          </cell>
          <cell r="M7">
            <v>1000</v>
          </cell>
          <cell r="N7">
            <v>740</v>
          </cell>
          <cell r="O7">
            <v>0.74</v>
          </cell>
          <cell r="P7">
            <v>980</v>
          </cell>
          <cell r="Q7">
            <v>401</v>
          </cell>
          <cell r="R7">
            <v>0.409183673469388</v>
          </cell>
          <cell r="S7">
            <v>550</v>
          </cell>
          <cell r="T7">
            <v>400</v>
          </cell>
          <cell r="U7">
            <v>0.727272727272727</v>
          </cell>
          <cell r="V7">
            <v>750</v>
          </cell>
          <cell r="W7">
            <v>200</v>
          </cell>
          <cell r="X7">
            <v>0.266666666666667</v>
          </cell>
          <cell r="Y7">
            <v>750</v>
          </cell>
          <cell r="Z7">
            <v>650</v>
          </cell>
          <cell r="AA7">
            <v>750</v>
          </cell>
          <cell r="AB7">
            <v>186</v>
          </cell>
          <cell r="AC7">
            <v>0.248</v>
          </cell>
          <cell r="AD7">
            <v>700</v>
          </cell>
          <cell r="AE7">
            <v>330</v>
          </cell>
          <cell r="AF7">
            <v>0.471428571428571</v>
          </cell>
          <cell r="AG7">
            <v>840</v>
          </cell>
          <cell r="AH7">
            <v>500</v>
          </cell>
          <cell r="AI7">
            <v>0.595238095238095</v>
          </cell>
          <cell r="AJ7">
            <v>850</v>
          </cell>
        </row>
        <row r="8">
          <cell r="D8" t="str">
            <v>M4681010104A0</v>
          </cell>
          <cell r="E8" t="str">
            <v>SHT0000110</v>
          </cell>
        </row>
        <row r="8">
          <cell r="G8">
            <v>800</v>
          </cell>
          <cell r="H8">
            <v>500</v>
          </cell>
          <cell r="I8">
            <v>0.625</v>
          </cell>
          <cell r="J8">
            <v>600</v>
          </cell>
          <cell r="K8">
            <v>343</v>
          </cell>
          <cell r="L8">
            <v>0.571666666666667</v>
          </cell>
          <cell r="M8">
            <v>550</v>
          </cell>
          <cell r="N8">
            <v>280</v>
          </cell>
          <cell r="O8">
            <v>0.509090909090909</v>
          </cell>
          <cell r="P8">
            <v>350</v>
          </cell>
          <cell r="Q8">
            <v>103</v>
          </cell>
          <cell r="R8">
            <v>0.294285714285714</v>
          </cell>
          <cell r="S8">
            <v>70</v>
          </cell>
          <cell r="T8">
            <v>150</v>
          </cell>
          <cell r="U8">
            <v>2.14285714285714</v>
          </cell>
          <cell r="V8">
            <v>200</v>
          </cell>
          <cell r="W8">
            <v>70</v>
          </cell>
          <cell r="X8">
            <v>0.35</v>
          </cell>
          <cell r="Y8">
            <v>120</v>
          </cell>
          <cell r="Z8">
            <v>190</v>
          </cell>
          <cell r="AA8">
            <v>120</v>
          </cell>
          <cell r="AB8">
            <v>280</v>
          </cell>
          <cell r="AC8">
            <v>2.33333333333333</v>
          </cell>
          <cell r="AD8">
            <v>300</v>
          </cell>
          <cell r="AE8">
            <v>135</v>
          </cell>
          <cell r="AF8">
            <v>0.45</v>
          </cell>
          <cell r="AG8">
            <v>360</v>
          </cell>
          <cell r="AH8">
            <v>190</v>
          </cell>
          <cell r="AI8">
            <v>0.527777777777778</v>
          </cell>
          <cell r="AJ8">
            <v>340</v>
          </cell>
        </row>
        <row r="9">
          <cell r="D9" t="str">
            <v>M4681010102A0</v>
          </cell>
          <cell r="E9" t="str">
            <v>SHT0000109</v>
          </cell>
        </row>
        <row r="9">
          <cell r="G9">
            <v>20</v>
          </cell>
          <cell r="H9">
            <v>48</v>
          </cell>
          <cell r="I9">
            <v>2.4</v>
          </cell>
          <cell r="J9">
            <v>0</v>
          </cell>
          <cell r="K9">
            <v>6</v>
          </cell>
          <cell r="L9" t="e">
            <v>#DIV/0!</v>
          </cell>
          <cell r="M9">
            <v>0</v>
          </cell>
          <cell r="N9">
            <v>40</v>
          </cell>
          <cell r="O9" t="e">
            <v>#DIV/0!</v>
          </cell>
          <cell r="P9">
            <v>50</v>
          </cell>
          <cell r="Q9">
            <v>0</v>
          </cell>
          <cell r="R9">
            <v>0</v>
          </cell>
          <cell r="S9">
            <v>10</v>
          </cell>
          <cell r="T9">
            <v>0</v>
          </cell>
          <cell r="U9">
            <v>0</v>
          </cell>
          <cell r="V9">
            <v>20</v>
          </cell>
          <cell r="W9">
            <v>18</v>
          </cell>
          <cell r="X9">
            <v>0.9</v>
          </cell>
          <cell r="Y9">
            <v>20</v>
          </cell>
          <cell r="Z9">
            <v>32</v>
          </cell>
          <cell r="AA9">
            <v>20</v>
          </cell>
        </row>
        <row r="9">
          <cell r="AC9">
            <v>0</v>
          </cell>
          <cell r="AD9">
            <v>20</v>
          </cell>
          <cell r="AE9">
            <v>0</v>
          </cell>
          <cell r="AF9">
            <v>0</v>
          </cell>
          <cell r="AG9">
            <v>25</v>
          </cell>
          <cell r="AH9">
            <v>0</v>
          </cell>
          <cell r="AI9">
            <v>0</v>
          </cell>
          <cell r="AJ9">
            <v>25</v>
          </cell>
        </row>
        <row r="10">
          <cell r="D10" t="str">
            <v>M4681020103A0</v>
          </cell>
          <cell r="E10" t="str">
            <v>SHT0000112</v>
          </cell>
        </row>
        <row r="10">
          <cell r="G10">
            <v>20</v>
          </cell>
          <cell r="H10">
            <v>50</v>
          </cell>
          <cell r="I10">
            <v>2.5</v>
          </cell>
          <cell r="J10">
            <v>0</v>
          </cell>
          <cell r="K10">
            <v>0</v>
          </cell>
          <cell r="L10" t="e">
            <v>#DIV/0!</v>
          </cell>
          <cell r="M10">
            <v>0</v>
          </cell>
          <cell r="N10">
            <v>40</v>
          </cell>
          <cell r="O10" t="e">
            <v>#DIV/0!</v>
          </cell>
          <cell r="P10">
            <v>50</v>
          </cell>
          <cell r="Q10">
            <v>8</v>
          </cell>
          <cell r="R10">
            <v>0.16</v>
          </cell>
          <cell r="S10">
            <v>10</v>
          </cell>
          <cell r="T10">
            <v>0</v>
          </cell>
          <cell r="U10">
            <v>0</v>
          </cell>
          <cell r="V10">
            <v>20</v>
          </cell>
          <cell r="W10">
            <v>20</v>
          </cell>
          <cell r="X10">
            <v>1</v>
          </cell>
          <cell r="Y10">
            <v>20</v>
          </cell>
          <cell r="Z10">
            <v>29</v>
          </cell>
          <cell r="AA10">
            <v>20</v>
          </cell>
        </row>
        <row r="10">
          <cell r="AC10">
            <v>0</v>
          </cell>
          <cell r="AD10">
            <v>20</v>
          </cell>
          <cell r="AE10">
            <v>2</v>
          </cell>
          <cell r="AF10">
            <v>0.1</v>
          </cell>
          <cell r="AG10">
            <v>25</v>
          </cell>
          <cell r="AH10">
            <v>0</v>
          </cell>
          <cell r="AI10">
            <v>0</v>
          </cell>
          <cell r="AJ10">
            <v>25</v>
          </cell>
        </row>
        <row r="11">
          <cell r="D11" t="str">
            <v>L1681010104A0</v>
          </cell>
          <cell r="E11" t="str">
            <v>SLT0001297</v>
          </cell>
          <cell r="F11" t="str">
            <v>老M4</v>
          </cell>
          <cell r="G11">
            <v>850</v>
          </cell>
          <cell r="H11">
            <v>749</v>
          </cell>
          <cell r="I11">
            <v>0.881176470588235</v>
          </cell>
          <cell r="J11">
            <v>500</v>
          </cell>
          <cell r="K11">
            <v>1045</v>
          </cell>
          <cell r="L11">
            <v>2.09</v>
          </cell>
          <cell r="M11">
            <v>1400</v>
          </cell>
          <cell r="N11">
            <v>1352</v>
          </cell>
          <cell r="O11">
            <v>0.965714285714286</v>
          </cell>
          <cell r="P11">
            <v>1500</v>
          </cell>
          <cell r="Q11">
            <v>712</v>
          </cell>
          <cell r="R11">
            <v>0.474666666666667</v>
          </cell>
          <cell r="S11">
            <v>850</v>
          </cell>
          <cell r="T11">
            <v>697</v>
          </cell>
          <cell r="U11">
            <v>0.82</v>
          </cell>
          <cell r="V11">
            <v>850</v>
          </cell>
          <cell r="W11">
            <v>715</v>
          </cell>
          <cell r="X11">
            <v>0.841176470588235</v>
          </cell>
          <cell r="Y11">
            <v>1000</v>
          </cell>
          <cell r="Z11">
            <v>822</v>
          </cell>
          <cell r="AA11">
            <v>1000</v>
          </cell>
          <cell r="AB11">
            <v>913</v>
          </cell>
          <cell r="AC11">
            <v>0.913</v>
          </cell>
          <cell r="AD11">
            <v>1100</v>
          </cell>
          <cell r="AE11">
            <v>500</v>
          </cell>
          <cell r="AF11">
            <v>0.454545454545455</v>
          </cell>
          <cell r="AG11">
            <v>1320</v>
          </cell>
          <cell r="AH11">
            <v>630</v>
          </cell>
          <cell r="AI11">
            <v>0.477272727272727</v>
          </cell>
          <cell r="AJ11">
            <v>1050</v>
          </cell>
        </row>
        <row r="12">
          <cell r="D12" t="str">
            <v>L168100000553</v>
          </cell>
          <cell r="E12" t="str">
            <v>SLT0011911</v>
          </cell>
        </row>
        <row r="12">
          <cell r="I12" t="e">
            <v>#DIV/0!</v>
          </cell>
        </row>
        <row r="12">
          <cell r="L12" t="e">
            <v>#DIV/0!</v>
          </cell>
        </row>
        <row r="12">
          <cell r="O12" t="e">
            <v>#N/A</v>
          </cell>
        </row>
        <row r="12">
          <cell r="R12" t="e">
            <v>#DIV/0!</v>
          </cell>
        </row>
        <row r="12">
          <cell r="U12" t="e">
            <v>#DIV/0!</v>
          </cell>
        </row>
        <row r="12">
          <cell r="AE12">
            <v>104</v>
          </cell>
          <cell r="AF12" t="e">
            <v>#DIV/0!</v>
          </cell>
          <cell r="AG12">
            <v>100</v>
          </cell>
          <cell r="AH12">
            <v>30</v>
          </cell>
          <cell r="AI12">
            <v>0.3</v>
          </cell>
          <cell r="AJ12">
            <v>140</v>
          </cell>
        </row>
        <row r="13">
          <cell r="D13" t="str">
            <v>L1681020112A0</v>
          </cell>
          <cell r="E13" t="str">
            <v>SLT0001299</v>
          </cell>
        </row>
        <row r="13">
          <cell r="G13">
            <v>600</v>
          </cell>
          <cell r="H13">
            <v>800</v>
          </cell>
          <cell r="I13">
            <v>1.33333333333333</v>
          </cell>
          <cell r="J13">
            <v>400</v>
          </cell>
          <cell r="K13">
            <v>518</v>
          </cell>
          <cell r="L13">
            <v>1.295</v>
          </cell>
          <cell r="M13">
            <v>1000</v>
          </cell>
          <cell r="N13">
            <v>1352</v>
          </cell>
          <cell r="O13">
            <v>1.352</v>
          </cell>
          <cell r="P13">
            <v>1200</v>
          </cell>
          <cell r="Q13">
            <v>334</v>
          </cell>
          <cell r="R13">
            <v>0.278333333333333</v>
          </cell>
          <cell r="S13">
            <v>450</v>
          </cell>
          <cell r="T13">
            <v>500</v>
          </cell>
          <cell r="U13">
            <v>1.11111111111111</v>
          </cell>
          <cell r="V13">
            <v>450</v>
          </cell>
          <cell r="W13">
            <v>372</v>
          </cell>
          <cell r="X13">
            <v>0.826666666666667</v>
          </cell>
          <cell r="Y13">
            <v>450</v>
          </cell>
          <cell r="Z13">
            <v>424</v>
          </cell>
          <cell r="AA13">
            <v>450</v>
          </cell>
          <cell r="AB13">
            <v>680</v>
          </cell>
          <cell r="AC13">
            <v>1.51111111111111</v>
          </cell>
          <cell r="AD13">
            <v>450</v>
          </cell>
          <cell r="AE13">
            <v>292</v>
          </cell>
          <cell r="AF13">
            <v>0.648888888888889</v>
          </cell>
          <cell r="AG13">
            <v>540</v>
          </cell>
          <cell r="AH13">
            <v>530</v>
          </cell>
          <cell r="AI13">
            <v>0.981481481481482</v>
          </cell>
          <cell r="AJ13">
            <v>500</v>
          </cell>
        </row>
        <row r="14">
          <cell r="D14" t="str">
            <v>L1681020114A0</v>
          </cell>
          <cell r="E14" t="str">
            <v>SLT0001300</v>
          </cell>
        </row>
        <row r="14">
          <cell r="G14">
            <v>400</v>
          </cell>
        </row>
        <row r="14">
          <cell r="I14">
            <v>0</v>
          </cell>
          <cell r="J14">
            <v>300</v>
          </cell>
          <cell r="K14">
            <v>770</v>
          </cell>
          <cell r="L14">
            <v>2.56666666666667</v>
          </cell>
          <cell r="M14">
            <v>1000</v>
          </cell>
          <cell r="N14">
            <v>860</v>
          </cell>
          <cell r="O14">
            <v>0.86</v>
          </cell>
          <cell r="P14">
            <v>800</v>
          </cell>
          <cell r="Q14">
            <v>530</v>
          </cell>
          <cell r="R14">
            <v>0.6625</v>
          </cell>
          <cell r="S14">
            <v>400</v>
          </cell>
          <cell r="T14">
            <v>367</v>
          </cell>
          <cell r="U14">
            <v>0.9175</v>
          </cell>
          <cell r="V14">
            <v>400</v>
          </cell>
          <cell r="W14">
            <v>550</v>
          </cell>
          <cell r="X14">
            <v>1.375</v>
          </cell>
          <cell r="Y14">
            <v>550</v>
          </cell>
          <cell r="Z14">
            <v>475</v>
          </cell>
          <cell r="AA14">
            <v>550</v>
          </cell>
          <cell r="AB14">
            <v>500</v>
          </cell>
          <cell r="AC14">
            <v>0.909090909090909</v>
          </cell>
          <cell r="AD14">
            <v>550</v>
          </cell>
          <cell r="AE14">
            <v>300</v>
          </cell>
          <cell r="AF14">
            <v>0.545454545454545</v>
          </cell>
          <cell r="AG14">
            <v>660</v>
          </cell>
          <cell r="AH14">
            <v>460</v>
          </cell>
          <cell r="AI14">
            <v>0.696969696969697</v>
          </cell>
          <cell r="AJ14">
            <v>550</v>
          </cell>
        </row>
        <row r="15">
          <cell r="D15" t="str">
            <v>L1681020116A0</v>
          </cell>
          <cell r="E15" t="str">
            <v>SLT0001954</v>
          </cell>
        </row>
        <row r="15">
          <cell r="I15" t="e">
            <v>#DIV/0!</v>
          </cell>
          <cell r="J15">
            <v>0</v>
          </cell>
          <cell r="K15">
            <v>0</v>
          </cell>
          <cell r="L15" t="e">
            <v>#DIV/0!</v>
          </cell>
          <cell r="M15">
            <v>100</v>
          </cell>
          <cell r="N15">
            <v>0</v>
          </cell>
          <cell r="O15">
            <v>0</v>
          </cell>
          <cell r="P15">
            <v>100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 t="e">
            <v>#DIV/0!</v>
          </cell>
        </row>
        <row r="15">
          <cell r="Z15">
            <v>0</v>
          </cell>
        </row>
        <row r="15">
          <cell r="AD15">
            <v>0</v>
          </cell>
          <cell r="AE15">
            <v>98</v>
          </cell>
          <cell r="AF15" t="e">
            <v>#DIV/0!</v>
          </cell>
          <cell r="AG15">
            <v>50</v>
          </cell>
          <cell r="AH15">
            <v>2</v>
          </cell>
          <cell r="AI15">
            <v>0.04</v>
          </cell>
          <cell r="AJ15">
            <v>40</v>
          </cell>
        </row>
        <row r="16">
          <cell r="D16" t="str">
            <v>L1681040104A0</v>
          </cell>
          <cell r="E16" t="str">
            <v>SLT0001301</v>
          </cell>
        </row>
        <row r="16">
          <cell r="G16">
            <v>60</v>
          </cell>
        </row>
        <row r="16">
          <cell r="I16">
            <v>0</v>
          </cell>
          <cell r="J16">
            <v>30</v>
          </cell>
          <cell r="K16">
            <v>158</v>
          </cell>
          <cell r="L16">
            <v>5.26666666666667</v>
          </cell>
          <cell r="M16">
            <v>150</v>
          </cell>
          <cell r="N16">
            <v>210</v>
          </cell>
          <cell r="O16">
            <v>1.4</v>
          </cell>
          <cell r="P16">
            <v>60</v>
          </cell>
          <cell r="Q16">
            <v>20</v>
          </cell>
          <cell r="R16">
            <v>0.333333333333333</v>
          </cell>
          <cell r="S16">
            <v>60</v>
          </cell>
          <cell r="T16">
            <v>0</v>
          </cell>
          <cell r="U16">
            <v>0</v>
          </cell>
          <cell r="V16">
            <v>40</v>
          </cell>
          <cell r="W16">
            <v>50</v>
          </cell>
          <cell r="X16">
            <v>1.25</v>
          </cell>
          <cell r="Y16">
            <v>50</v>
          </cell>
          <cell r="Z16">
            <v>100</v>
          </cell>
          <cell r="AA16">
            <v>50</v>
          </cell>
          <cell r="AB16">
            <v>7</v>
          </cell>
          <cell r="AC16">
            <v>0.14</v>
          </cell>
          <cell r="AD16">
            <v>50</v>
          </cell>
          <cell r="AE16">
            <v>35</v>
          </cell>
          <cell r="AF16">
            <v>0.7</v>
          </cell>
          <cell r="AG16">
            <v>60</v>
          </cell>
          <cell r="AH16">
            <v>0</v>
          </cell>
          <cell r="AI16">
            <v>0</v>
          </cell>
          <cell r="AJ16">
            <v>40</v>
          </cell>
        </row>
        <row r="17">
          <cell r="D17" t="str">
            <v>L1681040106A0</v>
          </cell>
          <cell r="E17" t="str">
            <v>SLT0001302</v>
          </cell>
        </row>
        <row r="17">
          <cell r="G17">
            <v>50</v>
          </cell>
        </row>
        <row r="17">
          <cell r="I17">
            <v>0</v>
          </cell>
          <cell r="J17">
            <v>30</v>
          </cell>
          <cell r="K17">
            <v>100</v>
          </cell>
          <cell r="L17">
            <v>3.33333333333333</v>
          </cell>
          <cell r="M17">
            <v>150</v>
          </cell>
          <cell r="N17">
            <v>110</v>
          </cell>
          <cell r="O17">
            <v>0.733333333333333</v>
          </cell>
          <cell r="P17">
            <v>50</v>
          </cell>
          <cell r="Q17">
            <v>30</v>
          </cell>
          <cell r="R17">
            <v>0.6</v>
          </cell>
          <cell r="S17">
            <v>40</v>
          </cell>
          <cell r="T17">
            <v>0</v>
          </cell>
          <cell r="U17">
            <v>0</v>
          </cell>
          <cell r="V17">
            <v>40</v>
          </cell>
          <cell r="W17">
            <v>50</v>
          </cell>
          <cell r="X17">
            <v>1.25</v>
          </cell>
          <cell r="Y17">
            <v>50</v>
          </cell>
          <cell r="Z17">
            <v>50</v>
          </cell>
          <cell r="AA17">
            <v>50</v>
          </cell>
        </row>
        <row r="17">
          <cell r="AC17">
            <v>0</v>
          </cell>
          <cell r="AD17">
            <v>50</v>
          </cell>
          <cell r="AE17">
            <v>75</v>
          </cell>
          <cell r="AF17">
            <v>1.5</v>
          </cell>
          <cell r="AG17">
            <v>60</v>
          </cell>
          <cell r="AH17">
            <v>40</v>
          </cell>
          <cell r="AI17">
            <v>0.666666666666667</v>
          </cell>
          <cell r="AJ17">
            <v>40</v>
          </cell>
        </row>
        <row r="18">
          <cell r="D18" t="str">
            <v>1B18069100652</v>
          </cell>
          <cell r="E18" t="str">
            <v>SLT0001140</v>
          </cell>
          <cell r="F18" t="str">
            <v>M3</v>
          </cell>
        </row>
        <row r="18">
          <cell r="I18" t="e">
            <v>#DIV/0!</v>
          </cell>
          <cell r="J18">
            <v>0</v>
          </cell>
          <cell r="K18">
            <v>0</v>
          </cell>
          <cell r="L18" t="e">
            <v>#DIV/0!</v>
          </cell>
          <cell r="M18">
            <v>0</v>
          </cell>
          <cell r="N18">
            <v>0</v>
          </cell>
          <cell r="O18" t="e">
            <v>#DIV/0!</v>
          </cell>
          <cell r="P18">
            <v>10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 t="e">
            <v>#DIV/0!</v>
          </cell>
        </row>
        <row r="18">
          <cell r="AD18">
            <v>0</v>
          </cell>
          <cell r="AE18">
            <v>0</v>
          </cell>
          <cell r="AF18" t="e">
            <v>#DIV/0!</v>
          </cell>
          <cell r="AG18">
            <v>0</v>
          </cell>
          <cell r="AH18">
            <v>0</v>
          </cell>
          <cell r="AI18" t="e">
            <v>#DIV/0!</v>
          </cell>
          <cell r="AJ18">
            <v>0</v>
          </cell>
        </row>
        <row r="19">
          <cell r="D19" t="str">
            <v>L0681010020A0</v>
          </cell>
          <cell r="E19" t="str">
            <v>SLT0001266</v>
          </cell>
        </row>
        <row r="19">
          <cell r="AJ19">
            <v>2</v>
          </cell>
        </row>
        <row r="20">
          <cell r="D20" t="str">
            <v>L0681040100A0</v>
          </cell>
          <cell r="E20" t="str">
            <v>SLT0001293</v>
          </cell>
        </row>
        <row r="20">
          <cell r="I20" t="e">
            <v>#DIV/0!</v>
          </cell>
        </row>
        <row r="20">
          <cell r="L20" t="e">
            <v>#DIV/0!</v>
          </cell>
        </row>
        <row r="20">
          <cell r="O20" t="e">
            <v>#N/A</v>
          </cell>
        </row>
        <row r="20">
          <cell r="R20" t="e">
            <v>#DIV/0!</v>
          </cell>
        </row>
        <row r="20">
          <cell r="U20" t="e">
            <v>#DIV/0!</v>
          </cell>
        </row>
        <row r="20">
          <cell r="AE20">
            <v>1</v>
          </cell>
          <cell r="AF20" t="e">
            <v>#DIV/0!</v>
          </cell>
          <cell r="AG20">
            <v>5</v>
          </cell>
          <cell r="AH20">
            <v>0</v>
          </cell>
          <cell r="AI20">
            <v>0</v>
          </cell>
          <cell r="AJ20">
            <v>0</v>
          </cell>
        </row>
        <row r="21">
          <cell r="D21" t="str">
            <v>L0681020119A0</v>
          </cell>
          <cell r="E21" t="str">
            <v>SLT0001286</v>
          </cell>
        </row>
        <row r="21">
          <cell r="I21" t="e">
            <v>#DIV/0!</v>
          </cell>
          <cell r="J21">
            <v>0</v>
          </cell>
          <cell r="K21">
            <v>0</v>
          </cell>
          <cell r="L21" t="e">
            <v>#DIV/0!</v>
          </cell>
          <cell r="M21">
            <v>0</v>
          </cell>
          <cell r="N21">
            <v>0</v>
          </cell>
          <cell r="O21" t="e">
            <v>#DIV/0!</v>
          </cell>
          <cell r="P21">
            <v>20</v>
          </cell>
          <cell r="Q21">
            <v>170</v>
          </cell>
          <cell r="R21">
            <v>8.5</v>
          </cell>
          <cell r="S21">
            <v>120</v>
          </cell>
          <cell r="T21">
            <v>0</v>
          </cell>
          <cell r="U21">
            <v>0</v>
          </cell>
          <cell r="V21">
            <v>60</v>
          </cell>
        </row>
        <row r="21">
          <cell r="X21">
            <v>0</v>
          </cell>
          <cell r="Y21">
            <v>40</v>
          </cell>
        </row>
        <row r="21">
          <cell r="AA21">
            <v>40</v>
          </cell>
        </row>
        <row r="21">
          <cell r="AC21">
            <v>0</v>
          </cell>
          <cell r="AD21">
            <v>0</v>
          </cell>
          <cell r="AE21">
            <v>0</v>
          </cell>
          <cell r="AF21" t="e">
            <v>#DIV/0!</v>
          </cell>
          <cell r="AG21">
            <v>0</v>
          </cell>
          <cell r="AH21">
            <v>0</v>
          </cell>
          <cell r="AI21" t="e">
            <v>#DIV/0!</v>
          </cell>
          <cell r="AJ21">
            <v>0</v>
          </cell>
        </row>
        <row r="22">
          <cell r="D22" t="str">
            <v>L168100000109</v>
          </cell>
          <cell r="E22" t="str">
            <v>SLT0010966</v>
          </cell>
          <cell r="F22" t="str">
            <v>中期改款</v>
          </cell>
        </row>
        <row r="22">
          <cell r="I22" t="e">
            <v>#DIV/0!</v>
          </cell>
          <cell r="J22">
            <v>1205</v>
          </cell>
          <cell r="K22">
            <v>0</v>
          </cell>
          <cell r="L22">
            <v>0</v>
          </cell>
          <cell r="M22">
            <v>1103</v>
          </cell>
          <cell r="N22">
            <v>210</v>
          </cell>
          <cell r="O22">
            <v>0.190389845874887</v>
          </cell>
          <cell r="P22">
            <v>1000</v>
          </cell>
          <cell r="Q22">
            <v>66</v>
          </cell>
          <cell r="R22">
            <v>0.066</v>
          </cell>
          <cell r="S22">
            <v>20</v>
          </cell>
          <cell r="T22">
            <v>0</v>
          </cell>
          <cell r="U22">
            <v>0</v>
          </cell>
          <cell r="V22">
            <v>20</v>
          </cell>
          <cell r="W22">
            <v>0</v>
          </cell>
        </row>
        <row r="22">
          <cell r="Y22">
            <v>30</v>
          </cell>
          <cell r="Z22">
            <v>74</v>
          </cell>
          <cell r="AA22">
            <v>180</v>
          </cell>
          <cell r="AB22">
            <v>56</v>
          </cell>
          <cell r="AC22">
            <v>0.311111111111111</v>
          </cell>
          <cell r="AD22">
            <v>80</v>
          </cell>
          <cell r="AE22">
            <v>24</v>
          </cell>
          <cell r="AF22">
            <v>0.3</v>
          </cell>
          <cell r="AG22">
            <v>296</v>
          </cell>
          <cell r="AH22">
            <v>0</v>
          </cell>
          <cell r="AI22">
            <v>0</v>
          </cell>
          <cell r="AJ22">
            <v>160</v>
          </cell>
        </row>
        <row r="23">
          <cell r="D23" t="str">
            <v>L168100000157</v>
          </cell>
          <cell r="E23" t="str">
            <v>SLT0010968</v>
          </cell>
        </row>
        <row r="23">
          <cell r="I23" t="e">
            <v>#DIV/0!</v>
          </cell>
          <cell r="J23">
            <v>40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 t="e">
            <v>#DIV/0!</v>
          </cell>
          <cell r="P23">
            <v>0</v>
          </cell>
          <cell r="Q23">
            <v>0</v>
          </cell>
          <cell r="R23" t="e">
            <v>#DIV/0!</v>
          </cell>
          <cell r="S23">
            <v>0</v>
          </cell>
          <cell r="T23">
            <v>0</v>
          </cell>
          <cell r="U23" t="e">
            <v>#DIV/0!</v>
          </cell>
          <cell r="V23">
            <v>0</v>
          </cell>
          <cell r="W23">
            <v>0</v>
          </cell>
        </row>
        <row r="23">
          <cell r="Z23">
            <v>0</v>
          </cell>
        </row>
        <row r="23">
          <cell r="AC23" t="e">
            <v>#DIV/0!</v>
          </cell>
        </row>
        <row r="23">
          <cell r="AE23">
            <v>0</v>
          </cell>
          <cell r="AF23" t="e">
            <v>#DIV/0!</v>
          </cell>
          <cell r="AG23">
            <v>0</v>
          </cell>
          <cell r="AH23">
            <v>0</v>
          </cell>
          <cell r="AI23" t="e">
            <v>#DIV/0!</v>
          </cell>
        </row>
        <row r="24">
          <cell r="D24" t="str">
            <v>L168100000349</v>
          </cell>
          <cell r="E24" t="str">
            <v>SLT0011399</v>
          </cell>
        </row>
        <row r="24">
          <cell r="I24" t="e">
            <v>#DIV/0!</v>
          </cell>
          <cell r="J24">
            <v>85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e">
            <v>#DIV/0!</v>
          </cell>
          <cell r="P24">
            <v>0</v>
          </cell>
          <cell r="Q24">
            <v>0</v>
          </cell>
          <cell r="R24" t="e">
            <v>#DIV/0!</v>
          </cell>
          <cell r="S24">
            <v>0</v>
          </cell>
          <cell r="T24">
            <v>0</v>
          </cell>
          <cell r="U24" t="e">
            <v>#DIV/0!</v>
          </cell>
          <cell r="V24">
            <v>0</v>
          </cell>
          <cell r="W24">
            <v>0</v>
          </cell>
        </row>
        <row r="24">
          <cell r="Z24">
            <v>0</v>
          </cell>
        </row>
        <row r="24">
          <cell r="AC24" t="e">
            <v>#DIV/0!</v>
          </cell>
        </row>
        <row r="24">
          <cell r="AE24">
            <v>0</v>
          </cell>
          <cell r="AF24" t="e">
            <v>#DIV/0!</v>
          </cell>
          <cell r="AG24">
            <v>0</v>
          </cell>
          <cell r="AH24">
            <v>0</v>
          </cell>
          <cell r="AI24" t="e">
            <v>#DIV/0!</v>
          </cell>
          <cell r="AJ24">
            <v>0</v>
          </cell>
        </row>
        <row r="25">
          <cell r="D25" t="str">
            <v>L168100000356</v>
          </cell>
          <cell r="E25" t="str">
            <v>SLT0011400</v>
          </cell>
        </row>
        <row r="25">
          <cell r="I25" t="e">
            <v>#DIV/0!</v>
          </cell>
          <cell r="J25">
            <v>45</v>
          </cell>
          <cell r="K25">
            <v>0</v>
          </cell>
          <cell r="L25">
            <v>0</v>
          </cell>
          <cell r="M25">
            <v>0</v>
          </cell>
          <cell r="N25">
            <v>20</v>
          </cell>
          <cell r="O25" t="e">
            <v>#DIV/0!</v>
          </cell>
          <cell r="P25">
            <v>50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 t="e">
            <v>#DIV/0!</v>
          </cell>
          <cell r="V25">
            <v>0</v>
          </cell>
          <cell r="W25">
            <v>0</v>
          </cell>
        </row>
        <row r="25">
          <cell r="Z25">
            <v>0</v>
          </cell>
        </row>
        <row r="25">
          <cell r="AC25" t="e">
            <v>#DIV/0!</v>
          </cell>
        </row>
        <row r="25">
          <cell r="AE25">
            <v>0</v>
          </cell>
          <cell r="AF25" t="e">
            <v>#DIV/0!</v>
          </cell>
          <cell r="AG25">
            <v>0</v>
          </cell>
          <cell r="AH25">
            <v>0</v>
          </cell>
          <cell r="AI25" t="e">
            <v>#DIV/0!</v>
          </cell>
          <cell r="AJ25">
            <v>0</v>
          </cell>
        </row>
        <row r="26">
          <cell r="D26" t="str">
            <v>L168100000351</v>
          </cell>
          <cell r="E26" t="str">
            <v>SLT0011403</v>
          </cell>
        </row>
        <row r="26">
          <cell r="I26" t="e">
            <v>#DIV/0!</v>
          </cell>
          <cell r="J26">
            <v>20</v>
          </cell>
          <cell r="K26">
            <v>0</v>
          </cell>
          <cell r="L26">
            <v>0</v>
          </cell>
          <cell r="M26">
            <v>0</v>
          </cell>
          <cell r="N26">
            <v>10</v>
          </cell>
          <cell r="O26" t="e">
            <v>#DIV/0!</v>
          </cell>
          <cell r="P26">
            <v>30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 t="e">
            <v>#DIV/0!</v>
          </cell>
          <cell r="V26">
            <v>0</v>
          </cell>
          <cell r="W26">
            <v>0</v>
          </cell>
        </row>
        <row r="26">
          <cell r="Z26">
            <v>0</v>
          </cell>
        </row>
        <row r="26">
          <cell r="AC26" t="e">
            <v>#DIV/0!</v>
          </cell>
        </row>
        <row r="26">
          <cell r="AE26">
            <v>0</v>
          </cell>
          <cell r="AF26" t="e">
            <v>#DIV/0!</v>
          </cell>
          <cell r="AG26">
            <v>0</v>
          </cell>
          <cell r="AH26">
            <v>0</v>
          </cell>
          <cell r="AI26" t="e">
            <v>#DIV/0!</v>
          </cell>
          <cell r="AJ26">
            <v>0</v>
          </cell>
        </row>
        <row r="27">
          <cell r="D27" t="str">
            <v>L168100000350</v>
          </cell>
          <cell r="E27" t="str">
            <v>SLT0011402</v>
          </cell>
        </row>
        <row r="27">
          <cell r="I27" t="e">
            <v>#DIV/0!</v>
          </cell>
          <cell r="J27">
            <v>10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e">
            <v>#DIV/0!</v>
          </cell>
          <cell r="P27">
            <v>0</v>
          </cell>
          <cell r="Q27">
            <v>0</v>
          </cell>
          <cell r="R27" t="e">
            <v>#DIV/0!</v>
          </cell>
          <cell r="S27">
            <v>0</v>
          </cell>
          <cell r="T27">
            <v>0</v>
          </cell>
          <cell r="U27" t="e">
            <v>#DIV/0!</v>
          </cell>
          <cell r="V27">
            <v>0</v>
          </cell>
          <cell r="W27">
            <v>0</v>
          </cell>
        </row>
        <row r="27">
          <cell r="Z27">
            <v>0</v>
          </cell>
        </row>
        <row r="27">
          <cell r="AC27" t="e">
            <v>#DIV/0!</v>
          </cell>
        </row>
        <row r="27">
          <cell r="AE27">
            <v>0</v>
          </cell>
          <cell r="AF27" t="e">
            <v>#DIV/0!</v>
          </cell>
          <cell r="AG27">
            <v>0</v>
          </cell>
          <cell r="AH27">
            <v>0</v>
          </cell>
          <cell r="AI27" t="e">
            <v>#DIV/0!</v>
          </cell>
          <cell r="AJ27">
            <v>0</v>
          </cell>
        </row>
        <row r="28">
          <cell r="D28" t="str">
            <v>L168100000194</v>
          </cell>
          <cell r="E28" t="str">
            <v>SLT0011401</v>
          </cell>
        </row>
        <row r="28">
          <cell r="I28" t="e">
            <v>#DIV/0!</v>
          </cell>
          <cell r="J28">
            <v>20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e">
            <v>#DIV/0!</v>
          </cell>
          <cell r="P28">
            <v>0</v>
          </cell>
          <cell r="Q28">
            <v>0</v>
          </cell>
          <cell r="R28" t="e">
            <v>#DIV/0!</v>
          </cell>
          <cell r="S28">
            <v>0</v>
          </cell>
          <cell r="T28">
            <v>0</v>
          </cell>
          <cell r="U28" t="e">
            <v>#DIV/0!</v>
          </cell>
          <cell r="V28">
            <v>0</v>
          </cell>
          <cell r="W28">
            <v>0</v>
          </cell>
        </row>
        <row r="28">
          <cell r="Z28">
            <v>0</v>
          </cell>
        </row>
        <row r="28">
          <cell r="AC28" t="e">
            <v>#DIV/0!</v>
          </cell>
        </row>
        <row r="28">
          <cell r="AE28">
            <v>0</v>
          </cell>
          <cell r="AF28" t="e">
            <v>#DIV/0!</v>
          </cell>
          <cell r="AG28">
            <v>0</v>
          </cell>
          <cell r="AH28">
            <v>0</v>
          </cell>
          <cell r="AI28" t="e">
            <v>#DIV/0!</v>
          </cell>
          <cell r="AJ28">
            <v>0</v>
          </cell>
        </row>
        <row r="29">
          <cell r="D29" t="str">
            <v>L168100000146</v>
          </cell>
          <cell r="E29" t="str">
            <v>SLT0010854</v>
          </cell>
        </row>
        <row r="29">
          <cell r="I29" t="e">
            <v>#DIV/0!</v>
          </cell>
          <cell r="J29">
            <v>0</v>
          </cell>
          <cell r="K29">
            <v>0</v>
          </cell>
          <cell r="L29" t="e">
            <v>#DIV/0!</v>
          </cell>
          <cell r="M29">
            <v>0</v>
          </cell>
          <cell r="N29">
            <v>138</v>
          </cell>
          <cell r="O29" t="e">
            <v>#DIV/0!</v>
          </cell>
          <cell r="P29">
            <v>47</v>
          </cell>
          <cell r="Q29">
            <v>77</v>
          </cell>
          <cell r="R29">
            <v>1.63829787234043</v>
          </cell>
          <cell r="S29">
            <v>20</v>
          </cell>
          <cell r="T29">
            <v>156</v>
          </cell>
          <cell r="U29">
            <v>7.8</v>
          </cell>
          <cell r="V29">
            <v>20</v>
          </cell>
          <cell r="W29">
            <v>59</v>
          </cell>
        </row>
        <row r="29">
          <cell r="Y29">
            <v>20</v>
          </cell>
          <cell r="Z29">
            <v>90</v>
          </cell>
          <cell r="AA29">
            <v>130</v>
          </cell>
          <cell r="AB29">
            <v>88</v>
          </cell>
          <cell r="AC29">
            <v>0.676923076923077</v>
          </cell>
          <cell r="AD29">
            <v>80</v>
          </cell>
          <cell r="AE29">
            <v>68</v>
          </cell>
          <cell r="AF29">
            <v>0.85</v>
          </cell>
          <cell r="AG29">
            <v>540</v>
          </cell>
          <cell r="AH29">
            <v>200</v>
          </cell>
          <cell r="AI29">
            <v>0.37037037037037</v>
          </cell>
          <cell r="AJ29">
            <v>580</v>
          </cell>
        </row>
        <row r="30">
          <cell r="D30" t="str">
            <v>L168100000161</v>
          </cell>
          <cell r="E30" t="str">
            <v>SLT0010970</v>
          </cell>
        </row>
        <row r="30">
          <cell r="I30" t="e">
            <v>#DIV/0!</v>
          </cell>
        </row>
        <row r="30">
          <cell r="L30" t="e">
            <v>#DIV/0!</v>
          </cell>
        </row>
        <row r="30">
          <cell r="O30" t="e">
            <v>#N/A</v>
          </cell>
        </row>
        <row r="30">
          <cell r="R30" t="e">
            <v>#DIV/0!</v>
          </cell>
        </row>
        <row r="30">
          <cell r="U30" t="e">
            <v>#DIV/0!</v>
          </cell>
        </row>
        <row r="30">
          <cell r="AC30" t="e">
            <v>#DIV/0!</v>
          </cell>
        </row>
        <row r="30">
          <cell r="AE30">
            <v>0</v>
          </cell>
          <cell r="AF30" t="e">
            <v>#DIV/0!</v>
          </cell>
          <cell r="AG30">
            <v>12</v>
          </cell>
          <cell r="AH30">
            <v>0</v>
          </cell>
          <cell r="AI30">
            <v>0</v>
          </cell>
          <cell r="AJ30">
            <v>5</v>
          </cell>
        </row>
        <row r="31">
          <cell r="D31" t="str">
            <v>L168100000352</v>
          </cell>
          <cell r="E31" t="str">
            <v>SLT0011405</v>
          </cell>
        </row>
        <row r="31">
          <cell r="I31" t="e">
            <v>#DIV/0!</v>
          </cell>
          <cell r="J31">
            <v>85</v>
          </cell>
          <cell r="K31">
            <v>0</v>
          </cell>
          <cell r="L31">
            <v>0</v>
          </cell>
          <cell r="M31">
            <v>1</v>
          </cell>
          <cell r="N31">
            <v>32</v>
          </cell>
          <cell r="O31">
            <v>32</v>
          </cell>
          <cell r="P31">
            <v>50</v>
          </cell>
          <cell r="Q31">
            <v>21</v>
          </cell>
          <cell r="R31">
            <v>0.42</v>
          </cell>
          <cell r="S31">
            <v>20</v>
          </cell>
          <cell r="T31">
            <v>4</v>
          </cell>
          <cell r="U31">
            <v>0.2</v>
          </cell>
          <cell r="V31">
            <v>20</v>
          </cell>
          <cell r="W31">
            <v>45</v>
          </cell>
        </row>
        <row r="31">
          <cell r="Y31">
            <v>60</v>
          </cell>
          <cell r="Z31">
            <v>85</v>
          </cell>
          <cell r="AA31">
            <v>80</v>
          </cell>
          <cell r="AB31">
            <v>81</v>
          </cell>
          <cell r="AC31">
            <v>1.0125</v>
          </cell>
          <cell r="AD31">
            <v>255</v>
          </cell>
          <cell r="AE31">
            <v>109</v>
          </cell>
          <cell r="AF31">
            <v>0.427450980392157</v>
          </cell>
          <cell r="AG31">
            <v>136</v>
          </cell>
          <cell r="AH31">
            <v>96</v>
          </cell>
          <cell r="AI31">
            <v>0.705882352941177</v>
          </cell>
          <cell r="AJ31">
            <v>100</v>
          </cell>
        </row>
        <row r="32">
          <cell r="D32" t="str">
            <v>L168100000114</v>
          </cell>
          <cell r="E32" t="str">
            <v>SLT0011009</v>
          </cell>
        </row>
        <row r="32">
          <cell r="I32" t="e">
            <v>#DIV/0!</v>
          </cell>
          <cell r="J32">
            <v>240</v>
          </cell>
          <cell r="K32">
            <v>0</v>
          </cell>
          <cell r="L32">
            <v>0</v>
          </cell>
          <cell r="M32">
            <v>1535</v>
          </cell>
          <cell r="N32">
            <v>520</v>
          </cell>
          <cell r="O32">
            <v>0.338762214983713</v>
          </cell>
          <cell r="P32">
            <v>1302</v>
          </cell>
          <cell r="Q32">
            <v>1</v>
          </cell>
          <cell r="R32">
            <v>0.000768049155145929</v>
          </cell>
          <cell r="S32">
            <v>0</v>
          </cell>
          <cell r="T32">
            <v>33</v>
          </cell>
          <cell r="U32" t="e">
            <v>#DIV/0!</v>
          </cell>
          <cell r="V32">
            <v>150</v>
          </cell>
          <cell r="W32">
            <v>306</v>
          </cell>
        </row>
        <row r="32">
          <cell r="Y32">
            <v>360</v>
          </cell>
          <cell r="Z32">
            <v>540</v>
          </cell>
          <cell r="AA32">
            <v>605</v>
          </cell>
          <cell r="AB32">
            <v>646</v>
          </cell>
          <cell r="AC32">
            <v>1.06776859504132</v>
          </cell>
          <cell r="AD32">
            <v>1220</v>
          </cell>
          <cell r="AE32">
            <v>724</v>
          </cell>
          <cell r="AF32">
            <v>0.59344262295082</v>
          </cell>
          <cell r="AG32">
            <v>960</v>
          </cell>
          <cell r="AH32">
            <v>733</v>
          </cell>
          <cell r="AI32">
            <v>0.763541666666667</v>
          </cell>
          <cell r="AJ32">
            <v>960</v>
          </cell>
        </row>
        <row r="33">
          <cell r="D33" t="str">
            <v>L168100000353</v>
          </cell>
          <cell r="E33" t="str">
            <v>SLT0011406</v>
          </cell>
        </row>
        <row r="33">
          <cell r="I33" t="e">
            <v>#DIV/0!</v>
          </cell>
          <cell r="J33">
            <v>30</v>
          </cell>
          <cell r="K33">
            <v>0</v>
          </cell>
          <cell r="L33">
            <v>0</v>
          </cell>
          <cell r="M33">
            <v>0</v>
          </cell>
          <cell r="N33">
            <v>3</v>
          </cell>
          <cell r="O33" t="e">
            <v>#DIV/0!</v>
          </cell>
          <cell r="P33">
            <v>30</v>
          </cell>
          <cell r="Q33">
            <v>0</v>
          </cell>
          <cell r="R33">
            <v>0</v>
          </cell>
          <cell r="S33">
            <v>0</v>
          </cell>
          <cell r="T33">
            <v>4</v>
          </cell>
          <cell r="U33" t="e">
            <v>#DIV/0!</v>
          </cell>
          <cell r="V33">
            <v>10</v>
          </cell>
          <cell r="W33">
            <v>12</v>
          </cell>
        </row>
        <row r="33">
          <cell r="Y33">
            <v>15</v>
          </cell>
          <cell r="Z33">
            <v>29</v>
          </cell>
          <cell r="AA33">
            <v>30</v>
          </cell>
          <cell r="AB33">
            <v>9</v>
          </cell>
          <cell r="AC33">
            <v>0.3</v>
          </cell>
          <cell r="AD33">
            <v>25</v>
          </cell>
          <cell r="AE33">
            <v>27</v>
          </cell>
          <cell r="AF33">
            <v>1.08</v>
          </cell>
          <cell r="AG33">
            <v>30</v>
          </cell>
          <cell r="AH33">
            <v>20</v>
          </cell>
          <cell r="AI33">
            <v>0.666666666666667</v>
          </cell>
          <cell r="AJ33">
            <v>10</v>
          </cell>
        </row>
        <row r="34">
          <cell r="D34" t="str">
            <v>L168100000113</v>
          </cell>
          <cell r="E34" t="str">
            <v>SLT0011007</v>
          </cell>
        </row>
        <row r="34">
          <cell r="I34" t="e">
            <v>#DIV/0!</v>
          </cell>
          <cell r="J34">
            <v>0</v>
          </cell>
          <cell r="K34">
            <v>0</v>
          </cell>
          <cell r="L34" t="e">
            <v>#DIV/0!</v>
          </cell>
          <cell r="M34">
            <v>0</v>
          </cell>
          <cell r="N34">
            <v>585</v>
          </cell>
          <cell r="O34" t="e">
            <v>#DIV/0!</v>
          </cell>
          <cell r="P34">
            <v>630</v>
          </cell>
          <cell r="Q34">
            <v>195</v>
          </cell>
          <cell r="R34">
            <v>0.30952380952381</v>
          </cell>
          <cell r="S34">
            <v>180</v>
          </cell>
          <cell r="T34">
            <v>165</v>
          </cell>
          <cell r="U34">
            <v>0.916666666666667</v>
          </cell>
          <cell r="V34">
            <v>180</v>
          </cell>
          <cell r="W34">
            <v>295</v>
          </cell>
        </row>
        <row r="34">
          <cell r="Y34">
            <v>300</v>
          </cell>
          <cell r="Z34">
            <v>547</v>
          </cell>
          <cell r="AA34">
            <v>580</v>
          </cell>
          <cell r="AB34">
            <v>416</v>
          </cell>
          <cell r="AC34">
            <v>0.717241379310345</v>
          </cell>
          <cell r="AD34">
            <v>1050</v>
          </cell>
          <cell r="AE34">
            <v>794</v>
          </cell>
          <cell r="AF34">
            <v>0.756190476190476</v>
          </cell>
          <cell r="AG34">
            <v>780</v>
          </cell>
          <cell r="AH34">
            <v>748</v>
          </cell>
          <cell r="AI34">
            <v>0.958974358974359</v>
          </cell>
          <cell r="AJ34">
            <v>780</v>
          </cell>
        </row>
        <row r="35">
          <cell r="D35" t="str">
            <v>L168100000162</v>
          </cell>
          <cell r="E35" t="str">
            <v>SLT0011010</v>
          </cell>
        </row>
        <row r="35">
          <cell r="I35" t="e">
            <v>#DIV/0!</v>
          </cell>
          <cell r="J35">
            <v>0</v>
          </cell>
          <cell r="K35">
            <v>0</v>
          </cell>
          <cell r="L35" t="e">
            <v>#DIV/0!</v>
          </cell>
          <cell r="M35">
            <v>0</v>
          </cell>
          <cell r="N35">
            <v>90</v>
          </cell>
          <cell r="O35" t="e">
            <v>#DIV/0!</v>
          </cell>
          <cell r="P35">
            <v>109</v>
          </cell>
          <cell r="Q35">
            <v>73</v>
          </cell>
          <cell r="R35">
            <v>0.669724770642202</v>
          </cell>
          <cell r="S35">
            <v>80</v>
          </cell>
          <cell r="T35">
            <v>55</v>
          </cell>
          <cell r="U35">
            <v>0.6875</v>
          </cell>
          <cell r="V35">
            <v>80</v>
          </cell>
          <cell r="W35">
            <v>84</v>
          </cell>
        </row>
        <row r="35">
          <cell r="Y35">
            <v>80</v>
          </cell>
          <cell r="Z35">
            <v>105</v>
          </cell>
          <cell r="AA35">
            <v>120</v>
          </cell>
          <cell r="AB35">
            <v>81</v>
          </cell>
          <cell r="AC35">
            <v>0.675</v>
          </cell>
          <cell r="AD35">
            <v>285</v>
          </cell>
          <cell r="AE35">
            <v>147</v>
          </cell>
          <cell r="AF35">
            <v>0.515789473684211</v>
          </cell>
          <cell r="AG35">
            <v>180</v>
          </cell>
          <cell r="AH35">
            <v>131</v>
          </cell>
          <cell r="AI35">
            <v>0.727777777777778</v>
          </cell>
          <cell r="AJ35">
            <v>160</v>
          </cell>
        </row>
        <row r="36">
          <cell r="D36" t="str">
            <v>L168100000197</v>
          </cell>
          <cell r="E36" t="str">
            <v>SLT0011404</v>
          </cell>
        </row>
        <row r="36">
          <cell r="I36" t="e">
            <v>#DIV/0!</v>
          </cell>
          <cell r="J36">
            <v>0</v>
          </cell>
          <cell r="K36">
            <v>0</v>
          </cell>
          <cell r="L36" t="e">
            <v>#DIV/0!</v>
          </cell>
          <cell r="M36">
            <v>0</v>
          </cell>
          <cell r="N36">
            <v>3</v>
          </cell>
          <cell r="O36" t="e">
            <v>#DIV/0!</v>
          </cell>
          <cell r="P36">
            <v>10</v>
          </cell>
          <cell r="Q36">
            <v>0</v>
          </cell>
          <cell r="R36">
            <v>0</v>
          </cell>
          <cell r="S36">
            <v>2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6">
          <cell r="Z36">
            <v>14</v>
          </cell>
          <cell r="AA36">
            <v>10</v>
          </cell>
        </row>
        <row r="36">
          <cell r="AC36">
            <v>0</v>
          </cell>
          <cell r="AD36">
            <v>10</v>
          </cell>
          <cell r="AE36">
            <v>0</v>
          </cell>
          <cell r="AF36">
            <v>0</v>
          </cell>
          <cell r="AG36">
            <v>12</v>
          </cell>
          <cell r="AH36">
            <v>0</v>
          </cell>
          <cell r="AI36">
            <v>0</v>
          </cell>
          <cell r="AJ36">
            <v>5</v>
          </cell>
        </row>
        <row r="37">
          <cell r="D37" t="str">
            <v>L168100000150</v>
          </cell>
          <cell r="E37" t="str">
            <v>SLT0011015</v>
          </cell>
        </row>
        <row r="37">
          <cell r="I37" t="e">
            <v>#DIV/0!</v>
          </cell>
          <cell r="J37">
            <v>460</v>
          </cell>
          <cell r="K37">
            <v>0</v>
          </cell>
          <cell r="L37">
            <v>0</v>
          </cell>
          <cell r="M37">
            <v>689</v>
          </cell>
          <cell r="N37">
            <v>208</v>
          </cell>
          <cell r="O37">
            <v>0.30188679245283</v>
          </cell>
          <cell r="P37">
            <v>631</v>
          </cell>
          <cell r="Q37">
            <v>36</v>
          </cell>
          <cell r="R37">
            <v>0.0570522979397781</v>
          </cell>
          <cell r="S37">
            <v>0</v>
          </cell>
          <cell r="T37">
            <v>0</v>
          </cell>
          <cell r="U37" t="e">
            <v>#DIV/0!</v>
          </cell>
          <cell r="V37">
            <v>30</v>
          </cell>
          <cell r="W37">
            <v>0</v>
          </cell>
        </row>
        <row r="37">
          <cell r="Y37">
            <v>40</v>
          </cell>
          <cell r="Z37">
            <v>152</v>
          </cell>
          <cell r="AA37">
            <v>200</v>
          </cell>
          <cell r="AB37">
            <v>76</v>
          </cell>
          <cell r="AC37">
            <v>0.38</v>
          </cell>
          <cell r="AD37">
            <v>60</v>
          </cell>
          <cell r="AE37">
            <v>20</v>
          </cell>
          <cell r="AF37">
            <v>0.333333333333333</v>
          </cell>
          <cell r="AG37">
            <v>296</v>
          </cell>
          <cell r="AH37">
            <v>184</v>
          </cell>
          <cell r="AI37">
            <v>0.621621621621622</v>
          </cell>
          <cell r="AJ37">
            <v>200</v>
          </cell>
        </row>
        <row r="38">
          <cell r="D38" t="str">
            <v>L168100000355</v>
          </cell>
          <cell r="E38" t="str">
            <v>SLT0011407</v>
          </cell>
        </row>
        <row r="38">
          <cell r="I38" t="e">
            <v>#DIV/0!</v>
          </cell>
          <cell r="J38">
            <v>187</v>
          </cell>
          <cell r="K38">
            <v>0</v>
          </cell>
          <cell r="L38">
            <v>0</v>
          </cell>
          <cell r="M38">
            <v>1</v>
          </cell>
          <cell r="N38">
            <v>42</v>
          </cell>
          <cell r="O38">
            <v>42</v>
          </cell>
          <cell r="P38">
            <v>50</v>
          </cell>
          <cell r="Q38">
            <v>21</v>
          </cell>
          <cell r="R38">
            <v>0.42</v>
          </cell>
          <cell r="S38">
            <v>20</v>
          </cell>
          <cell r="T38">
            <v>20</v>
          </cell>
          <cell r="U38">
            <v>1</v>
          </cell>
          <cell r="V38">
            <v>20</v>
          </cell>
          <cell r="W38">
            <v>32</v>
          </cell>
        </row>
        <row r="38">
          <cell r="Y38">
            <v>60</v>
          </cell>
          <cell r="Z38">
            <v>92</v>
          </cell>
          <cell r="AA38">
            <v>100</v>
          </cell>
          <cell r="AB38">
            <v>95</v>
          </cell>
          <cell r="AC38">
            <v>0.95</v>
          </cell>
          <cell r="AD38">
            <v>255</v>
          </cell>
          <cell r="AE38">
            <v>100</v>
          </cell>
          <cell r="AF38">
            <v>0.392156862745098</v>
          </cell>
          <cell r="AG38">
            <v>186</v>
          </cell>
          <cell r="AH38">
            <v>104</v>
          </cell>
          <cell r="AI38">
            <v>0.559139784946237</v>
          </cell>
          <cell r="AJ38">
            <v>80</v>
          </cell>
        </row>
        <row r="39">
          <cell r="D39" t="str">
            <v>L168100000148</v>
          </cell>
          <cell r="E39" t="str">
            <v>SLT0011012</v>
          </cell>
        </row>
        <row r="39">
          <cell r="I39" t="e">
            <v>#DIV/0!</v>
          </cell>
          <cell r="J39">
            <v>823</v>
          </cell>
          <cell r="K39">
            <v>0</v>
          </cell>
          <cell r="L39">
            <v>0</v>
          </cell>
          <cell r="M39">
            <v>1950</v>
          </cell>
          <cell r="N39">
            <v>561</v>
          </cell>
          <cell r="O39">
            <v>0.287692307692308</v>
          </cell>
          <cell r="P39">
            <v>1659</v>
          </cell>
          <cell r="Q39">
            <v>0</v>
          </cell>
          <cell r="R39">
            <v>0</v>
          </cell>
          <cell r="S39">
            <v>0</v>
          </cell>
          <cell r="T39">
            <v>44</v>
          </cell>
          <cell r="U39" t="e">
            <v>#DIV/0!</v>
          </cell>
          <cell r="V39">
            <v>150</v>
          </cell>
          <cell r="W39">
            <v>221</v>
          </cell>
        </row>
        <row r="39">
          <cell r="Y39">
            <v>300</v>
          </cell>
          <cell r="Z39">
            <v>463</v>
          </cell>
          <cell r="AA39">
            <v>600</v>
          </cell>
          <cell r="AB39">
            <v>658</v>
          </cell>
          <cell r="AC39">
            <v>1.09666666666667</v>
          </cell>
          <cell r="AD39">
            <v>1180</v>
          </cell>
          <cell r="AE39">
            <v>668</v>
          </cell>
          <cell r="AF39">
            <v>0.566101694915254</v>
          </cell>
          <cell r="AG39">
            <v>1160</v>
          </cell>
          <cell r="AH39">
            <v>673</v>
          </cell>
          <cell r="AI39">
            <v>0.580172413793103</v>
          </cell>
          <cell r="AJ39">
            <v>960</v>
          </cell>
        </row>
        <row r="40">
          <cell r="D40" t="str">
            <v>L168100000354</v>
          </cell>
          <cell r="E40" t="str">
            <v>SLT0011408</v>
          </cell>
        </row>
        <row r="40">
          <cell r="I40" t="e">
            <v>#DIV/0!</v>
          </cell>
          <cell r="J40">
            <v>90</v>
          </cell>
          <cell r="K40">
            <v>0</v>
          </cell>
          <cell r="L40">
            <v>0</v>
          </cell>
          <cell r="M40">
            <v>0</v>
          </cell>
          <cell r="N40">
            <v>7</v>
          </cell>
          <cell r="O40" t="e">
            <v>#DIV/0!</v>
          </cell>
          <cell r="P40">
            <v>30</v>
          </cell>
          <cell r="Q40">
            <v>20</v>
          </cell>
          <cell r="R40">
            <v>0.666666666666667</v>
          </cell>
          <cell r="S40">
            <v>8</v>
          </cell>
          <cell r="T40">
            <v>0</v>
          </cell>
          <cell r="U40">
            <v>0</v>
          </cell>
          <cell r="V40">
            <v>8</v>
          </cell>
          <cell r="W40">
            <v>0</v>
          </cell>
        </row>
        <row r="40">
          <cell r="Y40">
            <v>10</v>
          </cell>
          <cell r="Z40">
            <v>20</v>
          </cell>
          <cell r="AA40">
            <v>25</v>
          </cell>
          <cell r="AB40">
            <v>20</v>
          </cell>
          <cell r="AC40">
            <v>0.8</v>
          </cell>
          <cell r="AD40">
            <v>25</v>
          </cell>
          <cell r="AE40">
            <v>0</v>
          </cell>
          <cell r="AF40">
            <v>0</v>
          </cell>
          <cell r="AG40">
            <v>30</v>
          </cell>
          <cell r="AH40">
            <v>0</v>
          </cell>
          <cell r="AI40">
            <v>0</v>
          </cell>
          <cell r="AJ40">
            <v>10</v>
          </cell>
        </row>
        <row r="41">
          <cell r="D41" t="str">
            <v>L168100000149</v>
          </cell>
          <cell r="E41" t="str">
            <v>SLT0011014</v>
          </cell>
        </row>
        <row r="41">
          <cell r="I41" t="e">
            <v>#DIV/0!</v>
          </cell>
          <cell r="J41">
            <v>0</v>
          </cell>
          <cell r="K41">
            <v>0</v>
          </cell>
          <cell r="L41" t="e">
            <v>#DIV/0!</v>
          </cell>
          <cell r="M41">
            <v>0</v>
          </cell>
          <cell r="N41">
            <v>146</v>
          </cell>
          <cell r="O41" t="e">
            <v>#DIV/0!</v>
          </cell>
          <cell r="P41">
            <v>56</v>
          </cell>
          <cell r="Q41">
            <v>68</v>
          </cell>
          <cell r="R41">
            <v>1.21428571428571</v>
          </cell>
          <cell r="S41">
            <v>15</v>
          </cell>
          <cell r="T41">
            <v>180</v>
          </cell>
          <cell r="U41">
            <v>12</v>
          </cell>
          <cell r="V41">
            <v>20</v>
          </cell>
          <cell r="W41">
            <v>53</v>
          </cell>
        </row>
        <row r="41">
          <cell r="Y41">
            <v>20</v>
          </cell>
          <cell r="Z41">
            <v>119</v>
          </cell>
          <cell r="AA41">
            <v>180</v>
          </cell>
          <cell r="AB41">
            <v>92</v>
          </cell>
          <cell r="AC41">
            <v>0.511111111111111</v>
          </cell>
          <cell r="AD41">
            <v>80</v>
          </cell>
          <cell r="AE41">
            <v>64</v>
          </cell>
          <cell r="AF41">
            <v>0.8</v>
          </cell>
          <cell r="AG41">
            <v>540</v>
          </cell>
          <cell r="AH41">
            <v>246</v>
          </cell>
          <cell r="AI41">
            <v>0.455555555555556</v>
          </cell>
          <cell r="AJ41">
            <v>580</v>
          </cell>
        </row>
        <row r="42">
          <cell r="D42" t="str">
            <v>L168100000147</v>
          </cell>
          <cell r="E42" t="str">
            <v>SLT0011011</v>
          </cell>
        </row>
        <row r="42">
          <cell r="I42" t="e">
            <v>#DIV/0!</v>
          </cell>
          <cell r="J42">
            <v>0</v>
          </cell>
          <cell r="K42">
            <v>0</v>
          </cell>
          <cell r="L42" t="e">
            <v>#DIV/0!</v>
          </cell>
          <cell r="M42">
            <v>0</v>
          </cell>
          <cell r="N42">
            <v>594</v>
          </cell>
          <cell r="O42" t="e">
            <v>#DIV/0!</v>
          </cell>
          <cell r="P42">
            <v>622</v>
          </cell>
          <cell r="Q42">
            <v>108</v>
          </cell>
          <cell r="R42">
            <v>0.173633440514469</v>
          </cell>
          <cell r="S42">
            <v>160</v>
          </cell>
          <cell r="T42">
            <v>160</v>
          </cell>
          <cell r="U42">
            <v>1</v>
          </cell>
          <cell r="V42">
            <v>180</v>
          </cell>
          <cell r="W42">
            <v>263</v>
          </cell>
        </row>
        <row r="42">
          <cell r="Y42">
            <v>300</v>
          </cell>
          <cell r="Z42">
            <v>510</v>
          </cell>
          <cell r="AA42">
            <v>500</v>
          </cell>
          <cell r="AB42">
            <v>394</v>
          </cell>
          <cell r="AC42">
            <v>0.788</v>
          </cell>
          <cell r="AD42">
            <v>1000</v>
          </cell>
          <cell r="AE42">
            <v>703</v>
          </cell>
          <cell r="AF42">
            <v>0.703</v>
          </cell>
          <cell r="AG42">
            <v>920</v>
          </cell>
          <cell r="AH42">
            <v>586</v>
          </cell>
          <cell r="AI42">
            <v>0.63695652173913</v>
          </cell>
          <cell r="AJ42">
            <v>720</v>
          </cell>
        </row>
        <row r="43">
          <cell r="D43" t="str">
            <v>L168100000163</v>
          </cell>
          <cell r="E43" t="str">
            <v>SLT0011013</v>
          </cell>
        </row>
        <row r="43">
          <cell r="I43" t="e">
            <v>#DIV/0!</v>
          </cell>
          <cell r="J43">
            <v>0</v>
          </cell>
          <cell r="K43">
            <v>0</v>
          </cell>
          <cell r="L43" t="e">
            <v>#DIV/0!</v>
          </cell>
          <cell r="M43">
            <v>0</v>
          </cell>
          <cell r="N43">
            <v>98</v>
          </cell>
          <cell r="O43" t="e">
            <v>#DIV/0!</v>
          </cell>
          <cell r="P43">
            <v>119</v>
          </cell>
          <cell r="Q43">
            <v>55</v>
          </cell>
          <cell r="R43">
            <v>0.46218487394958</v>
          </cell>
          <cell r="S43">
            <v>80</v>
          </cell>
          <cell r="T43">
            <v>42</v>
          </cell>
          <cell r="U43">
            <v>0.525</v>
          </cell>
          <cell r="V43">
            <v>80</v>
          </cell>
          <cell r="W43">
            <v>32</v>
          </cell>
        </row>
        <row r="43">
          <cell r="Y43">
            <v>80</v>
          </cell>
          <cell r="Z43">
            <v>104</v>
          </cell>
          <cell r="AA43">
            <v>120</v>
          </cell>
          <cell r="AB43">
            <v>118</v>
          </cell>
          <cell r="AC43">
            <v>0.983333333333333</v>
          </cell>
          <cell r="AD43">
            <v>285</v>
          </cell>
          <cell r="AE43">
            <v>148</v>
          </cell>
          <cell r="AF43">
            <v>0.519298245614035</v>
          </cell>
          <cell r="AG43">
            <v>230</v>
          </cell>
          <cell r="AH43">
            <v>97</v>
          </cell>
          <cell r="AI43">
            <v>0.421739130434783</v>
          </cell>
          <cell r="AJ43">
            <v>160</v>
          </cell>
        </row>
        <row r="44">
          <cell r="D44" t="str">
            <v>L168100000164</v>
          </cell>
          <cell r="E44" t="str">
            <v>SLT0011016</v>
          </cell>
        </row>
        <row r="44">
          <cell r="I44" t="e">
            <v>#DIV/0!</v>
          </cell>
          <cell r="J44">
            <v>0</v>
          </cell>
          <cell r="K44">
            <v>0</v>
          </cell>
          <cell r="L44" t="e">
            <v>#DIV/0!</v>
          </cell>
          <cell r="M44">
            <v>0</v>
          </cell>
          <cell r="N44">
            <v>22</v>
          </cell>
          <cell r="O44" t="e">
            <v>#DIV/0!</v>
          </cell>
          <cell r="P44">
            <v>10</v>
          </cell>
          <cell r="Q44">
            <v>10</v>
          </cell>
          <cell r="R44">
            <v>1</v>
          </cell>
          <cell r="S44">
            <v>10</v>
          </cell>
          <cell r="T44">
            <v>4</v>
          </cell>
          <cell r="U44">
            <v>0.4</v>
          </cell>
          <cell r="V44">
            <v>8</v>
          </cell>
          <cell r="W44">
            <v>0</v>
          </cell>
        </row>
        <row r="44">
          <cell r="Y44">
            <v>10</v>
          </cell>
          <cell r="Z44">
            <v>0</v>
          </cell>
          <cell r="AA44">
            <v>10</v>
          </cell>
        </row>
        <row r="44">
          <cell r="AC44">
            <v>0</v>
          </cell>
          <cell r="AD44">
            <v>10</v>
          </cell>
          <cell r="AE44">
            <v>0</v>
          </cell>
          <cell r="AF44">
            <v>0</v>
          </cell>
          <cell r="AG44">
            <v>12</v>
          </cell>
          <cell r="AH44">
            <v>0</v>
          </cell>
          <cell r="AI44">
            <v>0</v>
          </cell>
          <cell r="AJ44">
            <v>10</v>
          </cell>
        </row>
        <row r="45">
          <cell r="D45" t="str">
            <v>L168100000158</v>
          </cell>
          <cell r="E45" t="str">
            <v>SLT0011118</v>
          </cell>
        </row>
        <row r="45">
          <cell r="I45" t="e">
            <v>#DIV/0!</v>
          </cell>
          <cell r="J45">
            <v>0</v>
          </cell>
          <cell r="K45">
            <v>0</v>
          </cell>
          <cell r="L45" t="e">
            <v>#DIV/0!</v>
          </cell>
          <cell r="M45">
            <v>0</v>
          </cell>
          <cell r="N45">
            <v>0</v>
          </cell>
          <cell r="O45" t="e">
            <v>#DIV/0!</v>
          </cell>
          <cell r="P45">
            <v>0</v>
          </cell>
          <cell r="Q45">
            <v>0</v>
          </cell>
          <cell r="R45" t="e">
            <v>#DIV/0!</v>
          </cell>
          <cell r="S45">
            <v>0</v>
          </cell>
          <cell r="T45">
            <v>0</v>
          </cell>
          <cell r="U45" t="e">
            <v>#DIV/0!</v>
          </cell>
          <cell r="V45">
            <v>0</v>
          </cell>
          <cell r="W45">
            <v>1200</v>
          </cell>
        </row>
        <row r="45">
          <cell r="Y45">
            <v>3000</v>
          </cell>
          <cell r="Z45">
            <v>3000</v>
          </cell>
          <cell r="AA45">
            <v>4000</v>
          </cell>
          <cell r="AB45">
            <v>4000</v>
          </cell>
          <cell r="AC45">
            <v>1</v>
          </cell>
          <cell r="AD45">
            <v>4000</v>
          </cell>
        </row>
        <row r="45">
          <cell r="AF45">
            <v>0</v>
          </cell>
          <cell r="AG45">
            <v>8000</v>
          </cell>
          <cell r="AH45">
            <v>800</v>
          </cell>
          <cell r="AI45">
            <v>0.1</v>
          </cell>
          <cell r="AJ45">
            <v>3800</v>
          </cell>
        </row>
        <row r="46">
          <cell r="D46" t="str">
            <v>L168100000208</v>
          </cell>
          <cell r="E46" t="str">
            <v>SLT0010952</v>
          </cell>
        </row>
        <row r="46">
          <cell r="I46" t="e">
            <v>#DIV/0!</v>
          </cell>
          <cell r="J46">
            <v>10000</v>
          </cell>
          <cell r="K46">
            <v>0</v>
          </cell>
          <cell r="L46">
            <v>0</v>
          </cell>
          <cell r="M46">
            <v>5038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e">
            <v>#DIV/0!</v>
          </cell>
          <cell r="S46">
            <v>0</v>
          </cell>
          <cell r="T46">
            <v>0</v>
          </cell>
          <cell r="U46" t="e">
            <v>#DIV/0!</v>
          </cell>
          <cell r="V46">
            <v>0</v>
          </cell>
          <cell r="W46">
            <v>0</v>
          </cell>
        </row>
        <row r="46">
          <cell r="Y46">
            <v>600</v>
          </cell>
          <cell r="Z46">
            <v>800</v>
          </cell>
          <cell r="AA46">
            <v>2000</v>
          </cell>
          <cell r="AB46">
            <v>317</v>
          </cell>
          <cell r="AC46">
            <v>0.1585</v>
          </cell>
          <cell r="AD46">
            <v>2000</v>
          </cell>
        </row>
        <row r="46">
          <cell r="AF46">
            <v>0</v>
          </cell>
          <cell r="AG46">
            <v>4000</v>
          </cell>
          <cell r="AH46">
            <v>0</v>
          </cell>
          <cell r="AI46">
            <v>0</v>
          </cell>
          <cell r="AJ46">
            <v>2800</v>
          </cell>
        </row>
        <row r="47">
          <cell r="D47" t="str">
            <v>L168100000272</v>
          </cell>
          <cell r="E47" t="str">
            <v>SLT0011312</v>
          </cell>
        </row>
        <row r="47">
          <cell r="I47" t="e">
            <v>#DIV/0!</v>
          </cell>
          <cell r="J47">
            <v>2500</v>
          </cell>
          <cell r="K47">
            <v>0</v>
          </cell>
          <cell r="L47">
            <v>0</v>
          </cell>
          <cell r="M47">
            <v>2618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 t="e">
            <v>#DIV/0!</v>
          </cell>
          <cell r="S47">
            <v>0</v>
          </cell>
          <cell r="T47">
            <v>0</v>
          </cell>
          <cell r="U47" t="e">
            <v>#DIV/0!</v>
          </cell>
          <cell r="V47">
            <v>0</v>
          </cell>
          <cell r="W47">
            <v>0</v>
          </cell>
        </row>
        <row r="47">
          <cell r="Y47">
            <v>0</v>
          </cell>
          <cell r="Z47">
            <v>1600</v>
          </cell>
          <cell r="AA47">
            <v>1500</v>
          </cell>
        </row>
        <row r="47">
          <cell r="AC47">
            <v>0</v>
          </cell>
          <cell r="AD47">
            <v>1500</v>
          </cell>
        </row>
        <row r="47">
          <cell r="AF47">
            <v>0</v>
          </cell>
          <cell r="AG47">
            <v>3000</v>
          </cell>
          <cell r="AH47">
            <v>0</v>
          </cell>
          <cell r="AI47">
            <v>0</v>
          </cell>
          <cell r="AJ47">
            <v>2200</v>
          </cell>
        </row>
        <row r="48">
          <cell r="D48" t="str">
            <v>L168100000207</v>
          </cell>
          <cell r="E48" t="str">
            <v>SLT0010951</v>
          </cell>
        </row>
        <row r="48">
          <cell r="I48" t="e">
            <v>#DIV/0!</v>
          </cell>
          <cell r="J48">
            <v>3000</v>
          </cell>
          <cell r="K48">
            <v>0</v>
          </cell>
          <cell r="L48">
            <v>0</v>
          </cell>
          <cell r="M48">
            <v>1210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 t="e">
            <v>#DIV/0!</v>
          </cell>
          <cell r="S48">
            <v>0</v>
          </cell>
          <cell r="T48">
            <v>0</v>
          </cell>
          <cell r="U48" t="e">
            <v>#DIV/0!</v>
          </cell>
          <cell r="V48">
            <v>0</v>
          </cell>
          <cell r="W48">
            <v>0</v>
          </cell>
        </row>
        <row r="48">
          <cell r="Y48">
            <v>0</v>
          </cell>
          <cell r="Z48">
            <v>800</v>
          </cell>
        </row>
        <row r="48">
          <cell r="AC48" t="e">
            <v>#DIV/0!</v>
          </cell>
          <cell r="AD48">
            <v>500</v>
          </cell>
        </row>
        <row r="48">
          <cell r="AF48">
            <v>0</v>
          </cell>
          <cell r="AG48">
            <v>2000</v>
          </cell>
          <cell r="AH48">
            <v>0</v>
          </cell>
          <cell r="AI48">
            <v>0</v>
          </cell>
          <cell r="AJ48">
            <v>1600</v>
          </cell>
        </row>
        <row r="49">
          <cell r="D49" t="str">
            <v>L168100000271</v>
          </cell>
          <cell r="E49" t="str">
            <v>SLT0011311</v>
          </cell>
        </row>
        <row r="49">
          <cell r="I49" t="e">
            <v>#DIV/0!</v>
          </cell>
          <cell r="J49">
            <v>2500</v>
          </cell>
          <cell r="K49">
            <v>0</v>
          </cell>
          <cell r="L49">
            <v>0</v>
          </cell>
          <cell r="M49">
            <v>2618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 t="e">
            <v>#DIV/0!</v>
          </cell>
          <cell r="S49">
            <v>0</v>
          </cell>
          <cell r="T49">
            <v>0</v>
          </cell>
          <cell r="U49" t="e">
            <v>#DIV/0!</v>
          </cell>
          <cell r="V49">
            <v>0</v>
          </cell>
          <cell r="W49">
            <v>1200</v>
          </cell>
        </row>
        <row r="49">
          <cell r="Y49">
            <v>600</v>
          </cell>
          <cell r="Z49">
            <v>800</v>
          </cell>
          <cell r="AA49">
            <v>1500</v>
          </cell>
        </row>
        <row r="49">
          <cell r="AC49">
            <v>0</v>
          </cell>
          <cell r="AD49">
            <v>1500</v>
          </cell>
        </row>
        <row r="49">
          <cell r="AF49">
            <v>0</v>
          </cell>
          <cell r="AG49">
            <v>3000</v>
          </cell>
          <cell r="AH49">
            <v>0</v>
          </cell>
          <cell r="AI49">
            <v>0</v>
          </cell>
          <cell r="AJ49">
            <v>2200</v>
          </cell>
        </row>
        <row r="50">
          <cell r="D50" t="str">
            <v>L168100000159</v>
          </cell>
          <cell r="E50" t="str">
            <v>SLT0011462</v>
          </cell>
        </row>
        <row r="50">
          <cell r="I50" t="e">
            <v>#DIV/0!</v>
          </cell>
          <cell r="J50">
            <v>6000</v>
          </cell>
          <cell r="K50">
            <v>0</v>
          </cell>
          <cell r="L50">
            <v>0</v>
          </cell>
          <cell r="M50">
            <v>5280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 t="e">
            <v>#DIV/0!</v>
          </cell>
          <cell r="S50">
            <v>0</v>
          </cell>
          <cell r="T50">
            <v>0</v>
          </cell>
          <cell r="U50" t="e">
            <v>#DIV/0!</v>
          </cell>
          <cell r="V50">
            <v>0</v>
          </cell>
          <cell r="W50">
            <v>0</v>
          </cell>
        </row>
        <row r="50">
          <cell r="Y50">
            <v>0</v>
          </cell>
          <cell r="Z50">
            <v>0</v>
          </cell>
        </row>
        <row r="50">
          <cell r="AC50" t="e">
            <v>#DIV/0!</v>
          </cell>
        </row>
        <row r="50">
          <cell r="AF50" t="e">
            <v>#DIV/0!</v>
          </cell>
        </row>
        <row r="50">
          <cell r="AH50">
            <v>0</v>
          </cell>
          <cell r="AI50" t="e">
            <v>#DIV/0!</v>
          </cell>
          <cell r="AJ50">
            <v>0</v>
          </cell>
        </row>
        <row r="51">
          <cell r="D51" t="str">
            <v>L168100000273</v>
          </cell>
          <cell r="E51" t="str">
            <v>SLT0011148</v>
          </cell>
        </row>
        <row r="51">
          <cell r="I51" t="e">
            <v>#DIV/0!</v>
          </cell>
          <cell r="J51">
            <v>2500</v>
          </cell>
          <cell r="K51">
            <v>0</v>
          </cell>
          <cell r="L51">
            <v>0</v>
          </cell>
          <cell r="M51">
            <v>3828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 t="e">
            <v>#DIV/0!</v>
          </cell>
          <cell r="S51">
            <v>0</v>
          </cell>
          <cell r="T51">
            <v>0</v>
          </cell>
          <cell r="U51" t="e">
            <v>#DIV/0!</v>
          </cell>
          <cell r="V51">
            <v>0</v>
          </cell>
          <cell r="W51">
            <v>1200</v>
          </cell>
        </row>
        <row r="51">
          <cell r="Y51">
            <v>300</v>
          </cell>
          <cell r="Z51">
            <v>900</v>
          </cell>
          <cell r="AA51">
            <v>2000</v>
          </cell>
          <cell r="AB51">
            <v>1835</v>
          </cell>
          <cell r="AC51">
            <v>0.9175</v>
          </cell>
          <cell r="AD51">
            <v>2000</v>
          </cell>
        </row>
        <row r="51">
          <cell r="AF51">
            <v>0</v>
          </cell>
          <cell r="AG51">
            <v>4000</v>
          </cell>
          <cell r="AH51">
            <v>1200</v>
          </cell>
          <cell r="AI51">
            <v>0.3</v>
          </cell>
          <cell r="AJ51">
            <v>2000</v>
          </cell>
        </row>
        <row r="52">
          <cell r="G52">
            <v>4500</v>
          </cell>
          <cell r="H52">
            <v>3301</v>
          </cell>
          <cell r="I52">
            <v>0.733555555555556</v>
          </cell>
          <cell r="J52">
            <v>33050</v>
          </cell>
          <cell r="K52">
            <v>3988</v>
          </cell>
          <cell r="L52">
            <v>0.120665658093797</v>
          </cell>
          <cell r="M52">
            <v>30221</v>
          </cell>
          <cell r="N52">
            <v>7534</v>
          </cell>
          <cell r="O52" t="e">
            <v>#DIV/0!</v>
          </cell>
          <cell r="P52">
            <v>6435</v>
          </cell>
          <cell r="Q52">
            <v>751</v>
          </cell>
          <cell r="R52">
            <v>0.116705516705517</v>
          </cell>
          <cell r="S52">
            <v>735</v>
          </cell>
          <cell r="T52">
            <v>867</v>
          </cell>
          <cell r="U52">
            <v>1.17959183673469</v>
          </cell>
          <cell r="V52">
            <v>956</v>
          </cell>
          <cell r="W52">
            <v>7206</v>
          </cell>
          <cell r="X52">
            <v>7.53765690376569</v>
          </cell>
          <cell r="Y52">
            <v>3330</v>
          </cell>
          <cell r="Z52">
            <v>3072</v>
          </cell>
          <cell r="AA52">
            <v>3330</v>
          </cell>
          <cell r="AB52">
            <v>2900</v>
          </cell>
          <cell r="AC52">
            <v>0.870870870870871</v>
          </cell>
          <cell r="AD52">
            <v>3580</v>
          </cell>
          <cell r="AE52">
            <v>2049</v>
          </cell>
          <cell r="AF52">
            <v>0.572346368715084</v>
          </cell>
          <cell r="AG52">
            <v>34825</v>
          </cell>
          <cell r="AH52">
            <v>8482</v>
          </cell>
          <cell r="AI52">
            <v>0.243560660445083</v>
          </cell>
          <cell r="AJ52">
            <v>24202</v>
          </cell>
        </row>
        <row r="53">
          <cell r="D53" t="str">
            <v>LG1611510310</v>
          </cell>
          <cell r="E53" t="str">
            <v>SLT0010477</v>
          </cell>
          <cell r="F53" t="str">
            <v>带扶手</v>
          </cell>
          <cell r="G53">
            <v>200</v>
          </cell>
          <cell r="H53">
            <v>83</v>
          </cell>
          <cell r="I53">
            <v>0.415</v>
          </cell>
          <cell r="J53">
            <v>200</v>
          </cell>
          <cell r="K53">
            <v>14</v>
          </cell>
          <cell r="L53">
            <v>0.07</v>
          </cell>
          <cell r="M53">
            <v>300</v>
          </cell>
          <cell r="N53">
            <v>495</v>
          </cell>
          <cell r="O53">
            <v>1.65</v>
          </cell>
          <cell r="P53">
            <v>1500</v>
          </cell>
          <cell r="Q53">
            <v>344</v>
          </cell>
          <cell r="R53">
            <v>0.229333333333333</v>
          </cell>
          <cell r="S53">
            <v>300</v>
          </cell>
          <cell r="T53">
            <v>154</v>
          </cell>
          <cell r="U53">
            <v>0.513333333333333</v>
          </cell>
          <cell r="V53">
            <v>200</v>
          </cell>
          <cell r="W53">
            <v>196</v>
          </cell>
          <cell r="X53">
            <v>0.98</v>
          </cell>
          <cell r="Y53">
            <v>200</v>
          </cell>
          <cell r="Z53">
            <v>200</v>
          </cell>
          <cell r="AA53">
            <v>150</v>
          </cell>
          <cell r="AB53">
            <v>300</v>
          </cell>
          <cell r="AC53">
            <v>2</v>
          </cell>
          <cell r="AD53">
            <v>150</v>
          </cell>
          <cell r="AE53">
            <v>36</v>
          </cell>
          <cell r="AF53">
            <v>0.24</v>
          </cell>
          <cell r="AG53">
            <v>400</v>
          </cell>
          <cell r="AH53">
            <v>252</v>
          </cell>
          <cell r="AI53">
            <v>0.63</v>
          </cell>
          <cell r="AJ53">
            <v>400</v>
          </cell>
        </row>
        <row r="54">
          <cell r="D54" t="str">
            <v>LG1613510160</v>
          </cell>
          <cell r="E54" t="str">
            <v>SLT0002773</v>
          </cell>
        </row>
        <row r="54">
          <cell r="G54">
            <v>600</v>
          </cell>
          <cell r="H54">
            <v>786</v>
          </cell>
          <cell r="I54">
            <v>1.31</v>
          </cell>
          <cell r="J54">
            <v>800</v>
          </cell>
          <cell r="K54">
            <v>1063</v>
          </cell>
          <cell r="L54">
            <v>1.32875</v>
          </cell>
          <cell r="M54">
            <v>1500</v>
          </cell>
          <cell r="N54">
            <v>842</v>
          </cell>
          <cell r="O54">
            <v>0.561333333333333</v>
          </cell>
          <cell r="P54">
            <v>1500</v>
          </cell>
          <cell r="Q54">
            <v>1251</v>
          </cell>
          <cell r="R54">
            <v>0.834</v>
          </cell>
          <cell r="S54">
            <v>800</v>
          </cell>
          <cell r="T54">
            <v>788</v>
          </cell>
          <cell r="U54">
            <v>0.985</v>
          </cell>
          <cell r="V54">
            <v>900</v>
          </cell>
          <cell r="W54">
            <v>720</v>
          </cell>
          <cell r="X54">
            <v>0.8</v>
          </cell>
          <cell r="Y54">
            <v>800</v>
          </cell>
          <cell r="Z54">
            <v>800</v>
          </cell>
          <cell r="AA54">
            <v>500</v>
          </cell>
          <cell r="AB54">
            <v>1339</v>
          </cell>
          <cell r="AC54">
            <v>2.678</v>
          </cell>
          <cell r="AD54">
            <v>1200</v>
          </cell>
          <cell r="AE54">
            <v>1736</v>
          </cell>
          <cell r="AF54">
            <v>1.44666666666667</v>
          </cell>
          <cell r="AG54">
            <v>1000</v>
          </cell>
          <cell r="AH54">
            <v>970</v>
          </cell>
          <cell r="AI54">
            <v>0.97</v>
          </cell>
          <cell r="AJ54">
            <v>1200</v>
          </cell>
        </row>
        <row r="55">
          <cell r="D55" t="str">
            <v>LG1613510160</v>
          </cell>
          <cell r="E55" t="str">
            <v>SLT0002773</v>
          </cell>
        </row>
        <row r="55">
          <cell r="G55">
            <v>600</v>
          </cell>
          <cell r="H55">
            <v>786</v>
          </cell>
          <cell r="I55">
            <v>1.31</v>
          </cell>
          <cell r="J55">
            <v>800</v>
          </cell>
          <cell r="K55">
            <v>1063</v>
          </cell>
          <cell r="L55">
            <v>1.32875</v>
          </cell>
          <cell r="M55">
            <v>1500</v>
          </cell>
          <cell r="N55">
            <v>842</v>
          </cell>
          <cell r="O55">
            <v>0.561333333333333</v>
          </cell>
          <cell r="P55">
            <v>1500</v>
          </cell>
          <cell r="Q55">
            <v>1251</v>
          </cell>
          <cell r="R55">
            <v>0.834</v>
          </cell>
          <cell r="S55">
            <v>800</v>
          </cell>
          <cell r="T55">
            <v>788</v>
          </cell>
          <cell r="U55">
            <v>0.985</v>
          </cell>
          <cell r="V55">
            <v>900</v>
          </cell>
          <cell r="W55">
            <v>720</v>
          </cell>
          <cell r="X55">
            <v>0.8</v>
          </cell>
          <cell r="Y55">
            <v>800</v>
          </cell>
          <cell r="Z55">
            <v>800</v>
          </cell>
          <cell r="AA55">
            <v>500</v>
          </cell>
          <cell r="AB55">
            <v>1339</v>
          </cell>
          <cell r="AC55">
            <v>2.678</v>
          </cell>
          <cell r="AD55">
            <v>1200</v>
          </cell>
          <cell r="AE55">
            <v>1736</v>
          </cell>
          <cell r="AF55">
            <v>1.44666666666667</v>
          </cell>
          <cell r="AG55">
            <v>1000</v>
          </cell>
          <cell r="AH55">
            <v>970</v>
          </cell>
          <cell r="AI55">
            <v>0.97</v>
          </cell>
          <cell r="AJ55">
            <v>1200</v>
          </cell>
        </row>
        <row r="56">
          <cell r="D56" t="str">
            <v>LG1613510160</v>
          </cell>
          <cell r="E56" t="str">
            <v>SLT0002773</v>
          </cell>
        </row>
        <row r="56">
          <cell r="G56">
            <v>600</v>
          </cell>
          <cell r="H56">
            <v>786</v>
          </cell>
          <cell r="I56">
            <v>1.31</v>
          </cell>
          <cell r="J56">
            <v>800</v>
          </cell>
          <cell r="K56">
            <v>1063</v>
          </cell>
          <cell r="L56">
            <v>1.32875</v>
          </cell>
          <cell r="M56">
            <v>1500</v>
          </cell>
          <cell r="N56">
            <v>842</v>
          </cell>
          <cell r="O56">
            <v>0.561333333333333</v>
          </cell>
          <cell r="P56">
            <v>1500</v>
          </cell>
          <cell r="Q56">
            <v>1251</v>
          </cell>
          <cell r="R56">
            <v>0.834</v>
          </cell>
          <cell r="S56">
            <v>800</v>
          </cell>
          <cell r="T56">
            <v>788</v>
          </cell>
          <cell r="U56">
            <v>0.985</v>
          </cell>
          <cell r="V56">
            <v>900</v>
          </cell>
          <cell r="W56">
            <v>720</v>
          </cell>
          <cell r="X56">
            <v>0.8</v>
          </cell>
          <cell r="Y56">
            <v>800</v>
          </cell>
          <cell r="Z56">
            <v>800</v>
          </cell>
          <cell r="AA56">
            <v>500</v>
          </cell>
          <cell r="AB56">
            <v>1339</v>
          </cell>
          <cell r="AC56">
            <v>2.678</v>
          </cell>
          <cell r="AD56">
            <v>1200</v>
          </cell>
          <cell r="AE56">
            <v>1736</v>
          </cell>
          <cell r="AF56">
            <v>1.44666666666667</v>
          </cell>
          <cell r="AG56">
            <v>1000</v>
          </cell>
          <cell r="AH56">
            <v>970</v>
          </cell>
          <cell r="AI56">
            <v>0.97</v>
          </cell>
          <cell r="AJ56">
            <v>1200</v>
          </cell>
        </row>
        <row r="57">
          <cell r="D57" t="str">
            <v>LZ161351000330</v>
          </cell>
          <cell r="E57" t="str">
            <v>SLT0010699</v>
          </cell>
          <cell r="F57" t="str">
            <v>不带扶手</v>
          </cell>
          <cell r="G57">
            <v>150</v>
          </cell>
          <cell r="H57">
            <v>50</v>
          </cell>
          <cell r="I57">
            <v>0.333333333333333</v>
          </cell>
          <cell r="J57">
            <v>100</v>
          </cell>
          <cell r="K57">
            <v>0</v>
          </cell>
          <cell r="L57">
            <v>0</v>
          </cell>
          <cell r="M57">
            <v>100</v>
          </cell>
          <cell r="N57">
            <v>380</v>
          </cell>
          <cell r="O57">
            <v>3.8</v>
          </cell>
          <cell r="P57">
            <v>1000</v>
          </cell>
          <cell r="Q57">
            <v>536</v>
          </cell>
          <cell r="R57">
            <v>0.536</v>
          </cell>
          <cell r="S57">
            <v>400</v>
          </cell>
          <cell r="T57">
            <v>221</v>
          </cell>
          <cell r="U57">
            <v>0.5525</v>
          </cell>
          <cell r="V57">
            <v>300</v>
          </cell>
          <cell r="W57">
            <v>152</v>
          </cell>
          <cell r="X57">
            <v>0.506666666666667</v>
          </cell>
          <cell r="Y57">
            <v>200</v>
          </cell>
          <cell r="Z57">
            <v>200</v>
          </cell>
          <cell r="AA57">
            <v>150</v>
          </cell>
          <cell r="AB57">
            <v>172</v>
          </cell>
          <cell r="AC57">
            <v>1.14666666666667</v>
          </cell>
          <cell r="AD57">
            <v>150</v>
          </cell>
          <cell r="AE57">
            <v>341</v>
          </cell>
          <cell r="AF57">
            <v>2.27333333333333</v>
          </cell>
          <cell r="AG57">
            <v>500</v>
          </cell>
          <cell r="AH57">
            <v>508</v>
          </cell>
          <cell r="AI57">
            <v>1.016</v>
          </cell>
          <cell r="AJ57">
            <v>500</v>
          </cell>
        </row>
        <row r="58">
          <cell r="D58" t="str">
            <v>LG1611510320</v>
          </cell>
          <cell r="E58" t="str">
            <v>SLT0010478</v>
          </cell>
          <cell r="F58" t="str">
            <v>通风加热</v>
          </cell>
          <cell r="G58">
            <v>80</v>
          </cell>
          <cell r="H58">
            <v>40</v>
          </cell>
          <cell r="I58">
            <v>0.5</v>
          </cell>
          <cell r="J58">
            <v>50</v>
          </cell>
          <cell r="K58">
            <v>128</v>
          </cell>
          <cell r="L58">
            <v>2.56</v>
          </cell>
          <cell r="M58">
            <v>80</v>
          </cell>
          <cell r="N58">
            <v>20</v>
          </cell>
          <cell r="O58">
            <v>0.25</v>
          </cell>
          <cell r="P58">
            <v>120</v>
          </cell>
          <cell r="Q58">
            <v>56</v>
          </cell>
          <cell r="R58">
            <v>0.466666666666667</v>
          </cell>
          <cell r="S58">
            <v>80</v>
          </cell>
          <cell r="T58">
            <v>28</v>
          </cell>
          <cell r="U58">
            <v>0.35</v>
          </cell>
          <cell r="V58">
            <v>60</v>
          </cell>
          <cell r="W58">
            <v>0</v>
          </cell>
          <cell r="X58">
            <v>0</v>
          </cell>
          <cell r="Y58">
            <v>30</v>
          </cell>
          <cell r="Z58">
            <v>30</v>
          </cell>
          <cell r="AA58">
            <v>50</v>
          </cell>
          <cell r="AB58">
            <v>28</v>
          </cell>
          <cell r="AC58">
            <v>0.56</v>
          </cell>
          <cell r="AD58">
            <v>50</v>
          </cell>
          <cell r="AE58">
            <v>53</v>
          </cell>
          <cell r="AF58">
            <v>1.06</v>
          </cell>
          <cell r="AG58">
            <v>80</v>
          </cell>
          <cell r="AH58">
            <v>64</v>
          </cell>
          <cell r="AI58">
            <v>0.8</v>
          </cell>
          <cell r="AJ58">
            <v>80</v>
          </cell>
        </row>
        <row r="59">
          <cell r="D59" t="str">
            <v>LZ161351000360</v>
          </cell>
          <cell r="E59" t="str">
            <v>SLT0010846</v>
          </cell>
        </row>
        <row r="59">
          <cell r="G59">
            <v>80</v>
          </cell>
          <cell r="H59">
            <v>40</v>
          </cell>
          <cell r="I59">
            <v>0.5</v>
          </cell>
          <cell r="J59">
            <v>50</v>
          </cell>
          <cell r="K59">
            <v>128</v>
          </cell>
          <cell r="L59">
            <v>2.56</v>
          </cell>
          <cell r="M59">
            <v>80</v>
          </cell>
          <cell r="N59">
            <v>20</v>
          </cell>
          <cell r="O59">
            <v>0.25</v>
          </cell>
          <cell r="P59">
            <v>120</v>
          </cell>
          <cell r="Q59">
            <v>54</v>
          </cell>
          <cell r="R59">
            <v>0.45</v>
          </cell>
          <cell r="S59">
            <v>80</v>
          </cell>
          <cell r="T59">
            <v>36</v>
          </cell>
          <cell r="U59">
            <v>0.45</v>
          </cell>
          <cell r="V59">
            <v>60</v>
          </cell>
          <cell r="W59">
            <v>36</v>
          </cell>
          <cell r="X59">
            <v>0.6</v>
          </cell>
          <cell r="Y59">
            <v>30</v>
          </cell>
          <cell r="Z59">
            <v>30</v>
          </cell>
          <cell r="AA59">
            <v>50</v>
          </cell>
          <cell r="AB59">
            <v>26</v>
          </cell>
          <cell r="AC59">
            <v>0.52</v>
          </cell>
          <cell r="AD59">
            <v>50</v>
          </cell>
          <cell r="AE59">
            <v>48</v>
          </cell>
          <cell r="AF59">
            <v>0.96</v>
          </cell>
          <cell r="AG59">
            <v>80</v>
          </cell>
          <cell r="AH59">
            <v>58</v>
          </cell>
          <cell r="AI59">
            <v>0.725</v>
          </cell>
          <cell r="AJ59">
            <v>80</v>
          </cell>
        </row>
        <row r="60">
          <cell r="D60" t="str">
            <v>LG1612510170/1</v>
          </cell>
          <cell r="E60" t="str">
            <v>SLT0010592</v>
          </cell>
        </row>
        <row r="60">
          <cell r="G60">
            <v>20</v>
          </cell>
          <cell r="H60">
            <v>0</v>
          </cell>
          <cell r="I60">
            <v>0</v>
          </cell>
          <cell r="J60">
            <v>20</v>
          </cell>
          <cell r="K60">
            <v>0</v>
          </cell>
          <cell r="L60">
            <v>0</v>
          </cell>
          <cell r="M60">
            <v>20</v>
          </cell>
          <cell r="N60">
            <v>404</v>
          </cell>
          <cell r="O60">
            <v>20.2</v>
          </cell>
          <cell r="P60">
            <v>1000</v>
          </cell>
          <cell r="Q60">
            <v>543</v>
          </cell>
          <cell r="R60">
            <v>0.543</v>
          </cell>
          <cell r="S60">
            <v>400</v>
          </cell>
          <cell r="T60">
            <v>336</v>
          </cell>
          <cell r="U60">
            <v>0.84</v>
          </cell>
          <cell r="V60">
            <v>300</v>
          </cell>
          <cell r="W60">
            <v>247</v>
          </cell>
          <cell r="X60">
            <v>0.823333333333333</v>
          </cell>
          <cell r="Y60">
            <v>200</v>
          </cell>
          <cell r="Z60">
            <v>223</v>
          </cell>
          <cell r="AA60">
            <v>200</v>
          </cell>
          <cell r="AB60">
            <v>287</v>
          </cell>
          <cell r="AC60">
            <v>1.435</v>
          </cell>
          <cell r="AD60">
            <v>500</v>
          </cell>
          <cell r="AE60">
            <v>492</v>
          </cell>
          <cell r="AF60">
            <v>0.984</v>
          </cell>
          <cell r="AG60">
            <v>700</v>
          </cell>
          <cell r="AH60">
            <v>702</v>
          </cell>
          <cell r="AI60">
            <v>1.00285714285714</v>
          </cell>
          <cell r="AJ60">
            <v>800</v>
          </cell>
        </row>
        <row r="61">
          <cell r="D61" t="str">
            <v>YZ166251000038/2</v>
          </cell>
          <cell r="E61" t="str">
            <v>SHT0015382</v>
          </cell>
          <cell r="F61" t="str">
            <v>重汽单通风</v>
          </cell>
        </row>
        <row r="61">
          <cell r="P61">
            <v>20</v>
          </cell>
          <cell r="Q61">
            <v>20</v>
          </cell>
          <cell r="R61">
            <v>1</v>
          </cell>
        </row>
        <row r="61">
          <cell r="U61" t="e">
            <v>#DIV/0!</v>
          </cell>
        </row>
        <row r="61">
          <cell r="Y61">
            <v>60</v>
          </cell>
          <cell r="Z61">
            <v>4</v>
          </cell>
          <cell r="AA61">
            <v>20</v>
          </cell>
        </row>
        <row r="61">
          <cell r="AC61">
            <v>0</v>
          </cell>
          <cell r="AD61">
            <v>60</v>
          </cell>
          <cell r="AE61">
            <v>163</v>
          </cell>
          <cell r="AF61">
            <v>2.71666666666667</v>
          </cell>
          <cell r="AG61">
            <v>300</v>
          </cell>
          <cell r="AH61">
            <v>170</v>
          </cell>
          <cell r="AI61">
            <v>0.566666666666667</v>
          </cell>
          <cell r="AJ61">
            <v>240</v>
          </cell>
        </row>
        <row r="62">
          <cell r="D62" t="str">
            <v>YZ166251000039/2</v>
          </cell>
          <cell r="E62" t="str">
            <v>SHT0015389</v>
          </cell>
        </row>
        <row r="62">
          <cell r="P62">
            <v>20</v>
          </cell>
          <cell r="Q62">
            <v>20</v>
          </cell>
          <cell r="R62">
            <v>1</v>
          </cell>
        </row>
        <row r="62">
          <cell r="U62" t="e">
            <v>#DIV/0!</v>
          </cell>
        </row>
        <row r="62">
          <cell r="Y62">
            <v>60</v>
          </cell>
          <cell r="Z62">
            <v>4</v>
          </cell>
          <cell r="AA62">
            <v>20</v>
          </cell>
        </row>
        <row r="62">
          <cell r="AC62">
            <v>0</v>
          </cell>
          <cell r="AD62">
            <v>60</v>
          </cell>
          <cell r="AE62">
            <v>167</v>
          </cell>
          <cell r="AF62">
            <v>2.78333333333333</v>
          </cell>
          <cell r="AG62">
            <v>300</v>
          </cell>
          <cell r="AH62">
            <v>170</v>
          </cell>
          <cell r="AI62">
            <v>0.566666666666667</v>
          </cell>
          <cell r="AJ62">
            <v>240</v>
          </cell>
        </row>
        <row r="63">
          <cell r="D63" t="str">
            <v>YZ166251000040/2</v>
          </cell>
          <cell r="E63" t="str">
            <v>SHT0015392</v>
          </cell>
        </row>
        <row r="63">
          <cell r="P63">
            <v>20</v>
          </cell>
          <cell r="Q63">
            <v>20</v>
          </cell>
          <cell r="R63">
            <v>1</v>
          </cell>
        </row>
        <row r="63">
          <cell r="U63" t="e">
            <v>#DIV/0!</v>
          </cell>
        </row>
        <row r="63">
          <cell r="Y63">
            <v>60</v>
          </cell>
          <cell r="Z63">
            <v>4</v>
          </cell>
          <cell r="AA63">
            <v>20</v>
          </cell>
        </row>
        <row r="63">
          <cell r="AC63">
            <v>0</v>
          </cell>
          <cell r="AD63">
            <v>60</v>
          </cell>
          <cell r="AE63">
            <v>167</v>
          </cell>
          <cell r="AF63">
            <v>2.78333333333333</v>
          </cell>
          <cell r="AG63">
            <v>300</v>
          </cell>
          <cell r="AH63">
            <v>170</v>
          </cell>
          <cell r="AI63">
            <v>0.566666666666667</v>
          </cell>
          <cell r="AJ63">
            <v>240</v>
          </cell>
        </row>
        <row r="64">
          <cell r="D64" t="str">
            <v>AZ166251000022/2</v>
          </cell>
          <cell r="E64" t="str">
            <v>SHT0015852</v>
          </cell>
          <cell r="F64" t="str">
            <v>新产品</v>
          </cell>
        </row>
        <row r="64">
          <cell r="Y64">
            <v>0</v>
          </cell>
          <cell r="Z64">
            <v>6</v>
          </cell>
          <cell r="AA64">
            <v>15</v>
          </cell>
          <cell r="AB64">
            <v>4</v>
          </cell>
          <cell r="AC64">
            <v>0.266666666666667</v>
          </cell>
          <cell r="AD64">
            <v>15</v>
          </cell>
          <cell r="AE64">
            <v>0</v>
          </cell>
          <cell r="AF64">
            <v>0</v>
          </cell>
          <cell r="AG64">
            <v>12</v>
          </cell>
          <cell r="AH64">
            <v>12</v>
          </cell>
          <cell r="AI64">
            <v>1</v>
          </cell>
          <cell r="AJ64">
            <v>0</v>
          </cell>
        </row>
        <row r="65">
          <cell r="D65" t="str">
            <v>AZ166251000021/2</v>
          </cell>
          <cell r="E65" t="str">
            <v>SHT0015858</v>
          </cell>
        </row>
        <row r="65">
          <cell r="Y65">
            <v>0</v>
          </cell>
          <cell r="Z65">
            <v>6</v>
          </cell>
          <cell r="AA65">
            <v>15</v>
          </cell>
          <cell r="AB65">
            <v>4</v>
          </cell>
          <cell r="AC65">
            <v>0.266666666666667</v>
          </cell>
          <cell r="AD65">
            <v>15</v>
          </cell>
          <cell r="AE65">
            <v>0</v>
          </cell>
          <cell r="AF65">
            <v>0</v>
          </cell>
          <cell r="AG65">
            <v>12</v>
          </cell>
          <cell r="AH65">
            <v>22</v>
          </cell>
          <cell r="AI65">
            <v>1.83333333333333</v>
          </cell>
          <cell r="AJ65">
            <v>0</v>
          </cell>
        </row>
        <row r="66">
          <cell r="D66" t="str">
            <v>WG1662511055/2</v>
          </cell>
          <cell r="E66" t="str">
            <v>SHT0013252</v>
          </cell>
        </row>
        <row r="66">
          <cell r="Y66">
            <v>0</v>
          </cell>
          <cell r="Z66">
            <v>6</v>
          </cell>
          <cell r="AA66">
            <v>15</v>
          </cell>
          <cell r="AB66">
            <v>4</v>
          </cell>
          <cell r="AC66">
            <v>0.266666666666667</v>
          </cell>
          <cell r="AD66">
            <v>15</v>
          </cell>
          <cell r="AE66">
            <v>0</v>
          </cell>
          <cell r="AF66">
            <v>0</v>
          </cell>
          <cell r="AG66">
            <v>12</v>
          </cell>
          <cell r="AH66">
            <v>22</v>
          </cell>
          <cell r="AI66">
            <v>1.83333333333333</v>
          </cell>
          <cell r="AJ66">
            <v>0</v>
          </cell>
        </row>
        <row r="67">
          <cell r="D67" t="str">
            <v>YZ166251000042/2</v>
          </cell>
          <cell r="E67" t="str">
            <v>SHT0015846</v>
          </cell>
          <cell r="F67" t="str">
            <v>自卸车</v>
          </cell>
        </row>
        <row r="67">
          <cell r="Y67">
            <v>0</v>
          </cell>
          <cell r="Z67">
            <v>50</v>
          </cell>
          <cell r="AA67">
            <v>260</v>
          </cell>
          <cell r="AB67">
            <v>195</v>
          </cell>
          <cell r="AC67">
            <v>0.75</v>
          </cell>
          <cell r="AD67">
            <v>150</v>
          </cell>
          <cell r="AE67">
            <v>20</v>
          </cell>
          <cell r="AF67">
            <v>0.133333333333333</v>
          </cell>
          <cell r="AG67">
            <v>200</v>
          </cell>
          <cell r="AH67">
            <v>88</v>
          </cell>
          <cell r="AI67">
            <v>0.44</v>
          </cell>
          <cell r="AJ67">
            <v>150</v>
          </cell>
        </row>
        <row r="68">
          <cell r="D68" t="str">
            <v>YZ166251000008/1</v>
          </cell>
          <cell r="E68" t="str">
            <v>SHT0014651</v>
          </cell>
        </row>
        <row r="68">
          <cell r="Y68">
            <v>0</v>
          </cell>
          <cell r="Z68">
            <v>50</v>
          </cell>
          <cell r="AA68">
            <v>260</v>
          </cell>
          <cell r="AB68">
            <v>221</v>
          </cell>
          <cell r="AC68">
            <v>0.85</v>
          </cell>
          <cell r="AD68">
            <v>200</v>
          </cell>
          <cell r="AE68">
            <v>50</v>
          </cell>
          <cell r="AF68">
            <v>0.25</v>
          </cell>
          <cell r="AG68">
            <v>200</v>
          </cell>
          <cell r="AH68">
            <v>88</v>
          </cell>
          <cell r="AI68">
            <v>0.44</v>
          </cell>
          <cell r="AJ68">
            <v>150</v>
          </cell>
        </row>
        <row r="69">
          <cell r="D69" t="str">
            <v>YZ166251000009/1</v>
          </cell>
          <cell r="E69" t="str">
            <v>SHT0014655</v>
          </cell>
        </row>
        <row r="69">
          <cell r="Y69">
            <v>0</v>
          </cell>
          <cell r="Z69">
            <v>50</v>
          </cell>
          <cell r="AA69">
            <v>260</v>
          </cell>
          <cell r="AB69">
            <v>221</v>
          </cell>
          <cell r="AC69">
            <v>0.85</v>
          </cell>
          <cell r="AD69">
            <v>200</v>
          </cell>
          <cell r="AE69">
            <v>50</v>
          </cell>
          <cell r="AF69">
            <v>0.25</v>
          </cell>
          <cell r="AG69">
            <v>200</v>
          </cell>
          <cell r="AH69">
            <v>88</v>
          </cell>
          <cell r="AI69">
            <v>0.44</v>
          </cell>
          <cell r="AJ69">
            <v>150</v>
          </cell>
        </row>
        <row r="70">
          <cell r="D70" t="str">
            <v>YZ167151000047</v>
          </cell>
          <cell r="E70" t="str">
            <v>SHT0015636</v>
          </cell>
          <cell r="F70" t="str">
            <v>豪瀚NX</v>
          </cell>
        </row>
        <row r="70">
          <cell r="AD70">
            <v>150</v>
          </cell>
          <cell r="AE70">
            <v>76</v>
          </cell>
          <cell r="AF70">
            <v>0.506666666666667</v>
          </cell>
          <cell r="AG70">
            <v>150</v>
          </cell>
          <cell r="AH70">
            <v>110</v>
          </cell>
          <cell r="AI70">
            <v>0.733333333333333</v>
          </cell>
          <cell r="AJ70">
            <v>150</v>
          </cell>
        </row>
        <row r="71">
          <cell r="D71" t="str">
            <v>YZ167151000048</v>
          </cell>
          <cell r="E71" t="str">
            <v>SHT0015667</v>
          </cell>
        </row>
        <row r="71">
          <cell r="AD71">
            <v>150</v>
          </cell>
          <cell r="AE71">
            <v>80</v>
          </cell>
          <cell r="AF71">
            <v>0.533333333333333</v>
          </cell>
          <cell r="AG71">
            <v>150</v>
          </cell>
          <cell r="AH71">
            <v>112</v>
          </cell>
          <cell r="AI71">
            <v>0.746666666666667</v>
          </cell>
          <cell r="AJ71">
            <v>150</v>
          </cell>
        </row>
        <row r="72">
          <cell r="G72">
            <v>2150</v>
          </cell>
          <cell r="H72">
            <v>2491</v>
          </cell>
          <cell r="I72">
            <v>1.15860465116279</v>
          </cell>
          <cell r="J72">
            <v>2820</v>
          </cell>
          <cell r="K72">
            <v>3459</v>
          </cell>
          <cell r="L72">
            <v>1.22659574468085</v>
          </cell>
          <cell r="M72">
            <v>5080</v>
          </cell>
          <cell r="N72">
            <v>3845</v>
          </cell>
          <cell r="O72">
            <v>0.756889763779528</v>
          </cell>
          <cell r="P72">
            <v>8300</v>
          </cell>
          <cell r="Q72">
            <v>5346</v>
          </cell>
          <cell r="R72">
            <v>0.644096385542169</v>
          </cell>
          <cell r="S72">
            <v>3660</v>
          </cell>
          <cell r="T72">
            <v>3139</v>
          </cell>
          <cell r="U72">
            <v>0.857650273224044</v>
          </cell>
          <cell r="V72">
            <v>3620</v>
          </cell>
          <cell r="W72">
            <v>2791</v>
          </cell>
          <cell r="X72">
            <v>0.770994475138122</v>
          </cell>
          <cell r="Y72">
            <v>3240</v>
          </cell>
          <cell r="Z72">
            <v>3095</v>
          </cell>
          <cell r="AA72">
            <v>2160</v>
          </cell>
          <cell r="AB72">
            <v>4830</v>
          </cell>
          <cell r="AC72">
            <v>2.23611111111111</v>
          </cell>
          <cell r="AD72">
            <v>4680</v>
          </cell>
          <cell r="AE72">
            <v>6675</v>
          </cell>
          <cell r="AF72">
            <v>1.42628205128205</v>
          </cell>
          <cell r="AG72">
            <v>6596</v>
          </cell>
          <cell r="AH72">
            <v>5546</v>
          </cell>
          <cell r="AI72">
            <v>0.840812613705276</v>
          </cell>
          <cell r="AJ72">
            <v>6930</v>
          </cell>
        </row>
        <row r="73">
          <cell r="D73" t="str">
            <v>X168100000004</v>
          </cell>
          <cell r="E73" t="str">
            <v>SBS0010125</v>
          </cell>
          <cell r="F73" t="str">
            <v>奥杰</v>
          </cell>
          <cell r="G73">
            <v>500</v>
          </cell>
          <cell r="H73">
            <v>210</v>
          </cell>
          <cell r="I73">
            <v>0.42</v>
          </cell>
          <cell r="J73">
            <v>1000</v>
          </cell>
          <cell r="K73">
            <v>783</v>
          </cell>
          <cell r="L73">
            <v>0.783</v>
          </cell>
          <cell r="M73">
            <v>1500</v>
          </cell>
          <cell r="N73">
            <v>950</v>
          </cell>
          <cell r="O73">
            <v>0.633333333333333</v>
          </cell>
          <cell r="P73">
            <v>1200</v>
          </cell>
          <cell r="Q73">
            <v>995</v>
          </cell>
          <cell r="R73">
            <v>0.829166666666667</v>
          </cell>
          <cell r="S73">
            <v>800</v>
          </cell>
          <cell r="T73">
            <v>688</v>
          </cell>
          <cell r="U73">
            <v>0.86</v>
          </cell>
          <cell r="V73">
            <v>1400</v>
          </cell>
          <cell r="W73">
            <v>1209</v>
          </cell>
          <cell r="X73">
            <v>0.863571428571429</v>
          </cell>
          <cell r="Y73">
            <v>1100</v>
          </cell>
          <cell r="Z73">
            <v>1058</v>
          </cell>
          <cell r="AA73">
            <v>1100</v>
          </cell>
          <cell r="AB73">
            <v>1000</v>
          </cell>
          <cell r="AC73">
            <v>0.909090909090909</v>
          </cell>
          <cell r="AD73">
            <v>1000</v>
          </cell>
          <cell r="AE73">
            <v>878</v>
          </cell>
          <cell r="AF73">
            <v>0.878</v>
          </cell>
          <cell r="AG73">
            <v>1000</v>
          </cell>
          <cell r="AH73">
            <v>980</v>
          </cell>
          <cell r="AI73">
            <v>0.98</v>
          </cell>
          <cell r="AJ73">
            <v>1100</v>
          </cell>
        </row>
        <row r="74">
          <cell r="D74" t="str">
            <v>X168100000003</v>
          </cell>
          <cell r="E74" t="str">
            <v>SBS0010126</v>
          </cell>
        </row>
        <row r="74">
          <cell r="G74">
            <v>500</v>
          </cell>
          <cell r="H74">
            <v>210</v>
          </cell>
          <cell r="I74">
            <v>0.42</v>
          </cell>
          <cell r="J74">
            <v>1000</v>
          </cell>
          <cell r="K74">
            <v>803</v>
          </cell>
          <cell r="L74">
            <v>0.803</v>
          </cell>
          <cell r="M74">
            <v>1500</v>
          </cell>
          <cell r="N74">
            <v>950</v>
          </cell>
          <cell r="O74">
            <v>0.633333333333333</v>
          </cell>
          <cell r="P74">
            <v>1200</v>
          </cell>
          <cell r="Q74">
            <v>995</v>
          </cell>
          <cell r="R74">
            <v>0.829166666666667</v>
          </cell>
          <cell r="S74">
            <v>800</v>
          </cell>
          <cell r="T74">
            <v>716</v>
          </cell>
          <cell r="U74">
            <v>0.895</v>
          </cell>
          <cell r="V74">
            <v>1400</v>
          </cell>
          <cell r="W74">
            <v>1209</v>
          </cell>
          <cell r="X74">
            <v>0.863571428571429</v>
          </cell>
          <cell r="Y74">
            <v>1100</v>
          </cell>
          <cell r="Z74">
            <v>1058</v>
          </cell>
          <cell r="AA74">
            <v>1100</v>
          </cell>
          <cell r="AB74">
            <v>1000</v>
          </cell>
          <cell r="AC74">
            <v>0.909090909090909</v>
          </cell>
          <cell r="AD74">
            <v>1000</v>
          </cell>
          <cell r="AE74">
            <v>878</v>
          </cell>
          <cell r="AF74">
            <v>0.878</v>
          </cell>
          <cell r="AG74">
            <v>1000</v>
          </cell>
          <cell r="AH74">
            <v>980</v>
          </cell>
          <cell r="AI74">
            <v>0.98</v>
          </cell>
          <cell r="AJ74">
            <v>1100</v>
          </cell>
        </row>
        <row r="75">
          <cell r="D75" t="str">
            <v>X168100000008</v>
          </cell>
          <cell r="E75" t="str">
            <v>SBS0010516</v>
          </cell>
        </row>
        <row r="75">
          <cell r="AF75" t="e">
            <v>#DIV/0!</v>
          </cell>
          <cell r="AG75">
            <v>1000</v>
          </cell>
          <cell r="AH75">
            <v>500</v>
          </cell>
          <cell r="AI75">
            <v>0.5</v>
          </cell>
          <cell r="AJ75">
            <v>800</v>
          </cell>
        </row>
        <row r="76">
          <cell r="D76" t="str">
            <v>X168100000009</v>
          </cell>
          <cell r="E76" t="str">
            <v>SBS0010517</v>
          </cell>
        </row>
        <row r="76">
          <cell r="AF76" t="e">
            <v>#DIV/0!</v>
          </cell>
          <cell r="AG76">
            <v>1000</v>
          </cell>
          <cell r="AH76">
            <v>500</v>
          </cell>
          <cell r="AI76">
            <v>0.5</v>
          </cell>
          <cell r="AJ76">
            <v>800</v>
          </cell>
        </row>
        <row r="77">
          <cell r="G77">
            <v>1000</v>
          </cell>
          <cell r="H77">
            <v>420</v>
          </cell>
          <cell r="I77">
            <v>0.42</v>
          </cell>
          <cell r="J77">
            <v>2000</v>
          </cell>
          <cell r="K77">
            <v>1586</v>
          </cell>
          <cell r="L77">
            <v>0.793</v>
          </cell>
          <cell r="M77">
            <v>3000</v>
          </cell>
          <cell r="N77">
            <v>1900</v>
          </cell>
          <cell r="O77">
            <v>0.633333333333333</v>
          </cell>
          <cell r="P77">
            <v>2400</v>
          </cell>
          <cell r="Q77">
            <v>1990</v>
          </cell>
          <cell r="R77">
            <v>0.829166666666667</v>
          </cell>
          <cell r="S77">
            <v>1600</v>
          </cell>
          <cell r="T77">
            <v>1404</v>
          </cell>
          <cell r="U77">
            <v>0.8775</v>
          </cell>
          <cell r="V77">
            <v>2800</v>
          </cell>
          <cell r="W77">
            <v>2418</v>
          </cell>
          <cell r="X77">
            <v>0.863571428571429</v>
          </cell>
          <cell r="Y77">
            <v>2200</v>
          </cell>
          <cell r="Z77">
            <v>2116</v>
          </cell>
          <cell r="AA77">
            <v>2200</v>
          </cell>
          <cell r="AB77">
            <v>2000</v>
          </cell>
          <cell r="AC77">
            <v>0.909090909090909</v>
          </cell>
          <cell r="AD77">
            <v>2000</v>
          </cell>
          <cell r="AE77">
            <v>1756</v>
          </cell>
          <cell r="AF77">
            <v>0.878</v>
          </cell>
          <cell r="AG77">
            <v>4000</v>
          </cell>
          <cell r="AH77">
            <v>2960</v>
          </cell>
          <cell r="AI77">
            <v>0.74</v>
          </cell>
          <cell r="AJ77">
            <v>3800</v>
          </cell>
        </row>
        <row r="78">
          <cell r="D78" t="str">
            <v>6800010-E411</v>
          </cell>
          <cell r="E78" t="str">
            <v>SLT0002528</v>
          </cell>
          <cell r="F78" t="str">
            <v>虎V-2020</v>
          </cell>
          <cell r="G78">
            <v>500</v>
          </cell>
          <cell r="H78">
            <v>160</v>
          </cell>
          <cell r="I78">
            <v>0.32</v>
          </cell>
          <cell r="J78">
            <v>200</v>
          </cell>
          <cell r="K78">
            <v>0</v>
          </cell>
          <cell r="L78">
            <v>0</v>
          </cell>
          <cell r="M78">
            <v>400</v>
          </cell>
          <cell r="N78">
            <v>264</v>
          </cell>
          <cell r="O78">
            <v>0.66</v>
          </cell>
          <cell r="P78">
            <v>400</v>
          </cell>
          <cell r="Q78">
            <v>369</v>
          </cell>
          <cell r="R78">
            <v>0.9225</v>
          </cell>
          <cell r="S78">
            <v>200</v>
          </cell>
          <cell r="T78">
            <v>150</v>
          </cell>
          <cell r="U78">
            <v>0.75</v>
          </cell>
          <cell r="V78">
            <v>150</v>
          </cell>
          <cell r="W78">
            <v>50</v>
          </cell>
          <cell r="X78">
            <v>0.333333333333333</v>
          </cell>
          <cell r="Y78">
            <v>100</v>
          </cell>
          <cell r="Z78">
            <v>50</v>
          </cell>
          <cell r="AA78">
            <v>100</v>
          </cell>
          <cell r="AB78">
            <v>86</v>
          </cell>
          <cell r="AC78">
            <v>0.86</v>
          </cell>
          <cell r="AD78">
            <v>100</v>
          </cell>
          <cell r="AE78">
            <v>60</v>
          </cell>
          <cell r="AF78">
            <v>0.6</v>
          </cell>
          <cell r="AG78">
            <v>150</v>
          </cell>
          <cell r="AH78">
            <v>58</v>
          </cell>
          <cell r="AI78">
            <v>0.386666666666667</v>
          </cell>
          <cell r="AJ78">
            <v>150</v>
          </cell>
        </row>
        <row r="79">
          <cell r="D79" t="str">
            <v>6905020-E411</v>
          </cell>
          <cell r="E79" t="str">
            <v>SLT0002529</v>
          </cell>
          <cell r="F79" t="str">
            <v>虎V-2020</v>
          </cell>
          <cell r="G79">
            <v>700</v>
          </cell>
          <cell r="H79">
            <v>500</v>
          </cell>
          <cell r="I79">
            <v>0.714285714285714</v>
          </cell>
          <cell r="J79">
            <v>500</v>
          </cell>
          <cell r="K79">
            <v>975</v>
          </cell>
          <cell r="L79">
            <v>1.95</v>
          </cell>
          <cell r="M79">
            <v>2200</v>
          </cell>
          <cell r="N79">
            <v>1671</v>
          </cell>
          <cell r="O79">
            <v>0.759545454545455</v>
          </cell>
          <cell r="P79">
            <v>2000</v>
          </cell>
          <cell r="Q79">
            <v>857</v>
          </cell>
          <cell r="R79">
            <v>0.4285</v>
          </cell>
          <cell r="S79">
            <v>800</v>
          </cell>
          <cell r="T79">
            <v>400</v>
          </cell>
          <cell r="U79">
            <v>0.5</v>
          </cell>
          <cell r="V79">
            <v>700</v>
          </cell>
          <cell r="W79">
            <v>468</v>
          </cell>
          <cell r="X79">
            <v>0.668571428571429</v>
          </cell>
          <cell r="Y79">
            <v>600</v>
          </cell>
          <cell r="Z79">
            <v>549</v>
          </cell>
          <cell r="AA79">
            <v>600</v>
          </cell>
          <cell r="AB79">
            <v>400</v>
          </cell>
          <cell r="AC79">
            <v>0.666666666666667</v>
          </cell>
          <cell r="AD79">
            <v>400</v>
          </cell>
          <cell r="AE79">
            <v>530</v>
          </cell>
          <cell r="AF79">
            <v>1.325</v>
          </cell>
          <cell r="AG79">
            <v>800</v>
          </cell>
          <cell r="AH79">
            <v>628</v>
          </cell>
          <cell r="AI79">
            <v>0.785</v>
          </cell>
          <cell r="AJ79">
            <v>500</v>
          </cell>
        </row>
        <row r="80">
          <cell r="D80" t="str">
            <v>6905100-E411</v>
          </cell>
          <cell r="E80" t="str">
            <v>SLT0002530</v>
          </cell>
          <cell r="F80" t="str">
            <v>虎V-2020</v>
          </cell>
          <cell r="G80">
            <v>700</v>
          </cell>
          <cell r="H80">
            <v>603</v>
          </cell>
          <cell r="I80">
            <v>0.861428571428571</v>
          </cell>
          <cell r="J80">
            <v>500</v>
          </cell>
          <cell r="K80">
            <v>847</v>
          </cell>
          <cell r="L80">
            <v>1.694</v>
          </cell>
          <cell r="M80">
            <v>2200</v>
          </cell>
          <cell r="N80">
            <v>1689</v>
          </cell>
          <cell r="O80">
            <v>0.767727272727273</v>
          </cell>
          <cell r="P80">
            <v>2000</v>
          </cell>
          <cell r="Q80">
            <v>842</v>
          </cell>
          <cell r="R80">
            <v>0.421</v>
          </cell>
          <cell r="S80">
            <v>800</v>
          </cell>
          <cell r="T80">
            <v>400</v>
          </cell>
          <cell r="U80">
            <v>0.5</v>
          </cell>
          <cell r="V80">
            <v>700</v>
          </cell>
          <cell r="W80">
            <v>472</v>
          </cell>
          <cell r="X80">
            <v>0.674285714285714</v>
          </cell>
          <cell r="Y80">
            <v>600</v>
          </cell>
          <cell r="Z80">
            <v>543</v>
          </cell>
          <cell r="AA80">
            <v>600</v>
          </cell>
          <cell r="AB80">
            <v>380</v>
          </cell>
          <cell r="AC80">
            <v>0.633333333333333</v>
          </cell>
          <cell r="AD80">
            <v>400</v>
          </cell>
          <cell r="AE80">
            <v>561</v>
          </cell>
          <cell r="AF80">
            <v>1.4025</v>
          </cell>
          <cell r="AG80">
            <v>800</v>
          </cell>
          <cell r="AH80">
            <v>674</v>
          </cell>
          <cell r="AI80">
            <v>0.8425</v>
          </cell>
          <cell r="AJ80">
            <v>500</v>
          </cell>
        </row>
        <row r="81">
          <cell r="D81" t="str">
            <v>6903010-E411</v>
          </cell>
          <cell r="E81" t="str">
            <v>SLT0002531</v>
          </cell>
          <cell r="F81" t="str">
            <v>虎V-2020</v>
          </cell>
          <cell r="G81">
            <v>700</v>
          </cell>
          <cell r="H81">
            <v>700</v>
          </cell>
          <cell r="I81">
            <v>1</v>
          </cell>
          <cell r="J81">
            <v>500</v>
          </cell>
          <cell r="K81">
            <v>765</v>
          </cell>
          <cell r="L81">
            <v>1.53</v>
          </cell>
          <cell r="M81">
            <v>2200</v>
          </cell>
          <cell r="N81">
            <v>1807</v>
          </cell>
          <cell r="O81">
            <v>0.821363636363636</v>
          </cell>
          <cell r="P81">
            <v>2000</v>
          </cell>
          <cell r="Q81">
            <v>713</v>
          </cell>
          <cell r="R81">
            <v>0.3565</v>
          </cell>
          <cell r="S81">
            <v>800</v>
          </cell>
          <cell r="T81">
            <v>348</v>
          </cell>
          <cell r="U81">
            <v>0.435</v>
          </cell>
          <cell r="V81">
            <v>700</v>
          </cell>
          <cell r="W81">
            <v>433</v>
          </cell>
          <cell r="X81">
            <v>0.618571428571429</v>
          </cell>
          <cell r="Y81">
            <v>600</v>
          </cell>
          <cell r="Z81">
            <v>499</v>
          </cell>
          <cell r="AA81">
            <v>600</v>
          </cell>
          <cell r="AB81">
            <v>410</v>
          </cell>
          <cell r="AC81">
            <v>0.683333333333333</v>
          </cell>
          <cell r="AD81">
            <v>400</v>
          </cell>
          <cell r="AE81">
            <v>600</v>
          </cell>
          <cell r="AF81">
            <v>1.5</v>
          </cell>
          <cell r="AG81">
            <v>800</v>
          </cell>
          <cell r="AH81">
            <v>618</v>
          </cell>
          <cell r="AI81">
            <v>0.7725</v>
          </cell>
          <cell r="AJ81">
            <v>500</v>
          </cell>
        </row>
        <row r="82">
          <cell r="D82" t="str">
            <v>6900015-H26-C00</v>
          </cell>
          <cell r="E82" t="str">
            <v>SLT0001578</v>
          </cell>
        </row>
        <row r="82">
          <cell r="G82">
            <v>1300</v>
          </cell>
          <cell r="H82">
            <v>800</v>
          </cell>
          <cell r="I82">
            <v>0.615384615384615</v>
          </cell>
          <cell r="J82">
            <v>1500</v>
          </cell>
          <cell r="K82">
            <v>2500</v>
          </cell>
          <cell r="L82">
            <v>1.66666666666667</v>
          </cell>
          <cell r="M82">
            <v>5000</v>
          </cell>
          <cell r="N82">
            <v>4000</v>
          </cell>
          <cell r="O82">
            <v>0.8</v>
          </cell>
          <cell r="P82">
            <v>3000</v>
          </cell>
          <cell r="Q82">
            <v>600</v>
          </cell>
          <cell r="R82">
            <v>0.2</v>
          </cell>
          <cell r="S82">
            <v>2000</v>
          </cell>
          <cell r="T82">
            <v>1050</v>
          </cell>
          <cell r="U82">
            <v>0.525</v>
          </cell>
          <cell r="V82">
            <v>1300</v>
          </cell>
          <cell r="W82">
            <v>1600</v>
          </cell>
          <cell r="X82">
            <v>1.23076923076923</v>
          </cell>
          <cell r="Y82">
            <v>1300</v>
          </cell>
          <cell r="Z82">
            <v>0</v>
          </cell>
          <cell r="AA82">
            <v>1300</v>
          </cell>
          <cell r="AB82">
            <v>600</v>
          </cell>
          <cell r="AC82">
            <v>0.461538461538462</v>
          </cell>
          <cell r="AD82">
            <v>1500</v>
          </cell>
          <cell r="AE82">
            <v>1600</v>
          </cell>
          <cell r="AF82">
            <v>1.06666666666667</v>
          </cell>
          <cell r="AG82">
            <v>6500</v>
          </cell>
          <cell r="AH82">
            <v>2448</v>
          </cell>
          <cell r="AI82">
            <v>0.376615384615385</v>
          </cell>
          <cell r="AJ82">
            <v>2000</v>
          </cell>
        </row>
        <row r="83">
          <cell r="D83" t="str">
            <v>6800010AA95-C00</v>
          </cell>
          <cell r="E83" t="str">
            <v>SLT0010200</v>
          </cell>
          <cell r="F83" t="str">
            <v>J6F</v>
          </cell>
          <cell r="G83">
            <v>200</v>
          </cell>
          <cell r="H83">
            <v>179</v>
          </cell>
          <cell r="I83">
            <v>0.895</v>
          </cell>
          <cell r="J83">
            <v>150</v>
          </cell>
          <cell r="K83">
            <v>50</v>
          </cell>
          <cell r="L83">
            <v>0.333333333333333</v>
          </cell>
          <cell r="M83">
            <v>300</v>
          </cell>
          <cell r="N83">
            <v>479</v>
          </cell>
          <cell r="O83">
            <v>1.59666666666667</v>
          </cell>
          <cell r="P83">
            <v>300</v>
          </cell>
          <cell r="Q83">
            <v>275</v>
          </cell>
          <cell r="R83">
            <v>0.916666666666667</v>
          </cell>
          <cell r="S83">
            <v>300</v>
          </cell>
          <cell r="T83">
            <v>150</v>
          </cell>
          <cell r="U83">
            <v>0.5</v>
          </cell>
          <cell r="V83">
            <v>150</v>
          </cell>
          <cell r="W83">
            <v>50</v>
          </cell>
          <cell r="X83">
            <v>0.333333333333333</v>
          </cell>
          <cell r="Y83">
            <v>200</v>
          </cell>
          <cell r="Z83">
            <v>200</v>
          </cell>
          <cell r="AA83">
            <v>200</v>
          </cell>
          <cell r="AB83">
            <v>70</v>
          </cell>
          <cell r="AC83">
            <v>0.35</v>
          </cell>
          <cell r="AD83">
            <v>100</v>
          </cell>
          <cell r="AE83">
            <v>160</v>
          </cell>
          <cell r="AF83">
            <v>1.6</v>
          </cell>
          <cell r="AG83">
            <v>150</v>
          </cell>
          <cell r="AH83">
            <v>195</v>
          </cell>
          <cell r="AI83">
            <v>1.3</v>
          </cell>
          <cell r="AJ83">
            <v>200</v>
          </cell>
        </row>
        <row r="84">
          <cell r="D84" t="str">
            <v>6800010BH26-C00</v>
          </cell>
          <cell r="E84" t="str">
            <v>SLT0010202</v>
          </cell>
          <cell r="F84" t="str">
            <v>领途/轻卡减震/J7F</v>
          </cell>
          <cell r="G84">
            <v>400</v>
          </cell>
          <cell r="H84">
            <v>358</v>
          </cell>
          <cell r="I84">
            <v>0.895</v>
          </cell>
          <cell r="J84">
            <v>500</v>
          </cell>
          <cell r="K84">
            <v>660</v>
          </cell>
          <cell r="L84">
            <v>1.32</v>
          </cell>
          <cell r="M84">
            <v>2000</v>
          </cell>
          <cell r="N84">
            <v>1121</v>
          </cell>
          <cell r="O84">
            <v>0.5605</v>
          </cell>
          <cell r="P84">
            <v>1500</v>
          </cell>
          <cell r="Q84">
            <v>532</v>
          </cell>
          <cell r="R84">
            <v>0.354666666666667</v>
          </cell>
          <cell r="S84">
            <v>500</v>
          </cell>
          <cell r="T84">
            <v>316</v>
          </cell>
          <cell r="U84">
            <v>0.632</v>
          </cell>
          <cell r="V84">
            <v>450</v>
          </cell>
          <cell r="W84">
            <v>420</v>
          </cell>
          <cell r="X84">
            <v>0.933333333333333</v>
          </cell>
          <cell r="Y84">
            <v>500</v>
          </cell>
          <cell r="Z84">
            <v>364</v>
          </cell>
          <cell r="AA84">
            <v>500</v>
          </cell>
          <cell r="AB84">
            <v>496</v>
          </cell>
          <cell r="AC84">
            <v>0.992</v>
          </cell>
          <cell r="AD84">
            <v>650</v>
          </cell>
          <cell r="AE84">
            <v>594</v>
          </cell>
          <cell r="AF84">
            <v>0.913846153846154</v>
          </cell>
          <cell r="AG84">
            <v>1300</v>
          </cell>
          <cell r="AH84">
            <v>795</v>
          </cell>
          <cell r="AI84">
            <v>0.611538461538462</v>
          </cell>
          <cell r="AJ84">
            <v>800</v>
          </cell>
        </row>
        <row r="85">
          <cell r="D85" t="str">
            <v>6905020CH26-C00</v>
          </cell>
          <cell r="E85" t="str">
            <v>SLT0002438</v>
          </cell>
          <cell r="F85" t="str">
            <v>J7F</v>
          </cell>
          <cell r="G85">
            <v>500</v>
          </cell>
          <cell r="H85">
            <v>306</v>
          </cell>
          <cell r="I85">
            <v>0.612</v>
          </cell>
          <cell r="J85">
            <v>550</v>
          </cell>
          <cell r="K85">
            <v>835</v>
          </cell>
          <cell r="L85">
            <v>1.51818181818182</v>
          </cell>
          <cell r="M85">
            <v>2800</v>
          </cell>
          <cell r="N85">
            <v>1361</v>
          </cell>
          <cell r="O85">
            <v>0.486071428571429</v>
          </cell>
          <cell r="P85">
            <v>1800</v>
          </cell>
          <cell r="Q85">
            <v>651</v>
          </cell>
          <cell r="R85">
            <v>0.361666666666667</v>
          </cell>
          <cell r="S85">
            <v>700</v>
          </cell>
          <cell r="T85">
            <v>450</v>
          </cell>
          <cell r="U85">
            <v>0.642857142857143</v>
          </cell>
          <cell r="V85">
            <v>550</v>
          </cell>
          <cell r="W85">
            <v>395</v>
          </cell>
          <cell r="X85">
            <v>0.718181818181818</v>
          </cell>
          <cell r="Y85">
            <v>550</v>
          </cell>
          <cell r="Z85">
            <v>549</v>
          </cell>
          <cell r="AA85">
            <v>550</v>
          </cell>
          <cell r="AB85">
            <v>470</v>
          </cell>
          <cell r="AC85">
            <v>0.854545454545454</v>
          </cell>
          <cell r="AD85">
            <v>750</v>
          </cell>
          <cell r="AE85">
            <v>630</v>
          </cell>
          <cell r="AF85">
            <v>0.84</v>
          </cell>
          <cell r="AG85">
            <v>1600</v>
          </cell>
          <cell r="AH85">
            <v>810</v>
          </cell>
          <cell r="AI85">
            <v>0.50625</v>
          </cell>
          <cell r="AJ85">
            <v>1000</v>
          </cell>
        </row>
        <row r="86">
          <cell r="D86" t="str">
            <v>6905100-H26-C00</v>
          </cell>
          <cell r="E86" t="str">
            <v>SLT0002190</v>
          </cell>
          <cell r="F86" t="str">
            <v>J7F</v>
          </cell>
          <cell r="G86">
            <v>400</v>
          </cell>
          <cell r="H86">
            <v>400</v>
          </cell>
          <cell r="I86">
            <v>1</v>
          </cell>
          <cell r="J86">
            <v>500</v>
          </cell>
          <cell r="K86">
            <v>630</v>
          </cell>
          <cell r="L86">
            <v>1.26</v>
          </cell>
          <cell r="M86">
            <v>2200</v>
          </cell>
          <cell r="N86">
            <v>1120</v>
          </cell>
          <cell r="O86">
            <v>0.509090909090909</v>
          </cell>
          <cell r="P86">
            <v>1500</v>
          </cell>
          <cell r="Q86">
            <v>540</v>
          </cell>
          <cell r="R86">
            <v>0.36</v>
          </cell>
          <cell r="S86">
            <v>500</v>
          </cell>
          <cell r="T86">
            <v>420</v>
          </cell>
          <cell r="U86">
            <v>0.84</v>
          </cell>
          <cell r="V86">
            <v>490</v>
          </cell>
          <cell r="W86">
            <v>368</v>
          </cell>
          <cell r="X86">
            <v>0.751020408163265</v>
          </cell>
          <cell r="Y86">
            <v>550</v>
          </cell>
          <cell r="Z86">
            <v>491</v>
          </cell>
          <cell r="AA86">
            <v>550</v>
          </cell>
          <cell r="AB86">
            <v>400</v>
          </cell>
          <cell r="AC86">
            <v>0.727272727272727</v>
          </cell>
          <cell r="AD86">
            <v>650</v>
          </cell>
          <cell r="AE86">
            <v>643</v>
          </cell>
          <cell r="AF86">
            <v>0.989230769230769</v>
          </cell>
          <cell r="AG86">
            <v>1300</v>
          </cell>
          <cell r="AH86">
            <v>729</v>
          </cell>
          <cell r="AI86">
            <v>0.560769230769231</v>
          </cell>
          <cell r="AJ86">
            <v>800</v>
          </cell>
        </row>
        <row r="87">
          <cell r="D87" t="str">
            <v>6903010AH26-C00</v>
          </cell>
          <cell r="E87" t="str">
            <v>SLT0002432</v>
          </cell>
          <cell r="F87" t="str">
            <v>J7F</v>
          </cell>
          <cell r="G87">
            <v>400</v>
          </cell>
          <cell r="H87">
            <v>400</v>
          </cell>
          <cell r="I87">
            <v>1</v>
          </cell>
          <cell r="J87">
            <v>500</v>
          </cell>
          <cell r="K87">
            <v>600</v>
          </cell>
          <cell r="L87">
            <v>1.2</v>
          </cell>
          <cell r="M87">
            <v>2200</v>
          </cell>
          <cell r="N87">
            <v>1130</v>
          </cell>
          <cell r="O87">
            <v>0.513636363636364</v>
          </cell>
          <cell r="P87">
            <v>1500</v>
          </cell>
          <cell r="Q87">
            <v>600</v>
          </cell>
          <cell r="R87">
            <v>0.4</v>
          </cell>
          <cell r="S87">
            <v>500</v>
          </cell>
          <cell r="T87">
            <v>430</v>
          </cell>
          <cell r="U87">
            <v>0.86</v>
          </cell>
          <cell r="V87">
            <v>450</v>
          </cell>
          <cell r="W87">
            <v>352</v>
          </cell>
          <cell r="X87">
            <v>0.782222222222222</v>
          </cell>
          <cell r="Y87">
            <v>550</v>
          </cell>
          <cell r="Z87">
            <v>480</v>
          </cell>
          <cell r="AA87">
            <v>550</v>
          </cell>
          <cell r="AB87">
            <v>420</v>
          </cell>
          <cell r="AC87">
            <v>0.763636363636364</v>
          </cell>
          <cell r="AD87">
            <v>650</v>
          </cell>
          <cell r="AE87">
            <v>551</v>
          </cell>
          <cell r="AF87">
            <v>0.847692307692308</v>
          </cell>
          <cell r="AG87">
            <v>1300</v>
          </cell>
          <cell r="AH87">
            <v>740</v>
          </cell>
          <cell r="AI87">
            <v>0.569230769230769</v>
          </cell>
          <cell r="AJ87">
            <v>800</v>
          </cell>
        </row>
        <row r="88">
          <cell r="D88" t="str">
            <v>6800010HH26-C00</v>
          </cell>
          <cell r="E88" t="str">
            <v>SLT0010666</v>
          </cell>
          <cell r="F88" t="str">
            <v>领途/轻卡减震/J7F</v>
          </cell>
          <cell r="G88">
            <v>100</v>
          </cell>
          <cell r="H88">
            <v>60</v>
          </cell>
          <cell r="I88">
            <v>0.6</v>
          </cell>
          <cell r="J88">
            <v>50</v>
          </cell>
          <cell r="K88">
            <v>74</v>
          </cell>
          <cell r="L88">
            <v>1.48</v>
          </cell>
          <cell r="M88">
            <v>400</v>
          </cell>
          <cell r="N88">
            <v>279</v>
          </cell>
          <cell r="O88">
            <v>0.6975</v>
          </cell>
          <cell r="P88">
            <v>300</v>
          </cell>
          <cell r="Q88">
            <v>171</v>
          </cell>
          <cell r="R88">
            <v>0.57</v>
          </cell>
          <cell r="S88">
            <v>200</v>
          </cell>
          <cell r="T88">
            <v>60</v>
          </cell>
          <cell r="U88">
            <v>0.3</v>
          </cell>
          <cell r="V88">
            <v>100</v>
          </cell>
          <cell r="W88">
            <v>74</v>
          </cell>
          <cell r="X88">
            <v>0.74</v>
          </cell>
          <cell r="Y88">
            <v>100</v>
          </cell>
          <cell r="Z88">
            <v>40</v>
          </cell>
          <cell r="AA88">
            <v>100</v>
          </cell>
          <cell r="AB88">
            <v>100</v>
          </cell>
          <cell r="AC88">
            <v>1</v>
          </cell>
          <cell r="AD88">
            <v>100</v>
          </cell>
          <cell r="AE88">
            <v>50</v>
          </cell>
          <cell r="AF88">
            <v>0.5</v>
          </cell>
          <cell r="AG88">
            <v>300</v>
          </cell>
          <cell r="AH88">
            <v>120</v>
          </cell>
          <cell r="AI88">
            <v>0.4</v>
          </cell>
          <cell r="AJ88">
            <v>200</v>
          </cell>
        </row>
        <row r="89">
          <cell r="D89" t="str">
            <v>6905100-H22-C00</v>
          </cell>
          <cell r="E89" t="str">
            <v>SLT0002147</v>
          </cell>
          <cell r="F89" t="str">
            <v>J7F</v>
          </cell>
          <cell r="G89">
            <v>100</v>
          </cell>
          <cell r="H89">
            <v>100</v>
          </cell>
          <cell r="I89">
            <v>1</v>
          </cell>
          <cell r="J89">
            <v>50</v>
          </cell>
          <cell r="K89">
            <v>0</v>
          </cell>
          <cell r="L89">
            <v>0</v>
          </cell>
          <cell r="M89">
            <v>400</v>
          </cell>
          <cell r="N89">
            <v>356</v>
          </cell>
          <cell r="O89">
            <v>0.89</v>
          </cell>
          <cell r="P89">
            <v>300</v>
          </cell>
          <cell r="Q89">
            <v>160</v>
          </cell>
          <cell r="R89">
            <v>0.533333333333333</v>
          </cell>
          <cell r="S89">
            <v>350</v>
          </cell>
          <cell r="T89">
            <v>100</v>
          </cell>
          <cell r="U89">
            <v>0.285714285714286</v>
          </cell>
          <cell r="V89">
            <v>160</v>
          </cell>
          <cell r="W89">
            <v>100</v>
          </cell>
          <cell r="X89">
            <v>0.625</v>
          </cell>
          <cell r="Y89">
            <v>100</v>
          </cell>
          <cell r="Z89">
            <v>34</v>
          </cell>
          <cell r="AA89">
            <v>100</v>
          </cell>
          <cell r="AB89">
            <v>100</v>
          </cell>
          <cell r="AC89">
            <v>1</v>
          </cell>
          <cell r="AD89">
            <v>150</v>
          </cell>
          <cell r="AE89">
            <v>150</v>
          </cell>
          <cell r="AF89">
            <v>1</v>
          </cell>
          <cell r="AG89">
            <v>380</v>
          </cell>
          <cell r="AH89">
            <v>70</v>
          </cell>
          <cell r="AI89">
            <v>0.184210526315789</v>
          </cell>
          <cell r="AJ89">
            <v>250</v>
          </cell>
        </row>
        <row r="90">
          <cell r="D90" t="str">
            <v>6903010AH22-C00</v>
          </cell>
          <cell r="E90" t="str">
            <v>SLT0010188</v>
          </cell>
          <cell r="F90" t="str">
            <v>J7F</v>
          </cell>
          <cell r="G90">
            <v>100</v>
          </cell>
          <cell r="H90">
            <v>100</v>
          </cell>
          <cell r="I90">
            <v>1</v>
          </cell>
          <cell r="J90">
            <v>50</v>
          </cell>
          <cell r="K90">
            <v>0</v>
          </cell>
          <cell r="L90">
            <v>0</v>
          </cell>
          <cell r="M90">
            <v>400</v>
          </cell>
          <cell r="N90">
            <v>299</v>
          </cell>
          <cell r="O90">
            <v>0.7475</v>
          </cell>
          <cell r="P90">
            <v>300</v>
          </cell>
          <cell r="Q90">
            <v>193</v>
          </cell>
          <cell r="R90">
            <v>0.643333333333333</v>
          </cell>
          <cell r="S90">
            <v>200</v>
          </cell>
          <cell r="T90">
            <v>139</v>
          </cell>
          <cell r="U90">
            <v>0.695</v>
          </cell>
          <cell r="V90">
            <v>100</v>
          </cell>
          <cell r="W90">
            <v>50</v>
          </cell>
          <cell r="X90">
            <v>0.5</v>
          </cell>
          <cell r="Y90">
            <v>100</v>
          </cell>
          <cell r="Z90">
            <v>100</v>
          </cell>
          <cell r="AA90">
            <v>100</v>
          </cell>
          <cell r="AB90">
            <v>49</v>
          </cell>
          <cell r="AC90">
            <v>0.49</v>
          </cell>
          <cell r="AD90">
            <v>100</v>
          </cell>
          <cell r="AE90">
            <v>60</v>
          </cell>
          <cell r="AF90">
            <v>0.6</v>
          </cell>
          <cell r="AG90">
            <v>300</v>
          </cell>
          <cell r="AH90">
            <v>118</v>
          </cell>
          <cell r="AI90">
            <v>0.393333333333333</v>
          </cell>
          <cell r="AJ90">
            <v>200</v>
          </cell>
        </row>
        <row r="91">
          <cell r="D91" t="str">
            <v>6905020BH26-C00</v>
          </cell>
          <cell r="E91" t="str">
            <v>SLT0002439</v>
          </cell>
        </row>
        <row r="91">
          <cell r="G91">
            <v>0</v>
          </cell>
          <cell r="H91">
            <v>0</v>
          </cell>
          <cell r="I91" t="e">
            <v>#DIV/0!</v>
          </cell>
        </row>
        <row r="91">
          <cell r="K91">
            <v>0</v>
          </cell>
          <cell r="L91" t="e">
            <v>#DIV/0!</v>
          </cell>
        </row>
        <row r="91">
          <cell r="Q91">
            <v>60</v>
          </cell>
          <cell r="R91" t="e">
            <v>#DIV/0!</v>
          </cell>
        </row>
        <row r="91">
          <cell r="U91" t="e">
            <v>#DIV/0!</v>
          </cell>
        </row>
        <row r="91">
          <cell r="W91">
            <v>0</v>
          </cell>
          <cell r="X91" t="e">
            <v>#DIV/0!</v>
          </cell>
        </row>
        <row r="91">
          <cell r="Z91">
            <v>0</v>
          </cell>
        </row>
        <row r="91">
          <cell r="AE91">
            <v>5</v>
          </cell>
          <cell r="AF91" t="e">
            <v>#DIV/0!</v>
          </cell>
          <cell r="AG91">
            <v>0</v>
          </cell>
          <cell r="AH91">
            <v>0</v>
          </cell>
          <cell r="AI91" t="e">
            <v>#DIV/0!</v>
          </cell>
          <cell r="AJ91">
            <v>0</v>
          </cell>
        </row>
        <row r="92">
          <cell r="D92" t="str">
            <v>6800010DH26-C00</v>
          </cell>
          <cell r="E92" t="str">
            <v>SLT0002437</v>
          </cell>
          <cell r="F92" t="str">
            <v>副背借用6905020BA95-C00</v>
          </cell>
          <cell r="G92">
            <v>50</v>
          </cell>
          <cell r="H92">
            <v>50</v>
          </cell>
          <cell r="I92">
            <v>1</v>
          </cell>
          <cell r="J92">
            <v>150</v>
          </cell>
          <cell r="K92">
            <v>215</v>
          </cell>
          <cell r="L92">
            <v>1.43333333333333</v>
          </cell>
          <cell r="M92">
            <v>600</v>
          </cell>
          <cell r="N92">
            <v>455</v>
          </cell>
          <cell r="O92">
            <v>0.758333333333333</v>
          </cell>
          <cell r="P92">
            <v>500</v>
          </cell>
          <cell r="Q92">
            <v>405</v>
          </cell>
          <cell r="R92">
            <v>0.81</v>
          </cell>
          <cell r="S92">
            <v>300</v>
          </cell>
          <cell r="T92">
            <v>148</v>
          </cell>
          <cell r="U92">
            <v>0.493333333333333</v>
          </cell>
          <cell r="V92">
            <v>250</v>
          </cell>
          <cell r="W92">
            <v>338</v>
          </cell>
          <cell r="X92">
            <v>1.352</v>
          </cell>
          <cell r="Y92">
            <v>150</v>
          </cell>
          <cell r="Z92">
            <v>144</v>
          </cell>
          <cell r="AA92">
            <v>150</v>
          </cell>
          <cell r="AB92">
            <v>156</v>
          </cell>
          <cell r="AC92">
            <v>1.04</v>
          </cell>
          <cell r="AD92">
            <v>180</v>
          </cell>
          <cell r="AE92">
            <v>291</v>
          </cell>
          <cell r="AF92">
            <v>1.61666666666667</v>
          </cell>
          <cell r="AG92">
            <v>700</v>
          </cell>
          <cell r="AH92">
            <v>287</v>
          </cell>
          <cell r="AI92">
            <v>0.41</v>
          </cell>
          <cell r="AJ92">
            <v>300</v>
          </cell>
        </row>
        <row r="93">
          <cell r="D93" t="str">
            <v>6800010CA95-C00</v>
          </cell>
          <cell r="E93" t="str">
            <v>SLT0011515</v>
          </cell>
          <cell r="F93" t="str">
            <v>替代AA95换布套、 加气囊减震、加BH26扶手</v>
          </cell>
          <cell r="G93">
            <v>50</v>
          </cell>
          <cell r="H93">
            <v>192</v>
          </cell>
          <cell r="I93">
            <v>3.84</v>
          </cell>
          <cell r="J93">
            <v>250</v>
          </cell>
          <cell r="K93">
            <v>283</v>
          </cell>
          <cell r="L93">
            <v>1.132</v>
          </cell>
          <cell r="M93">
            <v>800</v>
          </cell>
          <cell r="N93">
            <v>498</v>
          </cell>
          <cell r="O93">
            <v>0.6225</v>
          </cell>
          <cell r="P93">
            <v>600</v>
          </cell>
          <cell r="Q93">
            <v>255</v>
          </cell>
          <cell r="R93">
            <v>0.425</v>
          </cell>
          <cell r="S93">
            <v>300</v>
          </cell>
          <cell r="T93">
            <v>108</v>
          </cell>
          <cell r="U93">
            <v>0.36</v>
          </cell>
          <cell r="V93">
            <v>100</v>
          </cell>
          <cell r="W93">
            <v>1</v>
          </cell>
          <cell r="X93">
            <v>0.01</v>
          </cell>
          <cell r="Y93">
            <v>100</v>
          </cell>
          <cell r="Z93">
            <v>2</v>
          </cell>
          <cell r="AA93">
            <v>100</v>
          </cell>
        </row>
        <row r="93">
          <cell r="AC93">
            <v>0</v>
          </cell>
          <cell r="AD93">
            <v>150</v>
          </cell>
          <cell r="AE93">
            <v>8</v>
          </cell>
          <cell r="AF93">
            <v>0.0533333333333333</v>
          </cell>
          <cell r="AG93">
            <v>0</v>
          </cell>
          <cell r="AH93">
            <v>20</v>
          </cell>
          <cell r="AI93" t="e">
            <v>#DIV/0!</v>
          </cell>
          <cell r="AJ93">
            <v>0</v>
          </cell>
        </row>
        <row r="94">
          <cell r="D94" t="str">
            <v>6905020BA95-C00</v>
          </cell>
          <cell r="E94" t="str">
            <v>SLT0011505</v>
          </cell>
          <cell r="F94" t="str">
            <v>J6F</v>
          </cell>
          <cell r="G94">
            <v>100</v>
          </cell>
          <cell r="H94">
            <v>286</v>
          </cell>
          <cell r="I94">
            <v>2.86</v>
          </cell>
          <cell r="J94">
            <v>400</v>
          </cell>
          <cell r="K94">
            <v>498</v>
          </cell>
          <cell r="L94">
            <v>1.245</v>
          </cell>
          <cell r="M94">
            <v>1400</v>
          </cell>
          <cell r="N94">
            <v>1011</v>
          </cell>
          <cell r="O94">
            <v>0.722142857142857</v>
          </cell>
          <cell r="P94">
            <v>1100</v>
          </cell>
          <cell r="Q94">
            <v>398</v>
          </cell>
          <cell r="R94">
            <v>0.361818181818182</v>
          </cell>
          <cell r="S94">
            <v>600</v>
          </cell>
          <cell r="T94">
            <v>300</v>
          </cell>
          <cell r="U94">
            <v>0.5</v>
          </cell>
          <cell r="V94">
            <v>350</v>
          </cell>
          <cell r="W94">
            <v>1</v>
          </cell>
          <cell r="X94">
            <v>0.00285714285714286</v>
          </cell>
          <cell r="Y94">
            <v>250</v>
          </cell>
          <cell r="Z94">
            <v>2</v>
          </cell>
          <cell r="AA94">
            <v>250</v>
          </cell>
          <cell r="AB94">
            <v>171</v>
          </cell>
          <cell r="AC94">
            <v>0.684</v>
          </cell>
          <cell r="AD94">
            <v>330</v>
          </cell>
          <cell r="AE94">
            <v>0</v>
          </cell>
          <cell r="AF94">
            <v>0</v>
          </cell>
          <cell r="AG94">
            <v>700</v>
          </cell>
          <cell r="AH94">
            <v>296</v>
          </cell>
          <cell r="AI94">
            <v>0.422857142857143</v>
          </cell>
          <cell r="AJ94">
            <v>300</v>
          </cell>
        </row>
        <row r="95">
          <cell r="D95" t="str">
            <v>6905100BA95-C00</v>
          </cell>
          <cell r="E95" t="str">
            <v>SLT0011506</v>
          </cell>
          <cell r="F95" t="str">
            <v>J6F</v>
          </cell>
          <cell r="G95">
            <v>50</v>
          </cell>
          <cell r="H95">
            <v>200</v>
          </cell>
          <cell r="I95">
            <v>4</v>
          </cell>
          <cell r="J95">
            <v>250</v>
          </cell>
          <cell r="K95">
            <v>249</v>
          </cell>
          <cell r="L95">
            <v>0.996</v>
          </cell>
          <cell r="M95">
            <v>800</v>
          </cell>
          <cell r="N95">
            <v>534</v>
          </cell>
          <cell r="O95">
            <v>0.6675</v>
          </cell>
          <cell r="P95">
            <v>600</v>
          </cell>
          <cell r="Q95">
            <v>150</v>
          </cell>
          <cell r="R95">
            <v>0.25</v>
          </cell>
          <cell r="S95">
            <v>300</v>
          </cell>
          <cell r="T95">
            <v>200</v>
          </cell>
          <cell r="U95">
            <v>0.666666666666667</v>
          </cell>
          <cell r="V95">
            <v>100</v>
          </cell>
          <cell r="W95">
            <v>1</v>
          </cell>
          <cell r="X95">
            <v>0.01</v>
          </cell>
          <cell r="Y95">
            <v>100</v>
          </cell>
          <cell r="Z95">
            <v>2</v>
          </cell>
          <cell r="AA95">
            <v>100</v>
          </cell>
        </row>
        <row r="95">
          <cell r="AC95">
            <v>0</v>
          </cell>
          <cell r="AD95">
            <v>150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 t="e">
            <v>#DIV/0!</v>
          </cell>
          <cell r="AJ95">
            <v>0</v>
          </cell>
        </row>
        <row r="96">
          <cell r="D96" t="str">
            <v>6903010BA95-C00</v>
          </cell>
          <cell r="E96" t="str">
            <v>SLT0011507</v>
          </cell>
          <cell r="F96" t="str">
            <v>J6F</v>
          </cell>
          <cell r="G96">
            <v>50</v>
          </cell>
          <cell r="H96">
            <v>200</v>
          </cell>
          <cell r="I96">
            <v>4</v>
          </cell>
          <cell r="J96">
            <v>250</v>
          </cell>
          <cell r="K96">
            <v>250</v>
          </cell>
          <cell r="L96">
            <v>1</v>
          </cell>
          <cell r="M96">
            <v>800</v>
          </cell>
          <cell r="N96">
            <v>619</v>
          </cell>
          <cell r="O96">
            <v>0.77375</v>
          </cell>
          <cell r="P96">
            <v>600</v>
          </cell>
          <cell r="Q96">
            <v>200</v>
          </cell>
          <cell r="R96">
            <v>0.333333333333333</v>
          </cell>
          <cell r="S96">
            <v>300</v>
          </cell>
          <cell r="T96">
            <v>100</v>
          </cell>
          <cell r="U96">
            <v>0.333333333333333</v>
          </cell>
          <cell r="V96">
            <v>100</v>
          </cell>
          <cell r="W96">
            <v>1</v>
          </cell>
          <cell r="X96">
            <v>0.01</v>
          </cell>
          <cell r="Y96">
            <v>100</v>
          </cell>
          <cell r="Z96">
            <v>2</v>
          </cell>
          <cell r="AA96">
            <v>100</v>
          </cell>
        </row>
        <row r="96">
          <cell r="AC96">
            <v>0</v>
          </cell>
          <cell r="AD96">
            <v>150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 t="e">
            <v>#DIV/0!</v>
          </cell>
          <cell r="AJ96">
            <v>0</v>
          </cell>
        </row>
        <row r="97">
          <cell r="D97" t="str">
            <v>6905100AA97-C00</v>
          </cell>
          <cell r="E97" t="str">
            <v>SLT0011533</v>
          </cell>
          <cell r="F97" t="str">
            <v>J6F</v>
          </cell>
          <cell r="G97">
            <v>50</v>
          </cell>
          <cell r="H97">
            <v>90</v>
          </cell>
          <cell r="I97">
            <v>1.8</v>
          </cell>
          <cell r="J97">
            <v>150</v>
          </cell>
          <cell r="K97">
            <v>200</v>
          </cell>
          <cell r="L97">
            <v>1.33333333333333</v>
          </cell>
          <cell r="M97">
            <v>600</v>
          </cell>
          <cell r="N97">
            <v>635</v>
          </cell>
          <cell r="O97">
            <v>1.05833333333333</v>
          </cell>
          <cell r="P97">
            <v>500</v>
          </cell>
          <cell r="Q97">
            <v>232</v>
          </cell>
          <cell r="R97">
            <v>0.464</v>
          </cell>
          <cell r="S97">
            <v>300</v>
          </cell>
          <cell r="T97">
            <v>250</v>
          </cell>
          <cell r="U97">
            <v>0.833333333333333</v>
          </cell>
          <cell r="V97">
            <v>250</v>
          </cell>
          <cell r="W97">
            <v>389</v>
          </cell>
          <cell r="X97">
            <v>1.556</v>
          </cell>
          <cell r="Y97">
            <v>150</v>
          </cell>
          <cell r="Z97">
            <v>160</v>
          </cell>
          <cell r="AA97">
            <v>150</v>
          </cell>
          <cell r="AB97">
            <v>197</v>
          </cell>
          <cell r="AC97">
            <v>1.31333333333333</v>
          </cell>
          <cell r="AD97">
            <v>180</v>
          </cell>
          <cell r="AE97">
            <v>304</v>
          </cell>
          <cell r="AF97">
            <v>1.68888888888889</v>
          </cell>
          <cell r="AG97">
            <v>700</v>
          </cell>
          <cell r="AH97">
            <v>301</v>
          </cell>
          <cell r="AI97">
            <v>0.43</v>
          </cell>
          <cell r="AJ97">
            <v>300</v>
          </cell>
        </row>
        <row r="98">
          <cell r="D98" t="str">
            <v>6903010AA97-C00</v>
          </cell>
          <cell r="E98" t="str">
            <v>SLT0011534</v>
          </cell>
          <cell r="F98" t="str">
            <v>J6F</v>
          </cell>
          <cell r="G98">
            <v>50</v>
          </cell>
          <cell r="H98">
            <v>90</v>
          </cell>
          <cell r="I98">
            <v>1.8</v>
          </cell>
          <cell r="J98">
            <v>150</v>
          </cell>
          <cell r="K98">
            <v>200</v>
          </cell>
          <cell r="L98">
            <v>1.33333333333333</v>
          </cell>
          <cell r="M98">
            <v>600</v>
          </cell>
          <cell r="N98">
            <v>610</v>
          </cell>
          <cell r="O98">
            <v>1.01666666666667</v>
          </cell>
          <cell r="P98">
            <v>500</v>
          </cell>
          <cell r="Q98">
            <v>350</v>
          </cell>
          <cell r="R98">
            <v>0.7</v>
          </cell>
          <cell r="S98">
            <v>300</v>
          </cell>
          <cell r="T98">
            <v>251</v>
          </cell>
          <cell r="U98">
            <v>0.836666666666667</v>
          </cell>
          <cell r="V98">
            <v>250</v>
          </cell>
          <cell r="W98">
            <v>281</v>
          </cell>
          <cell r="X98">
            <v>1.124</v>
          </cell>
          <cell r="Y98">
            <v>150</v>
          </cell>
          <cell r="Z98">
            <v>113</v>
          </cell>
          <cell r="AA98">
            <v>150</v>
          </cell>
          <cell r="AB98">
            <v>180</v>
          </cell>
          <cell r="AC98">
            <v>1.2</v>
          </cell>
          <cell r="AD98">
            <v>180</v>
          </cell>
          <cell r="AE98">
            <v>276</v>
          </cell>
          <cell r="AF98">
            <v>1.53333333333333</v>
          </cell>
          <cell r="AG98">
            <v>700</v>
          </cell>
          <cell r="AH98">
            <v>297</v>
          </cell>
          <cell r="AI98">
            <v>0.424285714285714</v>
          </cell>
          <cell r="AJ98">
            <v>300</v>
          </cell>
        </row>
        <row r="99">
          <cell r="D99" t="str">
            <v>6800010-H26-C00</v>
          </cell>
          <cell r="E99" t="str">
            <v>SLT0002174</v>
          </cell>
        </row>
        <row r="99">
          <cell r="Q99">
            <v>0</v>
          </cell>
        </row>
        <row r="99">
          <cell r="S99">
            <v>150</v>
          </cell>
          <cell r="T99">
            <v>100</v>
          </cell>
          <cell r="U99">
            <v>0.666666666666667</v>
          </cell>
          <cell r="V99">
            <v>100</v>
          </cell>
          <cell r="W99">
            <v>47</v>
          </cell>
          <cell r="X99">
            <v>0.47</v>
          </cell>
          <cell r="Y99">
            <v>50</v>
          </cell>
          <cell r="Z99">
            <v>20</v>
          </cell>
          <cell r="AA99">
            <v>50</v>
          </cell>
          <cell r="AB99">
            <v>20</v>
          </cell>
          <cell r="AC99">
            <v>0.4</v>
          </cell>
          <cell r="AD99">
            <v>50</v>
          </cell>
          <cell r="AE99">
            <v>53</v>
          </cell>
          <cell r="AF99">
            <v>1.06</v>
          </cell>
          <cell r="AG99">
            <v>80</v>
          </cell>
          <cell r="AH99">
            <v>0</v>
          </cell>
          <cell r="AI99">
            <v>0</v>
          </cell>
          <cell r="AJ99">
            <v>50</v>
          </cell>
        </row>
        <row r="100">
          <cell r="D100" t="str">
            <v>6903010-H22-C00</v>
          </cell>
          <cell r="E100" t="str">
            <v>SLT0002156</v>
          </cell>
        </row>
        <row r="100">
          <cell r="Q100">
            <v>20</v>
          </cell>
        </row>
        <row r="100">
          <cell r="S100">
            <v>150</v>
          </cell>
          <cell r="T100">
            <v>50</v>
          </cell>
          <cell r="U100">
            <v>0.333333333333333</v>
          </cell>
          <cell r="V100">
            <v>60</v>
          </cell>
          <cell r="W100">
            <v>50</v>
          </cell>
          <cell r="X100">
            <v>0.833333333333333</v>
          </cell>
          <cell r="Y100">
            <v>50</v>
          </cell>
          <cell r="Z100">
            <v>50</v>
          </cell>
          <cell r="AA100">
            <v>50</v>
          </cell>
          <cell r="AB100">
            <v>20</v>
          </cell>
          <cell r="AC100">
            <v>0.4</v>
          </cell>
          <cell r="AD100">
            <v>50</v>
          </cell>
          <cell r="AE100">
            <v>35</v>
          </cell>
          <cell r="AF100">
            <v>0.7</v>
          </cell>
          <cell r="AG100">
            <v>80</v>
          </cell>
          <cell r="AH100">
            <v>30</v>
          </cell>
          <cell r="AI100">
            <v>0.375</v>
          </cell>
          <cell r="AJ100">
            <v>50</v>
          </cell>
        </row>
        <row r="101">
          <cell r="D101" t="str">
            <v>6903010-H26-C00</v>
          </cell>
          <cell r="E101" t="str">
            <v>SLT0002192</v>
          </cell>
        </row>
        <row r="101">
          <cell r="Q101">
            <v>10</v>
          </cell>
        </row>
        <row r="101">
          <cell r="S101">
            <v>50</v>
          </cell>
          <cell r="T101">
            <v>50</v>
          </cell>
          <cell r="U101">
            <v>1</v>
          </cell>
          <cell r="V101">
            <v>40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</row>
        <row r="101">
          <cell r="AE101">
            <v>0</v>
          </cell>
          <cell r="AF101" t="e">
            <v>#DIV/0!</v>
          </cell>
          <cell r="AG101">
            <v>0</v>
          </cell>
          <cell r="AH101">
            <v>0</v>
          </cell>
          <cell r="AI101" t="e">
            <v>#DIV/0!</v>
          </cell>
          <cell r="AJ101">
            <v>0</v>
          </cell>
        </row>
        <row r="102">
          <cell r="D102" t="str">
            <v>6905020-H26-C00</v>
          </cell>
          <cell r="E102" t="str">
            <v>SLT0002185</v>
          </cell>
        </row>
        <row r="102">
          <cell r="Q102">
            <v>0</v>
          </cell>
        </row>
        <row r="102">
          <cell r="S102">
            <v>700</v>
          </cell>
          <cell r="T102">
            <v>90</v>
          </cell>
          <cell r="U102">
            <v>0.128571428571429</v>
          </cell>
          <cell r="V102">
            <v>100</v>
          </cell>
          <cell r="W102">
            <v>50</v>
          </cell>
          <cell r="X102">
            <v>0.5</v>
          </cell>
          <cell r="Y102">
            <v>50</v>
          </cell>
          <cell r="Z102">
            <v>32</v>
          </cell>
          <cell r="AA102">
            <v>50</v>
          </cell>
          <cell r="AB102">
            <v>20</v>
          </cell>
          <cell r="AC102">
            <v>0.4</v>
          </cell>
          <cell r="AD102">
            <v>50</v>
          </cell>
          <cell r="AE102">
            <v>48</v>
          </cell>
          <cell r="AF102">
            <v>0.96</v>
          </cell>
          <cell r="AG102">
            <v>80</v>
          </cell>
          <cell r="AH102">
            <v>26</v>
          </cell>
          <cell r="AI102">
            <v>0.325</v>
          </cell>
          <cell r="AJ102">
            <v>50</v>
          </cell>
        </row>
        <row r="103">
          <cell r="D103" t="str">
            <v>6905020-H95-C00</v>
          </cell>
          <cell r="E103" t="str">
            <v>SLT0011562</v>
          </cell>
        </row>
        <row r="103">
          <cell r="P103">
            <v>50</v>
          </cell>
          <cell r="Q103">
            <v>0</v>
          </cell>
          <cell r="R103">
            <v>0</v>
          </cell>
        </row>
        <row r="103">
          <cell r="U103" t="e">
            <v>#DIV/0!</v>
          </cell>
        </row>
        <row r="103">
          <cell r="X103" t="e">
            <v>#DIV/0!</v>
          </cell>
        </row>
        <row r="103">
          <cell r="AC103" t="e">
            <v>#DIV/0!</v>
          </cell>
        </row>
        <row r="103">
          <cell r="AE103">
            <v>0</v>
          </cell>
          <cell r="AF103" t="e">
            <v>#DIV/0!</v>
          </cell>
          <cell r="AG103">
            <v>0</v>
          </cell>
        </row>
        <row r="103">
          <cell r="AI103" t="e">
            <v>#DIV/0!</v>
          </cell>
        </row>
        <row r="104">
          <cell r="D104" t="str">
            <v>6905100-H87-C00</v>
          </cell>
          <cell r="E104" t="str">
            <v>SLT0011564</v>
          </cell>
        </row>
        <row r="104">
          <cell r="P104">
            <v>50</v>
          </cell>
          <cell r="Q104">
            <v>0</v>
          </cell>
          <cell r="R104">
            <v>0</v>
          </cell>
        </row>
        <row r="104">
          <cell r="U104" t="e">
            <v>#DIV/0!</v>
          </cell>
        </row>
        <row r="104">
          <cell r="X104" t="e">
            <v>#DIV/0!</v>
          </cell>
        </row>
        <row r="104">
          <cell r="AC104" t="e">
            <v>#DIV/0!</v>
          </cell>
        </row>
        <row r="104">
          <cell r="AE104">
            <v>0</v>
          </cell>
          <cell r="AF104" t="e">
            <v>#DIV/0!</v>
          </cell>
          <cell r="AG104">
            <v>0</v>
          </cell>
        </row>
        <row r="104">
          <cell r="AI104" t="e">
            <v>#DIV/0!</v>
          </cell>
        </row>
        <row r="105">
          <cell r="D105" t="str">
            <v>6903010-H87-C00</v>
          </cell>
          <cell r="E105" t="str">
            <v>SLT0011566</v>
          </cell>
        </row>
        <row r="105">
          <cell r="P105">
            <v>50</v>
          </cell>
          <cell r="Q105">
            <v>0</v>
          </cell>
          <cell r="R105">
            <v>0</v>
          </cell>
        </row>
        <row r="105">
          <cell r="U105" t="e">
            <v>#DIV/0!</v>
          </cell>
        </row>
        <row r="105">
          <cell r="X105" t="e">
            <v>#DIV/0!</v>
          </cell>
        </row>
        <row r="105">
          <cell r="AC105" t="e">
            <v>#DIV/0!</v>
          </cell>
        </row>
        <row r="105">
          <cell r="AE105">
            <v>0</v>
          </cell>
          <cell r="AF105" t="e">
            <v>#DIV/0!</v>
          </cell>
          <cell r="AG105">
            <v>0</v>
          </cell>
        </row>
        <row r="105">
          <cell r="AI105" t="e">
            <v>#DIV/0!</v>
          </cell>
        </row>
        <row r="106">
          <cell r="D106" t="str">
            <v>6800010AH95-C00</v>
          </cell>
        </row>
        <row r="106">
          <cell r="P106">
            <v>50</v>
          </cell>
          <cell r="Q106">
            <v>0</v>
          </cell>
          <cell r="R106">
            <v>0</v>
          </cell>
        </row>
        <row r="106">
          <cell r="U106" t="e">
            <v>#DIV/0!</v>
          </cell>
        </row>
        <row r="106">
          <cell r="X106" t="e">
            <v>#DIV/0!</v>
          </cell>
        </row>
        <row r="106">
          <cell r="AC106" t="e">
            <v>#DIV/0!</v>
          </cell>
        </row>
        <row r="106">
          <cell r="AE106">
            <v>0</v>
          </cell>
          <cell r="AF106" t="e">
            <v>#DIV/0!</v>
          </cell>
          <cell r="AG106">
            <v>0</v>
          </cell>
        </row>
        <row r="106">
          <cell r="AI106" t="e">
            <v>#DIV/0!</v>
          </cell>
        </row>
        <row r="107">
          <cell r="D107" t="str">
            <v>6800010MA96</v>
          </cell>
          <cell r="E107" t="str">
            <v>SLT0011801</v>
          </cell>
        </row>
        <row r="107">
          <cell r="AD107">
            <v>940</v>
          </cell>
          <cell r="AE107">
            <v>60</v>
          </cell>
          <cell r="AF107">
            <v>0.0638297872340425</v>
          </cell>
          <cell r="AG107">
            <v>1800</v>
          </cell>
          <cell r="AH107">
            <v>267</v>
          </cell>
          <cell r="AI107">
            <v>0.148333333333333</v>
          </cell>
          <cell r="AJ107">
            <v>500</v>
          </cell>
        </row>
        <row r="108">
          <cell r="D108" t="str">
            <v>6905020MA96</v>
          </cell>
          <cell r="E108" t="str">
            <v>SLT0011818</v>
          </cell>
        </row>
        <row r="108">
          <cell r="AD108">
            <v>1950</v>
          </cell>
          <cell r="AE108">
            <v>204</v>
          </cell>
          <cell r="AF108">
            <v>0.104615384615385</v>
          </cell>
          <cell r="AG108">
            <v>2300</v>
          </cell>
          <cell r="AH108">
            <v>628</v>
          </cell>
          <cell r="AI108">
            <v>0.27304347826087</v>
          </cell>
          <cell r="AJ108">
            <v>1200</v>
          </cell>
        </row>
        <row r="109">
          <cell r="D109" t="str">
            <v>6905100MA96</v>
          </cell>
          <cell r="E109" t="str">
            <v>SLT0011823</v>
          </cell>
        </row>
        <row r="109">
          <cell r="AD109">
            <v>940</v>
          </cell>
          <cell r="AE109">
            <v>84</v>
          </cell>
          <cell r="AF109">
            <v>0.0893617021276596</v>
          </cell>
          <cell r="AG109">
            <v>1800</v>
          </cell>
          <cell r="AH109">
            <v>280</v>
          </cell>
          <cell r="AI109">
            <v>0.155555555555556</v>
          </cell>
          <cell r="AJ109">
            <v>500</v>
          </cell>
        </row>
        <row r="110">
          <cell r="D110" t="str">
            <v>6903010MA96</v>
          </cell>
          <cell r="E110" t="str">
            <v>SLT0011831</v>
          </cell>
        </row>
        <row r="110">
          <cell r="AD110">
            <v>940</v>
          </cell>
          <cell r="AE110">
            <v>101</v>
          </cell>
          <cell r="AF110">
            <v>0.107446808510638</v>
          </cell>
          <cell r="AG110">
            <v>1800</v>
          </cell>
          <cell r="AH110">
            <v>249</v>
          </cell>
          <cell r="AI110">
            <v>0.138333333333333</v>
          </cell>
          <cell r="AJ110">
            <v>500</v>
          </cell>
        </row>
        <row r="111">
          <cell r="D111" t="str">
            <v>6800010MA98</v>
          </cell>
          <cell r="E111" t="str">
            <v>SLT0011802</v>
          </cell>
        </row>
        <row r="111">
          <cell r="AD111">
            <v>1010</v>
          </cell>
          <cell r="AE111">
            <v>88</v>
          </cell>
          <cell r="AF111">
            <v>0.0871287128712871</v>
          </cell>
          <cell r="AG111">
            <v>500</v>
          </cell>
          <cell r="AH111">
            <v>436</v>
          </cell>
          <cell r="AI111">
            <v>0.872</v>
          </cell>
          <cell r="AJ111">
            <v>700</v>
          </cell>
        </row>
        <row r="112">
          <cell r="D112" t="str">
            <v>6905100MA98</v>
          </cell>
          <cell r="E112" t="str">
            <v>SLT0011824</v>
          </cell>
        </row>
        <row r="112">
          <cell r="AD112">
            <v>1010</v>
          </cell>
          <cell r="AE112">
            <v>100</v>
          </cell>
          <cell r="AF112">
            <v>0.099009900990099</v>
          </cell>
          <cell r="AG112">
            <v>500</v>
          </cell>
          <cell r="AH112">
            <v>432</v>
          </cell>
          <cell r="AI112">
            <v>0.864</v>
          </cell>
          <cell r="AJ112">
            <v>700</v>
          </cell>
        </row>
        <row r="113">
          <cell r="D113" t="str">
            <v>6903010MA98</v>
          </cell>
          <cell r="E113" t="str">
            <v>SLT0011832</v>
          </cell>
        </row>
        <row r="113">
          <cell r="AD113">
            <v>1010</v>
          </cell>
          <cell r="AE113">
            <v>100</v>
          </cell>
          <cell r="AF113">
            <v>0.099009900990099</v>
          </cell>
          <cell r="AG113">
            <v>500</v>
          </cell>
          <cell r="AH113">
            <v>432</v>
          </cell>
          <cell r="AI113">
            <v>0.864</v>
          </cell>
          <cell r="AJ113">
            <v>700</v>
          </cell>
        </row>
        <row r="114">
          <cell r="D114" t="str">
            <v>6905020AE411</v>
          </cell>
          <cell r="E114" t="str">
            <v>SLT0011836</v>
          </cell>
        </row>
        <row r="114">
          <cell r="AE114">
            <v>0</v>
          </cell>
          <cell r="AF114" t="e">
            <v>#DIV/0!</v>
          </cell>
          <cell r="AG114">
            <v>500</v>
          </cell>
        </row>
        <row r="114">
          <cell r="AI114">
            <v>0</v>
          </cell>
          <cell r="AJ114">
            <v>50</v>
          </cell>
        </row>
        <row r="115">
          <cell r="D115" t="str">
            <v>6905100AE411</v>
          </cell>
          <cell r="E115" t="str">
            <v>SLT0011842</v>
          </cell>
        </row>
        <row r="115">
          <cell r="AE115">
            <v>0</v>
          </cell>
          <cell r="AF115" t="e">
            <v>#DIV/0!</v>
          </cell>
          <cell r="AG115">
            <v>500</v>
          </cell>
        </row>
        <row r="115">
          <cell r="AI115">
            <v>0</v>
          </cell>
          <cell r="AJ115">
            <v>50</v>
          </cell>
        </row>
        <row r="116">
          <cell r="D116" t="str">
            <v>6903010AE411</v>
          </cell>
          <cell r="E116" t="str">
            <v>SLT0011844</v>
          </cell>
        </row>
        <row r="116">
          <cell r="AE116">
            <v>0</v>
          </cell>
          <cell r="AF116" t="e">
            <v>#DIV/0!</v>
          </cell>
          <cell r="AG116">
            <v>500</v>
          </cell>
        </row>
        <row r="116">
          <cell r="AI116">
            <v>0</v>
          </cell>
          <cell r="AJ116">
            <v>50</v>
          </cell>
        </row>
        <row r="117">
          <cell r="D117" t="str">
            <v>6800010BE411</v>
          </cell>
          <cell r="E117" t="str">
            <v>SLT0011983</v>
          </cell>
        </row>
        <row r="117">
          <cell r="AJ117">
            <v>50</v>
          </cell>
        </row>
        <row r="118">
          <cell r="G118">
            <v>6500</v>
          </cell>
          <cell r="H118">
            <v>5774</v>
          </cell>
          <cell r="I118">
            <v>0.888307692307692</v>
          </cell>
          <cell r="J118">
            <v>7150</v>
          </cell>
          <cell r="K118">
            <v>9831</v>
          </cell>
          <cell r="L118">
            <v>1.37496503496503</v>
          </cell>
          <cell r="M118">
            <v>28300</v>
          </cell>
          <cell r="N118">
            <v>19938</v>
          </cell>
          <cell r="O118">
            <v>0.70452296819788</v>
          </cell>
          <cell r="P118">
            <v>15100</v>
          </cell>
          <cell r="Q118">
            <v>8583</v>
          </cell>
          <cell r="R118">
            <v>0.56841059602649</v>
          </cell>
          <cell r="S118">
            <v>11300</v>
          </cell>
          <cell r="T118">
            <v>6060</v>
          </cell>
          <cell r="U118">
            <v>0.536283185840708</v>
          </cell>
          <cell r="V118">
            <v>7700</v>
          </cell>
          <cell r="W118">
            <v>5991</v>
          </cell>
          <cell r="X118">
            <v>0.778051948051948</v>
          </cell>
          <cell r="Y118">
            <v>7000</v>
          </cell>
          <cell r="Z118">
            <v>4426</v>
          </cell>
          <cell r="AA118">
            <v>7000</v>
          </cell>
          <cell r="AB118">
            <v>4745</v>
          </cell>
          <cell r="AC118">
            <v>0.677857142857143</v>
          </cell>
          <cell r="AD118">
            <v>7420</v>
          </cell>
          <cell r="AE118">
            <v>7209</v>
          </cell>
          <cell r="AF118">
            <v>0.971563342318059</v>
          </cell>
          <cell r="AG118">
            <v>29420</v>
          </cell>
          <cell r="AH118">
            <v>11984</v>
          </cell>
          <cell r="AI118">
            <v>0.407341944255608</v>
          </cell>
          <cell r="AJ118">
            <v>14250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月计划准确率 "/>
    </sheetNames>
    <sheetDataSet>
      <sheetData sheetId="0"/>
      <sheetData sheetId="1">
        <row r="1">
          <cell r="AY1" t="str">
            <v>编制</v>
          </cell>
          <cell r="AZ1" t="str">
            <v>批准</v>
          </cell>
        </row>
        <row r="2">
          <cell r="AY2" t="str">
            <v>郭金凯</v>
          </cell>
        </row>
        <row r="3">
          <cell r="C3" t="str">
            <v>图号</v>
          </cell>
          <cell r="D3" t="str">
            <v>QAD号</v>
          </cell>
          <cell r="E3" t="str">
            <v>备注</v>
          </cell>
          <cell r="F3" t="str">
            <v>客户计划准确率</v>
          </cell>
        </row>
        <row r="4">
          <cell r="F4" t="str">
            <v>6月销售计划数量</v>
          </cell>
          <cell r="G4" t="str">
            <v>6月发货数量</v>
          </cell>
          <cell r="H4" t="str">
            <v>6月计划准确率</v>
          </cell>
          <cell r="I4" t="str">
            <v>7月销售计划数量</v>
          </cell>
          <cell r="J4" t="str">
            <v>增幅比例</v>
          </cell>
          <cell r="K4" t="str">
            <v>7月发货数量</v>
          </cell>
          <cell r="L4" t="str">
            <v>7月计划准确率</v>
          </cell>
          <cell r="M4" t="str">
            <v>8月销售计划数量</v>
          </cell>
          <cell r="N4" t="str">
            <v>增幅比例</v>
          </cell>
          <cell r="O4" t="str">
            <v>8月发货数量</v>
          </cell>
          <cell r="P4" t="str">
            <v>8月计划准确率</v>
          </cell>
          <cell r="Q4" t="str">
            <v>9月销售计划数量</v>
          </cell>
          <cell r="R4" t="str">
            <v>9月发货数量</v>
          </cell>
          <cell r="S4" t="str">
            <v>9月计划准确率</v>
          </cell>
          <cell r="T4" t="str">
            <v>10月销售计划数量</v>
          </cell>
          <cell r="U4" t="str">
            <v>10月发货数量</v>
          </cell>
          <cell r="V4" t="str">
            <v>10月计划准确率</v>
          </cell>
          <cell r="W4" t="str">
            <v>11月销售计划数量</v>
          </cell>
          <cell r="X4" t="str">
            <v>11月发货数量</v>
          </cell>
          <cell r="Y4" t="str">
            <v>11月计划准确率</v>
          </cell>
          <cell r="Z4" t="str">
            <v>12月销售计划数量</v>
          </cell>
          <cell r="AA4" t="str">
            <v>12月发货数量</v>
          </cell>
          <cell r="AB4" t="str">
            <v>12月计划准确率</v>
          </cell>
          <cell r="AC4" t="str">
            <v>23年1月销售计划数量</v>
          </cell>
          <cell r="AD4" t="str">
            <v>1月发货数量</v>
          </cell>
          <cell r="AE4" t="str">
            <v>1月计划准确率</v>
          </cell>
          <cell r="AF4" t="str">
            <v>2月销售计划预测</v>
          </cell>
          <cell r="AG4" t="str">
            <v>2月发货数量</v>
          </cell>
          <cell r="AH4" t="str">
            <v>2月计划准确率</v>
          </cell>
          <cell r="AI4" t="str">
            <v>3月销售计划预测</v>
          </cell>
          <cell r="AJ4" t="str">
            <v>3月发货数量</v>
          </cell>
          <cell r="AK4" t="str">
            <v>3月计划准确率</v>
          </cell>
          <cell r="AL4" t="str">
            <v>4月销售计划预测</v>
          </cell>
          <cell r="AM4" t="str">
            <v>4月发货数量</v>
          </cell>
          <cell r="AN4" t="str">
            <v>4月计划准确率</v>
          </cell>
          <cell r="AO4" t="str">
            <v>5月销售计划预测</v>
          </cell>
          <cell r="AP4" t="str">
            <v>5月发货数量</v>
          </cell>
          <cell r="AQ4" t="str">
            <v>5月计划准确率</v>
          </cell>
          <cell r="AR4" t="str">
            <v>6月销售计划预测</v>
          </cell>
          <cell r="AS4" t="str">
            <v>6月发货数量</v>
          </cell>
          <cell r="AT4" t="str">
            <v>6月计划准确率</v>
          </cell>
          <cell r="AU4" t="str">
            <v>7月销售计划预测</v>
          </cell>
          <cell r="AV4" t="str">
            <v>7月发货数量</v>
          </cell>
          <cell r="AW4" t="str">
            <v>7月计划准确率</v>
          </cell>
          <cell r="AX4" t="str">
            <v>8月销售计划预测</v>
          </cell>
          <cell r="AY4" t="str">
            <v>8月发货数量</v>
          </cell>
          <cell r="AZ4" t="str">
            <v>8月计划准确率</v>
          </cell>
          <cell r="BA4" t="str">
            <v>9月销售计划预测</v>
          </cell>
        </row>
        <row r="5">
          <cell r="C5" t="str">
            <v>H468100000226</v>
          </cell>
          <cell r="D5" t="str">
            <v>SHT0014048</v>
          </cell>
          <cell r="E5" t="str">
            <v>18款带扶手</v>
          </cell>
          <cell r="F5">
            <v>1012</v>
          </cell>
          <cell r="G5">
            <v>1642</v>
          </cell>
          <cell r="H5">
            <v>1.62252964426877</v>
          </cell>
          <cell r="I5">
            <v>1635</v>
          </cell>
          <cell r="J5">
            <v>-0.00426309378806334</v>
          </cell>
          <cell r="K5">
            <v>1016</v>
          </cell>
          <cell r="L5">
            <v>0.621406727828746</v>
          </cell>
          <cell r="M5">
            <v>968</v>
          </cell>
          <cell r="N5">
            <v>-0.047244094488189</v>
          </cell>
          <cell r="O5">
            <v>764</v>
          </cell>
          <cell r="P5">
            <v>0.789256198347107</v>
          </cell>
          <cell r="Q5">
            <v>1724</v>
          </cell>
          <cell r="R5">
            <v>1072</v>
          </cell>
          <cell r="S5">
            <v>0.621809744779582</v>
          </cell>
          <cell r="T5">
            <v>1124</v>
          </cell>
          <cell r="U5">
            <v>724</v>
          </cell>
          <cell r="V5">
            <v>0.644128113879004</v>
          </cell>
          <cell r="W5">
            <v>896</v>
          </cell>
          <cell r="X5">
            <v>412</v>
          </cell>
          <cell r="Y5">
            <v>0.459821428571429</v>
          </cell>
          <cell r="Z5">
            <v>1254</v>
          </cell>
          <cell r="AA5">
            <v>1184</v>
          </cell>
          <cell r="AB5">
            <v>0.944178628389155</v>
          </cell>
          <cell r="AC5">
            <v>1221</v>
          </cell>
          <cell r="AD5">
            <v>1164</v>
          </cell>
          <cell r="AE5">
            <v>0.953316953316953</v>
          </cell>
          <cell r="AF5">
            <v>1704</v>
          </cell>
          <cell r="AG5">
            <v>2420</v>
          </cell>
          <cell r="AH5">
            <v>1.42018779342723</v>
          </cell>
          <cell r="AI5">
            <v>2385</v>
          </cell>
          <cell r="AJ5">
            <v>3060</v>
          </cell>
          <cell r="AK5">
            <v>1.28301886792453</v>
          </cell>
          <cell r="AL5">
            <v>1982</v>
          </cell>
          <cell r="AM5">
            <v>1071</v>
          </cell>
          <cell r="AN5">
            <v>0.540363269424823</v>
          </cell>
          <cell r="AO5">
            <v>1876</v>
          </cell>
          <cell r="AP5">
            <v>1248</v>
          </cell>
          <cell r="AQ5">
            <v>0.665245202558635</v>
          </cell>
          <cell r="AR5">
            <v>1234</v>
          </cell>
          <cell r="AS5">
            <v>740</v>
          </cell>
          <cell r="AT5">
            <v>0.59967585089141</v>
          </cell>
          <cell r="AU5">
            <v>877</v>
          </cell>
          <cell r="AV5">
            <v>892</v>
          </cell>
          <cell r="AW5">
            <v>1.01710376282782</v>
          </cell>
          <cell r="AX5">
            <v>1730</v>
          </cell>
          <cell r="AY5">
            <v>1192</v>
          </cell>
          <cell r="AZ5">
            <v>0.689017341040462</v>
          </cell>
          <cell r="BA5">
            <v>1234</v>
          </cell>
        </row>
        <row r="6">
          <cell r="C6" t="str">
            <v>H4681021100A0</v>
          </cell>
          <cell r="D6" t="str">
            <v>SHT0000847</v>
          </cell>
        </row>
        <row r="6">
          <cell r="F6">
            <v>888</v>
          </cell>
          <cell r="G6">
            <v>1254</v>
          </cell>
          <cell r="H6">
            <v>1.41216216216216</v>
          </cell>
          <cell r="I6">
            <v>1968</v>
          </cell>
          <cell r="J6">
            <v>0.569377990430622</v>
          </cell>
          <cell r="K6">
            <v>1180</v>
          </cell>
          <cell r="L6">
            <v>0.599593495934959</v>
          </cell>
          <cell r="M6">
            <v>1000</v>
          </cell>
          <cell r="N6">
            <v>-0.152542372881356</v>
          </cell>
          <cell r="O6">
            <v>732</v>
          </cell>
          <cell r="P6">
            <v>0.732</v>
          </cell>
          <cell r="Q6">
            <v>1748</v>
          </cell>
          <cell r="R6">
            <v>1196</v>
          </cell>
          <cell r="S6">
            <v>0.684210526315789</v>
          </cell>
          <cell r="T6">
            <v>1180</v>
          </cell>
          <cell r="U6">
            <v>836</v>
          </cell>
          <cell r="V6">
            <v>0.708474576271186</v>
          </cell>
          <cell r="W6">
            <v>960</v>
          </cell>
          <cell r="X6">
            <v>384</v>
          </cell>
          <cell r="Y6">
            <v>0.4</v>
          </cell>
          <cell r="Z6">
            <v>1390</v>
          </cell>
          <cell r="AA6">
            <v>1239</v>
          </cell>
          <cell r="AB6">
            <v>0.89136690647482</v>
          </cell>
          <cell r="AC6">
            <v>1287</v>
          </cell>
          <cell r="AD6">
            <v>1318</v>
          </cell>
          <cell r="AE6">
            <v>1.02408702408702</v>
          </cell>
          <cell r="AF6">
            <v>1832</v>
          </cell>
          <cell r="AG6">
            <v>2419</v>
          </cell>
          <cell r="AH6">
            <v>1.32041484716157</v>
          </cell>
          <cell r="AI6">
            <v>2587</v>
          </cell>
          <cell r="AJ6">
            <v>3016</v>
          </cell>
          <cell r="AK6">
            <v>1.16582914572864</v>
          </cell>
          <cell r="AL6">
            <v>2095</v>
          </cell>
          <cell r="AM6">
            <v>1043</v>
          </cell>
          <cell r="AN6">
            <v>0.497852028639618</v>
          </cell>
          <cell r="AO6">
            <v>1912</v>
          </cell>
          <cell r="AP6">
            <v>1272</v>
          </cell>
          <cell r="AQ6">
            <v>0.665271966527197</v>
          </cell>
          <cell r="AR6">
            <v>1270</v>
          </cell>
          <cell r="AS6">
            <v>752</v>
          </cell>
          <cell r="AT6">
            <v>0.592125984251968</v>
          </cell>
          <cell r="AU6">
            <v>885</v>
          </cell>
          <cell r="AV6">
            <v>884</v>
          </cell>
          <cell r="AW6">
            <v>0.998870056497175</v>
          </cell>
          <cell r="AX6">
            <v>1752</v>
          </cell>
          <cell r="AY6">
            <v>1236</v>
          </cell>
          <cell r="AZ6">
            <v>0.705479452054795</v>
          </cell>
          <cell r="BA6">
            <v>1270</v>
          </cell>
        </row>
        <row r="7">
          <cell r="C7" t="str">
            <v>H468100000224</v>
          </cell>
          <cell r="D7" t="str">
            <v>SHT0014050</v>
          </cell>
          <cell r="E7" t="str">
            <v>2.0款带扶手</v>
          </cell>
          <cell r="F7">
            <v>590</v>
          </cell>
          <cell r="G7">
            <v>504</v>
          </cell>
          <cell r="H7">
            <v>0.854237288135593</v>
          </cell>
          <cell r="I7">
            <v>329</v>
          </cell>
          <cell r="J7">
            <v>-0.347222222222222</v>
          </cell>
          <cell r="K7">
            <v>184</v>
          </cell>
          <cell r="L7">
            <v>0.559270516717325</v>
          </cell>
          <cell r="M7">
            <v>210</v>
          </cell>
          <cell r="N7">
            <v>0.141304347826087</v>
          </cell>
          <cell r="O7">
            <v>181</v>
          </cell>
          <cell r="P7">
            <v>0.861904761904762</v>
          </cell>
          <cell r="Q7">
            <v>238</v>
          </cell>
          <cell r="R7">
            <v>385</v>
          </cell>
          <cell r="S7">
            <v>1.61764705882353</v>
          </cell>
          <cell r="T7">
            <v>105</v>
          </cell>
          <cell r="U7">
            <v>124</v>
          </cell>
          <cell r="V7">
            <v>1.18095238095238</v>
          </cell>
          <cell r="W7">
            <v>21</v>
          </cell>
          <cell r="X7">
            <v>56</v>
          </cell>
          <cell r="Y7">
            <v>2.66666666666667</v>
          </cell>
          <cell r="Z7">
            <v>77</v>
          </cell>
          <cell r="AA7">
            <v>40</v>
          </cell>
          <cell r="AB7">
            <v>0.519480519480519</v>
          </cell>
          <cell r="AC7">
            <v>32</v>
          </cell>
          <cell r="AD7">
            <v>56</v>
          </cell>
          <cell r="AE7">
            <v>1.75</v>
          </cell>
          <cell r="AF7">
            <v>46</v>
          </cell>
          <cell r="AG7">
            <v>76</v>
          </cell>
          <cell r="AH7">
            <v>1.65217391304348</v>
          </cell>
          <cell r="AI7">
            <v>49</v>
          </cell>
          <cell r="AJ7">
            <v>80</v>
          </cell>
          <cell r="AK7">
            <v>1.63265306122449</v>
          </cell>
          <cell r="AL7">
            <v>50</v>
          </cell>
          <cell r="AM7">
            <v>36</v>
          </cell>
          <cell r="AN7">
            <v>0.72</v>
          </cell>
          <cell r="AO7">
            <v>78</v>
          </cell>
          <cell r="AP7">
            <v>32</v>
          </cell>
          <cell r="AQ7">
            <v>0.41025641025641</v>
          </cell>
          <cell r="AR7">
            <v>77</v>
          </cell>
          <cell r="AS7">
            <v>20</v>
          </cell>
          <cell r="AT7">
            <v>0.25974025974026</v>
          </cell>
          <cell r="AU7">
            <v>69</v>
          </cell>
          <cell r="AV7">
            <v>54</v>
          </cell>
          <cell r="AW7">
            <v>0.782608695652174</v>
          </cell>
          <cell r="AX7">
            <v>61</v>
          </cell>
          <cell r="AY7">
            <v>16</v>
          </cell>
          <cell r="AZ7">
            <v>0.262295081967213</v>
          </cell>
          <cell r="BA7">
            <v>4</v>
          </cell>
        </row>
        <row r="8">
          <cell r="C8" t="str">
            <v>H468100000054</v>
          </cell>
          <cell r="D8" t="str">
            <v>SHT0001563</v>
          </cell>
        </row>
        <row r="8">
          <cell r="F8">
            <v>413</v>
          </cell>
          <cell r="G8">
            <v>402</v>
          </cell>
          <cell r="H8">
            <v>0.973365617433414</v>
          </cell>
          <cell r="I8">
            <v>329</v>
          </cell>
          <cell r="J8">
            <v>-0.181592039800995</v>
          </cell>
          <cell r="K8">
            <v>188</v>
          </cell>
          <cell r="L8">
            <v>0.571428571428571</v>
          </cell>
          <cell r="M8">
            <v>210</v>
          </cell>
          <cell r="N8">
            <v>0.117021276595745</v>
          </cell>
          <cell r="O8">
            <v>124</v>
          </cell>
          <cell r="P8">
            <v>0.59047619047619</v>
          </cell>
          <cell r="Q8">
            <v>98</v>
          </cell>
          <cell r="R8">
            <v>408</v>
          </cell>
          <cell r="S8">
            <v>4.16326530612245</v>
          </cell>
          <cell r="T8">
            <v>105</v>
          </cell>
          <cell r="U8">
            <v>148</v>
          </cell>
          <cell r="V8">
            <v>1.40952380952381</v>
          </cell>
          <cell r="W8">
            <v>21</v>
          </cell>
          <cell r="X8">
            <v>56</v>
          </cell>
          <cell r="Y8">
            <v>2.66666666666667</v>
          </cell>
          <cell r="Z8">
            <v>77</v>
          </cell>
          <cell r="AA8">
            <v>40</v>
          </cell>
          <cell r="AB8">
            <v>0.519480519480519</v>
          </cell>
          <cell r="AC8">
            <v>32</v>
          </cell>
          <cell r="AD8">
            <v>52</v>
          </cell>
          <cell r="AE8">
            <v>1.625</v>
          </cell>
          <cell r="AF8">
            <v>46</v>
          </cell>
          <cell r="AG8">
            <v>68</v>
          </cell>
          <cell r="AH8">
            <v>1.47826086956522</v>
          </cell>
          <cell r="AI8">
            <v>49</v>
          </cell>
          <cell r="AJ8">
            <v>80</v>
          </cell>
          <cell r="AK8">
            <v>1.63265306122449</v>
          </cell>
          <cell r="AL8">
            <v>50</v>
          </cell>
          <cell r="AM8">
            <v>32</v>
          </cell>
          <cell r="AN8">
            <v>0.64</v>
          </cell>
          <cell r="AO8">
            <v>78</v>
          </cell>
          <cell r="AP8">
            <v>32</v>
          </cell>
          <cell r="AQ8">
            <v>0.41025641025641</v>
          </cell>
          <cell r="AR8">
            <v>77</v>
          </cell>
          <cell r="AS8">
            <v>16</v>
          </cell>
          <cell r="AT8">
            <v>0.207792207792208</v>
          </cell>
          <cell r="AU8">
            <v>69</v>
          </cell>
          <cell r="AV8">
            <v>58</v>
          </cell>
          <cell r="AW8">
            <v>0.840579710144927</v>
          </cell>
          <cell r="AX8">
            <v>61</v>
          </cell>
          <cell r="AY8">
            <v>12</v>
          </cell>
          <cell r="AZ8">
            <v>0.19672131147541</v>
          </cell>
          <cell r="BA8">
            <v>4</v>
          </cell>
        </row>
        <row r="9">
          <cell r="C9" t="str">
            <v>H468100000055</v>
          </cell>
          <cell r="D9" t="str">
            <v>SHT0001564</v>
          </cell>
        </row>
        <row r="9">
          <cell r="F9">
            <v>141</v>
          </cell>
          <cell r="G9">
            <v>192</v>
          </cell>
          <cell r="H9">
            <v>1.36170212765957</v>
          </cell>
          <cell r="I9">
            <v>20</v>
          </cell>
          <cell r="J9">
            <v>-0.895833333333333</v>
          </cell>
          <cell r="K9">
            <v>152</v>
          </cell>
          <cell r="L9">
            <v>7.6</v>
          </cell>
          <cell r="M9">
            <v>110</v>
          </cell>
          <cell r="N9">
            <v>-0.276315789473684</v>
          </cell>
          <cell r="O9">
            <v>374</v>
          </cell>
          <cell r="P9">
            <v>3.4</v>
          </cell>
          <cell r="Q9">
            <v>373</v>
          </cell>
          <cell r="R9">
            <v>176</v>
          </cell>
          <cell r="S9">
            <v>0.471849865951743</v>
          </cell>
          <cell r="T9">
            <v>190</v>
          </cell>
          <cell r="U9">
            <v>16</v>
          </cell>
          <cell r="V9">
            <v>0.0842105263157895</v>
          </cell>
          <cell r="W9">
            <v>19</v>
          </cell>
          <cell r="X9">
            <v>12</v>
          </cell>
          <cell r="Y9">
            <v>0.631578947368421</v>
          </cell>
          <cell r="Z9">
            <v>49</v>
          </cell>
          <cell r="AA9">
            <v>60</v>
          </cell>
          <cell r="AB9">
            <v>1.22448979591837</v>
          </cell>
          <cell r="AC9">
            <v>7</v>
          </cell>
          <cell r="AD9">
            <v>32</v>
          </cell>
          <cell r="AE9">
            <v>4.57142857142857</v>
          </cell>
          <cell r="AF9">
            <v>69</v>
          </cell>
          <cell r="AG9">
            <v>68</v>
          </cell>
          <cell r="AH9">
            <v>0.985507246376812</v>
          </cell>
          <cell r="AI9">
            <v>38</v>
          </cell>
          <cell r="AJ9">
            <v>8</v>
          </cell>
          <cell r="AK9">
            <v>0.210526315789474</v>
          </cell>
          <cell r="AL9">
            <v>25</v>
          </cell>
          <cell r="AM9">
            <v>4</v>
          </cell>
          <cell r="AN9">
            <v>0.16</v>
          </cell>
          <cell r="AO9">
            <v>36</v>
          </cell>
          <cell r="AP9">
            <v>24</v>
          </cell>
          <cell r="AQ9">
            <v>0.666666666666667</v>
          </cell>
          <cell r="AR9">
            <v>63</v>
          </cell>
          <cell r="AS9">
            <v>28</v>
          </cell>
          <cell r="AT9">
            <v>0.444444444444444</v>
          </cell>
          <cell r="AU9">
            <v>42</v>
          </cell>
          <cell r="AV9">
            <v>44</v>
          </cell>
          <cell r="AW9">
            <v>1.04761904761905</v>
          </cell>
          <cell r="AX9">
            <v>75</v>
          </cell>
          <cell r="AY9">
            <v>48</v>
          </cell>
          <cell r="AZ9">
            <v>0.64</v>
          </cell>
          <cell r="BA9">
            <v>49</v>
          </cell>
        </row>
        <row r="10">
          <cell r="C10" t="str">
            <v>H468100000016</v>
          </cell>
          <cell r="D10" t="str">
            <v>SHT0002390</v>
          </cell>
        </row>
        <row r="10">
          <cell r="F10">
            <v>46</v>
          </cell>
          <cell r="G10">
            <v>164</v>
          </cell>
          <cell r="H10">
            <v>3.56521739130435</v>
          </cell>
          <cell r="I10">
            <v>0</v>
          </cell>
          <cell r="J10">
            <v>-1</v>
          </cell>
          <cell r="K10">
            <v>68</v>
          </cell>
          <cell r="L10" t="e">
            <v>#DIV/0!</v>
          </cell>
          <cell r="M10">
            <v>85</v>
          </cell>
          <cell r="N10">
            <v>0.25</v>
          </cell>
          <cell r="O10">
            <v>325</v>
          </cell>
          <cell r="P10">
            <v>3.82352941176471</v>
          </cell>
          <cell r="Q10">
            <v>231</v>
          </cell>
          <cell r="R10">
            <v>124</v>
          </cell>
          <cell r="S10">
            <v>0.536796536796537</v>
          </cell>
          <cell r="T10">
            <v>1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 t="e">
            <v>#DIV/0!</v>
          </cell>
          <cell r="Z10">
            <v>0</v>
          </cell>
          <cell r="AA10">
            <v>0</v>
          </cell>
          <cell r="AB10" t="e">
            <v>#DIV/0!</v>
          </cell>
        </row>
        <row r="10">
          <cell r="AD10">
            <v>4</v>
          </cell>
          <cell r="AE10" t="e">
            <v>#DIV/0!</v>
          </cell>
          <cell r="AF10">
            <v>6</v>
          </cell>
          <cell r="AG10">
            <v>12</v>
          </cell>
          <cell r="AH10">
            <v>2</v>
          </cell>
          <cell r="AI10">
            <v>27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</row>
        <row r="10">
          <cell r="AQ10" t="e">
            <v>#DIV/0!</v>
          </cell>
        </row>
        <row r="10">
          <cell r="AS10">
            <v>0</v>
          </cell>
          <cell r="AT10" t="e">
            <v>#DIV/0!</v>
          </cell>
          <cell r="AU10">
            <v>20</v>
          </cell>
          <cell r="AV10">
            <v>8</v>
          </cell>
          <cell r="AW10">
            <v>0.4</v>
          </cell>
          <cell r="AX10">
            <v>40</v>
          </cell>
          <cell r="AY10">
            <v>40</v>
          </cell>
          <cell r="AZ10">
            <v>1</v>
          </cell>
          <cell r="BA10">
            <v>40</v>
          </cell>
        </row>
        <row r="11">
          <cell r="C11" t="str">
            <v>H468100000222</v>
          </cell>
          <cell r="D11" t="str">
            <v>SHT0014051</v>
          </cell>
        </row>
        <row r="11">
          <cell r="F11">
            <v>135</v>
          </cell>
          <cell r="G11">
            <v>28</v>
          </cell>
          <cell r="H11">
            <v>0.207407407407407</v>
          </cell>
          <cell r="I11">
            <v>28</v>
          </cell>
          <cell r="J11">
            <v>0</v>
          </cell>
          <cell r="K11">
            <v>36</v>
          </cell>
          <cell r="L11">
            <v>1.28571428571429</v>
          </cell>
          <cell r="M11">
            <v>25</v>
          </cell>
          <cell r="N11">
            <v>-0.305555555555556</v>
          </cell>
          <cell r="O11">
            <v>28</v>
          </cell>
          <cell r="P11">
            <v>1.12</v>
          </cell>
          <cell r="Q11">
            <v>37</v>
          </cell>
          <cell r="R11">
            <v>20</v>
          </cell>
          <cell r="S11">
            <v>0.540540540540541</v>
          </cell>
          <cell r="T11">
            <v>67</v>
          </cell>
          <cell r="U11">
            <v>4</v>
          </cell>
          <cell r="V11">
            <v>0.0597014925373134</v>
          </cell>
          <cell r="W11">
            <v>7</v>
          </cell>
          <cell r="X11">
            <v>8</v>
          </cell>
          <cell r="Y11">
            <v>1.14285714285714</v>
          </cell>
          <cell r="Z11">
            <v>49</v>
          </cell>
          <cell r="AA11">
            <v>40</v>
          </cell>
          <cell r="AB11">
            <v>0.816326530612245</v>
          </cell>
          <cell r="AC11">
            <v>7</v>
          </cell>
          <cell r="AD11">
            <v>20</v>
          </cell>
          <cell r="AE11">
            <v>2.85714285714286</v>
          </cell>
          <cell r="AF11">
            <v>63</v>
          </cell>
          <cell r="AG11">
            <v>28</v>
          </cell>
          <cell r="AH11">
            <v>0.444444444444444</v>
          </cell>
          <cell r="AI11">
            <v>11</v>
          </cell>
          <cell r="AJ11">
            <v>4</v>
          </cell>
          <cell r="AK11">
            <v>0.363636363636364</v>
          </cell>
          <cell r="AL11">
            <v>24</v>
          </cell>
          <cell r="AM11">
            <v>4</v>
          </cell>
          <cell r="AN11">
            <v>0.166666666666667</v>
          </cell>
          <cell r="AO11">
            <v>36</v>
          </cell>
          <cell r="AP11">
            <v>24</v>
          </cell>
          <cell r="AQ11">
            <v>0.666666666666667</v>
          </cell>
          <cell r="AR11">
            <v>63</v>
          </cell>
          <cell r="AS11">
            <v>28</v>
          </cell>
          <cell r="AT11">
            <v>0.444444444444444</v>
          </cell>
          <cell r="AU11">
            <v>42</v>
          </cell>
          <cell r="AV11">
            <v>64</v>
          </cell>
          <cell r="AW11">
            <v>1.52380952380952</v>
          </cell>
          <cell r="AX11">
            <v>71</v>
          </cell>
          <cell r="AY11">
            <v>32</v>
          </cell>
          <cell r="AZ11">
            <v>0.450704225352113</v>
          </cell>
          <cell r="BA11">
            <v>49</v>
          </cell>
        </row>
        <row r="12">
          <cell r="C12" t="str">
            <v>H468100000044</v>
          </cell>
          <cell r="D12" t="str">
            <v>SHT0013939</v>
          </cell>
        </row>
        <row r="12">
          <cell r="F12">
            <v>70</v>
          </cell>
          <cell r="G12">
            <v>0</v>
          </cell>
          <cell r="H12">
            <v>0</v>
          </cell>
          <cell r="I12">
            <v>5</v>
          </cell>
          <cell r="J12" t="e">
            <v>#DIV/0!</v>
          </cell>
          <cell r="K12">
            <v>26</v>
          </cell>
          <cell r="L12">
            <v>5.2</v>
          </cell>
          <cell r="M12">
            <v>16</v>
          </cell>
          <cell r="N12">
            <v>-0.384615384615385</v>
          </cell>
          <cell r="O12">
            <v>12</v>
          </cell>
          <cell r="P12">
            <v>0.75</v>
          </cell>
          <cell r="Q12">
            <v>25</v>
          </cell>
          <cell r="R12">
            <v>16</v>
          </cell>
          <cell r="S12">
            <v>0.64</v>
          </cell>
          <cell r="T12">
            <v>31</v>
          </cell>
          <cell r="U12">
            <v>20</v>
          </cell>
          <cell r="V12">
            <v>0.645161290322581</v>
          </cell>
          <cell r="W12">
            <v>5</v>
          </cell>
          <cell r="X12">
            <v>88</v>
          </cell>
          <cell r="Y12">
            <v>17.6</v>
          </cell>
          <cell r="Z12">
            <v>33</v>
          </cell>
          <cell r="AA12">
            <v>8</v>
          </cell>
          <cell r="AB12">
            <v>0.242424242424242</v>
          </cell>
          <cell r="AC12">
            <v>88</v>
          </cell>
          <cell r="AD12">
            <v>52</v>
          </cell>
          <cell r="AE12">
            <v>0.590909090909091</v>
          </cell>
          <cell r="AF12">
            <v>5</v>
          </cell>
          <cell r="AG12">
            <v>4</v>
          </cell>
          <cell r="AH12">
            <v>0.8</v>
          </cell>
          <cell r="AI12">
            <v>5</v>
          </cell>
          <cell r="AJ12">
            <v>8</v>
          </cell>
          <cell r="AK12">
            <v>1.6</v>
          </cell>
          <cell r="AL12">
            <v>3</v>
          </cell>
          <cell r="AM12">
            <v>8</v>
          </cell>
          <cell r="AN12">
            <v>2.66666666666667</v>
          </cell>
          <cell r="AO12">
            <v>3</v>
          </cell>
          <cell r="AP12">
            <v>20</v>
          </cell>
          <cell r="AQ12">
            <v>6.66666666666667</v>
          </cell>
          <cell r="AR12">
            <v>20</v>
          </cell>
          <cell r="AS12">
            <v>12</v>
          </cell>
          <cell r="AT12">
            <v>0.6</v>
          </cell>
          <cell r="AU12">
            <v>19</v>
          </cell>
          <cell r="AV12">
            <v>28</v>
          </cell>
          <cell r="AW12">
            <v>1.47368421052632</v>
          </cell>
          <cell r="AX12">
            <v>26</v>
          </cell>
          <cell r="AY12">
            <v>28</v>
          </cell>
          <cell r="AZ12">
            <v>1.07692307692308</v>
          </cell>
          <cell r="BA12">
            <v>45</v>
          </cell>
        </row>
        <row r="13">
          <cell r="C13" t="str">
            <v>H468100000046</v>
          </cell>
          <cell r="D13" t="str">
            <v>SHT0014024</v>
          </cell>
        </row>
        <row r="13">
          <cell r="F13">
            <v>70</v>
          </cell>
          <cell r="G13">
            <v>0</v>
          </cell>
          <cell r="H13">
            <v>0</v>
          </cell>
          <cell r="I13">
            <v>5</v>
          </cell>
          <cell r="J13" t="e">
            <v>#DIV/0!</v>
          </cell>
          <cell r="K13">
            <v>26</v>
          </cell>
          <cell r="L13">
            <v>5.2</v>
          </cell>
          <cell r="M13">
            <v>16</v>
          </cell>
          <cell r="N13">
            <v>-0.384615384615385</v>
          </cell>
          <cell r="O13">
            <v>13</v>
          </cell>
          <cell r="P13">
            <v>0.8125</v>
          </cell>
          <cell r="Q13">
            <v>25</v>
          </cell>
          <cell r="R13">
            <v>18</v>
          </cell>
          <cell r="S13">
            <v>0.72</v>
          </cell>
          <cell r="T13">
            <v>31</v>
          </cell>
          <cell r="U13">
            <v>20</v>
          </cell>
          <cell r="V13">
            <v>0.645161290322581</v>
          </cell>
          <cell r="W13">
            <v>5</v>
          </cell>
          <cell r="X13">
            <v>88</v>
          </cell>
          <cell r="Y13">
            <v>17.6</v>
          </cell>
          <cell r="Z13">
            <v>33</v>
          </cell>
          <cell r="AA13">
            <v>8</v>
          </cell>
          <cell r="AB13">
            <v>0.242424242424242</v>
          </cell>
          <cell r="AC13">
            <v>88</v>
          </cell>
          <cell r="AD13">
            <v>52</v>
          </cell>
          <cell r="AE13">
            <v>0.590909090909091</v>
          </cell>
          <cell r="AF13">
            <v>5</v>
          </cell>
          <cell r="AG13">
            <v>4</v>
          </cell>
          <cell r="AH13">
            <v>0.8</v>
          </cell>
          <cell r="AI13">
            <v>5</v>
          </cell>
          <cell r="AJ13">
            <v>8</v>
          </cell>
          <cell r="AK13">
            <v>1.6</v>
          </cell>
          <cell r="AL13">
            <v>3</v>
          </cell>
          <cell r="AM13">
            <v>8</v>
          </cell>
          <cell r="AN13">
            <v>2.66666666666667</v>
          </cell>
          <cell r="AO13">
            <v>3</v>
          </cell>
          <cell r="AP13">
            <v>20</v>
          </cell>
          <cell r="AQ13">
            <v>6.66666666666667</v>
          </cell>
          <cell r="AR13">
            <v>20</v>
          </cell>
          <cell r="AS13">
            <v>12</v>
          </cell>
          <cell r="AT13">
            <v>0.6</v>
          </cell>
          <cell r="AU13">
            <v>19</v>
          </cell>
          <cell r="AV13">
            <v>28</v>
          </cell>
          <cell r="AW13">
            <v>1.47368421052632</v>
          </cell>
          <cell r="AX13">
            <v>26</v>
          </cell>
          <cell r="AY13">
            <v>24</v>
          </cell>
          <cell r="AZ13">
            <v>0.923076923076923</v>
          </cell>
          <cell r="BA13">
            <v>45</v>
          </cell>
        </row>
        <row r="14">
          <cell r="C14" t="str">
            <v>H468100000062</v>
          </cell>
          <cell r="D14" t="str">
            <v>SHT0014073</v>
          </cell>
        </row>
        <row r="14">
          <cell r="F14">
            <v>0</v>
          </cell>
          <cell r="G14">
            <v>2</v>
          </cell>
          <cell r="H14" t="e">
            <v>#DIV/0!</v>
          </cell>
          <cell r="I14">
            <v>0</v>
          </cell>
          <cell r="J14">
            <v>-1</v>
          </cell>
          <cell r="K14">
            <v>20</v>
          </cell>
          <cell r="L14" t="e">
            <v>#DIV/0!</v>
          </cell>
          <cell r="M14">
            <v>800</v>
          </cell>
          <cell r="N14">
            <v>39</v>
          </cell>
          <cell r="O14">
            <v>479</v>
          </cell>
          <cell r="P14">
            <v>0.59875</v>
          </cell>
          <cell r="Q14">
            <v>1030</v>
          </cell>
          <cell r="R14">
            <v>284</v>
          </cell>
          <cell r="S14">
            <v>0.275728155339806</v>
          </cell>
          <cell r="T14">
            <v>850</v>
          </cell>
          <cell r="U14">
            <v>284</v>
          </cell>
          <cell r="V14">
            <v>0.334117647058824</v>
          </cell>
          <cell r="W14">
            <v>470</v>
          </cell>
          <cell r="X14">
            <v>164</v>
          </cell>
          <cell r="Y14">
            <v>0.348936170212766</v>
          </cell>
          <cell r="Z14">
            <v>380</v>
          </cell>
          <cell r="AA14">
            <v>224</v>
          </cell>
          <cell r="AB14">
            <v>0.589473684210526</v>
          </cell>
          <cell r="AC14">
            <v>255</v>
          </cell>
          <cell r="AD14">
            <v>300</v>
          </cell>
          <cell r="AE14">
            <v>1.17647058823529</v>
          </cell>
          <cell r="AF14">
            <v>430</v>
          </cell>
          <cell r="AG14">
            <v>560</v>
          </cell>
          <cell r="AH14">
            <v>1.30232558139535</v>
          </cell>
          <cell r="AI14">
            <v>809</v>
          </cell>
          <cell r="AJ14">
            <v>1000</v>
          </cell>
          <cell r="AK14">
            <v>1.23609394313968</v>
          </cell>
          <cell r="AL14">
            <v>1200</v>
          </cell>
          <cell r="AM14">
            <v>192</v>
          </cell>
          <cell r="AN14">
            <v>0.16</v>
          </cell>
          <cell r="AO14">
            <v>694</v>
          </cell>
          <cell r="AP14">
            <v>581</v>
          </cell>
          <cell r="AQ14">
            <v>0.837175792507205</v>
          </cell>
          <cell r="AR14">
            <v>520</v>
          </cell>
          <cell r="AS14">
            <v>364</v>
          </cell>
          <cell r="AT14">
            <v>0.7</v>
          </cell>
          <cell r="AU14">
            <v>433</v>
          </cell>
          <cell r="AV14">
            <v>460</v>
          </cell>
          <cell r="AW14">
            <v>1.06235565819861</v>
          </cell>
          <cell r="AX14">
            <v>469</v>
          </cell>
          <cell r="AY14">
            <v>890</v>
          </cell>
          <cell r="AZ14">
            <v>1.89765458422175</v>
          </cell>
          <cell r="BA14">
            <v>593</v>
          </cell>
        </row>
        <row r="15">
          <cell r="C15" t="str">
            <v>H468100000096</v>
          </cell>
          <cell r="D15" t="str">
            <v>SHT0014069</v>
          </cell>
        </row>
        <row r="15">
          <cell r="F15">
            <v>0</v>
          </cell>
          <cell r="G15">
            <v>2</v>
          </cell>
          <cell r="H15" t="e">
            <v>#DIV/0!</v>
          </cell>
          <cell r="I15">
            <v>0</v>
          </cell>
          <cell r="J15">
            <v>-1</v>
          </cell>
          <cell r="K15">
            <v>12</v>
          </cell>
          <cell r="L15" t="e">
            <v>#DIV/0!</v>
          </cell>
          <cell r="M15">
            <v>400</v>
          </cell>
          <cell r="N15">
            <v>32.3333333333333</v>
          </cell>
          <cell r="O15">
            <v>320</v>
          </cell>
          <cell r="P15">
            <v>0.8</v>
          </cell>
          <cell r="Q15">
            <v>730</v>
          </cell>
          <cell r="R15">
            <v>124</v>
          </cell>
          <cell r="S15">
            <v>0.16986301369863</v>
          </cell>
          <cell r="T15">
            <v>650</v>
          </cell>
          <cell r="U15">
            <v>136</v>
          </cell>
          <cell r="V15">
            <v>0.209230769230769</v>
          </cell>
          <cell r="W15">
            <v>470</v>
          </cell>
          <cell r="X15">
            <v>124</v>
          </cell>
          <cell r="Y15">
            <v>0.263829787234043</v>
          </cell>
          <cell r="Z15">
            <v>380</v>
          </cell>
          <cell r="AA15">
            <v>148</v>
          </cell>
          <cell r="AB15">
            <v>0.389473684210526</v>
          </cell>
          <cell r="AC15">
            <v>205</v>
          </cell>
          <cell r="AD15">
            <v>56</v>
          </cell>
          <cell r="AE15">
            <v>0.273170731707317</v>
          </cell>
          <cell r="AF15">
            <v>230</v>
          </cell>
          <cell r="AG15">
            <v>280</v>
          </cell>
          <cell r="AH15">
            <v>1.21739130434783</v>
          </cell>
          <cell r="AI15">
            <v>809</v>
          </cell>
          <cell r="AJ15">
            <v>450</v>
          </cell>
          <cell r="AK15">
            <v>0.556242274412855</v>
          </cell>
          <cell r="AL15">
            <v>794</v>
          </cell>
          <cell r="AM15">
            <v>141</v>
          </cell>
          <cell r="AN15">
            <v>0.177581863979849</v>
          </cell>
          <cell r="AO15">
            <v>347</v>
          </cell>
          <cell r="AP15">
            <v>309</v>
          </cell>
          <cell r="AQ15">
            <v>0.890489913544669</v>
          </cell>
          <cell r="AR15">
            <v>260</v>
          </cell>
          <cell r="AS15">
            <v>168</v>
          </cell>
          <cell r="AT15">
            <v>0.646153846153846</v>
          </cell>
          <cell r="AU15">
            <v>233</v>
          </cell>
          <cell r="AV15">
            <v>216</v>
          </cell>
          <cell r="AW15">
            <v>0.927038626609442</v>
          </cell>
          <cell r="AX15">
            <v>269</v>
          </cell>
          <cell r="AY15">
            <v>285</v>
          </cell>
          <cell r="AZ15">
            <v>1.05947955390335</v>
          </cell>
          <cell r="BA15">
            <v>293</v>
          </cell>
        </row>
        <row r="16">
          <cell r="C16" t="str">
            <v>H468100000064</v>
          </cell>
          <cell r="D16" t="str">
            <v>SHT0012914</v>
          </cell>
        </row>
        <row r="16">
          <cell r="F16">
            <v>0</v>
          </cell>
          <cell r="G16">
            <v>0</v>
          </cell>
          <cell r="H16" t="e">
            <v>#DIV/0!</v>
          </cell>
          <cell r="I16">
            <v>0</v>
          </cell>
          <cell r="J16" t="e">
            <v>#DIV/0!</v>
          </cell>
          <cell r="K16">
            <v>8</v>
          </cell>
          <cell r="L16" t="e">
            <v>#DIV/0!</v>
          </cell>
          <cell r="M16">
            <v>400</v>
          </cell>
          <cell r="N16">
            <v>49</v>
          </cell>
          <cell r="O16">
            <v>165</v>
          </cell>
          <cell r="P16">
            <v>0.4125</v>
          </cell>
          <cell r="Q16">
            <v>300</v>
          </cell>
          <cell r="R16">
            <v>157</v>
          </cell>
          <cell r="S16">
            <v>0.523333333333333</v>
          </cell>
          <cell r="T16">
            <v>200</v>
          </cell>
          <cell r="U16">
            <v>124</v>
          </cell>
          <cell r="V16">
            <v>0.62</v>
          </cell>
          <cell r="W16">
            <v>0</v>
          </cell>
          <cell r="X16">
            <v>56</v>
          </cell>
          <cell r="Y16" t="e">
            <v>#DIV/0!</v>
          </cell>
          <cell r="Z16">
            <v>0</v>
          </cell>
          <cell r="AA16">
            <v>73</v>
          </cell>
          <cell r="AB16" t="e">
            <v>#DIV/0!</v>
          </cell>
          <cell r="AC16">
            <v>50</v>
          </cell>
          <cell r="AD16">
            <v>184</v>
          </cell>
          <cell r="AE16">
            <v>3.68</v>
          </cell>
          <cell r="AF16">
            <v>200</v>
          </cell>
          <cell r="AG16">
            <v>280</v>
          </cell>
          <cell r="AH16">
            <v>1.4</v>
          </cell>
          <cell r="AI16">
            <v>1000</v>
          </cell>
          <cell r="AJ16">
            <v>550</v>
          </cell>
          <cell r="AK16">
            <v>0.55</v>
          </cell>
          <cell r="AL16">
            <v>500</v>
          </cell>
          <cell r="AM16">
            <v>59</v>
          </cell>
          <cell r="AN16">
            <v>0.118</v>
          </cell>
          <cell r="AO16">
            <v>347</v>
          </cell>
          <cell r="AP16">
            <v>272</v>
          </cell>
          <cell r="AQ16">
            <v>0.783861671469741</v>
          </cell>
          <cell r="AR16">
            <v>260</v>
          </cell>
          <cell r="AS16">
            <v>172</v>
          </cell>
          <cell r="AT16">
            <v>0.661538461538462</v>
          </cell>
          <cell r="AU16">
            <v>200</v>
          </cell>
          <cell r="AV16">
            <v>328</v>
          </cell>
          <cell r="AW16">
            <v>1.64</v>
          </cell>
          <cell r="AX16">
            <v>200</v>
          </cell>
          <cell r="AY16">
            <v>640</v>
          </cell>
          <cell r="AZ16">
            <v>3.2</v>
          </cell>
          <cell r="BA16">
            <v>300</v>
          </cell>
        </row>
        <row r="17">
          <cell r="C17" t="str">
            <v>H568100000138</v>
          </cell>
          <cell r="D17" t="str">
            <v>SHT0013981</v>
          </cell>
        </row>
        <row r="17">
          <cell r="R17">
            <v>5</v>
          </cell>
          <cell r="S17" t="e">
            <v>#DIV/0!</v>
          </cell>
        </row>
        <row r="17">
          <cell r="U17">
            <v>29</v>
          </cell>
          <cell r="V17" t="e">
            <v>#DIV/0!</v>
          </cell>
          <cell r="W17">
            <v>0</v>
          </cell>
          <cell r="X17">
            <v>0</v>
          </cell>
          <cell r="Y17" t="e">
            <v>#DIV/0!</v>
          </cell>
          <cell r="Z17">
            <v>0</v>
          </cell>
          <cell r="AA17">
            <v>4</v>
          </cell>
          <cell r="AB17" t="e">
            <v>#DIV/0!</v>
          </cell>
        </row>
        <row r="17">
          <cell r="AD17">
            <v>4</v>
          </cell>
          <cell r="AE17" t="e">
            <v>#DIV/0!</v>
          </cell>
        </row>
        <row r="17">
          <cell r="AG17">
            <v>28</v>
          </cell>
          <cell r="AH17" t="e">
            <v>#DIV/0!</v>
          </cell>
        </row>
        <row r="17">
          <cell r="AJ17">
            <v>60</v>
          </cell>
          <cell r="AK17" t="e">
            <v>#DIV/0!</v>
          </cell>
        </row>
        <row r="17">
          <cell r="AM17">
            <v>16</v>
          </cell>
          <cell r="AN17" t="e">
            <v>#DIV/0!</v>
          </cell>
          <cell r="AO17">
            <v>3</v>
          </cell>
          <cell r="AP17">
            <v>12</v>
          </cell>
          <cell r="AQ17">
            <v>4</v>
          </cell>
          <cell r="AR17">
            <v>3</v>
          </cell>
          <cell r="AS17">
            <v>8</v>
          </cell>
          <cell r="AT17">
            <v>2.66666666666667</v>
          </cell>
        </row>
        <row r="17">
          <cell r="AV17">
            <v>20</v>
          </cell>
          <cell r="AW17" t="e">
            <v>#DIV/0!</v>
          </cell>
          <cell r="AX17">
            <v>3</v>
          </cell>
          <cell r="AY17">
            <v>48</v>
          </cell>
          <cell r="AZ17">
            <v>16</v>
          </cell>
          <cell r="BA17">
            <v>32</v>
          </cell>
        </row>
        <row r="18">
          <cell r="C18" t="str">
            <v>H568100000141</v>
          </cell>
          <cell r="D18" t="str">
            <v>SHT0014956</v>
          </cell>
        </row>
        <row r="18">
          <cell r="R18">
            <v>16</v>
          </cell>
          <cell r="S18" t="e">
            <v>#DIV/0!</v>
          </cell>
        </row>
        <row r="18">
          <cell r="U18">
            <v>72</v>
          </cell>
          <cell r="V18" t="e">
            <v>#DIV/0!</v>
          </cell>
          <cell r="W18">
            <v>85</v>
          </cell>
          <cell r="X18">
            <v>0</v>
          </cell>
          <cell r="Y18">
            <v>0</v>
          </cell>
          <cell r="Z18">
            <v>95</v>
          </cell>
          <cell r="AA18">
            <v>4</v>
          </cell>
          <cell r="AB18">
            <v>0.0421052631578947</v>
          </cell>
          <cell r="AC18">
            <v>30</v>
          </cell>
          <cell r="AD18">
            <v>32</v>
          </cell>
          <cell r="AE18">
            <v>1.06666666666667</v>
          </cell>
          <cell r="AF18">
            <v>70</v>
          </cell>
          <cell r="AG18">
            <v>120</v>
          </cell>
          <cell r="AH18">
            <v>1.71428571428571</v>
          </cell>
          <cell r="AI18">
            <v>205</v>
          </cell>
          <cell r="AJ18">
            <v>200</v>
          </cell>
          <cell r="AK18">
            <v>0.975609756097561</v>
          </cell>
          <cell r="AL18">
            <v>133</v>
          </cell>
          <cell r="AM18">
            <v>52</v>
          </cell>
          <cell r="AN18">
            <v>0.390977443609023</v>
          </cell>
          <cell r="AO18">
            <v>103</v>
          </cell>
          <cell r="AP18">
            <v>64</v>
          </cell>
          <cell r="AQ18">
            <v>0.621359223300971</v>
          </cell>
          <cell r="AR18">
            <v>52</v>
          </cell>
          <cell r="AS18">
            <v>32</v>
          </cell>
          <cell r="AT18">
            <v>0.615384615384615</v>
          </cell>
          <cell r="AU18">
            <v>65</v>
          </cell>
          <cell r="AV18">
            <v>52</v>
          </cell>
          <cell r="AW18">
            <v>0.8</v>
          </cell>
          <cell r="AX18">
            <v>65</v>
          </cell>
          <cell r="AY18">
            <v>88</v>
          </cell>
          <cell r="AZ18">
            <v>1.35384615384615</v>
          </cell>
          <cell r="BA18">
            <v>113</v>
          </cell>
        </row>
        <row r="19">
          <cell r="C19" t="str">
            <v>H568100000139</v>
          </cell>
          <cell r="D19" t="str">
            <v>SHT0014948</v>
          </cell>
        </row>
        <row r="19">
          <cell r="R19">
            <v>5</v>
          </cell>
          <cell r="S19" t="e">
            <v>#DIV/0!</v>
          </cell>
        </row>
        <row r="19">
          <cell r="U19">
            <v>25</v>
          </cell>
          <cell r="V19" t="e">
            <v>#DIV/0!</v>
          </cell>
          <cell r="W19">
            <v>85</v>
          </cell>
          <cell r="X19">
            <v>0</v>
          </cell>
          <cell r="Y19">
            <v>0</v>
          </cell>
          <cell r="Z19">
            <v>95</v>
          </cell>
          <cell r="AA19">
            <v>0</v>
          </cell>
          <cell r="AB19">
            <v>0</v>
          </cell>
          <cell r="AC19">
            <v>30</v>
          </cell>
          <cell r="AD19">
            <v>20</v>
          </cell>
          <cell r="AE19">
            <v>0.666666666666667</v>
          </cell>
          <cell r="AF19">
            <v>70</v>
          </cell>
          <cell r="AG19">
            <v>32</v>
          </cell>
          <cell r="AH19">
            <v>0.457142857142857</v>
          </cell>
          <cell r="AI19">
            <v>205</v>
          </cell>
          <cell r="AJ19">
            <v>88</v>
          </cell>
          <cell r="AK19">
            <v>0.429268292682927</v>
          </cell>
          <cell r="AL19">
            <v>133</v>
          </cell>
          <cell r="AM19">
            <v>16</v>
          </cell>
          <cell r="AN19">
            <v>0.120300751879699</v>
          </cell>
          <cell r="AO19">
            <v>100</v>
          </cell>
          <cell r="AP19">
            <v>24</v>
          </cell>
          <cell r="AQ19">
            <v>0.24</v>
          </cell>
          <cell r="AR19">
            <v>49</v>
          </cell>
          <cell r="AS19">
            <v>16</v>
          </cell>
          <cell r="AT19">
            <v>0.326530612244898</v>
          </cell>
          <cell r="AU19">
            <v>65</v>
          </cell>
          <cell r="AV19">
            <v>24</v>
          </cell>
          <cell r="AW19">
            <v>0.369230769230769</v>
          </cell>
          <cell r="AX19">
            <v>62</v>
          </cell>
          <cell r="AY19">
            <v>1</v>
          </cell>
          <cell r="AZ19">
            <v>0.0161290322580645</v>
          </cell>
          <cell r="BA19">
            <v>81</v>
          </cell>
        </row>
        <row r="20">
          <cell r="C20" t="str">
            <v>H568100000140</v>
          </cell>
          <cell r="D20" t="str">
            <v>SHT0014949</v>
          </cell>
        </row>
        <row r="20">
          <cell r="R20">
            <v>5</v>
          </cell>
          <cell r="S20" t="e">
            <v>#DIV/0!</v>
          </cell>
        </row>
        <row r="20">
          <cell r="U20">
            <v>12</v>
          </cell>
          <cell r="V20" t="e">
            <v>#DIV/0!</v>
          </cell>
          <cell r="W20">
            <v>0</v>
          </cell>
          <cell r="X20">
            <v>0</v>
          </cell>
          <cell r="Y20" t="e">
            <v>#DIV/0!</v>
          </cell>
          <cell r="Z20">
            <v>0</v>
          </cell>
          <cell r="AA20">
            <v>0</v>
          </cell>
          <cell r="AB20" t="e">
            <v>#DIV/0!</v>
          </cell>
        </row>
        <row r="20">
          <cell r="AD20">
            <v>8</v>
          </cell>
          <cell r="AE20" t="e">
            <v>#DIV/0!</v>
          </cell>
        </row>
        <row r="20">
          <cell r="AG20">
            <v>60</v>
          </cell>
          <cell r="AH20" t="e">
            <v>#DIV/0!</v>
          </cell>
        </row>
        <row r="20">
          <cell r="AJ20">
            <v>52</v>
          </cell>
          <cell r="AK20" t="e">
            <v>#DIV/0!</v>
          </cell>
        </row>
        <row r="20">
          <cell r="AM20">
            <v>16</v>
          </cell>
          <cell r="AN20" t="e">
            <v>#DIV/0!</v>
          </cell>
        </row>
        <row r="20">
          <cell r="AP20">
            <v>28</v>
          </cell>
          <cell r="AQ20" t="e">
            <v>#DIV/0!</v>
          </cell>
        </row>
        <row r="20">
          <cell r="AS20">
            <v>8</v>
          </cell>
          <cell r="AT20" t="e">
            <v>#DIV/0!</v>
          </cell>
        </row>
        <row r="20">
          <cell r="AV20">
            <v>4</v>
          </cell>
          <cell r="AW20" t="e">
            <v>#DIV/0!</v>
          </cell>
        </row>
        <row r="20">
          <cell r="AY20">
            <v>36</v>
          </cell>
          <cell r="AZ20" t="e">
            <v>#DIV/0!</v>
          </cell>
        </row>
        <row r="21">
          <cell r="C21" t="str">
            <v>H0681010013A0</v>
          </cell>
          <cell r="D21" t="str">
            <v>SHT0000877</v>
          </cell>
        </row>
        <row r="21">
          <cell r="AN21" t="e">
            <v>#DIV/0!</v>
          </cell>
          <cell r="AO21">
            <v>69</v>
          </cell>
          <cell r="AP21">
            <v>8</v>
          </cell>
          <cell r="AQ21">
            <v>0.115942028985507</v>
          </cell>
          <cell r="AR21">
            <v>14</v>
          </cell>
        </row>
        <row r="21">
          <cell r="AT21">
            <v>0</v>
          </cell>
        </row>
        <row r="21">
          <cell r="AV21">
            <v>82</v>
          </cell>
          <cell r="AW21" t="e">
            <v>#DIV/0!</v>
          </cell>
          <cell r="AX21">
            <v>6</v>
          </cell>
          <cell r="AY21">
            <v>6</v>
          </cell>
          <cell r="AZ21">
            <v>1</v>
          </cell>
        </row>
        <row r="22">
          <cell r="C22" t="str">
            <v>H0681020004A0</v>
          </cell>
          <cell r="D22" t="str">
            <v>SHT0000878</v>
          </cell>
        </row>
        <row r="22">
          <cell r="AN22" t="e">
            <v>#DIV/0!</v>
          </cell>
          <cell r="AO22">
            <v>69</v>
          </cell>
          <cell r="AP22">
            <v>8</v>
          </cell>
          <cell r="AQ22">
            <v>0.115942028985507</v>
          </cell>
          <cell r="AR22">
            <v>14</v>
          </cell>
        </row>
        <row r="22">
          <cell r="AT22">
            <v>0</v>
          </cell>
        </row>
        <row r="22">
          <cell r="AV22">
            <v>83</v>
          </cell>
          <cell r="AW22" t="e">
            <v>#DIV/0!</v>
          </cell>
          <cell r="AX22">
            <v>12</v>
          </cell>
          <cell r="AY22">
            <v>12</v>
          </cell>
          <cell r="AZ22">
            <v>1</v>
          </cell>
        </row>
        <row r="23">
          <cell r="C23" t="str">
            <v>H0681010014A0</v>
          </cell>
          <cell r="D23" t="str">
            <v>SHT0000885</v>
          </cell>
        </row>
        <row r="23">
          <cell r="AN23" t="e">
            <v>#DIV/0!</v>
          </cell>
        </row>
        <row r="23">
          <cell r="AQ23" t="e">
            <v>#DIV/0!</v>
          </cell>
          <cell r="AR23">
            <v>0</v>
          </cell>
        </row>
        <row r="23">
          <cell r="AT23" t="e">
            <v>#DIV/0!</v>
          </cell>
        </row>
        <row r="23">
          <cell r="AW23" t="e">
            <v>#DIV/0!</v>
          </cell>
          <cell r="AX23">
            <v>6</v>
          </cell>
          <cell r="AY23">
            <v>6</v>
          </cell>
          <cell r="AZ23">
            <v>1</v>
          </cell>
        </row>
        <row r="24">
          <cell r="C24" t="str">
            <v>H0704010007A0</v>
          </cell>
          <cell r="D24" t="str">
            <v>SHT0000862</v>
          </cell>
        </row>
        <row r="24">
          <cell r="AN24" t="e">
            <v>#DIV/0!</v>
          </cell>
          <cell r="AO24">
            <v>69</v>
          </cell>
          <cell r="AP24">
            <v>8</v>
          </cell>
          <cell r="AQ24">
            <v>0.115942028985507</v>
          </cell>
          <cell r="AR24">
            <v>14</v>
          </cell>
        </row>
        <row r="24">
          <cell r="AT24">
            <v>0</v>
          </cell>
        </row>
        <row r="24">
          <cell r="AV24">
            <v>83</v>
          </cell>
          <cell r="AW24" t="e">
            <v>#DIV/0!</v>
          </cell>
          <cell r="AX24">
            <v>12</v>
          </cell>
          <cell r="AY24">
            <v>12</v>
          </cell>
          <cell r="AZ24">
            <v>1</v>
          </cell>
        </row>
        <row r="25">
          <cell r="C25" t="str">
            <v>H0681050002A0</v>
          </cell>
          <cell r="D25" t="str">
            <v>SHT0000879</v>
          </cell>
        </row>
        <row r="25">
          <cell r="AN25" t="e">
            <v>#DIV/0!</v>
          </cell>
          <cell r="AO25">
            <v>69</v>
          </cell>
          <cell r="AP25">
            <v>8</v>
          </cell>
          <cell r="AQ25">
            <v>0.115942028985507</v>
          </cell>
          <cell r="AR25">
            <v>14</v>
          </cell>
        </row>
        <row r="25">
          <cell r="AT25">
            <v>0</v>
          </cell>
        </row>
        <row r="25">
          <cell r="AV25">
            <v>83</v>
          </cell>
          <cell r="AW25" t="e">
            <v>#DIV/0!</v>
          </cell>
          <cell r="AX25">
            <v>12</v>
          </cell>
          <cell r="AY25">
            <v>12</v>
          </cell>
          <cell r="AZ25">
            <v>1</v>
          </cell>
        </row>
        <row r="26">
          <cell r="C26" t="str">
            <v>H0681010100A0</v>
          </cell>
          <cell r="D26" t="str">
            <v>SHT0012128</v>
          </cell>
        </row>
        <row r="26">
          <cell r="F26">
            <v>115</v>
          </cell>
          <cell r="G26">
            <v>58</v>
          </cell>
          <cell r="H26">
            <v>0.504347826086956</v>
          </cell>
          <cell r="I26">
            <v>25</v>
          </cell>
          <cell r="J26">
            <v>-0.568965517241379</v>
          </cell>
          <cell r="K26">
            <v>45</v>
          </cell>
          <cell r="L26">
            <v>1.8</v>
          </cell>
          <cell r="M26">
            <v>44</v>
          </cell>
          <cell r="N26">
            <v>-0.0222222222222222</v>
          </cell>
          <cell r="O26">
            <v>29</v>
          </cell>
          <cell r="P26">
            <v>0.659090909090909</v>
          </cell>
          <cell r="Q26">
            <v>45</v>
          </cell>
          <cell r="R26">
            <v>9</v>
          </cell>
          <cell r="S26">
            <v>0.2</v>
          </cell>
          <cell r="T26">
            <v>45</v>
          </cell>
          <cell r="U26">
            <v>9</v>
          </cell>
          <cell r="V26">
            <v>0.2</v>
          </cell>
          <cell r="W26">
            <v>23</v>
          </cell>
          <cell r="X26">
            <v>45</v>
          </cell>
          <cell r="Y26">
            <v>1.95652173913043</v>
          </cell>
          <cell r="Z26">
            <v>35</v>
          </cell>
          <cell r="AA26">
            <v>45</v>
          </cell>
          <cell r="AB26">
            <v>1.28571428571429</v>
          </cell>
          <cell r="AC26">
            <v>18</v>
          </cell>
          <cell r="AD26">
            <v>9</v>
          </cell>
          <cell r="AE26">
            <v>0.5</v>
          </cell>
          <cell r="AF26">
            <v>24</v>
          </cell>
          <cell r="AG26">
            <v>18</v>
          </cell>
          <cell r="AH26">
            <v>0.75</v>
          </cell>
          <cell r="AI26">
            <v>17</v>
          </cell>
          <cell r="AJ26">
            <v>61</v>
          </cell>
          <cell r="AK26">
            <v>3.58823529411765</v>
          </cell>
          <cell r="AL26">
            <v>150</v>
          </cell>
          <cell r="AM26">
            <v>9</v>
          </cell>
          <cell r="AN26">
            <v>0.06</v>
          </cell>
          <cell r="AO26">
            <v>133</v>
          </cell>
          <cell r="AP26">
            <v>14</v>
          </cell>
          <cell r="AQ26">
            <v>0.105263157894737</v>
          </cell>
          <cell r="AR26">
            <v>15</v>
          </cell>
          <cell r="AS26">
            <v>13</v>
          </cell>
          <cell r="AT26">
            <v>0.866666666666667</v>
          </cell>
          <cell r="AU26">
            <v>27</v>
          </cell>
          <cell r="AV26">
            <v>9</v>
          </cell>
          <cell r="AW26">
            <v>0.333333333333333</v>
          </cell>
          <cell r="AX26">
            <v>144</v>
          </cell>
          <cell r="AY26">
            <v>54</v>
          </cell>
          <cell r="AZ26">
            <v>0.375</v>
          </cell>
          <cell r="BA26">
            <v>120</v>
          </cell>
        </row>
        <row r="27">
          <cell r="C27" t="str">
            <v>H0681020100A0</v>
          </cell>
          <cell r="D27" t="str">
            <v>SHT0002500</v>
          </cell>
        </row>
        <row r="27">
          <cell r="T27">
            <v>45</v>
          </cell>
          <cell r="U27">
            <v>9</v>
          </cell>
          <cell r="V27">
            <v>0.2</v>
          </cell>
          <cell r="W27">
            <v>23</v>
          </cell>
          <cell r="X27">
            <v>45</v>
          </cell>
          <cell r="Y27">
            <v>1.95652173913043</v>
          </cell>
          <cell r="Z27">
            <v>35</v>
          </cell>
          <cell r="AA27">
            <v>45</v>
          </cell>
          <cell r="AB27">
            <v>1.28571428571429</v>
          </cell>
          <cell r="AC27">
            <v>18</v>
          </cell>
          <cell r="AD27">
            <v>9</v>
          </cell>
          <cell r="AE27">
            <v>0.5</v>
          </cell>
          <cell r="AF27">
            <v>24</v>
          </cell>
          <cell r="AG27">
            <v>18</v>
          </cell>
          <cell r="AH27">
            <v>0.75</v>
          </cell>
          <cell r="AI27">
            <v>17</v>
          </cell>
          <cell r="AJ27">
            <v>62</v>
          </cell>
          <cell r="AK27">
            <v>3.64705882352941</v>
          </cell>
          <cell r="AL27">
            <v>150</v>
          </cell>
          <cell r="AM27">
            <v>9</v>
          </cell>
          <cell r="AN27">
            <v>0.06</v>
          </cell>
          <cell r="AO27">
            <v>133</v>
          </cell>
          <cell r="AP27">
            <v>14</v>
          </cell>
          <cell r="AQ27">
            <v>0.105263157894737</v>
          </cell>
          <cell r="AR27">
            <v>15</v>
          </cell>
          <cell r="AS27">
            <v>13</v>
          </cell>
          <cell r="AT27">
            <v>0.866666666666667</v>
          </cell>
          <cell r="AU27">
            <v>27</v>
          </cell>
          <cell r="AV27">
            <v>9</v>
          </cell>
          <cell r="AW27">
            <v>0.333333333333333</v>
          </cell>
          <cell r="AX27">
            <v>144</v>
          </cell>
          <cell r="AY27">
            <v>54</v>
          </cell>
          <cell r="AZ27">
            <v>0.375</v>
          </cell>
          <cell r="BA27">
            <v>120</v>
          </cell>
        </row>
        <row r="28">
          <cell r="C28" t="str">
            <v>H470400000026</v>
          </cell>
          <cell r="D28" t="str">
            <v>SHT0013017</v>
          </cell>
        </row>
        <row r="28">
          <cell r="F28">
            <v>52</v>
          </cell>
          <cell r="G28">
            <v>149</v>
          </cell>
          <cell r="H28">
            <v>2.86538461538462</v>
          </cell>
          <cell r="I28">
            <v>32</v>
          </cell>
          <cell r="J28">
            <v>-0.785234899328859</v>
          </cell>
          <cell r="K28">
            <v>0</v>
          </cell>
          <cell r="L28">
            <v>0</v>
          </cell>
          <cell r="M28">
            <v>0</v>
          </cell>
          <cell r="N28" t="e">
            <v>#DIV/0!</v>
          </cell>
          <cell r="O28">
            <v>18</v>
          </cell>
          <cell r="P28" t="e">
            <v>#DIV/0!</v>
          </cell>
          <cell r="Q28">
            <v>32</v>
          </cell>
          <cell r="R28">
            <v>0</v>
          </cell>
          <cell r="S28">
            <v>0</v>
          </cell>
          <cell r="T28">
            <v>102</v>
          </cell>
          <cell r="U28">
            <v>18</v>
          </cell>
          <cell r="V28">
            <v>0.176470588235294</v>
          </cell>
          <cell r="W28">
            <v>2</v>
          </cell>
          <cell r="X28">
            <v>18</v>
          </cell>
          <cell r="Y28">
            <v>9</v>
          </cell>
          <cell r="Z28">
            <v>10</v>
          </cell>
          <cell r="AA28">
            <v>0</v>
          </cell>
          <cell r="AB28">
            <v>0</v>
          </cell>
          <cell r="AC28">
            <v>3</v>
          </cell>
          <cell r="AD28">
            <v>18</v>
          </cell>
          <cell r="AE28">
            <v>6</v>
          </cell>
          <cell r="AF28">
            <v>7</v>
          </cell>
          <cell r="AG28">
            <v>0</v>
          </cell>
          <cell r="AH28">
            <v>0</v>
          </cell>
          <cell r="AI28">
            <v>5</v>
          </cell>
          <cell r="AJ28">
            <v>18</v>
          </cell>
          <cell r="AK28">
            <v>3.6</v>
          </cell>
          <cell r="AL28">
            <v>8</v>
          </cell>
          <cell r="AM28">
            <v>0</v>
          </cell>
          <cell r="AN28">
            <v>0</v>
          </cell>
          <cell r="AO28">
            <v>6</v>
          </cell>
          <cell r="AP28">
            <v>0</v>
          </cell>
          <cell r="AQ28">
            <v>0</v>
          </cell>
          <cell r="AR28">
            <v>13</v>
          </cell>
          <cell r="AS28">
            <v>0</v>
          </cell>
          <cell r="AT28">
            <v>0</v>
          </cell>
          <cell r="AU28">
            <v>9</v>
          </cell>
          <cell r="AV28">
            <v>0</v>
          </cell>
          <cell r="AW28">
            <v>0</v>
          </cell>
          <cell r="AX28">
            <v>1</v>
          </cell>
        </row>
        <row r="28">
          <cell r="AZ28">
            <v>0</v>
          </cell>
        </row>
        <row r="29">
          <cell r="C29" t="str">
            <v>H470400000027</v>
          </cell>
          <cell r="D29" t="str">
            <v>SHT0013018</v>
          </cell>
        </row>
        <row r="29">
          <cell r="F29">
            <v>167</v>
          </cell>
          <cell r="G29">
            <v>138</v>
          </cell>
          <cell r="H29">
            <v>0.826347305389222</v>
          </cell>
          <cell r="I29">
            <v>130</v>
          </cell>
          <cell r="J29">
            <v>-0.0579710144927536</v>
          </cell>
          <cell r="K29">
            <v>72</v>
          </cell>
          <cell r="L29">
            <v>0.553846153846154</v>
          </cell>
          <cell r="M29">
            <v>117</v>
          </cell>
          <cell r="N29">
            <v>0.625</v>
          </cell>
          <cell r="O29">
            <v>90</v>
          </cell>
          <cell r="P29">
            <v>0.769230769230769</v>
          </cell>
          <cell r="Q29">
            <v>159</v>
          </cell>
          <cell r="R29">
            <v>103</v>
          </cell>
          <cell r="S29">
            <v>0.647798742138365</v>
          </cell>
          <cell r="T29">
            <v>117</v>
          </cell>
          <cell r="U29">
            <v>0</v>
          </cell>
          <cell r="V29">
            <v>0</v>
          </cell>
          <cell r="W29">
            <v>57</v>
          </cell>
          <cell r="X29">
            <v>72</v>
          </cell>
          <cell r="Y29">
            <v>1.26315789473684</v>
          </cell>
          <cell r="Z29">
            <v>84</v>
          </cell>
          <cell r="AA29">
            <v>90</v>
          </cell>
          <cell r="AB29">
            <v>1.07142857142857</v>
          </cell>
          <cell r="AC29">
            <v>48</v>
          </cell>
          <cell r="AD29">
            <v>72</v>
          </cell>
          <cell r="AE29">
            <v>1.5</v>
          </cell>
          <cell r="AF29">
            <v>82</v>
          </cell>
          <cell r="AG29">
            <v>90</v>
          </cell>
          <cell r="AH29">
            <v>1.09756097560976</v>
          </cell>
          <cell r="AI29">
            <v>69</v>
          </cell>
          <cell r="AJ29">
            <v>36</v>
          </cell>
          <cell r="AK29">
            <v>0.521739130434783</v>
          </cell>
          <cell r="AL29">
            <v>43</v>
          </cell>
          <cell r="AM29">
            <v>54</v>
          </cell>
          <cell r="AN29">
            <v>1.25581395348837</v>
          </cell>
          <cell r="AO29">
            <v>49</v>
          </cell>
          <cell r="AP29">
            <v>18</v>
          </cell>
          <cell r="AQ29">
            <v>0.36734693877551</v>
          </cell>
          <cell r="AR29">
            <v>49</v>
          </cell>
          <cell r="AS29">
            <v>108</v>
          </cell>
          <cell r="AT29">
            <v>2.20408163265306</v>
          </cell>
          <cell r="AU29">
            <v>21</v>
          </cell>
          <cell r="AV29">
            <v>36</v>
          </cell>
          <cell r="AW29">
            <v>1.71428571428571</v>
          </cell>
          <cell r="AX29">
            <v>3</v>
          </cell>
        </row>
        <row r="29">
          <cell r="AZ29">
            <v>0</v>
          </cell>
        </row>
        <row r="30">
          <cell r="C30" t="str">
            <v>H470400000213</v>
          </cell>
          <cell r="D30" t="str">
            <v>SHT0013025</v>
          </cell>
        </row>
        <row r="30">
          <cell r="F30">
            <v>52</v>
          </cell>
          <cell r="G30">
            <v>206</v>
          </cell>
          <cell r="H30">
            <v>3.96153846153846</v>
          </cell>
          <cell r="I30">
            <v>32</v>
          </cell>
          <cell r="J30">
            <v>-0.844660194174757</v>
          </cell>
          <cell r="K30">
            <v>0</v>
          </cell>
          <cell r="L30">
            <v>0</v>
          </cell>
          <cell r="M30">
            <v>0</v>
          </cell>
          <cell r="N30" t="e">
            <v>#DIV/0!</v>
          </cell>
          <cell r="O30">
            <v>18</v>
          </cell>
          <cell r="P30" t="e">
            <v>#DIV/0!</v>
          </cell>
          <cell r="Q30">
            <v>32</v>
          </cell>
        </row>
        <row r="30">
          <cell r="S30">
            <v>0</v>
          </cell>
          <cell r="T30">
            <v>102</v>
          </cell>
          <cell r="U30">
            <v>18</v>
          </cell>
          <cell r="V30">
            <v>0.176470588235294</v>
          </cell>
          <cell r="W30">
            <v>2</v>
          </cell>
          <cell r="X30">
            <v>18</v>
          </cell>
          <cell r="Y30">
            <v>9</v>
          </cell>
          <cell r="Z30">
            <v>10</v>
          </cell>
          <cell r="AA30">
            <v>0</v>
          </cell>
          <cell r="AB30">
            <v>0</v>
          </cell>
          <cell r="AC30">
            <v>3</v>
          </cell>
          <cell r="AD30">
            <v>0</v>
          </cell>
          <cell r="AE30">
            <v>0</v>
          </cell>
          <cell r="AF30">
            <v>7</v>
          </cell>
          <cell r="AG30">
            <v>0</v>
          </cell>
          <cell r="AH30">
            <v>0</v>
          </cell>
          <cell r="AI30">
            <v>5</v>
          </cell>
          <cell r="AJ30">
            <v>18</v>
          </cell>
          <cell r="AK30">
            <v>3.6</v>
          </cell>
          <cell r="AL30">
            <v>8</v>
          </cell>
          <cell r="AM30">
            <v>0</v>
          </cell>
          <cell r="AN30">
            <v>0</v>
          </cell>
          <cell r="AO30">
            <v>6</v>
          </cell>
          <cell r="AP30">
            <v>0</v>
          </cell>
          <cell r="AQ30">
            <v>0</v>
          </cell>
          <cell r="AR30">
            <v>13</v>
          </cell>
          <cell r="AS30">
            <v>18</v>
          </cell>
          <cell r="AT30">
            <v>1.38461538461538</v>
          </cell>
          <cell r="AU30">
            <v>9</v>
          </cell>
          <cell r="AV30">
            <v>0</v>
          </cell>
          <cell r="AW30">
            <v>0</v>
          </cell>
          <cell r="AX30">
            <v>1</v>
          </cell>
        </row>
        <row r="30">
          <cell r="AZ30">
            <v>0</v>
          </cell>
        </row>
        <row r="31">
          <cell r="C31" t="str">
            <v>H470400000214</v>
          </cell>
          <cell r="D31" t="str">
            <v>SHT0013026</v>
          </cell>
        </row>
        <row r="31">
          <cell r="F31">
            <v>154</v>
          </cell>
          <cell r="G31">
            <v>111</v>
          </cell>
          <cell r="H31">
            <v>0.720779220779221</v>
          </cell>
          <cell r="I31">
            <v>130</v>
          </cell>
          <cell r="J31">
            <v>0.171171171171171</v>
          </cell>
          <cell r="K31">
            <v>106</v>
          </cell>
          <cell r="L31">
            <v>0.815384615384615</v>
          </cell>
          <cell r="M31">
            <v>93</v>
          </cell>
          <cell r="N31">
            <v>-0.122641509433962</v>
          </cell>
          <cell r="O31">
            <v>36</v>
          </cell>
          <cell r="P31">
            <v>0.387096774193548</v>
          </cell>
          <cell r="Q31">
            <v>93</v>
          </cell>
          <cell r="R31">
            <v>80</v>
          </cell>
          <cell r="S31">
            <v>0.860215053763441</v>
          </cell>
          <cell r="T31">
            <v>117</v>
          </cell>
          <cell r="U31">
            <v>0</v>
          </cell>
          <cell r="V31">
            <v>0</v>
          </cell>
          <cell r="W31">
            <v>57</v>
          </cell>
          <cell r="X31">
            <v>54</v>
          </cell>
          <cell r="Y31">
            <v>0.947368421052632</v>
          </cell>
          <cell r="Z31">
            <v>74</v>
          </cell>
          <cell r="AA31">
            <v>72</v>
          </cell>
          <cell r="AB31">
            <v>0.972972972972973</v>
          </cell>
          <cell r="AC31">
            <v>48</v>
          </cell>
          <cell r="AD31">
            <v>72</v>
          </cell>
          <cell r="AE31">
            <v>1.5</v>
          </cell>
          <cell r="AF31">
            <v>72</v>
          </cell>
          <cell r="AG31">
            <v>90</v>
          </cell>
          <cell r="AH31">
            <v>1.25</v>
          </cell>
          <cell r="AI31">
            <v>69</v>
          </cell>
          <cell r="AJ31">
            <v>36</v>
          </cell>
          <cell r="AK31">
            <v>0.521739130434783</v>
          </cell>
          <cell r="AL31">
            <v>43</v>
          </cell>
          <cell r="AM31">
            <v>72</v>
          </cell>
          <cell r="AN31">
            <v>1.67441860465116</v>
          </cell>
          <cell r="AO31">
            <v>49</v>
          </cell>
          <cell r="AP31">
            <v>18</v>
          </cell>
          <cell r="AQ31">
            <v>0.36734693877551</v>
          </cell>
          <cell r="AR31">
            <v>49</v>
          </cell>
          <cell r="AS31">
            <v>108</v>
          </cell>
          <cell r="AT31">
            <v>2.20408163265306</v>
          </cell>
          <cell r="AU31">
            <v>21</v>
          </cell>
          <cell r="AV31">
            <v>40</v>
          </cell>
          <cell r="AW31">
            <v>1.9047619047619</v>
          </cell>
          <cell r="AX31">
            <v>2</v>
          </cell>
        </row>
        <row r="31">
          <cell r="AZ31">
            <v>0</v>
          </cell>
        </row>
        <row r="32">
          <cell r="C32" t="str">
            <v>H570400000045</v>
          </cell>
          <cell r="D32" t="str">
            <v>SHT0014345</v>
          </cell>
        </row>
        <row r="32">
          <cell r="H32" t="e">
            <v>#DIV/0!</v>
          </cell>
        </row>
        <row r="32">
          <cell r="J32" t="e">
            <v>#DIV/0!</v>
          </cell>
        </row>
        <row r="32">
          <cell r="L32" t="e">
            <v>#DIV/0!</v>
          </cell>
          <cell r="M32">
            <v>0</v>
          </cell>
          <cell r="N32" t="e">
            <v>#DIV/0!</v>
          </cell>
          <cell r="O32">
            <v>4</v>
          </cell>
          <cell r="P32" t="e">
            <v>#DIV/0!</v>
          </cell>
          <cell r="Q32">
            <v>54</v>
          </cell>
          <cell r="R32">
            <v>46</v>
          </cell>
          <cell r="S32">
            <v>0.851851851851852</v>
          </cell>
          <cell r="T32">
            <v>80</v>
          </cell>
          <cell r="U32">
            <v>90</v>
          </cell>
          <cell r="V32">
            <v>1.125</v>
          </cell>
          <cell r="W32">
            <v>125</v>
          </cell>
          <cell r="X32">
            <v>38</v>
          </cell>
          <cell r="Y32">
            <v>0.304</v>
          </cell>
          <cell r="Z32">
            <v>135</v>
          </cell>
          <cell r="AA32">
            <v>88</v>
          </cell>
          <cell r="AB32">
            <v>0.651851851851852</v>
          </cell>
          <cell r="AC32">
            <v>120</v>
          </cell>
          <cell r="AD32">
            <v>65</v>
          </cell>
          <cell r="AE32">
            <v>0.541666666666667</v>
          </cell>
          <cell r="AF32">
            <v>180</v>
          </cell>
          <cell r="AG32">
            <v>115</v>
          </cell>
          <cell r="AH32">
            <v>0.638888888888889</v>
          </cell>
          <cell r="AI32">
            <v>380</v>
          </cell>
          <cell r="AJ32">
            <v>360</v>
          </cell>
          <cell r="AK32">
            <v>0.947368421052632</v>
          </cell>
          <cell r="AL32">
            <v>305</v>
          </cell>
          <cell r="AM32">
            <v>139</v>
          </cell>
          <cell r="AN32">
            <v>0.455737704918033</v>
          </cell>
          <cell r="AO32">
            <v>180</v>
          </cell>
          <cell r="AP32">
            <v>196</v>
          </cell>
          <cell r="AQ32">
            <v>1.08888888888889</v>
          </cell>
          <cell r="AR32">
            <v>103</v>
          </cell>
          <cell r="AS32">
            <v>126</v>
          </cell>
          <cell r="AT32">
            <v>1.22330097087379</v>
          </cell>
          <cell r="AU32">
            <v>182</v>
          </cell>
          <cell r="AV32">
            <v>192</v>
          </cell>
          <cell r="AW32">
            <v>1.05494505494505</v>
          </cell>
          <cell r="AX32">
            <v>225</v>
          </cell>
          <cell r="AY32">
            <v>247</v>
          </cell>
          <cell r="AZ32">
            <v>1.09777777777778</v>
          </cell>
          <cell r="BA32">
            <v>320</v>
          </cell>
        </row>
        <row r="33">
          <cell r="C33" t="str">
            <v>H570400000046</v>
          </cell>
          <cell r="D33" t="str">
            <v>SHT0014351</v>
          </cell>
        </row>
        <row r="33">
          <cell r="H33" t="e">
            <v>#DIV/0!</v>
          </cell>
        </row>
        <row r="33">
          <cell r="J33" t="e">
            <v>#DIV/0!</v>
          </cell>
        </row>
        <row r="33">
          <cell r="L33" t="e">
            <v>#DIV/0!</v>
          </cell>
          <cell r="M33">
            <v>0</v>
          </cell>
          <cell r="N33" t="e">
            <v>#DIV/0!</v>
          </cell>
          <cell r="O33">
            <v>4</v>
          </cell>
          <cell r="P33" t="e">
            <v>#DIV/0!</v>
          </cell>
          <cell r="Q33">
            <v>54</v>
          </cell>
          <cell r="R33">
            <v>45</v>
          </cell>
          <cell r="S33">
            <v>0.833333333333333</v>
          </cell>
          <cell r="T33">
            <v>80</v>
          </cell>
          <cell r="U33">
            <v>90</v>
          </cell>
          <cell r="V33">
            <v>1.125</v>
          </cell>
          <cell r="W33">
            <v>125</v>
          </cell>
          <cell r="X33">
            <v>38</v>
          </cell>
          <cell r="Y33">
            <v>0.304</v>
          </cell>
          <cell r="Z33">
            <v>135</v>
          </cell>
          <cell r="AA33">
            <v>90</v>
          </cell>
          <cell r="AB33">
            <v>0.666666666666667</v>
          </cell>
          <cell r="AC33">
            <v>120</v>
          </cell>
          <cell r="AD33">
            <v>72</v>
          </cell>
          <cell r="AE33">
            <v>0.6</v>
          </cell>
          <cell r="AF33">
            <v>180</v>
          </cell>
          <cell r="AG33">
            <v>115</v>
          </cell>
          <cell r="AH33">
            <v>0.638888888888889</v>
          </cell>
          <cell r="AI33">
            <v>380</v>
          </cell>
          <cell r="AJ33">
            <v>360</v>
          </cell>
          <cell r="AK33">
            <v>0.947368421052632</v>
          </cell>
          <cell r="AL33">
            <v>305</v>
          </cell>
          <cell r="AM33">
            <v>126</v>
          </cell>
          <cell r="AN33">
            <v>0.413114754098361</v>
          </cell>
          <cell r="AO33">
            <v>180</v>
          </cell>
          <cell r="AP33">
            <v>196</v>
          </cell>
          <cell r="AQ33">
            <v>1.08888888888889</v>
          </cell>
          <cell r="AR33">
            <v>103</v>
          </cell>
          <cell r="AS33">
            <v>126</v>
          </cell>
          <cell r="AT33">
            <v>1.22330097087379</v>
          </cell>
          <cell r="AU33">
            <v>182</v>
          </cell>
          <cell r="AV33">
            <v>181</v>
          </cell>
          <cell r="AW33">
            <v>0.994505494505495</v>
          </cell>
          <cell r="AX33">
            <v>225</v>
          </cell>
          <cell r="AY33">
            <v>247</v>
          </cell>
          <cell r="AZ33">
            <v>1.09777777777778</v>
          </cell>
          <cell r="BA33">
            <v>320</v>
          </cell>
        </row>
        <row r="34">
          <cell r="C34" t="str">
            <v>H470400000211</v>
          </cell>
          <cell r="D34" t="str">
            <v>SHT0013023</v>
          </cell>
        </row>
        <row r="34">
          <cell r="F34">
            <v>267</v>
          </cell>
          <cell r="G34">
            <v>381</v>
          </cell>
          <cell r="H34">
            <v>1.42696629213483</v>
          </cell>
          <cell r="I34">
            <v>401</v>
          </cell>
          <cell r="J34">
            <v>0.05249343832021</v>
          </cell>
          <cell r="K34">
            <v>192</v>
          </cell>
          <cell r="L34">
            <v>0.478802992518703</v>
          </cell>
          <cell r="M34">
            <v>310</v>
          </cell>
          <cell r="N34">
            <v>0.614583333333333</v>
          </cell>
          <cell r="O34">
            <v>144</v>
          </cell>
          <cell r="P34">
            <v>0.464516129032258</v>
          </cell>
          <cell r="Q34">
            <v>521</v>
          </cell>
          <cell r="R34">
            <v>450</v>
          </cell>
          <cell r="S34">
            <v>0.863723608445297</v>
          </cell>
          <cell r="T34">
            <v>298</v>
          </cell>
          <cell r="U34">
            <v>90</v>
          </cell>
          <cell r="V34">
            <v>0.302013422818792</v>
          </cell>
          <cell r="W34">
            <v>220</v>
          </cell>
          <cell r="X34">
            <v>62</v>
          </cell>
          <cell r="Y34">
            <v>0.281818181818182</v>
          </cell>
          <cell r="Z34">
            <v>306</v>
          </cell>
          <cell r="AA34">
            <v>324</v>
          </cell>
          <cell r="AB34">
            <v>1.05882352941176</v>
          </cell>
          <cell r="AC34">
            <v>289</v>
          </cell>
          <cell r="AD34">
            <v>306</v>
          </cell>
          <cell r="AE34">
            <v>1.05882352941176</v>
          </cell>
          <cell r="AF34">
            <v>407</v>
          </cell>
          <cell r="AG34">
            <v>486</v>
          </cell>
          <cell r="AH34">
            <v>1.19410319410319</v>
          </cell>
          <cell r="AI34">
            <v>567</v>
          </cell>
          <cell r="AJ34">
            <v>810</v>
          </cell>
          <cell r="AK34">
            <v>1.42857142857143</v>
          </cell>
          <cell r="AL34">
            <v>470</v>
          </cell>
          <cell r="AM34">
            <v>187</v>
          </cell>
          <cell r="AN34">
            <v>0.397872340425532</v>
          </cell>
          <cell r="AO34">
            <v>458</v>
          </cell>
          <cell r="AP34">
            <v>316</v>
          </cell>
          <cell r="AQ34">
            <v>0.689956331877729</v>
          </cell>
          <cell r="AR34">
            <v>307</v>
          </cell>
          <cell r="AS34">
            <v>234</v>
          </cell>
          <cell r="AT34">
            <v>0.762214983713355</v>
          </cell>
          <cell r="AU34">
            <v>222</v>
          </cell>
          <cell r="AV34">
            <v>306</v>
          </cell>
          <cell r="AW34">
            <v>1.37837837837838</v>
          </cell>
          <cell r="AX34">
            <v>438</v>
          </cell>
          <cell r="AY34">
            <v>342</v>
          </cell>
          <cell r="AZ34">
            <v>0.780821917808219</v>
          </cell>
          <cell r="BA34">
            <v>301</v>
          </cell>
        </row>
        <row r="35">
          <cell r="C35" t="str">
            <v>H470400000158</v>
          </cell>
          <cell r="D35" t="str">
            <v>SHT0013015</v>
          </cell>
        </row>
        <row r="35">
          <cell r="F35">
            <v>282</v>
          </cell>
          <cell r="G35">
            <v>435</v>
          </cell>
          <cell r="H35">
            <v>1.54255319148936</v>
          </cell>
          <cell r="I35">
            <v>420</v>
          </cell>
          <cell r="J35">
            <v>-0.0344827586206897</v>
          </cell>
          <cell r="K35">
            <v>162</v>
          </cell>
          <cell r="L35">
            <v>0.385714285714286</v>
          </cell>
          <cell r="M35">
            <v>312</v>
          </cell>
          <cell r="N35">
            <v>0.925925925925926</v>
          </cell>
          <cell r="O35">
            <v>190</v>
          </cell>
          <cell r="P35">
            <v>0.608974358974359</v>
          </cell>
          <cell r="Q35">
            <v>528</v>
          </cell>
          <cell r="R35">
            <v>468</v>
          </cell>
          <cell r="S35">
            <v>0.886363636363636</v>
          </cell>
          <cell r="T35">
            <v>307</v>
          </cell>
          <cell r="U35">
            <v>143</v>
          </cell>
          <cell r="V35">
            <v>0.465798045602606</v>
          </cell>
          <cell r="W35">
            <v>237</v>
          </cell>
          <cell r="X35">
            <v>90</v>
          </cell>
          <cell r="Y35">
            <v>0.379746835443038</v>
          </cell>
          <cell r="Z35">
            <v>366</v>
          </cell>
          <cell r="AA35">
            <v>375</v>
          </cell>
          <cell r="AB35">
            <v>1.02459016393443</v>
          </cell>
          <cell r="AC35">
            <v>323</v>
          </cell>
          <cell r="AD35">
            <v>441</v>
          </cell>
          <cell r="AE35">
            <v>1.36532507739938</v>
          </cell>
          <cell r="AF35">
            <v>489</v>
          </cell>
          <cell r="AG35">
            <v>540</v>
          </cell>
          <cell r="AH35">
            <v>1.10429447852761</v>
          </cell>
          <cell r="AI35">
            <v>646</v>
          </cell>
          <cell r="AJ35">
            <v>832</v>
          </cell>
          <cell r="AK35">
            <v>1.28792569659443</v>
          </cell>
          <cell r="AL35">
            <v>521</v>
          </cell>
          <cell r="AM35">
            <v>200</v>
          </cell>
          <cell r="AN35">
            <v>0.383877159309021</v>
          </cell>
          <cell r="AO35">
            <v>477</v>
          </cell>
          <cell r="AP35">
            <v>316</v>
          </cell>
          <cell r="AQ35">
            <v>0.662473794549266</v>
          </cell>
          <cell r="AR35">
            <v>378</v>
          </cell>
          <cell r="AS35">
            <v>234</v>
          </cell>
          <cell r="AT35">
            <v>0.619047619047619</v>
          </cell>
          <cell r="AU35">
            <v>302</v>
          </cell>
          <cell r="AV35">
            <v>306</v>
          </cell>
          <cell r="AW35">
            <v>1.01324503311258</v>
          </cell>
          <cell r="AX35">
            <v>441</v>
          </cell>
          <cell r="AY35">
            <v>360</v>
          </cell>
          <cell r="AZ35">
            <v>0.816326530612245</v>
          </cell>
          <cell r="BA35">
            <v>320</v>
          </cell>
        </row>
        <row r="36">
          <cell r="C36" t="str">
            <v>H470400000028</v>
          </cell>
          <cell r="D36" t="str">
            <v>SHT0013019</v>
          </cell>
        </row>
        <row r="36">
          <cell r="AV36">
            <v>0</v>
          </cell>
          <cell r="AW36" t="e">
            <v>#DIV/0!</v>
          </cell>
          <cell r="AX36">
            <v>3</v>
          </cell>
          <cell r="AY36">
            <v>6</v>
          </cell>
          <cell r="AZ36">
            <v>2</v>
          </cell>
          <cell r="BA36">
            <v>2</v>
          </cell>
        </row>
        <row r="37">
          <cell r="C37" t="str">
            <v>H470400000212</v>
          </cell>
          <cell r="D37" t="str">
            <v>SHT0013024</v>
          </cell>
        </row>
        <row r="37">
          <cell r="AV37">
            <v>0</v>
          </cell>
          <cell r="AW37" t="e">
            <v>#DIV/0!</v>
          </cell>
          <cell r="AX37">
            <v>3</v>
          </cell>
          <cell r="AY37">
            <v>10</v>
          </cell>
          <cell r="AZ37">
            <v>3.33333333333333</v>
          </cell>
          <cell r="BA37">
            <v>1</v>
          </cell>
        </row>
        <row r="38">
          <cell r="C38" t="str">
            <v>H4704010220A0</v>
          </cell>
          <cell r="D38" t="str">
            <v>SHT0000848</v>
          </cell>
        </row>
        <row r="38">
          <cell r="AU38">
            <v>26</v>
          </cell>
          <cell r="AV38">
            <v>18</v>
          </cell>
          <cell r="AW38">
            <v>0.692307692307692</v>
          </cell>
          <cell r="AX38">
            <v>4</v>
          </cell>
          <cell r="AY38">
            <v>20</v>
          </cell>
          <cell r="AZ38">
            <v>5</v>
          </cell>
          <cell r="BA38">
            <v>10</v>
          </cell>
        </row>
        <row r="39">
          <cell r="C39" t="str">
            <v>H4704010208A0</v>
          </cell>
          <cell r="D39" t="str">
            <v>SHT0000868</v>
          </cell>
        </row>
        <row r="39">
          <cell r="F39">
            <v>35</v>
          </cell>
          <cell r="G39">
            <v>90</v>
          </cell>
          <cell r="H39">
            <v>2.57142857142857</v>
          </cell>
          <cell r="I39">
            <v>68</v>
          </cell>
          <cell r="J39">
            <v>-0.244444444444444</v>
          </cell>
          <cell r="K39">
            <v>36</v>
          </cell>
          <cell r="L39">
            <v>0.529411764705882</v>
          </cell>
          <cell r="M39">
            <v>42</v>
          </cell>
          <cell r="N39">
            <v>0.166666666666667</v>
          </cell>
          <cell r="O39">
            <v>72</v>
          </cell>
          <cell r="P39">
            <v>1.71428571428571</v>
          </cell>
          <cell r="Q39">
            <v>109</v>
          </cell>
          <cell r="R39">
            <v>36</v>
          </cell>
          <cell r="S39">
            <v>0.330275229357798</v>
          </cell>
        </row>
        <row r="39">
          <cell r="U39">
            <v>54</v>
          </cell>
          <cell r="V39" t="e">
            <v>#DIV/0!</v>
          </cell>
          <cell r="W39">
            <v>2</v>
          </cell>
          <cell r="X39">
            <v>0</v>
          </cell>
          <cell r="Y39">
            <v>0</v>
          </cell>
          <cell r="Z39">
            <v>23</v>
          </cell>
          <cell r="AA39">
            <v>0</v>
          </cell>
          <cell r="AB39">
            <v>0</v>
          </cell>
          <cell r="AC39">
            <v>17</v>
          </cell>
          <cell r="AD39">
            <v>16</v>
          </cell>
          <cell r="AE39">
            <v>0.941176470588235</v>
          </cell>
          <cell r="AF39">
            <v>7</v>
          </cell>
          <cell r="AG39">
            <v>0</v>
          </cell>
          <cell r="AH39">
            <v>0</v>
          </cell>
          <cell r="AI39">
            <v>14</v>
          </cell>
          <cell r="AJ39">
            <v>2</v>
          </cell>
          <cell r="AK39">
            <v>0.142857142857143</v>
          </cell>
          <cell r="AL39">
            <v>17</v>
          </cell>
          <cell r="AM39">
            <v>11</v>
          </cell>
          <cell r="AN39">
            <v>0.647058823529412</v>
          </cell>
          <cell r="AO39">
            <v>97</v>
          </cell>
          <cell r="AP39">
            <v>50</v>
          </cell>
          <cell r="AQ39">
            <v>0.515463917525773</v>
          </cell>
          <cell r="AR39">
            <v>121</v>
          </cell>
          <cell r="AS39">
            <v>132</v>
          </cell>
          <cell r="AT39">
            <v>1.09090909090909</v>
          </cell>
          <cell r="AU39">
            <v>80</v>
          </cell>
          <cell r="AV39">
            <v>18</v>
          </cell>
          <cell r="AW39">
            <v>0.225</v>
          </cell>
          <cell r="AX39">
            <v>97</v>
          </cell>
          <cell r="AY39">
            <v>168</v>
          </cell>
          <cell r="AZ39">
            <v>1.7319587628866</v>
          </cell>
          <cell r="BA39">
            <v>57</v>
          </cell>
        </row>
        <row r="40">
          <cell r="C40" t="str">
            <v>H4704010102A0</v>
          </cell>
          <cell r="D40" t="str">
            <v>SHT0000844</v>
          </cell>
        </row>
        <row r="40">
          <cell r="F40">
            <v>127</v>
          </cell>
          <cell r="G40">
            <v>409</v>
          </cell>
          <cell r="H40">
            <v>3.22047244094488</v>
          </cell>
          <cell r="I40">
            <v>535</v>
          </cell>
          <cell r="J40">
            <v>0.308068459657702</v>
          </cell>
          <cell r="K40">
            <v>558</v>
          </cell>
          <cell r="L40">
            <v>1.04299065420561</v>
          </cell>
          <cell r="M40">
            <v>700</v>
          </cell>
          <cell r="N40">
            <v>0.254480286738351</v>
          </cell>
          <cell r="O40">
            <v>198</v>
          </cell>
          <cell r="P40">
            <v>0.282857142857143</v>
          </cell>
          <cell r="Q40">
            <v>311</v>
          </cell>
          <cell r="R40">
            <v>72</v>
          </cell>
          <cell r="S40">
            <v>0.231511254019293</v>
          </cell>
          <cell r="T40">
            <v>535</v>
          </cell>
          <cell r="U40">
            <v>736</v>
          </cell>
          <cell r="V40">
            <v>1.37570093457944</v>
          </cell>
          <cell r="W40">
            <v>511</v>
          </cell>
          <cell r="X40">
            <v>206</v>
          </cell>
          <cell r="Y40">
            <v>0.403131115459883</v>
          </cell>
          <cell r="Z40">
            <v>495</v>
          </cell>
          <cell r="AA40">
            <v>953</v>
          </cell>
          <cell r="AB40">
            <v>1.92525252525253</v>
          </cell>
          <cell r="AC40">
            <v>462</v>
          </cell>
          <cell r="AD40">
            <v>540</v>
          </cell>
          <cell r="AE40">
            <v>1.16883116883117</v>
          </cell>
          <cell r="AF40">
            <v>587</v>
          </cell>
          <cell r="AG40">
            <v>666</v>
          </cell>
          <cell r="AH40">
            <v>1.13458262350937</v>
          </cell>
          <cell r="AI40">
            <v>1173</v>
          </cell>
          <cell r="AJ40">
            <v>1354</v>
          </cell>
          <cell r="AK40">
            <v>1.15430520034101</v>
          </cell>
          <cell r="AL40">
            <v>1451</v>
          </cell>
          <cell r="AM40">
            <v>916</v>
          </cell>
          <cell r="AN40">
            <v>0.631288766368022</v>
          </cell>
          <cell r="AO40">
            <v>1051</v>
          </cell>
          <cell r="AP40">
            <v>1712</v>
          </cell>
          <cell r="AQ40">
            <v>1.62892483349191</v>
          </cell>
          <cell r="AR40">
            <v>1209</v>
          </cell>
          <cell r="AS40">
            <v>252</v>
          </cell>
          <cell r="AT40">
            <v>0.208436724565757</v>
          </cell>
          <cell r="AU40">
            <v>1136</v>
          </cell>
          <cell r="AV40">
            <v>810</v>
          </cell>
          <cell r="AW40">
            <v>0.713028169014085</v>
          </cell>
          <cell r="AX40">
            <v>891</v>
          </cell>
          <cell r="AY40">
            <v>234</v>
          </cell>
          <cell r="AZ40">
            <v>0.262626262626263</v>
          </cell>
          <cell r="BA40">
            <v>1090</v>
          </cell>
        </row>
        <row r="41">
          <cell r="C41" t="str">
            <v>H470400000002</v>
          </cell>
          <cell r="D41" t="str">
            <v>SHT0000899</v>
          </cell>
        </row>
        <row r="41">
          <cell r="F41">
            <v>0</v>
          </cell>
          <cell r="G41">
            <v>714</v>
          </cell>
          <cell r="H41" t="e">
            <v>#DIV/0!</v>
          </cell>
          <cell r="I41">
            <v>624</v>
          </cell>
          <cell r="J41">
            <v>-0.126050420168067</v>
          </cell>
          <cell r="K41">
            <v>681</v>
          </cell>
          <cell r="L41">
            <v>1.09134615384615</v>
          </cell>
          <cell r="M41">
            <v>96</v>
          </cell>
          <cell r="N41">
            <v>-0.859030837004405</v>
          </cell>
          <cell r="O41">
            <v>450</v>
          </cell>
          <cell r="P41">
            <v>4.6875</v>
          </cell>
          <cell r="Q41">
            <v>288</v>
          </cell>
          <cell r="R41">
            <v>108</v>
          </cell>
          <cell r="S41">
            <v>0.375</v>
          </cell>
          <cell r="T41">
            <v>432</v>
          </cell>
          <cell r="U41">
            <v>558</v>
          </cell>
          <cell r="V41">
            <v>1.29166666666667</v>
          </cell>
          <cell r="W41">
            <v>480</v>
          </cell>
          <cell r="X41">
            <v>486</v>
          </cell>
          <cell r="Y41">
            <v>1.0125</v>
          </cell>
          <cell r="Z41">
            <v>480</v>
          </cell>
          <cell r="AA41">
            <v>180</v>
          </cell>
          <cell r="AB41">
            <v>0.375</v>
          </cell>
          <cell r="AC41">
            <v>480</v>
          </cell>
          <cell r="AD41">
            <v>379</v>
          </cell>
          <cell r="AE41">
            <v>0.789583333333333</v>
          </cell>
          <cell r="AF41">
            <v>768</v>
          </cell>
          <cell r="AG41">
            <v>522</v>
          </cell>
          <cell r="AH41">
            <v>0.6796875</v>
          </cell>
          <cell r="AI41">
            <v>864</v>
          </cell>
          <cell r="AJ41">
            <v>681</v>
          </cell>
          <cell r="AK41">
            <v>0.788194444444444</v>
          </cell>
          <cell r="AL41">
            <v>96</v>
          </cell>
          <cell r="AM41">
            <v>91</v>
          </cell>
          <cell r="AN41">
            <v>0.947916666666667</v>
          </cell>
          <cell r="AO41">
            <v>96</v>
          </cell>
          <cell r="AP41">
            <v>89</v>
          </cell>
          <cell r="AQ41">
            <v>0.927083333333333</v>
          </cell>
          <cell r="AR41">
            <v>288</v>
          </cell>
          <cell r="AS41">
            <v>288</v>
          </cell>
          <cell r="AT41">
            <v>1</v>
          </cell>
          <cell r="AU41">
            <v>96</v>
          </cell>
          <cell r="AV41">
            <v>90</v>
          </cell>
          <cell r="AW41">
            <v>0.9375</v>
          </cell>
          <cell r="AX41">
            <v>96</v>
          </cell>
        </row>
        <row r="41">
          <cell r="AZ41">
            <v>0</v>
          </cell>
          <cell r="BA41">
            <v>192</v>
          </cell>
        </row>
        <row r="42">
          <cell r="C42" t="str">
            <v>H0704010206A0</v>
          </cell>
          <cell r="D42" t="str">
            <v>SHT0000897</v>
          </cell>
        </row>
        <row r="42">
          <cell r="AA42">
            <v>36</v>
          </cell>
          <cell r="AB42" t="e">
            <v>#DIV/0!</v>
          </cell>
        </row>
        <row r="42">
          <cell r="AD42">
            <v>36</v>
          </cell>
          <cell r="AE42" t="e">
            <v>#DIV/0!</v>
          </cell>
          <cell r="AF42">
            <v>6</v>
          </cell>
          <cell r="AG42">
            <v>20</v>
          </cell>
          <cell r="AH42">
            <v>3.33333333333333</v>
          </cell>
        </row>
        <row r="42">
          <cell r="AK42" t="e">
            <v>#DIV/0!</v>
          </cell>
          <cell r="AL42">
            <v>48</v>
          </cell>
          <cell r="AM42">
            <v>0</v>
          </cell>
          <cell r="AN42">
            <v>0</v>
          </cell>
        </row>
        <row r="42">
          <cell r="AQ42" t="e">
            <v>#DIV/0!</v>
          </cell>
        </row>
        <row r="42">
          <cell r="AT42" t="e">
            <v>#DIV/0!</v>
          </cell>
        </row>
        <row r="42">
          <cell r="AV42">
            <v>0</v>
          </cell>
          <cell r="AW42" t="e">
            <v>#DIV/0!</v>
          </cell>
        </row>
        <row r="42">
          <cell r="AZ42" t="e">
            <v>#DIV/0!</v>
          </cell>
          <cell r="BA42">
            <v>120</v>
          </cell>
        </row>
        <row r="43">
          <cell r="C43" t="str">
            <v>H0704010001A0</v>
          </cell>
          <cell r="D43" t="str">
            <v>SHT0000861</v>
          </cell>
        </row>
        <row r="43">
          <cell r="F43">
            <v>0</v>
          </cell>
          <cell r="G43">
            <v>714</v>
          </cell>
          <cell r="H43" t="e">
            <v>#DIV/0!</v>
          </cell>
          <cell r="I43">
            <v>624</v>
          </cell>
          <cell r="J43">
            <v>-0.126050420168067</v>
          </cell>
          <cell r="K43">
            <v>681</v>
          </cell>
          <cell r="L43">
            <v>1.09134615384615</v>
          </cell>
          <cell r="M43">
            <v>96</v>
          </cell>
          <cell r="N43">
            <v>-0.859030837004405</v>
          </cell>
          <cell r="O43">
            <v>450</v>
          </cell>
          <cell r="P43">
            <v>4.6875</v>
          </cell>
        </row>
        <row r="43">
          <cell r="S43" t="e">
            <v>#DIV/0!</v>
          </cell>
        </row>
        <row r="43">
          <cell r="V43" t="e">
            <v>#DIV/0!</v>
          </cell>
          <cell r="W43">
            <v>3</v>
          </cell>
          <cell r="X43">
            <v>14</v>
          </cell>
          <cell r="Y43">
            <v>4.66666666666667</v>
          </cell>
          <cell r="Z43">
            <v>12</v>
          </cell>
          <cell r="AA43">
            <v>0</v>
          </cell>
          <cell r="AB43">
            <v>0</v>
          </cell>
          <cell r="AC43">
            <v>41</v>
          </cell>
          <cell r="AD43">
            <v>37</v>
          </cell>
          <cell r="AE43">
            <v>0.902439024390244</v>
          </cell>
        </row>
        <row r="43">
          <cell r="AG43">
            <v>12</v>
          </cell>
          <cell r="AH43" t="e">
            <v>#DIV/0!</v>
          </cell>
          <cell r="AI43">
            <v>5</v>
          </cell>
        </row>
        <row r="43">
          <cell r="AK43">
            <v>0</v>
          </cell>
          <cell r="AL43">
            <v>5</v>
          </cell>
          <cell r="AM43">
            <v>0</v>
          </cell>
          <cell r="AN43">
            <v>0</v>
          </cell>
        </row>
        <row r="43">
          <cell r="AQ43" t="e">
            <v>#DIV/0!</v>
          </cell>
        </row>
        <row r="43">
          <cell r="AT43" t="e">
            <v>#DIV/0!</v>
          </cell>
        </row>
        <row r="43">
          <cell r="AV43">
            <v>0</v>
          </cell>
          <cell r="AW43" t="e">
            <v>#DIV/0!</v>
          </cell>
        </row>
        <row r="43">
          <cell r="AZ43" t="e">
            <v>#DIV/0!</v>
          </cell>
        </row>
        <row r="44">
          <cell r="C44" t="str">
            <v>H4704010380A0</v>
          </cell>
          <cell r="D44" t="str">
            <v>SHT0000770</v>
          </cell>
        </row>
        <row r="44">
          <cell r="AA44">
            <v>2054</v>
          </cell>
          <cell r="AB44" t="e">
            <v>#DIV/0!</v>
          </cell>
          <cell r="AC44">
            <v>1904</v>
          </cell>
          <cell r="AD44">
            <v>1150</v>
          </cell>
          <cell r="AE44">
            <v>0.603991596638655</v>
          </cell>
          <cell r="AF44">
            <v>2710</v>
          </cell>
          <cell r="AG44">
            <v>960</v>
          </cell>
          <cell r="AH44">
            <v>0.354243542435424</v>
          </cell>
          <cell r="AI44">
            <v>4094</v>
          </cell>
          <cell r="AJ44">
            <v>4000</v>
          </cell>
          <cell r="AK44">
            <v>0.977039570102589</v>
          </cell>
          <cell r="AL44">
            <v>3178</v>
          </cell>
          <cell r="AM44">
            <v>1890</v>
          </cell>
          <cell r="AN44">
            <v>0.594713656387665</v>
          </cell>
          <cell r="AO44">
            <v>2124</v>
          </cell>
          <cell r="AP44">
            <v>3222</v>
          </cell>
          <cell r="AQ44">
            <v>1.51694915254237</v>
          </cell>
          <cell r="AR44">
            <v>2996</v>
          </cell>
          <cell r="AS44">
            <v>600</v>
          </cell>
          <cell r="AT44">
            <v>0.200267022696929</v>
          </cell>
          <cell r="AU44">
            <v>2474</v>
          </cell>
          <cell r="AV44">
            <v>2160</v>
          </cell>
          <cell r="AW44">
            <v>0.873080032336297</v>
          </cell>
          <cell r="AX44">
            <v>934</v>
          </cell>
          <cell r="AY44">
            <v>748</v>
          </cell>
          <cell r="AZ44">
            <v>0.800856531049251</v>
          </cell>
          <cell r="BA44">
            <v>1626</v>
          </cell>
        </row>
        <row r="45">
          <cell r="C45" t="str">
            <v>H4681010099A0</v>
          </cell>
          <cell r="D45" t="str">
            <v>SHT0000778</v>
          </cell>
        </row>
        <row r="45">
          <cell r="AA45">
            <v>3250</v>
          </cell>
          <cell r="AB45" t="e">
            <v>#DIV/0!</v>
          </cell>
          <cell r="AC45">
            <v>2662</v>
          </cell>
          <cell r="AD45">
            <v>4550</v>
          </cell>
          <cell r="AE45">
            <v>1.70924117205109</v>
          </cell>
          <cell r="AF45">
            <v>3925</v>
          </cell>
          <cell r="AG45">
            <v>2500</v>
          </cell>
          <cell r="AH45">
            <v>0.636942675159236</v>
          </cell>
          <cell r="AI45">
            <v>6502</v>
          </cell>
          <cell r="AJ45">
            <v>7000</v>
          </cell>
          <cell r="AK45">
            <v>1.07659181790218</v>
          </cell>
          <cell r="AL45">
            <v>5611</v>
          </cell>
          <cell r="AM45">
            <v>2622</v>
          </cell>
          <cell r="AN45">
            <v>0.467296382106576</v>
          </cell>
          <cell r="AO45">
            <v>4805</v>
          </cell>
          <cell r="AP45">
            <v>4329</v>
          </cell>
          <cell r="AQ45">
            <v>0.900936524453694</v>
          </cell>
          <cell r="AR45">
            <v>3867</v>
          </cell>
          <cell r="AS45">
            <v>2900</v>
          </cell>
          <cell r="AT45">
            <v>0.749935350400827</v>
          </cell>
          <cell r="AU45">
            <v>3391</v>
          </cell>
          <cell r="AV45">
            <v>3108</v>
          </cell>
          <cell r="AW45">
            <v>0.916543792391625</v>
          </cell>
          <cell r="AX45">
            <v>3469</v>
          </cell>
          <cell r="AY45">
            <v>4000</v>
          </cell>
          <cell r="AZ45">
            <v>1.15307004900548</v>
          </cell>
          <cell r="BA45">
            <v>3665</v>
          </cell>
        </row>
        <row r="46">
          <cell r="C46" t="str">
            <v>H4681020200A0</v>
          </cell>
          <cell r="D46" t="str">
            <v>SHT0000779</v>
          </cell>
        </row>
        <row r="46">
          <cell r="AA46">
            <v>956</v>
          </cell>
          <cell r="AB46" t="e">
            <v>#DIV/0!</v>
          </cell>
          <cell r="AC46">
            <v>1895</v>
          </cell>
          <cell r="AD46">
            <v>1144</v>
          </cell>
          <cell r="AE46">
            <v>0.603693931398417</v>
          </cell>
          <cell r="AF46">
            <v>2743</v>
          </cell>
          <cell r="AG46">
            <v>2519</v>
          </cell>
          <cell r="AH46">
            <v>0.918337586584032</v>
          </cell>
          <cell r="AI46">
            <v>4669</v>
          </cell>
          <cell r="AJ46">
            <v>4600</v>
          </cell>
          <cell r="AK46">
            <v>0.985221674876847</v>
          </cell>
          <cell r="AL46">
            <v>4120</v>
          </cell>
          <cell r="AM46">
            <v>1606</v>
          </cell>
          <cell r="AN46">
            <v>0.389805825242718</v>
          </cell>
          <cell r="AO46">
            <v>3552</v>
          </cell>
          <cell r="AP46">
            <v>2636</v>
          </cell>
          <cell r="AQ46">
            <v>0.742117117117117</v>
          </cell>
          <cell r="AR46">
            <v>2729</v>
          </cell>
          <cell r="AS46">
            <v>1560</v>
          </cell>
          <cell r="AT46">
            <v>0.571637962623672</v>
          </cell>
          <cell r="AU46">
            <v>2381</v>
          </cell>
          <cell r="AV46">
            <v>2077</v>
          </cell>
          <cell r="AW46">
            <v>0.872322553548929</v>
          </cell>
          <cell r="AX46">
            <v>2570</v>
          </cell>
          <cell r="AY46">
            <v>2700</v>
          </cell>
          <cell r="AZ46">
            <v>1.05058365758755</v>
          </cell>
          <cell r="BA46">
            <v>2672</v>
          </cell>
        </row>
        <row r="47">
          <cell r="C47" t="str">
            <v>H4704010310A0</v>
          </cell>
          <cell r="D47" t="str">
            <v>SHT0000781</v>
          </cell>
        </row>
        <row r="47">
          <cell r="AA47">
            <v>0</v>
          </cell>
          <cell r="AB47" t="e">
            <v>#DIV/0!</v>
          </cell>
          <cell r="AC47">
            <v>490</v>
          </cell>
          <cell r="AD47">
            <v>228</v>
          </cell>
          <cell r="AE47">
            <v>0.46530612244898</v>
          </cell>
          <cell r="AF47">
            <v>768</v>
          </cell>
          <cell r="AG47">
            <v>618</v>
          </cell>
          <cell r="AH47">
            <v>0.8046875</v>
          </cell>
          <cell r="AI47">
            <v>874</v>
          </cell>
          <cell r="AJ47">
            <v>1032</v>
          </cell>
          <cell r="AK47">
            <v>1.18077803203661</v>
          </cell>
          <cell r="AL47">
            <v>138</v>
          </cell>
          <cell r="AM47">
            <v>100</v>
          </cell>
          <cell r="AN47">
            <v>0.72463768115942</v>
          </cell>
          <cell r="AO47">
            <v>11</v>
          </cell>
          <cell r="AP47">
            <v>104</v>
          </cell>
          <cell r="AQ47">
            <v>9.45454545454546</v>
          </cell>
          <cell r="AR47">
            <v>289</v>
          </cell>
          <cell r="AS47">
            <v>384</v>
          </cell>
          <cell r="AT47">
            <v>1.32871972318339</v>
          </cell>
          <cell r="AU47">
            <v>101</v>
          </cell>
          <cell r="AV47">
            <v>96</v>
          </cell>
          <cell r="AW47">
            <v>0.95049504950495</v>
          </cell>
          <cell r="AX47">
            <v>96</v>
          </cell>
        </row>
        <row r="47">
          <cell r="AZ47">
            <v>0</v>
          </cell>
          <cell r="BA47">
            <v>192</v>
          </cell>
        </row>
        <row r="48">
          <cell r="C48" t="str">
            <v>H4704010320A0</v>
          </cell>
          <cell r="D48" t="str">
            <v>SHT0000782</v>
          </cell>
        </row>
        <row r="48">
          <cell r="AA48">
            <v>0</v>
          </cell>
          <cell r="AB48" t="e">
            <v>#DIV/0!</v>
          </cell>
          <cell r="AC48">
            <v>490</v>
          </cell>
          <cell r="AD48">
            <v>228</v>
          </cell>
          <cell r="AE48">
            <v>0.46530612244898</v>
          </cell>
          <cell r="AF48">
            <v>768</v>
          </cell>
          <cell r="AG48">
            <v>618</v>
          </cell>
          <cell r="AH48">
            <v>0.8046875</v>
          </cell>
          <cell r="AI48">
            <v>874</v>
          </cell>
          <cell r="AJ48">
            <v>1032</v>
          </cell>
          <cell r="AK48">
            <v>1.18077803203661</v>
          </cell>
          <cell r="AL48">
            <v>138</v>
          </cell>
          <cell r="AM48">
            <v>100</v>
          </cell>
          <cell r="AN48">
            <v>0.72463768115942</v>
          </cell>
          <cell r="AO48">
            <v>11</v>
          </cell>
          <cell r="AP48">
            <v>104</v>
          </cell>
          <cell r="AQ48">
            <v>9.45454545454546</v>
          </cell>
          <cell r="AR48">
            <v>289</v>
          </cell>
          <cell r="AS48">
            <v>384</v>
          </cell>
          <cell r="AT48">
            <v>1.32871972318339</v>
          </cell>
          <cell r="AU48">
            <v>101</v>
          </cell>
          <cell r="AV48">
            <v>96</v>
          </cell>
          <cell r="AW48">
            <v>0.95049504950495</v>
          </cell>
          <cell r="AX48">
            <v>96</v>
          </cell>
        </row>
        <row r="48">
          <cell r="AZ48">
            <v>0</v>
          </cell>
          <cell r="BA48">
            <v>192</v>
          </cell>
        </row>
        <row r="49">
          <cell r="C49" t="str">
            <v>H4704010301A0</v>
          </cell>
          <cell r="D49" t="str">
            <v>SHT0000783</v>
          </cell>
        </row>
        <row r="49">
          <cell r="AA49">
            <v>684</v>
          </cell>
          <cell r="AB49" t="e">
            <v>#DIV/0!</v>
          </cell>
          <cell r="AC49">
            <v>462</v>
          </cell>
          <cell r="AD49">
            <v>444</v>
          </cell>
          <cell r="AE49">
            <v>0.961038961038961</v>
          </cell>
          <cell r="AF49">
            <v>587</v>
          </cell>
          <cell r="AG49">
            <v>764</v>
          </cell>
          <cell r="AH49">
            <v>1.3015332197615</v>
          </cell>
          <cell r="AI49">
            <v>1173</v>
          </cell>
          <cell r="AJ49">
            <v>1200</v>
          </cell>
          <cell r="AK49">
            <v>1.0230179028133</v>
          </cell>
          <cell r="AL49">
            <v>1451</v>
          </cell>
          <cell r="AM49">
            <v>942</v>
          </cell>
          <cell r="AN49">
            <v>0.64920744314266</v>
          </cell>
          <cell r="AO49">
            <v>1051</v>
          </cell>
          <cell r="AP49">
            <v>927</v>
          </cell>
          <cell r="AQ49">
            <v>0.882017126546147</v>
          </cell>
          <cell r="AR49">
            <v>1209</v>
          </cell>
          <cell r="AS49">
            <v>204</v>
          </cell>
          <cell r="AT49">
            <v>0.168734491315136</v>
          </cell>
          <cell r="AU49">
            <v>1136</v>
          </cell>
          <cell r="AV49">
            <v>761</v>
          </cell>
          <cell r="AW49">
            <v>0.669894366197183</v>
          </cell>
          <cell r="AX49">
            <v>371</v>
          </cell>
          <cell r="AY49">
            <v>174</v>
          </cell>
          <cell r="AZ49">
            <v>0.46900269541779</v>
          </cell>
          <cell r="BA49">
            <v>1090</v>
          </cell>
        </row>
        <row r="50">
          <cell r="C50" t="str">
            <v>H4704010402A0</v>
          </cell>
          <cell r="D50" t="str">
            <v>SHT0000784</v>
          </cell>
        </row>
        <row r="50">
          <cell r="AA50">
            <v>684</v>
          </cell>
          <cell r="AB50" t="e">
            <v>#DIV/0!</v>
          </cell>
          <cell r="AC50">
            <v>462</v>
          </cell>
          <cell r="AD50">
            <v>444</v>
          </cell>
          <cell r="AE50">
            <v>0.961038961038961</v>
          </cell>
          <cell r="AF50">
            <v>587</v>
          </cell>
          <cell r="AG50">
            <v>764</v>
          </cell>
          <cell r="AH50">
            <v>1.3015332197615</v>
          </cell>
          <cell r="AI50">
            <v>1173</v>
          </cell>
          <cell r="AJ50">
            <v>1200</v>
          </cell>
          <cell r="AK50">
            <v>1.0230179028133</v>
          </cell>
          <cell r="AL50">
            <v>1451</v>
          </cell>
          <cell r="AM50">
            <v>942</v>
          </cell>
          <cell r="AN50">
            <v>0.64920744314266</v>
          </cell>
          <cell r="AO50">
            <v>1051</v>
          </cell>
          <cell r="AP50">
            <v>927</v>
          </cell>
          <cell r="AQ50">
            <v>0.882017126546147</v>
          </cell>
          <cell r="AR50">
            <v>1209</v>
          </cell>
          <cell r="AS50">
            <v>204</v>
          </cell>
          <cell r="AT50">
            <v>0.168734491315136</v>
          </cell>
          <cell r="AU50">
            <v>1136</v>
          </cell>
          <cell r="AV50">
            <v>761</v>
          </cell>
          <cell r="AW50">
            <v>0.669894366197183</v>
          </cell>
          <cell r="AX50">
            <v>371</v>
          </cell>
          <cell r="AY50">
            <v>174</v>
          </cell>
          <cell r="AZ50">
            <v>0.46900269541779</v>
          </cell>
          <cell r="BA50">
            <v>1090</v>
          </cell>
        </row>
        <row r="51">
          <cell r="C51" t="str">
            <v>B00007347_IB11</v>
          </cell>
        </row>
        <row r="51">
          <cell r="F51">
            <v>2632</v>
          </cell>
          <cell r="G51">
            <v>2633</v>
          </cell>
          <cell r="H51">
            <v>1.00037993920973</v>
          </cell>
          <cell r="I51">
            <v>3250</v>
          </cell>
          <cell r="J51">
            <v>0.234333459931637</v>
          </cell>
          <cell r="K51">
            <v>3953</v>
          </cell>
          <cell r="L51">
            <v>1.21630769230769</v>
          </cell>
          <cell r="M51">
            <v>3511</v>
          </cell>
          <cell r="N51">
            <v>-0.11181381229446</v>
          </cell>
          <cell r="O51">
            <v>3580</v>
          </cell>
          <cell r="P51">
            <v>1.01965252064939</v>
          </cell>
          <cell r="Q51">
            <v>3560</v>
          </cell>
          <cell r="R51">
            <v>3542</v>
          </cell>
          <cell r="S51">
            <v>0.994943820224719</v>
          </cell>
          <cell r="T51">
            <v>2760</v>
          </cell>
          <cell r="U51">
            <v>2572</v>
          </cell>
          <cell r="V51">
            <v>0.931884057971014</v>
          </cell>
          <cell r="W51">
            <v>2760</v>
          </cell>
          <cell r="X51">
            <v>341</v>
          </cell>
          <cell r="Y51">
            <v>0.123550724637681</v>
          </cell>
          <cell r="Z51">
            <v>1520</v>
          </cell>
        </row>
        <row r="51">
          <cell r="AB51">
            <v>3</v>
          </cell>
          <cell r="AC51">
            <v>910</v>
          </cell>
          <cell r="AD51">
            <v>108</v>
          </cell>
          <cell r="AE51">
            <v>0.118681318681319</v>
          </cell>
          <cell r="AF51">
            <v>500</v>
          </cell>
          <cell r="AG51">
            <v>240</v>
          </cell>
          <cell r="AH51">
            <v>0.48</v>
          </cell>
          <cell r="AI51">
            <v>1500</v>
          </cell>
          <cell r="AJ51">
            <v>1863</v>
          </cell>
          <cell r="AK51">
            <v>1.242</v>
          </cell>
          <cell r="AL51">
            <v>2406</v>
          </cell>
          <cell r="AM51">
            <v>2370</v>
          </cell>
          <cell r="AN51">
            <v>0.985037406483791</v>
          </cell>
          <cell r="AO51">
            <v>2543</v>
          </cell>
          <cell r="AP51">
            <v>2640</v>
          </cell>
          <cell r="AQ51">
            <v>1.03814392449862</v>
          </cell>
          <cell r="AR51">
            <v>2923</v>
          </cell>
          <cell r="AS51">
            <v>2806</v>
          </cell>
          <cell r="AT51">
            <v>0.959972630858707</v>
          </cell>
          <cell r="AU51">
            <v>2550</v>
          </cell>
          <cell r="AV51">
            <v>2806</v>
          </cell>
          <cell r="AW51">
            <v>1.10039215686275</v>
          </cell>
        </row>
        <row r="51">
          <cell r="AY51">
            <v>408</v>
          </cell>
          <cell r="AZ51" t="e">
            <v>#DIV/0!</v>
          </cell>
          <cell r="BA51">
            <v>600</v>
          </cell>
        </row>
        <row r="52">
          <cell r="C52" t="str">
            <v>B00007325_IB11</v>
          </cell>
        </row>
        <row r="52">
          <cell r="F52">
            <v>2632</v>
          </cell>
          <cell r="G52">
            <v>2633</v>
          </cell>
          <cell r="H52">
            <v>1.00037993920973</v>
          </cell>
          <cell r="I52">
            <v>3250</v>
          </cell>
          <cell r="J52">
            <v>0.234333459931637</v>
          </cell>
          <cell r="K52">
            <v>3953</v>
          </cell>
          <cell r="L52">
            <v>1.21630769230769</v>
          </cell>
          <cell r="M52">
            <v>3511</v>
          </cell>
          <cell r="N52">
            <v>-0.11181381229446</v>
          </cell>
          <cell r="O52">
            <v>3580</v>
          </cell>
          <cell r="P52">
            <v>1.01965252064939</v>
          </cell>
          <cell r="Q52">
            <v>3560</v>
          </cell>
          <cell r="R52">
            <v>3542</v>
          </cell>
          <cell r="S52">
            <v>0.994943820224719</v>
          </cell>
          <cell r="T52">
            <v>2760</v>
          </cell>
          <cell r="U52">
            <v>2572</v>
          </cell>
          <cell r="V52">
            <v>0.931884057971014</v>
          </cell>
          <cell r="W52">
            <v>2760</v>
          </cell>
          <cell r="X52">
            <v>341</v>
          </cell>
          <cell r="Y52">
            <v>0.123550724637681</v>
          </cell>
          <cell r="Z52">
            <v>1520</v>
          </cell>
        </row>
        <row r="52">
          <cell r="AB52">
            <v>3</v>
          </cell>
          <cell r="AC52">
            <v>910</v>
          </cell>
          <cell r="AD52">
            <v>108</v>
          </cell>
          <cell r="AE52">
            <v>0.118681318681319</v>
          </cell>
          <cell r="AF52">
            <v>500</v>
          </cell>
          <cell r="AG52">
            <v>240</v>
          </cell>
          <cell r="AH52">
            <v>0.48</v>
          </cell>
          <cell r="AI52">
            <v>1500</v>
          </cell>
          <cell r="AJ52">
            <v>1863</v>
          </cell>
          <cell r="AK52">
            <v>1.242</v>
          </cell>
          <cell r="AL52">
            <v>2406</v>
          </cell>
          <cell r="AM52">
            <v>2370</v>
          </cell>
          <cell r="AN52">
            <v>0.985037406483791</v>
          </cell>
          <cell r="AO52">
            <v>2543</v>
          </cell>
          <cell r="AP52">
            <v>2640</v>
          </cell>
          <cell r="AQ52">
            <v>1.03814392449862</v>
          </cell>
          <cell r="AR52">
            <v>2923</v>
          </cell>
          <cell r="AS52">
            <v>2806</v>
          </cell>
          <cell r="AT52">
            <v>0.959972630858707</v>
          </cell>
          <cell r="AU52">
            <v>2550</v>
          </cell>
          <cell r="AV52">
            <v>2806</v>
          </cell>
          <cell r="AW52">
            <v>1.10039215686275</v>
          </cell>
        </row>
        <row r="52">
          <cell r="AY52">
            <v>408</v>
          </cell>
          <cell r="AZ52" t="e">
            <v>#DIV/0!</v>
          </cell>
          <cell r="BA52">
            <v>600</v>
          </cell>
        </row>
        <row r="53">
          <cell r="C53" t="str">
            <v>B00022659_IB11</v>
          </cell>
        </row>
        <row r="53">
          <cell r="F53">
            <v>20</v>
          </cell>
          <cell r="G53">
            <v>51</v>
          </cell>
          <cell r="H53">
            <v>2.55</v>
          </cell>
          <cell r="I53">
            <v>100</v>
          </cell>
          <cell r="J53">
            <v>0.96078431372549</v>
          </cell>
          <cell r="K53">
            <v>42</v>
          </cell>
          <cell r="L53">
            <v>0.42</v>
          </cell>
          <cell r="M53">
            <v>100</v>
          </cell>
          <cell r="N53">
            <v>1.38095238095238</v>
          </cell>
          <cell r="O53">
            <v>35</v>
          </cell>
          <cell r="P53">
            <v>0.35</v>
          </cell>
          <cell r="Q53">
            <v>100</v>
          </cell>
          <cell r="R53">
            <v>47</v>
          </cell>
          <cell r="S53">
            <v>0.47</v>
          </cell>
          <cell r="T53">
            <v>100</v>
          </cell>
          <cell r="U53">
            <v>35</v>
          </cell>
          <cell r="V53">
            <v>0.35</v>
          </cell>
          <cell r="W53">
            <v>150</v>
          </cell>
          <cell r="X53">
            <v>94</v>
          </cell>
          <cell r="Y53">
            <v>0.626666666666667</v>
          </cell>
          <cell r="Z53">
            <v>100</v>
          </cell>
        </row>
        <row r="53">
          <cell r="AB53">
            <v>48</v>
          </cell>
          <cell r="AC53">
            <v>70</v>
          </cell>
          <cell r="AD53">
            <v>10</v>
          </cell>
          <cell r="AE53">
            <v>0.142857142857143</v>
          </cell>
        </row>
        <row r="53">
          <cell r="AG53">
            <v>3</v>
          </cell>
          <cell r="AH53" t="e">
            <v>#DIV/0!</v>
          </cell>
        </row>
        <row r="53">
          <cell r="AJ53">
            <v>7</v>
          </cell>
          <cell r="AK53" t="e">
            <v>#DIV/0!</v>
          </cell>
          <cell r="AL53">
            <v>50</v>
          </cell>
          <cell r="AM53">
            <v>4</v>
          </cell>
          <cell r="AN53">
            <v>0.08</v>
          </cell>
          <cell r="AO53">
            <v>20</v>
          </cell>
          <cell r="AP53">
            <v>16</v>
          </cell>
          <cell r="AQ53">
            <v>0.8</v>
          </cell>
          <cell r="AR53">
            <v>33</v>
          </cell>
          <cell r="AS53">
            <v>31</v>
          </cell>
          <cell r="AT53">
            <v>0.939393939393939</v>
          </cell>
          <cell r="AU53">
            <v>30</v>
          </cell>
          <cell r="AV53">
            <v>31</v>
          </cell>
          <cell r="AW53">
            <v>1.03333333333333</v>
          </cell>
        </row>
        <row r="53">
          <cell r="AY53">
            <v>15</v>
          </cell>
          <cell r="AZ53" t="e">
            <v>#DIV/0!</v>
          </cell>
          <cell r="BA53">
            <v>15</v>
          </cell>
        </row>
        <row r="54">
          <cell r="C54" t="str">
            <v>A9609109520</v>
          </cell>
          <cell r="D54" t="str">
            <v>SHT0011947</v>
          </cell>
        </row>
        <row r="54">
          <cell r="AU54">
            <v>150</v>
          </cell>
          <cell r="AV54">
            <v>108</v>
          </cell>
          <cell r="AW54">
            <v>0.72</v>
          </cell>
          <cell r="AX54">
            <v>144</v>
          </cell>
          <cell r="AY54">
            <v>102</v>
          </cell>
          <cell r="AZ54">
            <v>0.708333333333333</v>
          </cell>
          <cell r="BA54">
            <v>348</v>
          </cell>
        </row>
        <row r="55">
          <cell r="C55" t="str">
            <v>A9609109920</v>
          </cell>
          <cell r="D55" t="str">
            <v>SHT0011951</v>
          </cell>
        </row>
        <row r="55">
          <cell r="AU55">
            <v>30</v>
          </cell>
          <cell r="AV55">
            <v>36</v>
          </cell>
          <cell r="AW55">
            <v>1.2</v>
          </cell>
          <cell r="AX55">
            <v>54</v>
          </cell>
          <cell r="AY55">
            <v>216</v>
          </cell>
          <cell r="AZ55">
            <v>4</v>
          </cell>
          <cell r="BA55">
            <v>174</v>
          </cell>
        </row>
        <row r="56">
          <cell r="C56" t="str">
            <v>A9609109620</v>
          </cell>
          <cell r="D56" t="str">
            <v>SHT0011948</v>
          </cell>
        </row>
        <row r="56">
          <cell r="AV56">
            <v>6</v>
          </cell>
          <cell r="AW56" t="e">
            <v>#DIV/0!</v>
          </cell>
          <cell r="AX56">
            <v>12</v>
          </cell>
          <cell r="AY56">
            <v>6</v>
          </cell>
          <cell r="AZ56">
            <v>0.5</v>
          </cell>
          <cell r="BA56">
            <v>0</v>
          </cell>
        </row>
        <row r="57">
          <cell r="C57" t="str">
            <v>A9609109820</v>
          </cell>
          <cell r="D57" t="str">
            <v>SHT0011950</v>
          </cell>
        </row>
        <row r="57">
          <cell r="AW57" t="e">
            <v>#DIV/0!</v>
          </cell>
        </row>
        <row r="57">
          <cell r="AZ57" t="e">
            <v>#DIV/0!</v>
          </cell>
          <cell r="BA57">
            <v>0</v>
          </cell>
        </row>
        <row r="58">
          <cell r="C58" t="str">
            <v>A9609109720</v>
          </cell>
          <cell r="D58" t="str">
            <v>SHT0011949</v>
          </cell>
        </row>
        <row r="58">
          <cell r="AU58">
            <v>72</v>
          </cell>
          <cell r="AV58">
            <v>42</v>
          </cell>
          <cell r="AW58">
            <v>0.583333333333333</v>
          </cell>
          <cell r="AX58">
            <v>90</v>
          </cell>
          <cell r="AY58">
            <v>152</v>
          </cell>
          <cell r="AZ58">
            <v>1.68888888888889</v>
          </cell>
          <cell r="BA58">
            <v>186</v>
          </cell>
        </row>
        <row r="59">
          <cell r="C59" t="str">
            <v>A9609103909</v>
          </cell>
          <cell r="D59" t="str">
            <v>SHT0011952</v>
          </cell>
        </row>
        <row r="59">
          <cell r="AU59">
            <v>210</v>
          </cell>
          <cell r="AV59">
            <v>144</v>
          </cell>
          <cell r="AW59">
            <v>0.685714285714286</v>
          </cell>
          <cell r="AX59">
            <v>210</v>
          </cell>
          <cell r="AY59">
            <v>162</v>
          </cell>
          <cell r="AZ59">
            <v>0.771428571428571</v>
          </cell>
          <cell r="BA59">
            <v>372</v>
          </cell>
        </row>
        <row r="60">
          <cell r="C60" t="str">
            <v>A9609100753</v>
          </cell>
          <cell r="D60" t="str">
            <v>SHT0015616</v>
          </cell>
        </row>
        <row r="60">
          <cell r="AV60">
            <v>0</v>
          </cell>
          <cell r="AW60" t="e">
            <v>#DIV/0!</v>
          </cell>
          <cell r="AX60">
            <v>54</v>
          </cell>
          <cell r="AY60">
            <v>60</v>
          </cell>
          <cell r="AZ60">
            <v>1.11111111111111</v>
          </cell>
          <cell r="BA60">
            <v>132</v>
          </cell>
        </row>
        <row r="61">
          <cell r="C61">
            <v>5179100001</v>
          </cell>
          <cell r="D61" t="str">
            <v>SHT0014298</v>
          </cell>
        </row>
        <row r="61">
          <cell r="AU61">
            <v>1</v>
          </cell>
          <cell r="AV61">
            <v>1</v>
          </cell>
          <cell r="AW61">
            <v>1</v>
          </cell>
        </row>
        <row r="61">
          <cell r="AZ61" t="e">
            <v>#DIV/0!</v>
          </cell>
          <cell r="BA61">
            <v>1</v>
          </cell>
        </row>
        <row r="62">
          <cell r="C62">
            <v>5179100101</v>
          </cell>
          <cell r="D62" t="str">
            <v>SHT0014373</v>
          </cell>
        </row>
        <row r="62">
          <cell r="AU62">
            <v>164</v>
          </cell>
          <cell r="AV62">
            <v>167</v>
          </cell>
          <cell r="AW62">
            <v>1.01829268292683</v>
          </cell>
        </row>
        <row r="62">
          <cell r="AZ62" t="e">
            <v>#DIV/0!</v>
          </cell>
          <cell r="BA62">
            <v>350</v>
          </cell>
        </row>
        <row r="63">
          <cell r="C63">
            <v>5179100003</v>
          </cell>
          <cell r="D63" t="str">
            <v>SHT0014382</v>
          </cell>
        </row>
        <row r="63">
          <cell r="AU63">
            <v>165</v>
          </cell>
          <cell r="AV63">
            <v>165</v>
          </cell>
          <cell r="AW63">
            <v>1</v>
          </cell>
        </row>
        <row r="63">
          <cell r="AZ63" t="e">
            <v>#DIV/0!</v>
          </cell>
          <cell r="BA63">
            <v>351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9月（签字版） "/>
      <sheetName val="9月（签字版）"/>
      <sheetName val="新项目计划"/>
      <sheetName val="图表"/>
    </sheetNames>
    <sheetDataSet>
      <sheetData sheetId="0"/>
      <sheetData sheetId="1">
        <row r="1">
          <cell r="AO1" t="str">
            <v>制  成</v>
          </cell>
          <cell r="AP1" t="str">
            <v>审  批</v>
          </cell>
        </row>
        <row r="2">
          <cell r="AO2" t="str">
            <v>刘秀娟</v>
          </cell>
        </row>
        <row r="3">
          <cell r="C3" t="str">
            <v>图号</v>
          </cell>
          <cell r="D3" t="str">
            <v>QAD码</v>
          </cell>
          <cell r="E3" t="str">
            <v>备注</v>
          </cell>
        </row>
        <row r="3">
          <cell r="J3" t="str">
            <v>2月发货数量</v>
          </cell>
          <cell r="K3" t="str">
            <v>2月计划准确率</v>
          </cell>
          <cell r="L3" t="str">
            <v>3月销售计划预测</v>
          </cell>
          <cell r="M3" t="str">
            <v>3月发货数量</v>
          </cell>
          <cell r="N3" t="str">
            <v>3月计划准确率</v>
          </cell>
          <cell r="O3" t="str">
            <v>4月销售计划</v>
          </cell>
          <cell r="P3" t="str">
            <v>4月发货数量</v>
          </cell>
          <cell r="Q3" t="str">
            <v>计划准确率</v>
          </cell>
          <cell r="R3" t="str">
            <v>5月销售计划</v>
          </cell>
          <cell r="S3" t="str">
            <v>发货数量</v>
          </cell>
          <cell r="T3" t="str">
            <v>计划准确率</v>
          </cell>
          <cell r="U3" t="str">
            <v>6月销售计划</v>
          </cell>
          <cell r="V3" t="str">
            <v>发货数量</v>
          </cell>
          <cell r="W3" t="str">
            <v>计划准确率</v>
          </cell>
          <cell r="X3" t="str">
            <v>7月预示计划</v>
          </cell>
        </row>
        <row r="3">
          <cell r="AA3" t="str">
            <v>增幅比例</v>
          </cell>
        </row>
        <row r="3">
          <cell r="AC3" t="str">
            <v>诸城7月预示计划</v>
          </cell>
          <cell r="AD3" t="str">
            <v>7月诸城发货数量</v>
          </cell>
          <cell r="AE3" t="str">
            <v>计划准确率</v>
          </cell>
          <cell r="AF3" t="str">
            <v>诸城8月预示计划</v>
          </cell>
          <cell r="AG3" t="str">
            <v>诸城增幅比例</v>
          </cell>
          <cell r="AH3" t="str">
            <v>长沙7月预示计划</v>
          </cell>
          <cell r="AI3" t="str">
            <v>7月长沙发货数量</v>
          </cell>
          <cell r="AJ3" t="str">
            <v>计划准确率</v>
          </cell>
          <cell r="AK3" t="str">
            <v>长沙8月预示计划</v>
          </cell>
          <cell r="AL3" t="str">
            <v>长沙增幅比例</v>
          </cell>
          <cell r="AM3" t="str">
            <v>河南7月
计划</v>
          </cell>
          <cell r="AN3" t="str">
            <v>河南7月发货数量</v>
          </cell>
          <cell r="AO3" t="str">
            <v>计划准确率</v>
          </cell>
          <cell r="AP3" t="str">
            <v>河南8月预示计划</v>
          </cell>
          <cell r="AQ3" t="str">
            <v>河南9月预示计划</v>
          </cell>
          <cell r="AR3" t="str">
            <v>诸城9月预示计划</v>
          </cell>
        </row>
        <row r="4">
          <cell r="F4" t="str">
            <v>1月销售计划数量</v>
          </cell>
          <cell r="G4" t="str">
            <v>1月发货数量</v>
          </cell>
          <cell r="H4" t="str">
            <v>1月计划准确率</v>
          </cell>
          <cell r="I4" t="str">
            <v>2月销售计划预测</v>
          </cell>
        </row>
        <row r="5">
          <cell r="C5" t="str">
            <v>M4681010101A0</v>
          </cell>
          <cell r="D5" t="str">
            <v>SHT0000108</v>
          </cell>
          <cell r="E5" t="str">
            <v>M4中重卡</v>
          </cell>
          <cell r="F5">
            <v>50</v>
          </cell>
          <cell r="G5">
            <v>0</v>
          </cell>
          <cell r="H5">
            <v>0</v>
          </cell>
          <cell r="I5">
            <v>50</v>
          </cell>
          <cell r="J5">
            <v>34</v>
          </cell>
          <cell r="K5">
            <v>0.68</v>
          </cell>
          <cell r="L5">
            <v>100</v>
          </cell>
          <cell r="M5">
            <v>190</v>
          </cell>
          <cell r="N5">
            <v>1.9</v>
          </cell>
          <cell r="O5">
            <v>110</v>
          </cell>
          <cell r="P5">
            <v>98</v>
          </cell>
          <cell r="Q5">
            <v>0.890909090909091</v>
          </cell>
          <cell r="R5">
            <v>80</v>
          </cell>
          <cell r="S5">
            <v>40</v>
          </cell>
          <cell r="T5">
            <v>0.5</v>
          </cell>
          <cell r="U5">
            <v>100</v>
          </cell>
          <cell r="V5">
            <v>50</v>
          </cell>
          <cell r="W5">
            <v>0.5</v>
          </cell>
          <cell r="X5">
            <v>80</v>
          </cell>
        </row>
        <row r="5">
          <cell r="Z5">
            <v>80</v>
          </cell>
          <cell r="AA5">
            <v>0.6</v>
          </cell>
          <cell r="AB5" t="str">
            <v>1、中重卡座椅6月计划320套，实际交付138套；7月计划230套
2、老M4轻卡座椅月计划850套，实际交付715套；7月计划1000套
3、中改减震款座椅6月计划440套，实际交付742套，月底前缺口109套；7月计划815套。
4、中改基础款月计划提供40套，实际交付59套，7月计划50套。</v>
          </cell>
          <cell r="AC5">
            <v>80</v>
          </cell>
          <cell r="AD5">
            <v>80</v>
          </cell>
          <cell r="AE5">
            <v>1</v>
          </cell>
          <cell r="AF5">
            <v>60</v>
          </cell>
          <cell r="AG5">
            <v>-0.25</v>
          </cell>
        </row>
        <row r="6">
          <cell r="C6" t="str">
            <v>M4681020101A0</v>
          </cell>
          <cell r="D6" t="str">
            <v>SHT0000111</v>
          </cell>
        </row>
        <row r="6">
          <cell r="F6">
            <v>850</v>
          </cell>
          <cell r="G6">
            <v>457</v>
          </cell>
          <cell r="H6">
            <v>0.537647058823529</v>
          </cell>
          <cell r="I6">
            <v>650</v>
          </cell>
          <cell r="J6">
            <v>372</v>
          </cell>
          <cell r="K6">
            <v>0.572307692307692</v>
          </cell>
          <cell r="L6">
            <v>600</v>
          </cell>
          <cell r="M6">
            <v>470</v>
          </cell>
          <cell r="N6">
            <v>0.783333333333333</v>
          </cell>
          <cell r="O6">
            <v>460</v>
          </cell>
          <cell r="P6">
            <v>234</v>
          </cell>
          <cell r="Q6">
            <v>0.508695652173913</v>
          </cell>
          <cell r="R6">
            <v>150</v>
          </cell>
          <cell r="S6">
            <v>203</v>
          </cell>
          <cell r="T6">
            <v>1.35333333333333</v>
          </cell>
          <cell r="U6">
            <v>300</v>
          </cell>
          <cell r="V6">
            <v>109</v>
          </cell>
          <cell r="W6">
            <v>0.363333333333333</v>
          </cell>
          <cell r="X6">
            <v>200</v>
          </cell>
        </row>
        <row r="6">
          <cell r="Z6">
            <v>200</v>
          </cell>
          <cell r="AA6">
            <v>0.834862385321101</v>
          </cell>
        </row>
        <row r="6">
          <cell r="AC6">
            <v>200</v>
          </cell>
          <cell r="AD6">
            <v>220</v>
          </cell>
          <cell r="AE6">
            <v>1.1</v>
          </cell>
          <cell r="AF6">
            <v>310</v>
          </cell>
          <cell r="AG6">
            <v>0.409090909090909</v>
          </cell>
        </row>
        <row r="7">
          <cell r="C7" t="str">
            <v>M4704010200A0</v>
          </cell>
          <cell r="D7" t="str">
            <v>SHT0000113</v>
          </cell>
        </row>
        <row r="7">
          <cell r="F7">
            <v>800</v>
          </cell>
          <cell r="G7">
            <v>697</v>
          </cell>
          <cell r="H7">
            <v>0.87125</v>
          </cell>
          <cell r="I7">
            <v>650</v>
          </cell>
          <cell r="J7">
            <v>642</v>
          </cell>
          <cell r="K7">
            <v>0.987692307692308</v>
          </cell>
          <cell r="L7">
            <v>1000</v>
          </cell>
          <cell r="M7">
            <v>740</v>
          </cell>
          <cell r="N7">
            <v>0.74</v>
          </cell>
          <cell r="O7">
            <v>980</v>
          </cell>
          <cell r="P7">
            <v>401</v>
          </cell>
          <cell r="Q7">
            <v>0.409183673469388</v>
          </cell>
          <cell r="R7">
            <v>550</v>
          </cell>
          <cell r="S7">
            <v>400</v>
          </cell>
          <cell r="T7">
            <v>0.727272727272727</v>
          </cell>
          <cell r="U7">
            <v>750</v>
          </cell>
          <cell r="V7">
            <v>200</v>
          </cell>
          <cell r="W7">
            <v>0.266666666666667</v>
          </cell>
          <cell r="X7">
            <v>750</v>
          </cell>
        </row>
        <row r="7">
          <cell r="Z7">
            <v>750</v>
          </cell>
          <cell r="AA7">
            <v>2.75</v>
          </cell>
        </row>
        <row r="7">
          <cell r="AC7">
            <v>750</v>
          </cell>
          <cell r="AD7">
            <v>650</v>
          </cell>
          <cell r="AE7">
            <v>0.866666666666667</v>
          </cell>
          <cell r="AF7">
            <v>750</v>
          </cell>
          <cell r="AG7">
            <v>0.153846153846154</v>
          </cell>
        </row>
        <row r="8">
          <cell r="C8" t="str">
            <v>M4681010104A0</v>
          </cell>
          <cell r="D8" t="str">
            <v>SHT0000110</v>
          </cell>
        </row>
        <row r="8">
          <cell r="F8">
            <v>800</v>
          </cell>
          <cell r="G8">
            <v>500</v>
          </cell>
          <cell r="H8">
            <v>0.625</v>
          </cell>
          <cell r="I8">
            <v>600</v>
          </cell>
          <cell r="J8">
            <v>343</v>
          </cell>
          <cell r="K8">
            <v>0.571666666666667</v>
          </cell>
          <cell r="L8">
            <v>550</v>
          </cell>
          <cell r="M8">
            <v>280</v>
          </cell>
          <cell r="N8">
            <v>0.509090909090909</v>
          </cell>
          <cell r="O8">
            <v>350</v>
          </cell>
          <cell r="P8">
            <v>103</v>
          </cell>
          <cell r="Q8">
            <v>0.294285714285714</v>
          </cell>
          <cell r="R8">
            <v>70</v>
          </cell>
          <cell r="S8">
            <v>150</v>
          </cell>
          <cell r="T8">
            <v>2.14285714285714</v>
          </cell>
          <cell r="U8">
            <v>200</v>
          </cell>
          <cell r="V8">
            <v>70</v>
          </cell>
          <cell r="W8">
            <v>0.35</v>
          </cell>
          <cell r="X8">
            <v>120</v>
          </cell>
        </row>
        <row r="8">
          <cell r="Z8">
            <v>120</v>
          </cell>
          <cell r="AA8">
            <v>0.714285714285714</v>
          </cell>
        </row>
        <row r="8">
          <cell r="AC8">
            <v>120</v>
          </cell>
          <cell r="AD8">
            <v>190</v>
          </cell>
          <cell r="AE8">
            <v>1.58333333333333</v>
          </cell>
          <cell r="AF8">
            <v>250</v>
          </cell>
          <cell r="AG8">
            <v>0.315789473684211</v>
          </cell>
        </row>
        <row r="9">
          <cell r="C9" t="str">
            <v>M4681010102A0</v>
          </cell>
          <cell r="D9" t="str">
            <v>SHT0000109</v>
          </cell>
        </row>
        <row r="9">
          <cell r="F9">
            <v>20</v>
          </cell>
          <cell r="G9">
            <v>48</v>
          </cell>
          <cell r="H9">
            <v>2.4</v>
          </cell>
          <cell r="I9">
            <v>0</v>
          </cell>
          <cell r="J9">
            <v>6</v>
          </cell>
          <cell r="K9" t="e">
            <v>#DIV/0!</v>
          </cell>
          <cell r="L9">
            <v>0</v>
          </cell>
          <cell r="M9">
            <v>40</v>
          </cell>
          <cell r="N9" t="e">
            <v>#DIV/0!</v>
          </cell>
          <cell r="O9">
            <v>50</v>
          </cell>
          <cell r="P9">
            <v>0</v>
          </cell>
          <cell r="Q9">
            <v>0</v>
          </cell>
          <cell r="R9">
            <v>10</v>
          </cell>
        </row>
        <row r="9">
          <cell r="T9">
            <v>0</v>
          </cell>
          <cell r="U9">
            <v>20</v>
          </cell>
          <cell r="V9">
            <v>18</v>
          </cell>
          <cell r="W9">
            <v>0.9</v>
          </cell>
          <cell r="X9">
            <v>30</v>
          </cell>
        </row>
        <row r="9">
          <cell r="Z9">
            <v>30</v>
          </cell>
          <cell r="AA9">
            <v>0.666666666666667</v>
          </cell>
        </row>
        <row r="9">
          <cell r="AC9">
            <v>20</v>
          </cell>
          <cell r="AD9">
            <v>32</v>
          </cell>
          <cell r="AE9">
            <v>1.6</v>
          </cell>
          <cell r="AF9">
            <v>20</v>
          </cell>
          <cell r="AG9">
            <v>-0.375</v>
          </cell>
        </row>
        <row r="10">
          <cell r="C10" t="str">
            <v>M4681020103A0</v>
          </cell>
          <cell r="D10" t="str">
            <v>SHT0000112</v>
          </cell>
        </row>
        <row r="10">
          <cell r="F10">
            <v>20</v>
          </cell>
          <cell r="G10">
            <v>50</v>
          </cell>
          <cell r="H10">
            <v>2.5</v>
          </cell>
          <cell r="I10">
            <v>0</v>
          </cell>
          <cell r="J10">
            <v>0</v>
          </cell>
          <cell r="K10" t="e">
            <v>#DIV/0!</v>
          </cell>
          <cell r="L10">
            <v>0</v>
          </cell>
          <cell r="M10">
            <v>40</v>
          </cell>
          <cell r="N10" t="e">
            <v>#DIV/0!</v>
          </cell>
          <cell r="O10">
            <v>50</v>
          </cell>
          <cell r="P10">
            <v>8</v>
          </cell>
          <cell r="Q10">
            <v>0.16</v>
          </cell>
          <cell r="R10">
            <v>10</v>
          </cell>
        </row>
        <row r="10">
          <cell r="T10">
            <v>0</v>
          </cell>
          <cell r="U10">
            <v>20</v>
          </cell>
          <cell r="V10">
            <v>20</v>
          </cell>
          <cell r="W10">
            <v>1</v>
          </cell>
          <cell r="X10">
            <v>30</v>
          </cell>
        </row>
        <row r="10">
          <cell r="Z10">
            <v>30</v>
          </cell>
          <cell r="AA10">
            <v>0.5</v>
          </cell>
        </row>
        <row r="10">
          <cell r="AC10">
            <v>20</v>
          </cell>
          <cell r="AD10">
            <v>29</v>
          </cell>
          <cell r="AE10">
            <v>1.45</v>
          </cell>
          <cell r="AF10">
            <v>20</v>
          </cell>
          <cell r="AG10">
            <v>-0.310344827586207</v>
          </cell>
        </row>
        <row r="11">
          <cell r="C11" t="str">
            <v>L1681010104A0</v>
          </cell>
          <cell r="D11" t="str">
            <v>SLT0001297</v>
          </cell>
          <cell r="E11" t="str">
            <v>M4轻卡</v>
          </cell>
          <cell r="F11">
            <v>850</v>
          </cell>
          <cell r="G11">
            <v>749</v>
          </cell>
          <cell r="H11">
            <v>0.881176470588235</v>
          </cell>
          <cell r="I11">
            <v>500</v>
          </cell>
          <cell r="J11">
            <v>1045</v>
          </cell>
          <cell r="K11">
            <v>2.09</v>
          </cell>
          <cell r="L11">
            <v>1400</v>
          </cell>
          <cell r="M11">
            <v>1352</v>
          </cell>
          <cell r="N11">
            <v>0.965714285714286</v>
          </cell>
          <cell r="O11">
            <v>1500</v>
          </cell>
          <cell r="P11">
            <v>712</v>
          </cell>
          <cell r="Q11">
            <v>0.474666666666667</v>
          </cell>
          <cell r="R11">
            <v>850</v>
          </cell>
          <cell r="S11">
            <v>697</v>
          </cell>
          <cell r="T11">
            <v>0.82</v>
          </cell>
          <cell r="U11">
            <v>850</v>
          </cell>
          <cell r="V11">
            <v>715</v>
          </cell>
          <cell r="W11">
            <v>0.841176470588235</v>
          </cell>
          <cell r="X11">
            <v>1000</v>
          </cell>
          <cell r="Y11">
            <v>200</v>
          </cell>
          <cell r="Z11">
            <v>1200</v>
          </cell>
          <cell r="AA11">
            <v>0.398601398601399</v>
          </cell>
        </row>
        <row r="11">
          <cell r="AC11">
            <v>1000</v>
          </cell>
          <cell r="AD11">
            <v>822</v>
          </cell>
          <cell r="AE11">
            <v>0.822</v>
          </cell>
          <cell r="AF11">
            <v>1000</v>
          </cell>
          <cell r="AG11">
            <v>0.21654501216545</v>
          </cell>
        </row>
        <row r="11">
          <cell r="AI11">
            <v>100</v>
          </cell>
        </row>
        <row r="11">
          <cell r="AK11">
            <v>200</v>
          </cell>
          <cell r="AL11">
            <v>1</v>
          </cell>
        </row>
        <row r="12">
          <cell r="C12" t="str">
            <v>L1681020112A0</v>
          </cell>
          <cell r="D12" t="str">
            <v>SLT0001299</v>
          </cell>
        </row>
        <row r="12">
          <cell r="F12">
            <v>600</v>
          </cell>
          <cell r="G12">
            <v>800</v>
          </cell>
          <cell r="H12">
            <v>1.33333333333333</v>
          </cell>
          <cell r="I12">
            <v>400</v>
          </cell>
          <cell r="J12">
            <v>518</v>
          </cell>
          <cell r="K12">
            <v>1.295</v>
          </cell>
          <cell r="L12">
            <v>1000</v>
          </cell>
          <cell r="M12">
            <v>1352</v>
          </cell>
          <cell r="N12">
            <v>1.352</v>
          </cell>
          <cell r="O12">
            <v>1200</v>
          </cell>
          <cell r="P12">
            <v>334</v>
          </cell>
          <cell r="Q12">
            <v>0.278333333333333</v>
          </cell>
          <cell r="R12">
            <v>450</v>
          </cell>
          <cell r="S12">
            <v>500</v>
          </cell>
          <cell r="T12">
            <v>1.11111111111111</v>
          </cell>
          <cell r="U12">
            <v>450</v>
          </cell>
          <cell r="V12">
            <v>372</v>
          </cell>
          <cell r="W12">
            <v>0.826666666666667</v>
          </cell>
          <cell r="X12">
            <v>450</v>
          </cell>
          <cell r="Y12">
            <v>100</v>
          </cell>
          <cell r="Z12">
            <v>550</v>
          </cell>
          <cell r="AA12">
            <v>0.209677419354839</v>
          </cell>
        </row>
        <row r="12">
          <cell r="AC12">
            <v>450</v>
          </cell>
          <cell r="AD12">
            <v>424</v>
          </cell>
          <cell r="AE12">
            <v>0.942222222222222</v>
          </cell>
          <cell r="AF12">
            <v>450</v>
          </cell>
          <cell r="AG12">
            <v>0.0613207547169811</v>
          </cell>
        </row>
        <row r="12">
          <cell r="AK12">
            <v>100</v>
          </cell>
        </row>
        <row r="13">
          <cell r="C13" t="str">
            <v>L1681020114A0</v>
          </cell>
          <cell r="D13" t="str">
            <v>SLT0001300</v>
          </cell>
        </row>
        <row r="13">
          <cell r="F13">
            <v>400</v>
          </cell>
          <cell r="G13">
            <v>0</v>
          </cell>
          <cell r="H13">
            <v>0</v>
          </cell>
          <cell r="I13">
            <v>300</v>
          </cell>
          <cell r="J13">
            <v>770</v>
          </cell>
          <cell r="K13">
            <v>2.56666666666667</v>
          </cell>
          <cell r="L13">
            <v>1000</v>
          </cell>
          <cell r="M13">
            <v>860</v>
          </cell>
          <cell r="N13">
            <v>0.86</v>
          </cell>
          <cell r="O13">
            <v>800</v>
          </cell>
          <cell r="P13">
            <v>530</v>
          </cell>
          <cell r="Q13">
            <v>0.6625</v>
          </cell>
          <cell r="R13">
            <v>400</v>
          </cell>
          <cell r="S13">
            <v>367</v>
          </cell>
          <cell r="T13">
            <v>0.9175</v>
          </cell>
          <cell r="U13">
            <v>400</v>
          </cell>
          <cell r="V13">
            <v>550</v>
          </cell>
          <cell r="W13">
            <v>1.375</v>
          </cell>
          <cell r="X13">
            <v>550</v>
          </cell>
          <cell r="Y13">
            <v>100</v>
          </cell>
          <cell r="Z13">
            <v>650</v>
          </cell>
          <cell r="AA13">
            <v>0</v>
          </cell>
        </row>
        <row r="13">
          <cell r="AC13">
            <v>550</v>
          </cell>
          <cell r="AD13">
            <v>475</v>
          </cell>
          <cell r="AE13">
            <v>0.863636363636364</v>
          </cell>
          <cell r="AF13">
            <v>550</v>
          </cell>
          <cell r="AG13">
            <v>0.157894736842105</v>
          </cell>
        </row>
        <row r="13">
          <cell r="AK13">
            <v>100</v>
          </cell>
        </row>
        <row r="14">
          <cell r="C14" t="str">
            <v>L1681020116A0</v>
          </cell>
          <cell r="D14" t="str">
            <v>SLT0001954</v>
          </cell>
        </row>
        <row r="14">
          <cell r="F14">
            <v>0</v>
          </cell>
          <cell r="G14">
            <v>0</v>
          </cell>
          <cell r="H14" t="e">
            <v>#DIV/0!</v>
          </cell>
          <cell r="I14">
            <v>0</v>
          </cell>
          <cell r="J14">
            <v>0</v>
          </cell>
          <cell r="K14" t="e">
            <v>#DIV/0!</v>
          </cell>
          <cell r="L14">
            <v>100</v>
          </cell>
          <cell r="M14">
            <v>0</v>
          </cell>
          <cell r="N14">
            <v>0</v>
          </cell>
          <cell r="O14">
            <v>100</v>
          </cell>
          <cell r="P14">
            <v>0</v>
          </cell>
          <cell r="Q14">
            <v>0</v>
          </cell>
        </row>
        <row r="14">
          <cell r="T14" t="e">
            <v>#DIV/0!</v>
          </cell>
        </row>
        <row r="14">
          <cell r="W14" t="e">
            <v>#DIV/0!</v>
          </cell>
        </row>
        <row r="14">
          <cell r="Z14">
            <v>0</v>
          </cell>
          <cell r="AA14" t="e">
            <v>#DIV/0!</v>
          </cell>
        </row>
        <row r="14">
          <cell r="AD14">
            <v>0</v>
          </cell>
        </row>
        <row r="14">
          <cell r="AF14">
            <v>0</v>
          </cell>
        </row>
        <row r="15">
          <cell r="C15" t="str">
            <v>L1681040104A0</v>
          </cell>
          <cell r="D15" t="str">
            <v>SLT0001301</v>
          </cell>
        </row>
        <row r="15">
          <cell r="F15">
            <v>60</v>
          </cell>
          <cell r="G15">
            <v>0</v>
          </cell>
          <cell r="H15">
            <v>0</v>
          </cell>
          <cell r="I15">
            <v>30</v>
          </cell>
          <cell r="J15">
            <v>158</v>
          </cell>
          <cell r="K15">
            <v>5.26666666666667</v>
          </cell>
          <cell r="L15">
            <v>150</v>
          </cell>
          <cell r="M15">
            <v>210</v>
          </cell>
          <cell r="N15">
            <v>1.4</v>
          </cell>
          <cell r="O15">
            <v>60</v>
          </cell>
          <cell r="P15">
            <v>20</v>
          </cell>
          <cell r="Q15">
            <v>0.333333333333333</v>
          </cell>
          <cell r="R15">
            <v>60</v>
          </cell>
        </row>
        <row r="15">
          <cell r="T15">
            <v>0</v>
          </cell>
          <cell r="U15">
            <v>40</v>
          </cell>
          <cell r="V15">
            <v>50</v>
          </cell>
          <cell r="W15">
            <v>1.25</v>
          </cell>
          <cell r="X15">
            <v>50</v>
          </cell>
          <cell r="Y15">
            <v>50</v>
          </cell>
          <cell r="Z15">
            <v>100</v>
          </cell>
          <cell r="AA15">
            <v>0</v>
          </cell>
        </row>
        <row r="15">
          <cell r="AC15">
            <v>50</v>
          </cell>
          <cell r="AD15">
            <v>100</v>
          </cell>
          <cell r="AE15">
            <v>2</v>
          </cell>
          <cell r="AF15">
            <v>50</v>
          </cell>
          <cell r="AG15">
            <v>-0.5</v>
          </cell>
        </row>
        <row r="15">
          <cell r="AI15">
            <v>25</v>
          </cell>
        </row>
        <row r="15">
          <cell r="AK15">
            <v>50</v>
          </cell>
          <cell r="AL15">
            <v>1</v>
          </cell>
        </row>
        <row r="16">
          <cell r="C16" t="str">
            <v>L1681040106A0</v>
          </cell>
          <cell r="D16" t="str">
            <v>SLT0001302</v>
          </cell>
        </row>
        <row r="16">
          <cell r="F16">
            <v>50</v>
          </cell>
          <cell r="G16">
            <v>0</v>
          </cell>
          <cell r="H16">
            <v>0</v>
          </cell>
          <cell r="I16">
            <v>30</v>
          </cell>
          <cell r="J16">
            <v>100</v>
          </cell>
          <cell r="K16">
            <v>3.33333333333333</v>
          </cell>
          <cell r="L16">
            <v>150</v>
          </cell>
          <cell r="M16">
            <v>110</v>
          </cell>
          <cell r="N16">
            <v>0.733333333333333</v>
          </cell>
          <cell r="O16">
            <v>50</v>
          </cell>
          <cell r="P16">
            <v>30</v>
          </cell>
          <cell r="Q16">
            <v>0.6</v>
          </cell>
          <cell r="R16">
            <v>40</v>
          </cell>
        </row>
        <row r="16">
          <cell r="T16">
            <v>0</v>
          </cell>
          <cell r="U16">
            <v>40</v>
          </cell>
          <cell r="V16">
            <v>50</v>
          </cell>
          <cell r="W16">
            <v>1.25</v>
          </cell>
          <cell r="X16">
            <v>50</v>
          </cell>
          <cell r="Y16">
            <v>50</v>
          </cell>
          <cell r="Z16">
            <v>100</v>
          </cell>
          <cell r="AA16">
            <v>0</v>
          </cell>
        </row>
        <row r="16">
          <cell r="AC16">
            <v>50</v>
          </cell>
          <cell r="AD16">
            <v>50</v>
          </cell>
          <cell r="AE16">
            <v>1</v>
          </cell>
          <cell r="AF16">
            <v>50</v>
          </cell>
        </row>
        <row r="16">
          <cell r="AK16">
            <v>50</v>
          </cell>
        </row>
        <row r="17">
          <cell r="C17" t="str">
            <v>1B18069100652</v>
          </cell>
          <cell r="D17" t="str">
            <v>SLT0001140</v>
          </cell>
          <cell r="E17" t="str">
            <v>M3</v>
          </cell>
        </row>
        <row r="17">
          <cell r="M17">
            <v>0</v>
          </cell>
          <cell r="N17" t="e">
            <v>#DIV/0!</v>
          </cell>
          <cell r="O17">
            <v>10</v>
          </cell>
          <cell r="P17">
            <v>0</v>
          </cell>
          <cell r="Q17">
            <v>0</v>
          </cell>
        </row>
        <row r="17">
          <cell r="T17" t="e">
            <v>#DIV/0!</v>
          </cell>
        </row>
        <row r="17">
          <cell r="W17" t="e">
            <v>#DIV/0!</v>
          </cell>
          <cell r="X17">
            <v>9</v>
          </cell>
        </row>
        <row r="17">
          <cell r="Z17">
            <v>9</v>
          </cell>
          <cell r="AA17" t="e">
            <v>#DIV/0!</v>
          </cell>
        </row>
        <row r="17">
          <cell r="AF17">
            <v>0</v>
          </cell>
        </row>
        <row r="18">
          <cell r="C18" t="str">
            <v>L0681020119A0</v>
          </cell>
          <cell r="D18" t="str">
            <v>SLT0001286</v>
          </cell>
        </row>
        <row r="18">
          <cell r="M18">
            <v>0</v>
          </cell>
          <cell r="N18" t="e">
            <v>#DIV/0!</v>
          </cell>
          <cell r="O18">
            <v>20</v>
          </cell>
          <cell r="P18">
            <v>170</v>
          </cell>
          <cell r="Q18">
            <v>8.5</v>
          </cell>
          <cell r="R18">
            <v>120</v>
          </cell>
        </row>
        <row r="18">
          <cell r="T18">
            <v>0</v>
          </cell>
          <cell r="U18">
            <v>60</v>
          </cell>
        </row>
        <row r="18">
          <cell r="W18">
            <v>0</v>
          </cell>
          <cell r="X18">
            <v>40</v>
          </cell>
        </row>
        <row r="18">
          <cell r="Z18">
            <v>40</v>
          </cell>
          <cell r="AA18" t="e">
            <v>#DIV/0!</v>
          </cell>
        </row>
        <row r="18">
          <cell r="AC18">
            <v>40</v>
          </cell>
        </row>
        <row r="18">
          <cell r="AE18">
            <v>0</v>
          </cell>
          <cell r="AF18">
            <v>0</v>
          </cell>
        </row>
        <row r="19">
          <cell r="C19" t="str">
            <v>L168100000109</v>
          </cell>
          <cell r="D19" t="str">
            <v>SLT0010966</v>
          </cell>
          <cell r="E19" t="str">
            <v>中
期
改
款</v>
          </cell>
        </row>
        <row r="19">
          <cell r="H19" t="e">
            <v>#DIV/0!</v>
          </cell>
          <cell r="I19">
            <v>1205</v>
          </cell>
        </row>
        <row r="19">
          <cell r="K19">
            <v>0</v>
          </cell>
          <cell r="L19">
            <v>1103</v>
          </cell>
          <cell r="M19">
            <v>210</v>
          </cell>
          <cell r="N19">
            <v>0.190389845874887</v>
          </cell>
          <cell r="O19">
            <v>1000</v>
          </cell>
          <cell r="P19">
            <v>66</v>
          </cell>
          <cell r="Q19">
            <v>0.066</v>
          </cell>
          <cell r="R19">
            <v>20</v>
          </cell>
        </row>
        <row r="19">
          <cell r="T19">
            <v>0</v>
          </cell>
          <cell r="U19">
            <v>20</v>
          </cell>
        </row>
        <row r="19">
          <cell r="W19">
            <v>0</v>
          </cell>
          <cell r="X19">
            <v>30</v>
          </cell>
          <cell r="Y19">
            <v>200</v>
          </cell>
          <cell r="Z19">
            <v>230</v>
          </cell>
          <cell r="AA19" t="e">
            <v>#DIV/0!</v>
          </cell>
        </row>
        <row r="19">
          <cell r="AC19">
            <v>30</v>
          </cell>
          <cell r="AD19">
            <v>74</v>
          </cell>
          <cell r="AE19">
            <v>2.46666666666667</v>
          </cell>
          <cell r="AF19">
            <v>180</v>
          </cell>
          <cell r="AG19">
            <v>1.43243243243243</v>
          </cell>
          <cell r="AH19">
            <v>449</v>
          </cell>
          <cell r="AI19">
            <v>290</v>
          </cell>
          <cell r="AJ19">
            <v>0.645879732739421</v>
          </cell>
          <cell r="AK19">
            <v>100</v>
          </cell>
          <cell r="AL19">
            <v>-0.655172413793103</v>
          </cell>
          <cell r="AM19">
            <v>95</v>
          </cell>
          <cell r="AN19">
            <v>95</v>
          </cell>
          <cell r="AO19">
            <v>1</v>
          </cell>
          <cell r="AP19">
            <v>200</v>
          </cell>
          <cell r="AQ19">
            <v>200</v>
          </cell>
          <cell r="AR19">
            <v>80</v>
          </cell>
        </row>
        <row r="20">
          <cell r="C20" t="str">
            <v>L168100000157</v>
          </cell>
          <cell r="D20" t="str">
            <v>SLT0010968</v>
          </cell>
        </row>
        <row r="20">
          <cell r="H20" t="e">
            <v>#DIV/0!</v>
          </cell>
          <cell r="I20">
            <v>40</v>
          </cell>
        </row>
        <row r="20">
          <cell r="K20">
            <v>0</v>
          </cell>
        </row>
        <row r="20">
          <cell r="M20">
            <v>1</v>
          </cell>
        </row>
        <row r="20">
          <cell r="P20">
            <v>0</v>
          </cell>
          <cell r="Q20" t="e">
            <v>#DIV/0!</v>
          </cell>
        </row>
        <row r="20">
          <cell r="T20" t="e">
            <v>#DIV/0!</v>
          </cell>
        </row>
        <row r="20">
          <cell r="W20" t="e">
            <v>#DIV/0!</v>
          </cell>
        </row>
        <row r="20">
          <cell r="Y20">
            <v>0</v>
          </cell>
          <cell r="Z20">
            <v>0</v>
          </cell>
          <cell r="AA20" t="e">
            <v>#DIV/0!</v>
          </cell>
        </row>
        <row r="20">
          <cell r="AD20">
            <v>0</v>
          </cell>
        </row>
        <row r="21">
          <cell r="C21" t="str">
            <v>L168100000349</v>
          </cell>
          <cell r="D21" t="str">
            <v>SLT0011399</v>
          </cell>
        </row>
        <row r="21">
          <cell r="H21" t="e">
            <v>#REF!</v>
          </cell>
          <cell r="I21">
            <v>85</v>
          </cell>
        </row>
        <row r="21">
          <cell r="K21">
            <v>0</v>
          </cell>
          <cell r="L21">
            <v>0</v>
          </cell>
          <cell r="M21">
            <v>0</v>
          </cell>
        </row>
        <row r="21">
          <cell r="P21">
            <v>0</v>
          </cell>
          <cell r="Q21" t="e">
            <v>#DIV/0!</v>
          </cell>
        </row>
        <row r="21">
          <cell r="T21" t="e">
            <v>#DIV/0!</v>
          </cell>
        </row>
        <row r="21">
          <cell r="W21" t="e">
            <v>#DIV/0!</v>
          </cell>
        </row>
        <row r="21">
          <cell r="Y21">
            <v>0</v>
          </cell>
          <cell r="Z21">
            <v>0</v>
          </cell>
          <cell r="AA21" t="e">
            <v>#DIV/0!</v>
          </cell>
        </row>
        <row r="21">
          <cell r="AD21">
            <v>0</v>
          </cell>
        </row>
        <row r="22">
          <cell r="C22" t="str">
            <v>L168100000356</v>
          </cell>
          <cell r="D22" t="str">
            <v>SLT0011400</v>
          </cell>
        </row>
        <row r="22">
          <cell r="H22" t="e">
            <v>#REF!</v>
          </cell>
          <cell r="I22">
            <v>45</v>
          </cell>
        </row>
        <row r="22">
          <cell r="K22">
            <v>0</v>
          </cell>
          <cell r="L22">
            <v>0</v>
          </cell>
          <cell r="M22">
            <v>20</v>
          </cell>
        </row>
        <row r="22">
          <cell r="O22">
            <v>50</v>
          </cell>
          <cell r="P22">
            <v>0</v>
          </cell>
          <cell r="Q22">
            <v>0</v>
          </cell>
        </row>
        <row r="22">
          <cell r="T22" t="e">
            <v>#DIV/0!</v>
          </cell>
        </row>
        <row r="22">
          <cell r="W22" t="e">
            <v>#DIV/0!</v>
          </cell>
        </row>
        <row r="22">
          <cell r="Y22">
            <v>0</v>
          </cell>
          <cell r="Z22">
            <v>0</v>
          </cell>
          <cell r="AA22" t="e">
            <v>#DIV/0!</v>
          </cell>
        </row>
        <row r="22">
          <cell r="AD22">
            <v>0</v>
          </cell>
        </row>
        <row r="22">
          <cell r="AI22">
            <v>10</v>
          </cell>
        </row>
        <row r="22">
          <cell r="AK22">
            <v>50</v>
          </cell>
          <cell r="AL22">
            <v>4</v>
          </cell>
        </row>
        <row r="23">
          <cell r="C23" t="str">
            <v>L168100000351</v>
          </cell>
          <cell r="D23" t="str">
            <v>SLT0011403</v>
          </cell>
        </row>
        <row r="23">
          <cell r="H23" t="e">
            <v>#REF!</v>
          </cell>
          <cell r="I23">
            <v>20</v>
          </cell>
        </row>
        <row r="23">
          <cell r="K23">
            <v>0</v>
          </cell>
          <cell r="L23">
            <v>0</v>
          </cell>
          <cell r="M23">
            <v>10</v>
          </cell>
        </row>
        <row r="23">
          <cell r="O23">
            <v>30</v>
          </cell>
          <cell r="P23">
            <v>0</v>
          </cell>
          <cell r="Q23">
            <v>0</v>
          </cell>
        </row>
        <row r="23">
          <cell r="T23" t="e">
            <v>#DIV/0!</v>
          </cell>
        </row>
        <row r="23">
          <cell r="W23" t="e">
            <v>#DIV/0!</v>
          </cell>
        </row>
        <row r="23">
          <cell r="Y23">
            <v>12</v>
          </cell>
          <cell r="Z23">
            <v>12</v>
          </cell>
          <cell r="AA23" t="e">
            <v>#DIV/0!</v>
          </cell>
        </row>
        <row r="23">
          <cell r="AD23">
            <v>0</v>
          </cell>
        </row>
        <row r="23">
          <cell r="AI23">
            <v>5</v>
          </cell>
        </row>
        <row r="24">
          <cell r="C24" t="str">
            <v>L168100000350</v>
          </cell>
          <cell r="D24" t="str">
            <v>SLT0011402</v>
          </cell>
        </row>
        <row r="24">
          <cell r="H24" t="e">
            <v>#REF!</v>
          </cell>
          <cell r="I24">
            <v>10</v>
          </cell>
        </row>
        <row r="24">
          <cell r="K24">
            <v>0</v>
          </cell>
          <cell r="L24">
            <v>0</v>
          </cell>
          <cell r="M24">
            <v>0</v>
          </cell>
        </row>
        <row r="24">
          <cell r="P24">
            <v>0</v>
          </cell>
          <cell r="Q24" t="e">
            <v>#DIV/0!</v>
          </cell>
        </row>
        <row r="24">
          <cell r="T24" t="e">
            <v>#DIV/0!</v>
          </cell>
        </row>
        <row r="24">
          <cell r="W24" t="e">
            <v>#DIV/0!</v>
          </cell>
        </row>
        <row r="24">
          <cell r="Y24">
            <v>0</v>
          </cell>
          <cell r="Z24">
            <v>0</v>
          </cell>
          <cell r="AA24" t="e">
            <v>#DIV/0!</v>
          </cell>
        </row>
        <row r="24">
          <cell r="AD24">
            <v>0</v>
          </cell>
        </row>
        <row r="25">
          <cell r="C25" t="str">
            <v>L168100000194</v>
          </cell>
          <cell r="D25" t="str">
            <v>SLT0011401</v>
          </cell>
        </row>
        <row r="25">
          <cell r="H25" t="e">
            <v>#REF!</v>
          </cell>
          <cell r="I25">
            <v>20</v>
          </cell>
        </row>
        <row r="25">
          <cell r="K25">
            <v>0</v>
          </cell>
          <cell r="L25">
            <v>0</v>
          </cell>
          <cell r="M25">
            <v>0</v>
          </cell>
        </row>
        <row r="25">
          <cell r="P25">
            <v>0</v>
          </cell>
          <cell r="Q25" t="e">
            <v>#DIV/0!</v>
          </cell>
        </row>
        <row r="25">
          <cell r="T25" t="e">
            <v>#DIV/0!</v>
          </cell>
        </row>
        <row r="25">
          <cell r="W25" t="e">
            <v>#DIV/0!</v>
          </cell>
        </row>
        <row r="25">
          <cell r="Y25">
            <v>0</v>
          </cell>
          <cell r="Z25">
            <v>0</v>
          </cell>
          <cell r="AA25" t="e">
            <v>#DIV/0!</v>
          </cell>
        </row>
        <row r="25">
          <cell r="AD25">
            <v>0</v>
          </cell>
        </row>
        <row r="26">
          <cell r="C26" t="str">
            <v>L168100000146</v>
          </cell>
          <cell r="D26" t="str">
            <v>SLT0010854</v>
          </cell>
        </row>
        <row r="26">
          <cell r="M26">
            <v>138</v>
          </cell>
        </row>
        <row r="26">
          <cell r="O26">
            <v>47</v>
          </cell>
          <cell r="P26">
            <v>77</v>
          </cell>
          <cell r="Q26">
            <v>1.63829787234043</v>
          </cell>
          <cell r="R26">
            <v>20</v>
          </cell>
          <cell r="S26">
            <v>156</v>
          </cell>
          <cell r="T26">
            <v>7.8</v>
          </cell>
          <cell r="U26">
            <v>20</v>
          </cell>
          <cell r="V26">
            <v>59</v>
          </cell>
          <cell r="W26">
            <v>2.95</v>
          </cell>
          <cell r="X26">
            <v>20</v>
          </cell>
          <cell r="Y26">
            <v>400</v>
          </cell>
          <cell r="Z26">
            <v>420</v>
          </cell>
          <cell r="AA26">
            <v>-0.661016949152542</v>
          </cell>
        </row>
        <row r="26">
          <cell r="AC26">
            <v>20</v>
          </cell>
          <cell r="AD26">
            <v>90</v>
          </cell>
          <cell r="AE26">
            <v>4.5</v>
          </cell>
          <cell r="AF26">
            <v>130</v>
          </cell>
          <cell r="AG26">
            <v>0.444444444444444</v>
          </cell>
          <cell r="AH26">
            <v>555</v>
          </cell>
          <cell r="AI26">
            <v>130</v>
          </cell>
          <cell r="AJ26">
            <v>0.234234234234234</v>
          </cell>
          <cell r="AK26">
            <v>200</v>
          </cell>
          <cell r="AL26">
            <v>0.538461538461538</v>
          </cell>
          <cell r="AM26">
            <v>48</v>
          </cell>
          <cell r="AN26">
            <v>48</v>
          </cell>
          <cell r="AO26">
            <v>1</v>
          </cell>
          <cell r="AP26">
            <v>200</v>
          </cell>
          <cell r="AQ26">
            <v>200</v>
          </cell>
          <cell r="AR26">
            <v>80</v>
          </cell>
        </row>
        <row r="27">
          <cell r="C27" t="str">
            <v>L168100000160</v>
          </cell>
          <cell r="D27" t="str">
            <v>SLT0010969</v>
          </cell>
        </row>
        <row r="27">
          <cell r="M27">
            <v>9</v>
          </cell>
        </row>
        <row r="27">
          <cell r="O27">
            <v>12</v>
          </cell>
          <cell r="P27">
            <v>40</v>
          </cell>
          <cell r="Q27">
            <v>3.33333333333333</v>
          </cell>
        </row>
        <row r="27">
          <cell r="T27" t="e">
            <v>#DIV/0!</v>
          </cell>
        </row>
        <row r="27">
          <cell r="W27" t="e">
            <v>#DIV/0!</v>
          </cell>
        </row>
        <row r="27">
          <cell r="Y27">
            <v>0</v>
          </cell>
          <cell r="Z27">
            <v>0</v>
          </cell>
          <cell r="AA27" t="e">
            <v>#DIV/0!</v>
          </cell>
        </row>
        <row r="27">
          <cell r="AD27">
            <v>0</v>
          </cell>
        </row>
        <row r="27">
          <cell r="AG27" t="e">
            <v>#DIV/0!</v>
          </cell>
        </row>
        <row r="28">
          <cell r="C28" t="str">
            <v>L168100000352</v>
          </cell>
          <cell r="D28" t="str">
            <v>SLT0011405</v>
          </cell>
        </row>
        <row r="28">
          <cell r="H28" t="e">
            <v>#DIV/0!</v>
          </cell>
          <cell r="I28">
            <v>85</v>
          </cell>
        </row>
        <row r="28">
          <cell r="K28">
            <v>0</v>
          </cell>
          <cell r="L28">
            <v>1</v>
          </cell>
          <cell r="M28">
            <v>32</v>
          </cell>
          <cell r="N28">
            <v>32</v>
          </cell>
          <cell r="O28">
            <v>50</v>
          </cell>
          <cell r="P28">
            <v>21</v>
          </cell>
          <cell r="Q28">
            <v>0.42</v>
          </cell>
          <cell r="R28">
            <v>20</v>
          </cell>
          <cell r="S28">
            <v>4</v>
          </cell>
          <cell r="T28">
            <v>0.2</v>
          </cell>
          <cell r="U28">
            <v>20</v>
          </cell>
          <cell r="V28">
            <v>45</v>
          </cell>
          <cell r="W28">
            <v>2.25</v>
          </cell>
          <cell r="X28">
            <v>60</v>
          </cell>
          <cell r="Y28">
            <v>60</v>
          </cell>
          <cell r="Z28">
            <v>120</v>
          </cell>
          <cell r="AA28">
            <v>0.333333333333333</v>
          </cell>
        </row>
        <row r="28">
          <cell r="AC28">
            <v>60</v>
          </cell>
          <cell r="AD28">
            <v>85</v>
          </cell>
          <cell r="AE28">
            <v>1.41666666666667</v>
          </cell>
          <cell r="AF28">
            <v>80</v>
          </cell>
          <cell r="AG28">
            <v>-0.0588235294117647</v>
          </cell>
        </row>
        <row r="28">
          <cell r="AI28">
            <v>53</v>
          </cell>
        </row>
        <row r="28">
          <cell r="AK28">
            <v>50</v>
          </cell>
          <cell r="AL28">
            <v>-0.0566037735849057</v>
          </cell>
        </row>
        <row r="28">
          <cell r="AR28">
            <v>105</v>
          </cell>
        </row>
        <row r="29">
          <cell r="C29" t="str">
            <v>L168100000114</v>
          </cell>
          <cell r="D29" t="str">
            <v>SLT0011009</v>
          </cell>
        </row>
        <row r="29">
          <cell r="H29" t="e">
            <v>#DIV/0!</v>
          </cell>
          <cell r="I29">
            <v>240</v>
          </cell>
        </row>
        <row r="29">
          <cell r="K29">
            <v>0</v>
          </cell>
          <cell r="L29">
            <v>1535</v>
          </cell>
          <cell r="M29">
            <v>520</v>
          </cell>
          <cell r="N29">
            <v>0.338762214983713</v>
          </cell>
          <cell r="O29">
            <v>1302</v>
          </cell>
          <cell r="P29">
            <v>1</v>
          </cell>
          <cell r="Q29">
            <v>0.000768049155145929</v>
          </cell>
        </row>
        <row r="29">
          <cell r="S29">
            <v>33</v>
          </cell>
          <cell r="T29" t="e">
            <v>#DIV/0!</v>
          </cell>
          <cell r="U29">
            <v>150</v>
          </cell>
          <cell r="V29">
            <v>306</v>
          </cell>
          <cell r="W29">
            <v>2.04</v>
          </cell>
          <cell r="X29">
            <v>360</v>
          </cell>
          <cell r="Y29">
            <v>250</v>
          </cell>
          <cell r="Z29">
            <v>610</v>
          </cell>
          <cell r="AA29">
            <v>0.176470588235294</v>
          </cell>
        </row>
        <row r="29">
          <cell r="AC29">
            <v>360</v>
          </cell>
          <cell r="AD29">
            <v>540</v>
          </cell>
          <cell r="AE29">
            <v>1.5</v>
          </cell>
          <cell r="AF29">
            <v>605</v>
          </cell>
          <cell r="AG29">
            <v>0.12037037037037</v>
          </cell>
        </row>
        <row r="29">
          <cell r="AI29">
            <v>414</v>
          </cell>
        </row>
        <row r="29">
          <cell r="AK29">
            <v>500</v>
          </cell>
          <cell r="AL29">
            <v>0.207729468599034</v>
          </cell>
        </row>
        <row r="29">
          <cell r="AR29">
            <v>720</v>
          </cell>
        </row>
        <row r="30">
          <cell r="C30" t="str">
            <v>L168100000353</v>
          </cell>
          <cell r="D30" t="str">
            <v>SLT0011406</v>
          </cell>
        </row>
        <row r="30">
          <cell r="H30" t="e">
            <v>#DIV/0!</v>
          </cell>
          <cell r="I30">
            <v>30</v>
          </cell>
        </row>
        <row r="30">
          <cell r="K30">
            <v>0</v>
          </cell>
          <cell r="L30">
            <v>0</v>
          </cell>
          <cell r="M30">
            <v>3</v>
          </cell>
        </row>
        <row r="30">
          <cell r="O30">
            <v>30</v>
          </cell>
          <cell r="P30">
            <v>0</v>
          </cell>
          <cell r="Q30">
            <v>0</v>
          </cell>
        </row>
        <row r="30">
          <cell r="S30">
            <v>4</v>
          </cell>
          <cell r="T30" t="e">
            <v>#DIV/0!</v>
          </cell>
          <cell r="U30">
            <v>10</v>
          </cell>
          <cell r="V30">
            <v>12</v>
          </cell>
          <cell r="W30">
            <v>1.2</v>
          </cell>
          <cell r="X30">
            <v>15</v>
          </cell>
          <cell r="Y30">
            <v>4</v>
          </cell>
          <cell r="Z30">
            <v>19</v>
          </cell>
          <cell r="AA30">
            <v>0.25</v>
          </cell>
        </row>
        <row r="30">
          <cell r="AC30">
            <v>15</v>
          </cell>
          <cell r="AD30">
            <v>29</v>
          </cell>
          <cell r="AE30">
            <v>1.93333333333333</v>
          </cell>
          <cell r="AF30">
            <v>30</v>
          </cell>
          <cell r="AG30">
            <v>0.0344827586206897</v>
          </cell>
        </row>
        <row r="30">
          <cell r="AI30">
            <v>7</v>
          </cell>
        </row>
        <row r="30">
          <cell r="AK30">
            <v>50</v>
          </cell>
          <cell r="AL30">
            <v>6.14285714285714</v>
          </cell>
        </row>
        <row r="30">
          <cell r="AR30">
            <v>25</v>
          </cell>
        </row>
        <row r="31">
          <cell r="C31" t="str">
            <v>L168100000113</v>
          </cell>
          <cell r="D31" t="str">
            <v>SLT0011007</v>
          </cell>
        </row>
        <row r="31">
          <cell r="M31">
            <v>585</v>
          </cell>
        </row>
        <row r="31">
          <cell r="O31">
            <v>630</v>
          </cell>
          <cell r="P31">
            <v>195</v>
          </cell>
          <cell r="Q31">
            <v>0.30952380952381</v>
          </cell>
          <cell r="R31">
            <v>180</v>
          </cell>
          <cell r="S31">
            <v>165</v>
          </cell>
          <cell r="T31">
            <v>0.916666666666667</v>
          </cell>
          <cell r="U31">
            <v>180</v>
          </cell>
          <cell r="V31">
            <v>295</v>
          </cell>
          <cell r="W31">
            <v>1.63888888888889</v>
          </cell>
          <cell r="X31">
            <v>300</v>
          </cell>
          <cell r="Y31">
            <v>250</v>
          </cell>
          <cell r="Z31">
            <v>550</v>
          </cell>
          <cell r="AA31">
            <v>0.0169491525423729</v>
          </cell>
        </row>
        <row r="31">
          <cell r="AC31">
            <v>300</v>
          </cell>
          <cell r="AD31">
            <v>547</v>
          </cell>
          <cell r="AE31">
            <v>1.82333333333333</v>
          </cell>
          <cell r="AF31">
            <v>580</v>
          </cell>
          <cell r="AG31">
            <v>0.0603290676416819</v>
          </cell>
          <cell r="AH31">
            <v>100</v>
          </cell>
          <cell r="AI31">
            <v>437</v>
          </cell>
          <cell r="AJ31">
            <v>4.37</v>
          </cell>
          <cell r="AK31">
            <v>650</v>
          </cell>
          <cell r="AL31">
            <v>0.487414187643021</v>
          </cell>
        </row>
        <row r="31">
          <cell r="AR31">
            <v>650</v>
          </cell>
        </row>
        <row r="32">
          <cell r="C32" t="str">
            <v>L168100000162</v>
          </cell>
          <cell r="D32" t="str">
            <v>SLT0011010</v>
          </cell>
        </row>
        <row r="32">
          <cell r="M32">
            <v>90</v>
          </cell>
        </row>
        <row r="32">
          <cell r="O32">
            <v>109</v>
          </cell>
          <cell r="P32">
            <v>73</v>
          </cell>
          <cell r="Q32">
            <v>0.669724770642202</v>
          </cell>
          <cell r="R32">
            <v>80</v>
          </cell>
          <cell r="S32">
            <v>55</v>
          </cell>
          <cell r="T32">
            <v>0.6875</v>
          </cell>
          <cell r="U32">
            <v>80</v>
          </cell>
          <cell r="V32">
            <v>84</v>
          </cell>
          <cell r="W32">
            <v>1.05</v>
          </cell>
          <cell r="X32">
            <v>80</v>
          </cell>
          <cell r="Y32">
            <v>80</v>
          </cell>
          <cell r="Z32">
            <v>160</v>
          </cell>
          <cell r="AA32">
            <v>-0.0476190476190476</v>
          </cell>
        </row>
        <row r="32">
          <cell r="AC32">
            <v>80</v>
          </cell>
          <cell r="AD32">
            <v>105</v>
          </cell>
          <cell r="AE32">
            <v>1.3125</v>
          </cell>
          <cell r="AF32">
            <v>120</v>
          </cell>
          <cell r="AG32">
            <v>0.142857142857143</v>
          </cell>
        </row>
        <row r="32">
          <cell r="AI32">
            <v>39</v>
          </cell>
        </row>
        <row r="32">
          <cell r="AK32">
            <v>100</v>
          </cell>
          <cell r="AL32">
            <v>1.56410256410256</v>
          </cell>
        </row>
        <row r="32">
          <cell r="AR32">
            <v>135</v>
          </cell>
        </row>
        <row r="33">
          <cell r="C33" t="str">
            <v>L168100000197</v>
          </cell>
          <cell r="D33" t="str">
            <v>SLT0011404</v>
          </cell>
        </row>
        <row r="33">
          <cell r="M33">
            <v>3</v>
          </cell>
        </row>
        <row r="33">
          <cell r="O33">
            <v>10</v>
          </cell>
          <cell r="P33">
            <v>0</v>
          </cell>
          <cell r="Q33">
            <v>0</v>
          </cell>
          <cell r="R33">
            <v>2</v>
          </cell>
        </row>
        <row r="33">
          <cell r="T33">
            <v>0</v>
          </cell>
        </row>
        <row r="33">
          <cell r="W33" t="e">
            <v>#DIV/0!</v>
          </cell>
        </row>
        <row r="33">
          <cell r="Y33">
            <v>4</v>
          </cell>
          <cell r="Z33">
            <v>4</v>
          </cell>
          <cell r="AA33" t="e">
            <v>#DIV/0!</v>
          </cell>
        </row>
        <row r="33">
          <cell r="AD33">
            <v>14</v>
          </cell>
        </row>
        <row r="33">
          <cell r="AF33">
            <v>10</v>
          </cell>
          <cell r="AG33">
            <v>-0.285714285714286</v>
          </cell>
        </row>
        <row r="33">
          <cell r="AK33">
            <v>10</v>
          </cell>
        </row>
        <row r="33">
          <cell r="AR33">
            <v>10</v>
          </cell>
        </row>
        <row r="34">
          <cell r="C34" t="str">
            <v>L168100000150</v>
          </cell>
          <cell r="D34" t="str">
            <v>SLT0011015</v>
          </cell>
        </row>
        <row r="34">
          <cell r="H34" t="e">
            <v>#DIV/0!</v>
          </cell>
          <cell r="I34">
            <v>460</v>
          </cell>
        </row>
        <row r="34">
          <cell r="K34">
            <v>0</v>
          </cell>
          <cell r="L34">
            <v>689</v>
          </cell>
          <cell r="M34">
            <v>208</v>
          </cell>
          <cell r="N34">
            <v>0.30188679245283</v>
          </cell>
          <cell r="O34">
            <v>631</v>
          </cell>
          <cell r="P34">
            <v>36</v>
          </cell>
          <cell r="Q34">
            <v>0.0570522979397781</v>
          </cell>
        </row>
        <row r="34">
          <cell r="T34" t="e">
            <v>#DIV/0!</v>
          </cell>
          <cell r="U34">
            <v>30</v>
          </cell>
        </row>
        <row r="34">
          <cell r="W34">
            <v>0</v>
          </cell>
          <cell r="X34">
            <v>40</v>
          </cell>
          <cell r="Y34">
            <v>350</v>
          </cell>
          <cell r="Z34">
            <v>390</v>
          </cell>
          <cell r="AA34" t="e">
            <v>#DIV/0!</v>
          </cell>
        </row>
        <row r="34">
          <cell r="AC34">
            <v>40</v>
          </cell>
          <cell r="AD34">
            <v>152</v>
          </cell>
          <cell r="AE34">
            <v>3.8</v>
          </cell>
          <cell r="AF34">
            <v>200</v>
          </cell>
          <cell r="AG34">
            <v>0.315789473684211</v>
          </cell>
          <cell r="AH34">
            <v>200</v>
          </cell>
          <cell r="AI34">
            <v>212</v>
          </cell>
          <cell r="AJ34">
            <v>1.06</v>
          </cell>
          <cell r="AK34">
            <v>300</v>
          </cell>
          <cell r="AL34">
            <v>0.415094339622642</v>
          </cell>
          <cell r="AM34">
            <v>95</v>
          </cell>
          <cell r="AN34">
            <v>95</v>
          </cell>
          <cell r="AO34">
            <v>1</v>
          </cell>
          <cell r="AP34">
            <v>200</v>
          </cell>
          <cell r="AQ34">
            <v>200</v>
          </cell>
          <cell r="AR34">
            <v>60</v>
          </cell>
        </row>
        <row r="35">
          <cell r="C35" t="str">
            <v>L168100000355</v>
          </cell>
          <cell r="D35" t="str">
            <v>SLT0011407</v>
          </cell>
        </row>
        <row r="35">
          <cell r="H35" t="e">
            <v>#DIV/0!</v>
          </cell>
          <cell r="I35">
            <v>187</v>
          </cell>
        </row>
        <row r="35">
          <cell r="K35">
            <v>0</v>
          </cell>
          <cell r="L35">
            <v>1</v>
          </cell>
          <cell r="M35">
            <v>42</v>
          </cell>
          <cell r="N35">
            <v>42</v>
          </cell>
          <cell r="O35">
            <v>50</v>
          </cell>
          <cell r="P35">
            <v>21</v>
          </cell>
          <cell r="Q35">
            <v>0.42</v>
          </cell>
          <cell r="R35">
            <v>20</v>
          </cell>
          <cell r="S35">
            <v>20</v>
          </cell>
          <cell r="T35">
            <v>1</v>
          </cell>
          <cell r="U35">
            <v>20</v>
          </cell>
          <cell r="V35">
            <v>32</v>
          </cell>
          <cell r="W35">
            <v>1.6</v>
          </cell>
          <cell r="X35">
            <v>60</v>
          </cell>
          <cell r="Y35">
            <v>60</v>
          </cell>
          <cell r="Z35">
            <v>120</v>
          </cell>
          <cell r="AA35">
            <v>0.875</v>
          </cell>
        </row>
        <row r="35">
          <cell r="AC35">
            <v>60</v>
          </cell>
          <cell r="AD35">
            <v>92</v>
          </cell>
          <cell r="AE35">
            <v>1.53333333333333</v>
          </cell>
          <cell r="AF35">
            <v>100</v>
          </cell>
          <cell r="AG35">
            <v>0.0869565217391304</v>
          </cell>
        </row>
        <row r="35">
          <cell r="AI35">
            <v>60</v>
          </cell>
        </row>
        <row r="35">
          <cell r="AK35">
            <v>50</v>
          </cell>
          <cell r="AL35">
            <v>-0.166666666666667</v>
          </cell>
        </row>
        <row r="35">
          <cell r="AR35">
            <v>105</v>
          </cell>
        </row>
        <row r="36">
          <cell r="C36" t="str">
            <v>L168100000148</v>
          </cell>
          <cell r="D36" t="str">
            <v>SLT0011012</v>
          </cell>
        </row>
        <row r="36">
          <cell r="H36" t="e">
            <v>#DIV/0!</v>
          </cell>
          <cell r="I36">
            <v>823</v>
          </cell>
        </row>
        <row r="36">
          <cell r="K36">
            <v>0</v>
          </cell>
          <cell r="L36">
            <v>1950</v>
          </cell>
          <cell r="M36">
            <v>561</v>
          </cell>
          <cell r="N36">
            <v>0.287692307692308</v>
          </cell>
          <cell r="O36">
            <v>1659</v>
          </cell>
          <cell r="P36">
            <v>0</v>
          </cell>
          <cell r="Q36">
            <v>0</v>
          </cell>
        </row>
        <row r="36">
          <cell r="S36">
            <v>44</v>
          </cell>
          <cell r="T36" t="e">
            <v>#DIV/0!</v>
          </cell>
          <cell r="U36">
            <v>150</v>
          </cell>
          <cell r="V36">
            <v>221</v>
          </cell>
          <cell r="W36">
            <v>1.47333333333333</v>
          </cell>
          <cell r="X36">
            <v>300</v>
          </cell>
          <cell r="Y36">
            <v>250</v>
          </cell>
          <cell r="Z36">
            <v>550</v>
          </cell>
          <cell r="AA36">
            <v>0.357466063348416</v>
          </cell>
        </row>
        <row r="36">
          <cell r="AC36">
            <v>300</v>
          </cell>
          <cell r="AD36">
            <v>463</v>
          </cell>
          <cell r="AE36">
            <v>1.54333333333333</v>
          </cell>
          <cell r="AF36">
            <v>600</v>
          </cell>
          <cell r="AG36">
            <v>0.295896328293737</v>
          </cell>
          <cell r="AH36">
            <v>90</v>
          </cell>
          <cell r="AI36">
            <v>386</v>
          </cell>
          <cell r="AJ36">
            <v>4.28888888888889</v>
          </cell>
          <cell r="AK36">
            <v>300</v>
          </cell>
          <cell r="AL36">
            <v>-0.22279792746114</v>
          </cell>
        </row>
        <row r="36">
          <cell r="AR36">
            <v>680</v>
          </cell>
        </row>
        <row r="37">
          <cell r="C37" t="str">
            <v>L168100000354</v>
          </cell>
          <cell r="D37" t="str">
            <v>SLT0011408</v>
          </cell>
        </row>
        <row r="37">
          <cell r="H37" t="e">
            <v>#DIV/0!</v>
          </cell>
          <cell r="I37">
            <v>90</v>
          </cell>
        </row>
        <row r="37">
          <cell r="K37">
            <v>0</v>
          </cell>
          <cell r="L37">
            <v>0</v>
          </cell>
          <cell r="M37">
            <v>7</v>
          </cell>
          <cell r="N37" t="e">
            <v>#DIV/0!</v>
          </cell>
          <cell r="O37">
            <v>30</v>
          </cell>
          <cell r="P37">
            <v>20</v>
          </cell>
          <cell r="Q37">
            <v>0.666666666666667</v>
          </cell>
          <cell r="R37">
            <v>8</v>
          </cell>
        </row>
        <row r="37">
          <cell r="T37">
            <v>0</v>
          </cell>
          <cell r="U37">
            <v>8</v>
          </cell>
        </row>
        <row r="37">
          <cell r="W37">
            <v>0</v>
          </cell>
          <cell r="X37">
            <v>10</v>
          </cell>
          <cell r="Y37">
            <v>10</v>
          </cell>
          <cell r="Z37">
            <v>20</v>
          </cell>
          <cell r="AA37" t="e">
            <v>#DIV/0!</v>
          </cell>
        </row>
        <row r="37">
          <cell r="AC37">
            <v>10</v>
          </cell>
          <cell r="AD37">
            <v>20</v>
          </cell>
          <cell r="AE37">
            <v>2</v>
          </cell>
          <cell r="AF37">
            <v>25</v>
          </cell>
          <cell r="AG37">
            <v>0.25</v>
          </cell>
        </row>
        <row r="37">
          <cell r="AR37">
            <v>25</v>
          </cell>
        </row>
        <row r="38">
          <cell r="C38" t="str">
            <v>L168100000149</v>
          </cell>
          <cell r="D38" t="str">
            <v>SLT0011014</v>
          </cell>
        </row>
        <row r="38">
          <cell r="M38">
            <v>146</v>
          </cell>
        </row>
        <row r="38">
          <cell r="O38">
            <v>56</v>
          </cell>
          <cell r="P38">
            <v>68</v>
          </cell>
          <cell r="Q38">
            <v>1.21428571428571</v>
          </cell>
          <cell r="R38">
            <v>15</v>
          </cell>
          <cell r="S38">
            <v>180</v>
          </cell>
          <cell r="T38">
            <v>12</v>
          </cell>
          <cell r="U38">
            <v>20</v>
          </cell>
          <cell r="V38">
            <v>53</v>
          </cell>
          <cell r="W38">
            <v>2.65</v>
          </cell>
          <cell r="X38">
            <v>20</v>
          </cell>
          <cell r="Y38">
            <v>250</v>
          </cell>
          <cell r="Z38">
            <v>270</v>
          </cell>
          <cell r="AA38">
            <v>-0.622641509433962</v>
          </cell>
        </row>
        <row r="38">
          <cell r="AC38">
            <v>20</v>
          </cell>
          <cell r="AD38">
            <v>119</v>
          </cell>
          <cell r="AE38">
            <v>5.95</v>
          </cell>
          <cell r="AF38">
            <v>180</v>
          </cell>
          <cell r="AG38">
            <v>0.512605042016807</v>
          </cell>
          <cell r="AH38">
            <v>240</v>
          </cell>
          <cell r="AI38">
            <v>210</v>
          </cell>
          <cell r="AJ38">
            <v>0.875</v>
          </cell>
          <cell r="AK38">
            <v>740</v>
          </cell>
          <cell r="AL38">
            <v>2.52380952380952</v>
          </cell>
          <cell r="AM38">
            <v>48</v>
          </cell>
          <cell r="AN38">
            <v>48</v>
          </cell>
          <cell r="AO38">
            <v>1</v>
          </cell>
          <cell r="AP38">
            <v>200</v>
          </cell>
          <cell r="AQ38">
            <v>200</v>
          </cell>
          <cell r="AR38">
            <v>80</v>
          </cell>
        </row>
        <row r="39">
          <cell r="C39" t="str">
            <v>L168100000147</v>
          </cell>
          <cell r="D39" t="str">
            <v>SLT0011011</v>
          </cell>
        </row>
        <row r="39">
          <cell r="M39">
            <v>594</v>
          </cell>
        </row>
        <row r="39">
          <cell r="O39">
            <v>622</v>
          </cell>
          <cell r="P39">
            <v>108</v>
          </cell>
          <cell r="Q39">
            <v>0.173633440514469</v>
          </cell>
          <cell r="R39">
            <v>160</v>
          </cell>
          <cell r="S39">
            <v>160</v>
          </cell>
          <cell r="T39">
            <v>1</v>
          </cell>
          <cell r="U39">
            <v>180</v>
          </cell>
          <cell r="V39">
            <v>263</v>
          </cell>
          <cell r="W39">
            <v>1.46111111111111</v>
          </cell>
          <cell r="X39">
            <v>300</v>
          </cell>
          <cell r="Y39">
            <v>400</v>
          </cell>
          <cell r="Z39">
            <v>700</v>
          </cell>
          <cell r="AA39">
            <v>0.140684410646388</v>
          </cell>
        </row>
        <row r="39">
          <cell r="AC39">
            <v>300</v>
          </cell>
          <cell r="AD39">
            <v>510</v>
          </cell>
          <cell r="AE39">
            <v>1.7</v>
          </cell>
          <cell r="AF39">
            <v>500</v>
          </cell>
          <cell r="AG39">
            <v>-0.0196078431372549</v>
          </cell>
          <cell r="AH39">
            <v>400</v>
          </cell>
          <cell r="AI39">
            <v>430</v>
          </cell>
          <cell r="AJ39">
            <v>1.075</v>
          </cell>
          <cell r="AK39">
            <v>490</v>
          </cell>
          <cell r="AL39">
            <v>0.13953488372093</v>
          </cell>
        </row>
        <row r="39">
          <cell r="AR39">
            <v>600</v>
          </cell>
        </row>
        <row r="40">
          <cell r="C40" t="str">
            <v>L168100000163</v>
          </cell>
          <cell r="D40" t="str">
            <v>SLT0011013</v>
          </cell>
        </row>
        <row r="40">
          <cell r="M40">
            <v>98</v>
          </cell>
        </row>
        <row r="40">
          <cell r="O40">
            <v>119</v>
          </cell>
          <cell r="P40">
            <v>55</v>
          </cell>
          <cell r="Q40">
            <v>0.46218487394958</v>
          </cell>
          <cell r="R40">
            <v>80</v>
          </cell>
          <cell r="S40">
            <v>42</v>
          </cell>
          <cell r="T40">
            <v>0.525</v>
          </cell>
          <cell r="U40">
            <v>80</v>
          </cell>
          <cell r="V40">
            <v>32</v>
          </cell>
          <cell r="W40">
            <v>0.4</v>
          </cell>
          <cell r="X40">
            <v>80</v>
          </cell>
          <cell r="Y40">
            <v>80</v>
          </cell>
          <cell r="Z40">
            <v>160</v>
          </cell>
          <cell r="AA40">
            <v>1.5</v>
          </cell>
        </row>
        <row r="40">
          <cell r="AC40">
            <v>80</v>
          </cell>
          <cell r="AD40">
            <v>104</v>
          </cell>
          <cell r="AE40">
            <v>1.3</v>
          </cell>
          <cell r="AF40">
            <v>120</v>
          </cell>
          <cell r="AG40">
            <v>0.153846153846154</v>
          </cell>
        </row>
        <row r="40">
          <cell r="AI40">
            <v>36</v>
          </cell>
        </row>
        <row r="40">
          <cell r="AK40">
            <v>100</v>
          </cell>
          <cell r="AL40">
            <v>1.77777777777778</v>
          </cell>
        </row>
        <row r="40">
          <cell r="AR40">
            <v>135</v>
          </cell>
        </row>
        <row r="41">
          <cell r="C41" t="str">
            <v>L168100000164</v>
          </cell>
          <cell r="D41" t="str">
            <v>SLT0011016</v>
          </cell>
        </row>
        <row r="41">
          <cell r="M41">
            <v>22</v>
          </cell>
        </row>
        <row r="41">
          <cell r="O41">
            <v>10</v>
          </cell>
          <cell r="P41">
            <v>10</v>
          </cell>
          <cell r="Q41">
            <v>1</v>
          </cell>
          <cell r="R41">
            <v>10</v>
          </cell>
          <cell r="S41">
            <v>4</v>
          </cell>
          <cell r="T41">
            <v>0.4</v>
          </cell>
          <cell r="U41">
            <v>8</v>
          </cell>
        </row>
        <row r="41">
          <cell r="W41">
            <v>0</v>
          </cell>
          <cell r="X41">
            <v>10</v>
          </cell>
          <cell r="Y41">
            <v>10</v>
          </cell>
          <cell r="Z41">
            <v>20</v>
          </cell>
          <cell r="AA41" t="e">
            <v>#DIV/0!</v>
          </cell>
        </row>
        <row r="41">
          <cell r="AC41">
            <v>10</v>
          </cell>
          <cell r="AD41">
            <v>0</v>
          </cell>
          <cell r="AE41">
            <v>0</v>
          </cell>
          <cell r="AF41">
            <v>10</v>
          </cell>
        </row>
        <row r="41">
          <cell r="AR41">
            <v>10</v>
          </cell>
        </row>
        <row r="42">
          <cell r="C42" t="str">
            <v>L168100000158</v>
          </cell>
          <cell r="D42" t="str">
            <v>SLT0011118</v>
          </cell>
        </row>
        <row r="42">
          <cell r="M42">
            <v>0</v>
          </cell>
        </row>
        <row r="42">
          <cell r="P42">
            <v>0</v>
          </cell>
          <cell r="Q42" t="e">
            <v>#DIV/0!</v>
          </cell>
        </row>
        <row r="42">
          <cell r="T42" t="e">
            <v>#DIV/0!</v>
          </cell>
        </row>
        <row r="42">
          <cell r="V42">
            <v>1200</v>
          </cell>
          <cell r="W42" t="e">
            <v>#DIV/0!</v>
          </cell>
        </row>
        <row r="42">
          <cell r="AA42">
            <v>-1</v>
          </cell>
        </row>
        <row r="42">
          <cell r="AC42">
            <v>3000</v>
          </cell>
          <cell r="AD42">
            <v>3000</v>
          </cell>
          <cell r="AE42">
            <v>1</v>
          </cell>
          <cell r="AF42">
            <v>4000</v>
          </cell>
          <cell r="AG42">
            <v>0.333333333333333</v>
          </cell>
          <cell r="AH42">
            <v>1280</v>
          </cell>
          <cell r="AI42">
            <v>571</v>
          </cell>
          <cell r="AJ42">
            <v>0.44609375</v>
          </cell>
          <cell r="AK42">
            <v>600</v>
          </cell>
          <cell r="AL42">
            <v>0.0507880910683012</v>
          </cell>
        </row>
        <row r="42">
          <cell r="AP42">
            <v>400</v>
          </cell>
          <cell r="AQ42">
            <v>400</v>
          </cell>
          <cell r="AR42">
            <v>4000</v>
          </cell>
        </row>
        <row r="43">
          <cell r="C43" t="str">
            <v>L168100000208</v>
          </cell>
          <cell r="D43" t="str">
            <v>SLT0010952</v>
          </cell>
        </row>
        <row r="43">
          <cell r="H43" t="e">
            <v>#DIV/0!</v>
          </cell>
          <cell r="I43">
            <v>10000</v>
          </cell>
        </row>
        <row r="43">
          <cell r="K43">
            <v>0</v>
          </cell>
          <cell r="L43">
            <v>5038</v>
          </cell>
        </row>
        <row r="43">
          <cell r="N43">
            <v>0</v>
          </cell>
        </row>
        <row r="43">
          <cell r="P43">
            <v>0</v>
          </cell>
          <cell r="Q43" t="e">
            <v>#DIV/0!</v>
          </cell>
        </row>
        <row r="43">
          <cell r="T43" t="e">
            <v>#DIV/0!</v>
          </cell>
        </row>
        <row r="43">
          <cell r="W43" t="e">
            <v>#DIV/0!</v>
          </cell>
        </row>
        <row r="43">
          <cell r="Y43">
            <v>2000</v>
          </cell>
          <cell r="Z43">
            <v>2000</v>
          </cell>
          <cell r="AA43" t="e">
            <v>#DIV/0!</v>
          </cell>
        </row>
        <row r="43">
          <cell r="AC43">
            <v>600</v>
          </cell>
          <cell r="AD43">
            <v>800</v>
          </cell>
          <cell r="AE43">
            <v>1.33333333333333</v>
          </cell>
          <cell r="AF43">
            <v>2000</v>
          </cell>
          <cell r="AG43">
            <v>1.5</v>
          </cell>
          <cell r="AH43">
            <v>1760</v>
          </cell>
          <cell r="AI43">
            <v>800</v>
          </cell>
          <cell r="AJ43">
            <v>0.454545454545455</v>
          </cell>
          <cell r="AK43">
            <v>3000</v>
          </cell>
          <cell r="AL43">
            <v>2.75</v>
          </cell>
        </row>
        <row r="43">
          <cell r="AP43">
            <v>800</v>
          </cell>
          <cell r="AQ43">
            <v>800</v>
          </cell>
          <cell r="AR43">
            <v>2000</v>
          </cell>
        </row>
        <row r="44">
          <cell r="C44" t="str">
            <v>L168100000272</v>
          </cell>
          <cell r="D44" t="str">
            <v>SLT0011312</v>
          </cell>
        </row>
        <row r="44">
          <cell r="H44" t="e">
            <v>#DIV/0!</v>
          </cell>
          <cell r="I44">
            <v>2500</v>
          </cell>
        </row>
        <row r="44">
          <cell r="K44">
            <v>0</v>
          </cell>
          <cell r="L44">
            <v>2618</v>
          </cell>
        </row>
        <row r="44">
          <cell r="N44">
            <v>0</v>
          </cell>
        </row>
        <row r="44">
          <cell r="P44">
            <v>0</v>
          </cell>
          <cell r="Q44" t="e">
            <v>#DIV/0!</v>
          </cell>
        </row>
        <row r="44">
          <cell r="T44" t="e">
            <v>#DIV/0!</v>
          </cell>
        </row>
        <row r="44">
          <cell r="W44" t="e">
            <v>#DIV/0!</v>
          </cell>
        </row>
        <row r="44">
          <cell r="Y44">
            <v>0</v>
          </cell>
          <cell r="Z44">
            <v>0</v>
          </cell>
          <cell r="AA44" t="e">
            <v>#DIV/0!</v>
          </cell>
        </row>
        <row r="44">
          <cell r="AC44">
            <v>0</v>
          </cell>
          <cell r="AD44">
            <v>1600</v>
          </cell>
        </row>
        <row r="44">
          <cell r="AF44">
            <v>1500</v>
          </cell>
          <cell r="AG44">
            <v>-0.0625</v>
          </cell>
          <cell r="AH44">
            <v>100</v>
          </cell>
        </row>
        <row r="44">
          <cell r="AJ44">
            <v>0</v>
          </cell>
          <cell r="AK44">
            <v>2500</v>
          </cell>
        </row>
        <row r="44">
          <cell r="AR44">
            <v>1500</v>
          </cell>
        </row>
        <row r="45">
          <cell r="C45" t="str">
            <v>L168100000207</v>
          </cell>
          <cell r="D45" t="str">
            <v>SLT0010951</v>
          </cell>
        </row>
        <row r="45">
          <cell r="H45" t="e">
            <v>#DIV/0!</v>
          </cell>
          <cell r="I45">
            <v>3000</v>
          </cell>
        </row>
        <row r="45">
          <cell r="K45">
            <v>0</v>
          </cell>
          <cell r="L45">
            <v>1210</v>
          </cell>
        </row>
        <row r="45">
          <cell r="N45">
            <v>0</v>
          </cell>
        </row>
        <row r="45">
          <cell r="P45">
            <v>0</v>
          </cell>
          <cell r="Q45" t="e">
            <v>#DIV/0!</v>
          </cell>
        </row>
        <row r="45">
          <cell r="T45" t="e">
            <v>#DIV/0!</v>
          </cell>
        </row>
        <row r="45">
          <cell r="W45" t="e">
            <v>#DIV/0!</v>
          </cell>
        </row>
        <row r="45">
          <cell r="Y45">
            <v>400</v>
          </cell>
          <cell r="Z45">
            <v>400</v>
          </cell>
          <cell r="AA45" t="e">
            <v>#DIV/0!</v>
          </cell>
        </row>
        <row r="45">
          <cell r="AC45">
            <v>0</v>
          </cell>
          <cell r="AD45">
            <v>800</v>
          </cell>
        </row>
        <row r="45">
          <cell r="AG45">
            <v>-1</v>
          </cell>
          <cell r="AH45">
            <v>830</v>
          </cell>
        </row>
        <row r="45">
          <cell r="AJ45">
            <v>0</v>
          </cell>
        </row>
        <row r="45">
          <cell r="AP45">
            <v>400</v>
          </cell>
          <cell r="AQ45">
            <v>400</v>
          </cell>
          <cell r="AR45">
            <v>500</v>
          </cell>
        </row>
        <row r="46">
          <cell r="C46" t="str">
            <v>L168100000271</v>
          </cell>
          <cell r="D46" t="str">
            <v>SLT0011311</v>
          </cell>
        </row>
        <row r="46">
          <cell r="H46" t="e">
            <v>#DIV/0!</v>
          </cell>
          <cell r="I46">
            <v>2500</v>
          </cell>
        </row>
        <row r="46">
          <cell r="K46">
            <v>0</v>
          </cell>
          <cell r="L46">
            <v>2618</v>
          </cell>
        </row>
        <row r="46">
          <cell r="N46">
            <v>0</v>
          </cell>
        </row>
        <row r="46">
          <cell r="P46">
            <v>0</v>
          </cell>
          <cell r="Q46" t="e">
            <v>#DIV/0!</v>
          </cell>
        </row>
        <row r="46">
          <cell r="T46" t="e">
            <v>#DIV/0!</v>
          </cell>
        </row>
        <row r="46">
          <cell r="V46">
            <v>1200</v>
          </cell>
          <cell r="W46" t="e">
            <v>#DIV/0!</v>
          </cell>
        </row>
        <row r="46">
          <cell r="Y46">
            <v>0</v>
          </cell>
          <cell r="Z46">
            <v>0</v>
          </cell>
          <cell r="AA46">
            <v>-1</v>
          </cell>
        </row>
        <row r="46">
          <cell r="AC46">
            <v>600</v>
          </cell>
          <cell r="AD46">
            <v>800</v>
          </cell>
          <cell r="AE46">
            <v>1.33333333333333</v>
          </cell>
          <cell r="AF46">
            <v>1500</v>
          </cell>
          <cell r="AG46">
            <v>0.875</v>
          </cell>
          <cell r="AH46">
            <v>100</v>
          </cell>
          <cell r="AI46">
            <v>400</v>
          </cell>
          <cell r="AJ46">
            <v>4</v>
          </cell>
          <cell r="AK46">
            <v>2500</v>
          </cell>
          <cell r="AL46">
            <v>5.25</v>
          </cell>
        </row>
        <row r="46">
          <cell r="AR46">
            <v>1500</v>
          </cell>
        </row>
        <row r="47">
          <cell r="C47" t="str">
            <v>L168100000159</v>
          </cell>
          <cell r="D47" t="str">
            <v>SLT0011462</v>
          </cell>
        </row>
        <row r="47">
          <cell r="H47" t="e">
            <v>#DIV/0!</v>
          </cell>
          <cell r="I47">
            <v>6000</v>
          </cell>
        </row>
        <row r="47">
          <cell r="K47">
            <v>0</v>
          </cell>
          <cell r="L47">
            <v>5280</v>
          </cell>
        </row>
        <row r="47">
          <cell r="N47">
            <v>0</v>
          </cell>
        </row>
        <row r="47">
          <cell r="P47">
            <v>0</v>
          </cell>
          <cell r="Q47" t="e">
            <v>#DIV/0!</v>
          </cell>
        </row>
        <row r="47">
          <cell r="T47" t="e">
            <v>#DIV/0!</v>
          </cell>
        </row>
        <row r="47">
          <cell r="W47" t="e">
            <v>#DIV/0!</v>
          </cell>
        </row>
        <row r="47">
          <cell r="Y47">
            <v>1600</v>
          </cell>
          <cell r="Z47">
            <v>1600</v>
          </cell>
          <cell r="AA47" t="e">
            <v>#DIV/0!</v>
          </cell>
        </row>
        <row r="47">
          <cell r="AC47">
            <v>0</v>
          </cell>
          <cell r="AD47">
            <v>0</v>
          </cell>
        </row>
        <row r="47">
          <cell r="AH47">
            <v>580</v>
          </cell>
        </row>
        <row r="47">
          <cell r="AJ47">
            <v>0</v>
          </cell>
        </row>
        <row r="47">
          <cell r="AP47">
            <v>400</v>
          </cell>
          <cell r="AQ47">
            <v>400</v>
          </cell>
        </row>
        <row r="48">
          <cell r="C48" t="str">
            <v>L168100000273</v>
          </cell>
          <cell r="D48" t="str">
            <v>SLT0011148</v>
          </cell>
        </row>
        <row r="48">
          <cell r="H48" t="e">
            <v>#DIV/0!</v>
          </cell>
          <cell r="I48">
            <v>2500</v>
          </cell>
        </row>
        <row r="48">
          <cell r="K48">
            <v>0</v>
          </cell>
          <cell r="L48">
            <v>3828</v>
          </cell>
        </row>
        <row r="48">
          <cell r="N48">
            <v>0</v>
          </cell>
        </row>
        <row r="48">
          <cell r="P48">
            <v>0</v>
          </cell>
          <cell r="Q48" t="e">
            <v>#DIV/0!</v>
          </cell>
        </row>
        <row r="48">
          <cell r="T48" t="e">
            <v>#DIV/0!</v>
          </cell>
        </row>
        <row r="48">
          <cell r="V48">
            <v>1200</v>
          </cell>
          <cell r="W48" t="e">
            <v>#DIV/0!</v>
          </cell>
        </row>
        <row r="48">
          <cell r="Y48">
            <v>1600</v>
          </cell>
          <cell r="Z48">
            <v>1600</v>
          </cell>
          <cell r="AA48">
            <v>-1</v>
          </cell>
        </row>
        <row r="48">
          <cell r="AC48">
            <v>300</v>
          </cell>
          <cell r="AD48">
            <v>900</v>
          </cell>
          <cell r="AE48">
            <v>3</v>
          </cell>
          <cell r="AF48">
            <v>2000</v>
          </cell>
          <cell r="AG48">
            <v>1.22222222222222</v>
          </cell>
          <cell r="AH48">
            <v>930</v>
          </cell>
          <cell r="AI48">
            <v>600</v>
          </cell>
          <cell r="AJ48">
            <v>0.645161290322581</v>
          </cell>
          <cell r="AK48">
            <v>3000</v>
          </cell>
          <cell r="AL48">
            <v>4</v>
          </cell>
        </row>
        <row r="48">
          <cell r="AP48">
            <v>400</v>
          </cell>
          <cell r="AQ48">
            <v>400</v>
          </cell>
          <cell r="AR48">
            <v>2000</v>
          </cell>
        </row>
        <row r="49">
          <cell r="F49">
            <v>4500</v>
          </cell>
          <cell r="G49">
            <v>3301</v>
          </cell>
          <cell r="H49" t="e">
            <v>#DIV/0!</v>
          </cell>
          <cell r="I49">
            <v>4990</v>
          </cell>
          <cell r="J49">
            <v>3988</v>
          </cell>
          <cell r="K49">
            <v>0.799198396793587</v>
          </cell>
          <cell r="L49">
            <v>11329</v>
          </cell>
          <cell r="M49">
            <v>8943</v>
          </cell>
          <cell r="N49">
            <v>0.78939006090564</v>
          </cell>
          <cell r="O49">
            <v>5397</v>
          </cell>
          <cell r="P49">
            <v>725</v>
          </cell>
          <cell r="Q49">
            <v>0.134333889197702</v>
          </cell>
          <cell r="R49">
            <v>3405</v>
          </cell>
          <cell r="S49">
            <v>3224</v>
          </cell>
          <cell r="T49">
            <v>0.946842878120411</v>
          </cell>
          <cell r="U49">
            <v>4206</v>
          </cell>
          <cell r="V49">
            <v>3606</v>
          </cell>
          <cell r="W49">
            <v>0.85734664764622</v>
          </cell>
          <cell r="X49">
            <v>5044</v>
          </cell>
        </row>
        <row r="49">
          <cell r="AA49">
            <v>0.398779811425402</v>
          </cell>
        </row>
        <row r="49">
          <cell r="AC49">
            <v>6185</v>
          </cell>
          <cell r="AD49">
            <v>10844</v>
          </cell>
          <cell r="AE49">
            <v>39.4458333333333</v>
          </cell>
          <cell r="AF49">
            <v>14470</v>
          </cell>
          <cell r="AG49">
            <v>0.33437845813353</v>
          </cell>
          <cell r="AH49">
            <v>7614</v>
          </cell>
          <cell r="AI49">
            <v>5090</v>
          </cell>
          <cell r="AJ49">
            <v>0.668505384817442</v>
          </cell>
          <cell r="AK49">
            <v>15790</v>
          </cell>
          <cell r="AL49">
            <v>2.10216110019646</v>
          </cell>
          <cell r="AM49">
            <v>286</v>
          </cell>
          <cell r="AN49">
            <v>286</v>
          </cell>
          <cell r="AO49">
            <v>1</v>
          </cell>
          <cell r="AP49">
            <v>3200</v>
          </cell>
          <cell r="AQ49">
            <v>3200</v>
          </cell>
          <cell r="AR49">
            <v>15000</v>
          </cell>
        </row>
        <row r="50">
          <cell r="C50" t="str">
            <v>M4681010101A0</v>
          </cell>
          <cell r="D50" t="str">
            <v>SHT0000108</v>
          </cell>
        </row>
        <row r="50">
          <cell r="V50">
            <v>20</v>
          </cell>
          <cell r="W50" t="e">
            <v>#DIV/0!</v>
          </cell>
          <cell r="X50">
            <v>20</v>
          </cell>
        </row>
        <row r="50">
          <cell r="AA50">
            <v>0</v>
          </cell>
          <cell r="AB50" t="str">
            <v>1、中改减震款6月计划0套，实际交付111套，欠产342套，7月计划668套
2、基础款座椅6月计划946套，实际交付206套，欠产313套，7月计划440套</v>
          </cell>
        </row>
        <row r="51">
          <cell r="C51" t="str">
            <v>M4681020101A0</v>
          </cell>
          <cell r="D51" t="str">
            <v>SHT0000111</v>
          </cell>
        </row>
        <row r="51">
          <cell r="V51">
            <v>11</v>
          </cell>
          <cell r="W51" t="e">
            <v>#DIV/0!</v>
          </cell>
          <cell r="X51">
            <v>20</v>
          </cell>
        </row>
        <row r="51">
          <cell r="AA51">
            <v>0.818181818181818</v>
          </cell>
        </row>
        <row r="52">
          <cell r="C52" t="str">
            <v>M4704010200A0</v>
          </cell>
          <cell r="D52" t="str">
            <v>SHT0000113</v>
          </cell>
        </row>
        <row r="52">
          <cell r="U52">
            <v>5</v>
          </cell>
        </row>
        <row r="52">
          <cell r="W52">
            <v>0</v>
          </cell>
          <cell r="X52">
            <v>20</v>
          </cell>
        </row>
        <row r="52">
          <cell r="AA52" t="e">
            <v>#DIV/0!</v>
          </cell>
        </row>
        <row r="53">
          <cell r="C53" t="str">
            <v>M4681010104A0</v>
          </cell>
          <cell r="D53" t="str">
            <v>SHT0000110</v>
          </cell>
        </row>
        <row r="53">
          <cell r="W53" t="e">
            <v>#DIV/0!</v>
          </cell>
          <cell r="X53">
            <v>20</v>
          </cell>
        </row>
        <row r="53">
          <cell r="AA53" t="e">
            <v>#DIV/0!</v>
          </cell>
        </row>
        <row r="54">
          <cell r="C54" t="str">
            <v>M4681010102A0</v>
          </cell>
          <cell r="D54" t="str">
            <v>SHT0000109</v>
          </cell>
        </row>
        <row r="54">
          <cell r="W54" t="e">
            <v>#DIV/0!</v>
          </cell>
        </row>
        <row r="54">
          <cell r="AA54" t="e">
            <v>#DIV/0!</v>
          </cell>
        </row>
        <row r="55">
          <cell r="C55" t="str">
            <v>M4681020103A0</v>
          </cell>
          <cell r="D55" t="str">
            <v>SHT0000112</v>
          </cell>
        </row>
        <row r="55">
          <cell r="W55" t="e">
            <v>#DIV/0!</v>
          </cell>
        </row>
        <row r="55">
          <cell r="AA55" t="e">
            <v>#DIV/0!</v>
          </cell>
        </row>
        <row r="56">
          <cell r="C56" t="str">
            <v>L1681010104A0</v>
          </cell>
          <cell r="D56" t="str">
            <v>SLT0001297</v>
          </cell>
          <cell r="E56" t="str">
            <v>M4轻卡</v>
          </cell>
        </row>
        <row r="56">
          <cell r="O56">
            <v>708</v>
          </cell>
          <cell r="P56">
            <v>98</v>
          </cell>
          <cell r="Q56">
            <v>0.138418079096045</v>
          </cell>
          <cell r="R56">
            <v>500</v>
          </cell>
          <cell r="S56">
            <v>0</v>
          </cell>
          <cell r="T56">
            <v>0</v>
          </cell>
          <cell r="U56">
            <v>200</v>
          </cell>
        </row>
        <row r="56">
          <cell r="W56">
            <v>0</v>
          </cell>
          <cell r="X56">
            <v>200</v>
          </cell>
        </row>
        <row r="56">
          <cell r="AA56" t="e">
            <v>#DIV/0!</v>
          </cell>
        </row>
        <row r="57">
          <cell r="C57" t="str">
            <v>L1681020112A0</v>
          </cell>
          <cell r="D57" t="str">
            <v>SLT0001299</v>
          </cell>
        </row>
        <row r="57">
          <cell r="O57">
            <v>339</v>
          </cell>
          <cell r="P57">
            <v>50</v>
          </cell>
          <cell r="Q57">
            <v>0.147492625368732</v>
          </cell>
          <cell r="R57">
            <v>300</v>
          </cell>
          <cell r="S57">
            <v>0</v>
          </cell>
          <cell r="T57">
            <v>0</v>
          </cell>
          <cell r="U57">
            <v>100</v>
          </cell>
        </row>
        <row r="57">
          <cell r="W57">
            <v>0</v>
          </cell>
          <cell r="X57">
            <v>100</v>
          </cell>
        </row>
        <row r="57">
          <cell r="AA57" t="e">
            <v>#DIV/0!</v>
          </cell>
        </row>
        <row r="58">
          <cell r="C58" t="str">
            <v>L1681020114A0</v>
          </cell>
          <cell r="D58" t="str">
            <v>SLT0001300</v>
          </cell>
        </row>
        <row r="58">
          <cell r="O58">
            <v>369</v>
          </cell>
          <cell r="P58">
            <v>50</v>
          </cell>
          <cell r="Q58">
            <v>0.13550135501355</v>
          </cell>
          <cell r="R58">
            <v>200</v>
          </cell>
          <cell r="S58">
            <v>0</v>
          </cell>
          <cell r="T58">
            <v>0</v>
          </cell>
          <cell r="U58">
            <v>100</v>
          </cell>
        </row>
        <row r="58">
          <cell r="W58">
            <v>0</v>
          </cell>
          <cell r="X58">
            <v>100</v>
          </cell>
        </row>
        <row r="58">
          <cell r="AA58" t="e">
            <v>#DIV/0!</v>
          </cell>
        </row>
        <row r="59">
          <cell r="C59" t="str">
            <v>L1681020116A0</v>
          </cell>
          <cell r="D59" t="str">
            <v>SLT0001954</v>
          </cell>
        </row>
        <row r="59">
          <cell r="Q59" t="e">
            <v>#DIV/0!</v>
          </cell>
        </row>
        <row r="59">
          <cell r="S59">
            <v>0</v>
          </cell>
          <cell r="T59" t="e">
            <v>#DIV/0!</v>
          </cell>
        </row>
        <row r="59">
          <cell r="W59" t="e">
            <v>#DIV/0!</v>
          </cell>
        </row>
        <row r="59">
          <cell r="AA59" t="e">
            <v>#DIV/0!</v>
          </cell>
        </row>
        <row r="60">
          <cell r="C60" t="str">
            <v>L1681040104A0</v>
          </cell>
          <cell r="D60" t="str">
            <v>SLT0001301</v>
          </cell>
        </row>
        <row r="60">
          <cell r="O60">
            <v>48</v>
          </cell>
          <cell r="P60">
            <v>50</v>
          </cell>
          <cell r="Q60">
            <v>1.04166666666667</v>
          </cell>
          <cell r="R60">
            <v>60</v>
          </cell>
          <cell r="S60">
            <v>0</v>
          </cell>
          <cell r="T60">
            <v>0</v>
          </cell>
          <cell r="U60">
            <v>50</v>
          </cell>
          <cell r="V60">
            <v>25</v>
          </cell>
          <cell r="W60">
            <v>0.5</v>
          </cell>
          <cell r="X60">
            <v>50</v>
          </cell>
        </row>
        <row r="60">
          <cell r="AA60">
            <v>1</v>
          </cell>
        </row>
        <row r="61">
          <cell r="C61" t="str">
            <v>L1681040106A0</v>
          </cell>
          <cell r="D61" t="str">
            <v>SLT0001302</v>
          </cell>
        </row>
        <row r="61">
          <cell r="O61">
            <v>26</v>
          </cell>
        </row>
        <row r="61">
          <cell r="Q61">
            <v>0</v>
          </cell>
          <cell r="R61">
            <v>30</v>
          </cell>
          <cell r="S61">
            <v>0</v>
          </cell>
          <cell r="T61">
            <v>0</v>
          </cell>
          <cell r="U61">
            <v>50</v>
          </cell>
        </row>
        <row r="61">
          <cell r="W61">
            <v>0</v>
          </cell>
          <cell r="X61">
            <v>50</v>
          </cell>
        </row>
        <row r="61">
          <cell r="AA61" t="e">
            <v>#DIV/0!</v>
          </cell>
        </row>
        <row r="62">
          <cell r="C62" t="str">
            <v>L168100000159</v>
          </cell>
          <cell r="D62" t="str">
            <v>SLT0011462</v>
          </cell>
          <cell r="E62" t="str">
            <v>中期改款</v>
          </cell>
        </row>
        <row r="62">
          <cell r="P62">
            <v>20</v>
          </cell>
          <cell r="Q62" t="e">
            <v>#DIV/0!</v>
          </cell>
          <cell r="R62">
            <v>278</v>
          </cell>
          <cell r="S62">
            <v>0</v>
          </cell>
          <cell r="T62">
            <v>0</v>
          </cell>
        </row>
        <row r="62">
          <cell r="V62">
            <v>800</v>
          </cell>
          <cell r="W62" t="e">
            <v>#DIV/0!</v>
          </cell>
        </row>
        <row r="62">
          <cell r="AA62">
            <v>-1</v>
          </cell>
        </row>
        <row r="63">
          <cell r="C63" t="str">
            <v>L168100000273</v>
          </cell>
          <cell r="D63" t="str">
            <v>SLT0011148</v>
          </cell>
        </row>
        <row r="63">
          <cell r="P63">
            <v>40</v>
          </cell>
          <cell r="Q63" t="e">
            <v>#DIV/0!</v>
          </cell>
          <cell r="R63">
            <v>38</v>
          </cell>
          <cell r="S63">
            <v>0</v>
          </cell>
          <cell r="T63">
            <v>0</v>
          </cell>
        </row>
        <row r="63">
          <cell r="V63">
            <v>900</v>
          </cell>
          <cell r="W63" t="e">
            <v>#DIV/0!</v>
          </cell>
          <cell r="X63">
            <v>500</v>
          </cell>
        </row>
        <row r="63">
          <cell r="AA63">
            <v>-0.444444444444444</v>
          </cell>
        </row>
        <row r="64">
          <cell r="C64" t="str">
            <v>L168100000150</v>
          </cell>
          <cell r="D64" t="str">
            <v>SLT0011015</v>
          </cell>
        </row>
        <row r="64">
          <cell r="O64">
            <v>111</v>
          </cell>
          <cell r="P64">
            <v>4</v>
          </cell>
          <cell r="Q64">
            <v>0.036036036036036</v>
          </cell>
          <cell r="R64">
            <v>65</v>
          </cell>
          <cell r="S64">
            <v>0</v>
          </cell>
          <cell r="T64">
            <v>0</v>
          </cell>
          <cell r="U64">
            <v>311</v>
          </cell>
          <cell r="V64">
            <v>48</v>
          </cell>
          <cell r="W64">
            <v>0.154340836012862</v>
          </cell>
        </row>
        <row r="64">
          <cell r="AA64">
            <v>-1</v>
          </cell>
        </row>
        <row r="65">
          <cell r="C65" t="str">
            <v>L168100000355</v>
          </cell>
          <cell r="D65" t="str">
            <v>SLT0011407</v>
          </cell>
        </row>
        <row r="65">
          <cell r="P65">
            <v>0</v>
          </cell>
          <cell r="Q65" t="e">
            <v>#DIV/0!</v>
          </cell>
        </row>
        <row r="65">
          <cell r="S65">
            <v>24</v>
          </cell>
          <cell r="T65" t="e">
            <v>#DIV/0!</v>
          </cell>
        </row>
        <row r="65">
          <cell r="V65">
            <v>14</v>
          </cell>
          <cell r="W65" t="e">
            <v>#DIV/0!</v>
          </cell>
        </row>
        <row r="65">
          <cell r="AA65">
            <v>-1</v>
          </cell>
        </row>
        <row r="66">
          <cell r="C66" t="str">
            <v>L168100000148</v>
          </cell>
          <cell r="D66" t="str">
            <v>SLT0011012</v>
          </cell>
        </row>
        <row r="66">
          <cell r="O66">
            <v>218</v>
          </cell>
          <cell r="P66">
            <v>36</v>
          </cell>
          <cell r="Q66">
            <v>0.165137614678899</v>
          </cell>
          <cell r="R66">
            <v>74</v>
          </cell>
          <cell r="S66">
            <v>80</v>
          </cell>
          <cell r="T66">
            <v>1.08108108108108</v>
          </cell>
          <cell r="U66">
            <v>218</v>
          </cell>
          <cell r="V66">
            <v>84</v>
          </cell>
          <cell r="W66">
            <v>0.385321100917431</v>
          </cell>
        </row>
        <row r="66">
          <cell r="AA66">
            <v>-1</v>
          </cell>
        </row>
        <row r="67">
          <cell r="C67" t="str">
            <v>L168100000354</v>
          </cell>
          <cell r="D67" t="str">
            <v>SLT0011408</v>
          </cell>
        </row>
        <row r="67">
          <cell r="Q67" t="e">
            <v>#DIV/0!</v>
          </cell>
        </row>
        <row r="67">
          <cell r="S67">
            <v>0</v>
          </cell>
          <cell r="T67" t="e">
            <v>#DIV/0!</v>
          </cell>
        </row>
        <row r="67">
          <cell r="V67">
            <v>4</v>
          </cell>
          <cell r="W67" t="e">
            <v>#DIV/0!</v>
          </cell>
        </row>
        <row r="67">
          <cell r="AA67">
            <v>-1</v>
          </cell>
        </row>
        <row r="68">
          <cell r="C68" t="str">
            <v>L168100000208</v>
          </cell>
          <cell r="D68" t="str">
            <v>SLT0010952</v>
          </cell>
        </row>
        <row r="68">
          <cell r="P68">
            <v>54</v>
          </cell>
          <cell r="Q68" t="e">
            <v>#DIV/0!</v>
          </cell>
          <cell r="R68">
            <v>76</v>
          </cell>
          <cell r="S68">
            <v>0</v>
          </cell>
          <cell r="T68">
            <v>0</v>
          </cell>
        </row>
        <row r="68">
          <cell r="V68">
            <v>1600</v>
          </cell>
          <cell r="W68" t="e">
            <v>#DIV/0!</v>
          </cell>
          <cell r="X68">
            <v>1820</v>
          </cell>
        </row>
        <row r="68">
          <cell r="AA68">
            <v>0.1375</v>
          </cell>
        </row>
        <row r="69">
          <cell r="C69" t="str">
            <v>L168100000272</v>
          </cell>
          <cell r="D69" t="str">
            <v>SLT0011312</v>
          </cell>
        </row>
        <row r="69">
          <cell r="P69">
            <v>26</v>
          </cell>
          <cell r="Q69" t="e">
            <v>#DIV/0!</v>
          </cell>
        </row>
        <row r="69">
          <cell r="S69">
            <v>400</v>
          </cell>
          <cell r="T69" t="e">
            <v>#DIV/0!</v>
          </cell>
        </row>
        <row r="69">
          <cell r="W69" t="e">
            <v>#DIV/0!</v>
          </cell>
          <cell r="X69">
            <v>60</v>
          </cell>
        </row>
        <row r="69">
          <cell r="AA69" t="e">
            <v>#DIV/0!</v>
          </cell>
        </row>
        <row r="70">
          <cell r="C70" t="str">
            <v>L168100000207</v>
          </cell>
          <cell r="D70" t="str">
            <v>SLT0010951</v>
          </cell>
        </row>
        <row r="70">
          <cell r="P70">
            <v>16</v>
          </cell>
          <cell r="Q70" t="e">
            <v>#DIV/0!</v>
          </cell>
          <cell r="R70">
            <v>38</v>
          </cell>
          <cell r="S70">
            <v>400</v>
          </cell>
          <cell r="T70">
            <v>10.5263157894737</v>
          </cell>
        </row>
        <row r="70">
          <cell r="V70">
            <v>400</v>
          </cell>
          <cell r="W70" t="e">
            <v>#DIV/0!</v>
          </cell>
          <cell r="X70">
            <v>440</v>
          </cell>
        </row>
        <row r="70">
          <cell r="AA70">
            <v>0.1</v>
          </cell>
        </row>
        <row r="71">
          <cell r="C71" t="str">
            <v>L168100000271</v>
          </cell>
          <cell r="D71" t="str">
            <v>SLT0011311</v>
          </cell>
        </row>
        <row r="71">
          <cell r="P71">
            <v>26</v>
          </cell>
          <cell r="Q71" t="e">
            <v>#DIV/0!</v>
          </cell>
        </row>
        <row r="71">
          <cell r="S71">
            <v>400</v>
          </cell>
          <cell r="T71" t="e">
            <v>#DIV/0!</v>
          </cell>
        </row>
        <row r="71">
          <cell r="W71" t="e">
            <v>#DIV/0!</v>
          </cell>
          <cell r="X71">
            <v>60</v>
          </cell>
        </row>
        <row r="71">
          <cell r="AA71" t="e">
            <v>#DIV/0!</v>
          </cell>
        </row>
        <row r="72">
          <cell r="C72" t="str">
            <v>L168100000109</v>
          </cell>
          <cell r="D72" t="str">
            <v>SLT0010966</v>
          </cell>
        </row>
        <row r="72">
          <cell r="O72">
            <v>329</v>
          </cell>
          <cell r="P72">
            <v>8</v>
          </cell>
          <cell r="Q72">
            <v>0.0243161094224924</v>
          </cell>
          <cell r="R72">
            <v>139</v>
          </cell>
          <cell r="S72">
            <v>20</v>
          </cell>
          <cell r="T72">
            <v>0.143884892086331</v>
          </cell>
          <cell r="U72">
            <v>529</v>
          </cell>
          <cell r="V72">
            <v>82</v>
          </cell>
          <cell r="W72">
            <v>0.155009451795841</v>
          </cell>
        </row>
        <row r="72">
          <cell r="AA72">
            <v>-1</v>
          </cell>
        </row>
        <row r="73">
          <cell r="C73" t="str">
            <v>L168100000157</v>
          </cell>
          <cell r="D73" t="str">
            <v>SLT0010968</v>
          </cell>
        </row>
        <row r="73">
          <cell r="Q73" t="e">
            <v>#DIV/0!</v>
          </cell>
        </row>
        <row r="73">
          <cell r="S73">
            <v>0</v>
          </cell>
          <cell r="T73" t="e">
            <v>#DIV/0!</v>
          </cell>
        </row>
        <row r="73">
          <cell r="W73" t="e">
            <v>#DIV/0!</v>
          </cell>
        </row>
        <row r="73">
          <cell r="AA73" t="e">
            <v>#DIV/0!</v>
          </cell>
        </row>
        <row r="74">
          <cell r="C74" t="str">
            <v>L168100000349</v>
          </cell>
          <cell r="D74" t="str">
            <v>SLT0011399</v>
          </cell>
        </row>
        <row r="74">
          <cell r="Q74" t="e">
            <v>#DIV/0!</v>
          </cell>
        </row>
        <row r="74">
          <cell r="S74">
            <v>0</v>
          </cell>
          <cell r="T74" t="e">
            <v>#DIV/0!</v>
          </cell>
        </row>
        <row r="74">
          <cell r="W74" t="e">
            <v>#DIV/0!</v>
          </cell>
        </row>
        <row r="74">
          <cell r="AA74" t="e">
            <v>#DIV/0!</v>
          </cell>
        </row>
        <row r="75">
          <cell r="C75" t="str">
            <v>L168100000356</v>
          </cell>
          <cell r="D75" t="str">
            <v>SLT0011400</v>
          </cell>
        </row>
        <row r="75">
          <cell r="Q75" t="e">
            <v>#DIV/0!</v>
          </cell>
        </row>
        <row r="75">
          <cell r="S75">
            <v>1</v>
          </cell>
          <cell r="T75" t="e">
            <v>#DIV/0!</v>
          </cell>
        </row>
        <row r="75">
          <cell r="W75" t="e">
            <v>#DIV/0!</v>
          </cell>
        </row>
        <row r="75">
          <cell r="AA75" t="e">
            <v>#DIV/0!</v>
          </cell>
        </row>
        <row r="76">
          <cell r="C76" t="str">
            <v>L168100000352</v>
          </cell>
          <cell r="D76" t="str">
            <v>SLT0011405</v>
          </cell>
        </row>
        <row r="76">
          <cell r="Q76" t="e">
            <v>#DIV/0!</v>
          </cell>
        </row>
        <row r="76">
          <cell r="S76">
            <v>24</v>
          </cell>
          <cell r="T76" t="e">
            <v>#DIV/0!</v>
          </cell>
        </row>
        <row r="76">
          <cell r="V76">
            <v>10</v>
          </cell>
          <cell r="W76" t="e">
            <v>#DIV/0!</v>
          </cell>
          <cell r="X76">
            <v>50</v>
          </cell>
        </row>
        <row r="76">
          <cell r="AA76">
            <v>4</v>
          </cell>
        </row>
        <row r="77">
          <cell r="C77" t="str">
            <v>L168100000114</v>
          </cell>
          <cell r="D77" t="str">
            <v>SLT0011009</v>
          </cell>
        </row>
        <row r="77">
          <cell r="P77">
            <v>36</v>
          </cell>
          <cell r="Q77" t="e">
            <v>#DIV/0!</v>
          </cell>
        </row>
        <row r="77">
          <cell r="S77">
            <v>78</v>
          </cell>
          <cell r="T77" t="e">
            <v>#DIV/0!</v>
          </cell>
        </row>
        <row r="77">
          <cell r="V77">
            <v>40</v>
          </cell>
          <cell r="W77" t="e">
            <v>#DIV/0!</v>
          </cell>
          <cell r="X77">
            <v>300</v>
          </cell>
        </row>
        <row r="77">
          <cell r="AA77">
            <v>6.5</v>
          </cell>
        </row>
        <row r="78">
          <cell r="C78" t="str">
            <v>L168100000353</v>
          </cell>
          <cell r="D78" t="str">
            <v>SLT0011406</v>
          </cell>
        </row>
        <row r="78">
          <cell r="Q78" t="e">
            <v>#DIV/0!</v>
          </cell>
        </row>
        <row r="78">
          <cell r="S78">
            <v>0</v>
          </cell>
          <cell r="T78" t="e">
            <v>#DIV/0!</v>
          </cell>
        </row>
        <row r="78">
          <cell r="W78" t="e">
            <v>#DIV/0!</v>
          </cell>
          <cell r="X78">
            <v>10</v>
          </cell>
        </row>
        <row r="78">
          <cell r="AA78" t="e">
            <v>#DIV/0!</v>
          </cell>
        </row>
        <row r="79">
          <cell r="C79" t="str">
            <v>L168100000351</v>
          </cell>
          <cell r="D79" t="str">
            <v>SLT0011403</v>
          </cell>
        </row>
        <row r="79">
          <cell r="Q79" t="e">
            <v>#DIV/0!</v>
          </cell>
        </row>
        <row r="79">
          <cell r="S79">
            <v>0</v>
          </cell>
          <cell r="T79" t="e">
            <v>#DIV/0!</v>
          </cell>
        </row>
        <row r="79">
          <cell r="V79">
            <v>4</v>
          </cell>
          <cell r="W79" t="e">
            <v>#DIV/0!</v>
          </cell>
        </row>
        <row r="79">
          <cell r="AA79">
            <v>-1</v>
          </cell>
        </row>
        <row r="80">
          <cell r="C80" t="str">
            <v>L168100000350</v>
          </cell>
          <cell r="D80" t="str">
            <v>SLT0011402</v>
          </cell>
        </row>
        <row r="80">
          <cell r="Q80" t="e">
            <v>#DIV/0!</v>
          </cell>
        </row>
        <row r="80">
          <cell r="S80">
            <v>0</v>
          </cell>
          <cell r="T80" t="e">
            <v>#DIV/0!</v>
          </cell>
        </row>
        <row r="80">
          <cell r="W80" t="e">
            <v>#DIV/0!</v>
          </cell>
        </row>
        <row r="80">
          <cell r="AA80" t="e">
            <v>#DIV/0!</v>
          </cell>
        </row>
        <row r="81">
          <cell r="C81" t="str">
            <v>L168100000194</v>
          </cell>
          <cell r="D81" t="str">
            <v>SLT0011401</v>
          </cell>
        </row>
        <row r="81">
          <cell r="Q81" t="e">
            <v>#DIV/0!</v>
          </cell>
        </row>
        <row r="81">
          <cell r="S81">
            <v>0</v>
          </cell>
          <cell r="T81" t="e">
            <v>#DIV/0!</v>
          </cell>
        </row>
        <row r="81">
          <cell r="W81" t="e">
            <v>#DIV/0!</v>
          </cell>
        </row>
        <row r="81">
          <cell r="AA81" t="e">
            <v>#DIV/0!</v>
          </cell>
        </row>
        <row r="82">
          <cell r="C82" t="str">
            <v>L168100000146</v>
          </cell>
          <cell r="D82" t="str">
            <v>SLT0010854</v>
          </cell>
        </row>
        <row r="82">
          <cell r="O82">
            <v>117</v>
          </cell>
          <cell r="P82">
            <v>8</v>
          </cell>
          <cell r="Q82">
            <v>0.0683760683760684</v>
          </cell>
          <cell r="R82">
            <v>38</v>
          </cell>
          <cell r="S82">
            <v>148</v>
          </cell>
          <cell r="T82">
            <v>3.89473684210526</v>
          </cell>
          <cell r="U82">
            <v>417</v>
          </cell>
          <cell r="V82">
            <v>120</v>
          </cell>
          <cell r="W82">
            <v>0.287769784172662</v>
          </cell>
          <cell r="X82">
            <v>440</v>
          </cell>
        </row>
        <row r="82">
          <cell r="AA82">
            <v>2.66666666666667</v>
          </cell>
        </row>
        <row r="83">
          <cell r="C83" t="str">
            <v>L168100000149</v>
          </cell>
          <cell r="D83" t="str">
            <v>SLT0011014</v>
          </cell>
        </row>
        <row r="83">
          <cell r="O83">
            <v>11</v>
          </cell>
          <cell r="P83">
            <v>8</v>
          </cell>
          <cell r="Q83">
            <v>0.727272727272727</v>
          </cell>
        </row>
        <row r="83">
          <cell r="S83">
            <v>60</v>
          </cell>
          <cell r="T83" t="e">
            <v>#DIV/0!</v>
          </cell>
          <cell r="U83">
            <v>161</v>
          </cell>
          <cell r="V83">
            <v>104</v>
          </cell>
          <cell r="W83">
            <v>0.645962732919255</v>
          </cell>
          <cell r="X83">
            <v>160</v>
          </cell>
        </row>
        <row r="83">
          <cell r="AA83">
            <v>0.538461538461538</v>
          </cell>
        </row>
        <row r="84">
          <cell r="C84" t="str">
            <v>L168100000158</v>
          </cell>
          <cell r="D84" t="str">
            <v>SLT0011118</v>
          </cell>
        </row>
        <row r="84">
          <cell r="P84">
            <v>220</v>
          </cell>
          <cell r="Q84" t="e">
            <v>#DIV/0!</v>
          </cell>
          <cell r="R84">
            <v>76</v>
          </cell>
          <cell r="S84">
            <v>400</v>
          </cell>
          <cell r="T84">
            <v>5.26315789473684</v>
          </cell>
        </row>
        <row r="84">
          <cell r="V84">
            <v>1200</v>
          </cell>
          <cell r="W84" t="e">
            <v>#DIV/0!</v>
          </cell>
          <cell r="X84">
            <v>2000</v>
          </cell>
        </row>
        <row r="84">
          <cell r="AA84">
            <v>0.666666666666667</v>
          </cell>
        </row>
        <row r="85">
          <cell r="C85" t="str">
            <v>L168100000147</v>
          </cell>
          <cell r="D85" t="str">
            <v>SLT0011011</v>
          </cell>
        </row>
        <row r="85">
          <cell r="O85">
            <v>106</v>
          </cell>
          <cell r="P85">
            <v>48</v>
          </cell>
          <cell r="Q85">
            <v>0.452830188679245</v>
          </cell>
          <cell r="R85">
            <v>38</v>
          </cell>
          <cell r="S85">
            <v>36</v>
          </cell>
          <cell r="T85">
            <v>0.947368421052632</v>
          </cell>
          <cell r="U85">
            <v>256</v>
          </cell>
          <cell r="V85">
            <v>144</v>
          </cell>
          <cell r="W85">
            <v>0.5625</v>
          </cell>
          <cell r="X85">
            <v>340</v>
          </cell>
        </row>
        <row r="85">
          <cell r="AA85">
            <v>1.36111111111111</v>
          </cell>
        </row>
        <row r="86">
          <cell r="C86" t="str">
            <v>L168100000113</v>
          </cell>
          <cell r="D86" t="str">
            <v>SLT0011007</v>
          </cell>
        </row>
        <row r="86">
          <cell r="P86">
            <v>31</v>
          </cell>
          <cell r="Q86" t="e">
            <v>#DIV/0!</v>
          </cell>
        </row>
        <row r="86">
          <cell r="S86">
            <v>4</v>
          </cell>
          <cell r="T86" t="e">
            <v>#DIV/0!</v>
          </cell>
        </row>
        <row r="86">
          <cell r="V86">
            <v>48</v>
          </cell>
          <cell r="W86" t="e">
            <v>#DIV/0!</v>
          </cell>
          <cell r="X86">
            <v>300</v>
          </cell>
        </row>
        <row r="86">
          <cell r="AA86">
            <v>5.25</v>
          </cell>
        </row>
        <row r="87">
          <cell r="C87" t="str">
            <v>L168100000162</v>
          </cell>
          <cell r="D87" t="str">
            <v>SLT0011010</v>
          </cell>
        </row>
        <row r="87">
          <cell r="P87">
            <v>8</v>
          </cell>
          <cell r="Q87" t="e">
            <v>#DIV/0!</v>
          </cell>
        </row>
        <row r="87">
          <cell r="S87">
            <v>12</v>
          </cell>
          <cell r="T87" t="e">
            <v>#DIV/0!</v>
          </cell>
        </row>
        <row r="87">
          <cell r="V87">
            <v>12</v>
          </cell>
          <cell r="W87" t="e">
            <v>#DIV/0!</v>
          </cell>
        </row>
        <row r="87">
          <cell r="AA87">
            <v>-1</v>
          </cell>
        </row>
        <row r="88">
          <cell r="C88" t="str">
            <v>L168100000163</v>
          </cell>
          <cell r="D88" t="str">
            <v>SLT0011013</v>
          </cell>
        </row>
        <row r="88">
          <cell r="P88">
            <v>8</v>
          </cell>
          <cell r="Q88" t="e">
            <v>#DIV/0!</v>
          </cell>
        </row>
        <row r="88">
          <cell r="S88">
            <v>8</v>
          </cell>
          <cell r="T88" t="e">
            <v>#DIV/0!</v>
          </cell>
        </row>
        <row r="88">
          <cell r="V88">
            <v>4</v>
          </cell>
          <cell r="W88" t="e">
            <v>#DIV/0!</v>
          </cell>
        </row>
        <row r="88">
          <cell r="AA88">
            <v>-1</v>
          </cell>
        </row>
        <row r="89">
          <cell r="C89" t="str">
            <v>L168100000160</v>
          </cell>
          <cell r="D89" t="str">
            <v>SLT0010969</v>
          </cell>
        </row>
        <row r="89">
          <cell r="Q89" t="e">
            <v>#DIV/0!</v>
          </cell>
        </row>
        <row r="89">
          <cell r="S89">
            <v>0</v>
          </cell>
          <cell r="T89" t="e">
            <v>#DIV/0!</v>
          </cell>
        </row>
        <row r="89">
          <cell r="W89" t="e">
            <v>#DIV/0!</v>
          </cell>
        </row>
        <row r="89">
          <cell r="AA89" t="e">
            <v>#DIV/0!</v>
          </cell>
        </row>
        <row r="90">
          <cell r="C90" t="str">
            <v>L168100000164</v>
          </cell>
          <cell r="D90" t="str">
            <v>SLT0011016</v>
          </cell>
        </row>
        <row r="90">
          <cell r="Q90" t="e">
            <v>#DIV/0!</v>
          </cell>
        </row>
        <row r="90">
          <cell r="S90">
            <v>4</v>
          </cell>
          <cell r="T90" t="e">
            <v>#DIV/0!</v>
          </cell>
        </row>
        <row r="90">
          <cell r="V90">
            <v>4</v>
          </cell>
          <cell r="W90" t="e">
            <v>#DIV/0!</v>
          </cell>
        </row>
        <row r="90">
          <cell r="AA90">
            <v>-1</v>
          </cell>
        </row>
        <row r="91">
          <cell r="C91" t="str">
            <v>L168100000197</v>
          </cell>
          <cell r="D91" t="str">
            <v>SLT0011404</v>
          </cell>
        </row>
        <row r="91">
          <cell r="P91">
            <v>4</v>
          </cell>
          <cell r="Q91" t="e">
            <v>#DIV/0!</v>
          </cell>
        </row>
        <row r="91">
          <cell r="S91">
            <v>0</v>
          </cell>
          <cell r="T91" t="e">
            <v>#DIV/0!</v>
          </cell>
        </row>
        <row r="91">
          <cell r="V91">
            <v>1</v>
          </cell>
          <cell r="W91" t="e">
            <v>#DIV/0!</v>
          </cell>
          <cell r="X91">
            <v>8</v>
          </cell>
        </row>
        <row r="91">
          <cell r="AA91">
            <v>7</v>
          </cell>
        </row>
        <row r="92">
          <cell r="O92">
            <v>2382</v>
          </cell>
          <cell r="P92">
            <v>849</v>
          </cell>
          <cell r="Q92">
            <v>0.356423173803526</v>
          </cell>
          <cell r="R92">
            <v>1950</v>
          </cell>
          <cell r="S92">
            <v>2099</v>
          </cell>
          <cell r="T92">
            <v>1.07641025641026</v>
          </cell>
          <cell r="U92">
            <v>2392</v>
          </cell>
          <cell r="V92">
            <v>5648</v>
          </cell>
          <cell r="W92">
            <v>2.36120401337793</v>
          </cell>
          <cell r="X92">
            <v>6988</v>
          </cell>
        </row>
        <row r="92">
          <cell r="AA92">
            <v>0.237252124645892</v>
          </cell>
        </row>
        <row r="93">
          <cell r="C93" t="str">
            <v>LG1611510310</v>
          </cell>
          <cell r="D93" t="str">
            <v>SLT0010477</v>
          </cell>
          <cell r="E93" t="str">
            <v>带扶手</v>
          </cell>
          <cell r="F93">
            <v>200</v>
          </cell>
          <cell r="G93">
            <v>83</v>
          </cell>
          <cell r="H93">
            <v>0.415</v>
          </cell>
          <cell r="I93">
            <v>200</v>
          </cell>
          <cell r="J93">
            <v>14</v>
          </cell>
          <cell r="K93">
            <v>0.07</v>
          </cell>
          <cell r="L93">
            <v>300</v>
          </cell>
          <cell r="M93">
            <v>495</v>
          </cell>
          <cell r="N93">
            <v>1.65</v>
          </cell>
          <cell r="O93">
            <v>1500</v>
          </cell>
          <cell r="P93">
            <v>344</v>
          </cell>
          <cell r="Q93">
            <v>0.229333333333333</v>
          </cell>
          <cell r="R93">
            <v>300</v>
          </cell>
          <cell r="S93">
            <v>154</v>
          </cell>
          <cell r="T93">
            <v>0.513333333333333</v>
          </cell>
          <cell r="U93">
            <v>200</v>
          </cell>
          <cell r="V93">
            <v>196</v>
          </cell>
          <cell r="W93">
            <v>0.98</v>
          </cell>
          <cell r="X93">
            <v>200</v>
          </cell>
        </row>
        <row r="93">
          <cell r="AA93">
            <v>0.0204081632653061</v>
          </cell>
          <cell r="AB93" t="str">
            <v>与6月计划基本持平，通风加热座椅7月只提供30套。7月份增加了60套重汽单通风座椅</v>
          </cell>
          <cell r="AC93">
            <v>150</v>
          </cell>
        </row>
        <row r="94">
          <cell r="C94" t="str">
            <v>LG1613510160</v>
          </cell>
          <cell r="D94" t="str">
            <v>SLT0002773</v>
          </cell>
        </row>
        <row r="94">
          <cell r="F94">
            <v>600</v>
          </cell>
          <cell r="G94">
            <v>786</v>
          </cell>
          <cell r="H94">
            <v>1.31</v>
          </cell>
          <cell r="I94">
            <v>800</v>
          </cell>
          <cell r="J94">
            <v>1063</v>
          </cell>
          <cell r="K94">
            <v>1.32875</v>
          </cell>
          <cell r="L94">
            <v>1500</v>
          </cell>
          <cell r="M94">
            <v>842</v>
          </cell>
          <cell r="N94">
            <v>0.561333333333333</v>
          </cell>
          <cell r="O94">
            <v>1500</v>
          </cell>
          <cell r="P94">
            <v>1251</v>
          </cell>
          <cell r="Q94">
            <v>0.834</v>
          </cell>
          <cell r="R94">
            <v>800</v>
          </cell>
          <cell r="S94">
            <v>788</v>
          </cell>
          <cell r="T94">
            <v>0.985</v>
          </cell>
          <cell r="U94">
            <v>900</v>
          </cell>
          <cell r="V94">
            <v>720</v>
          </cell>
          <cell r="W94">
            <v>0.8</v>
          </cell>
          <cell r="X94">
            <v>800</v>
          </cell>
        </row>
        <row r="94">
          <cell r="AA94">
            <v>0.111111111111111</v>
          </cell>
        </row>
        <row r="94">
          <cell r="AC94">
            <v>500</v>
          </cell>
        </row>
        <row r="95">
          <cell r="C95" t="str">
            <v>LG1613510160</v>
          </cell>
          <cell r="D95" t="str">
            <v>SLT0002773</v>
          </cell>
        </row>
        <row r="95">
          <cell r="F95">
            <v>600</v>
          </cell>
          <cell r="G95">
            <v>786</v>
          </cell>
          <cell r="H95">
            <v>1.31</v>
          </cell>
          <cell r="I95">
            <v>800</v>
          </cell>
          <cell r="J95">
            <v>1063</v>
          </cell>
          <cell r="K95">
            <v>1.32875</v>
          </cell>
          <cell r="L95">
            <v>1500</v>
          </cell>
          <cell r="M95">
            <v>842</v>
          </cell>
          <cell r="N95">
            <v>0.561333333333333</v>
          </cell>
          <cell r="O95">
            <v>1500</v>
          </cell>
          <cell r="P95">
            <v>1251</v>
          </cell>
          <cell r="Q95">
            <v>0.834</v>
          </cell>
          <cell r="R95">
            <v>800</v>
          </cell>
          <cell r="S95">
            <v>788</v>
          </cell>
          <cell r="T95">
            <v>0.985</v>
          </cell>
          <cell r="U95">
            <v>900</v>
          </cell>
          <cell r="V95">
            <v>720</v>
          </cell>
          <cell r="W95">
            <v>0.8</v>
          </cell>
          <cell r="X95">
            <v>800</v>
          </cell>
        </row>
        <row r="95">
          <cell r="AA95">
            <v>0.111111111111111</v>
          </cell>
        </row>
        <row r="95">
          <cell r="AC95">
            <v>500</v>
          </cell>
        </row>
        <row r="96">
          <cell r="C96" t="str">
            <v>LG1613510160</v>
          </cell>
          <cell r="D96" t="str">
            <v>SLT0002773</v>
          </cell>
        </row>
        <row r="96">
          <cell r="F96">
            <v>600</v>
          </cell>
          <cell r="G96">
            <v>786</v>
          </cell>
          <cell r="H96">
            <v>1.31</v>
          </cell>
          <cell r="I96">
            <v>800</v>
          </cell>
          <cell r="J96">
            <v>1063</v>
          </cell>
          <cell r="K96">
            <v>1.32875</v>
          </cell>
          <cell r="L96">
            <v>1500</v>
          </cell>
          <cell r="M96">
            <v>842</v>
          </cell>
          <cell r="N96">
            <v>0.561333333333333</v>
          </cell>
          <cell r="O96">
            <v>1500</v>
          </cell>
          <cell r="P96">
            <v>1251</v>
          </cell>
          <cell r="Q96">
            <v>0.834</v>
          </cell>
          <cell r="R96">
            <v>800</v>
          </cell>
          <cell r="S96">
            <v>788</v>
          </cell>
          <cell r="T96">
            <v>0.985</v>
          </cell>
          <cell r="U96">
            <v>900</v>
          </cell>
          <cell r="V96">
            <v>720</v>
          </cell>
          <cell r="W96">
            <v>0.8</v>
          </cell>
          <cell r="X96">
            <v>800</v>
          </cell>
        </row>
        <row r="96">
          <cell r="AA96">
            <v>0.111111111111111</v>
          </cell>
        </row>
        <row r="96">
          <cell r="AC96">
            <v>500</v>
          </cell>
        </row>
        <row r="97">
          <cell r="C97" t="str">
            <v>LZ161351000330</v>
          </cell>
          <cell r="D97" t="str">
            <v>SLT0010699</v>
          </cell>
          <cell r="E97" t="str">
            <v>不带扶手</v>
          </cell>
          <cell r="F97">
            <v>150</v>
          </cell>
          <cell r="G97">
            <v>50</v>
          </cell>
          <cell r="H97">
            <v>0.333333333333333</v>
          </cell>
          <cell r="I97">
            <v>100</v>
          </cell>
          <cell r="J97">
            <v>0</v>
          </cell>
          <cell r="K97">
            <v>0</v>
          </cell>
          <cell r="L97">
            <v>100</v>
          </cell>
          <cell r="M97">
            <v>380</v>
          </cell>
          <cell r="N97">
            <v>3.8</v>
          </cell>
          <cell r="O97">
            <v>1000</v>
          </cell>
          <cell r="P97">
            <v>536</v>
          </cell>
          <cell r="Q97">
            <v>0.536</v>
          </cell>
          <cell r="R97">
            <v>400</v>
          </cell>
          <cell r="S97">
            <v>221</v>
          </cell>
          <cell r="T97">
            <v>0.5525</v>
          </cell>
          <cell r="U97">
            <v>300</v>
          </cell>
          <cell r="V97">
            <v>152</v>
          </cell>
          <cell r="W97">
            <v>0.506666666666667</v>
          </cell>
          <cell r="X97">
            <v>220</v>
          </cell>
        </row>
        <row r="97">
          <cell r="AA97">
            <v>0.447368421052632</v>
          </cell>
        </row>
        <row r="97">
          <cell r="AC97">
            <v>150</v>
          </cell>
        </row>
        <row r="98">
          <cell r="C98" t="str">
            <v>LG1611510320</v>
          </cell>
        </row>
        <row r="98">
          <cell r="F98">
            <v>80</v>
          </cell>
          <cell r="G98">
            <v>40</v>
          </cell>
          <cell r="H98">
            <v>0.5</v>
          </cell>
          <cell r="I98">
            <v>50</v>
          </cell>
          <cell r="J98">
            <v>128</v>
          </cell>
          <cell r="K98">
            <v>2.56</v>
          </cell>
          <cell r="L98">
            <v>80</v>
          </cell>
          <cell r="M98">
            <v>20</v>
          </cell>
          <cell r="N98">
            <v>0.25</v>
          </cell>
          <cell r="O98">
            <v>120</v>
          </cell>
          <cell r="P98">
            <v>56</v>
          </cell>
          <cell r="Q98">
            <v>0.466666666666667</v>
          </cell>
          <cell r="R98">
            <v>80</v>
          </cell>
          <cell r="S98">
            <v>28</v>
          </cell>
          <cell r="T98">
            <v>0.35</v>
          </cell>
          <cell r="U98">
            <v>60</v>
          </cell>
          <cell r="V98">
            <v>0</v>
          </cell>
          <cell r="W98">
            <v>0</v>
          </cell>
          <cell r="X98">
            <v>30</v>
          </cell>
        </row>
        <row r="98">
          <cell r="AA98" t="e">
            <v>#DIV/0!</v>
          </cell>
        </row>
        <row r="98">
          <cell r="AC98">
            <v>50</v>
          </cell>
        </row>
        <row r="99">
          <cell r="C99" t="str">
            <v>LZ161351000360</v>
          </cell>
        </row>
        <row r="99">
          <cell r="F99">
            <v>80</v>
          </cell>
          <cell r="G99">
            <v>40</v>
          </cell>
          <cell r="H99">
            <v>0.5</v>
          </cell>
          <cell r="I99">
            <v>50</v>
          </cell>
          <cell r="J99">
            <v>128</v>
          </cell>
          <cell r="K99">
            <v>2.56</v>
          </cell>
          <cell r="L99">
            <v>80</v>
          </cell>
          <cell r="M99">
            <v>20</v>
          </cell>
          <cell r="N99">
            <v>0.25</v>
          </cell>
          <cell r="O99">
            <v>120</v>
          </cell>
          <cell r="P99">
            <v>54</v>
          </cell>
          <cell r="Q99">
            <v>0.45</v>
          </cell>
          <cell r="R99">
            <v>80</v>
          </cell>
          <cell r="S99">
            <v>36</v>
          </cell>
          <cell r="T99">
            <v>0.45</v>
          </cell>
          <cell r="U99">
            <v>60</v>
          </cell>
          <cell r="V99">
            <v>36</v>
          </cell>
          <cell r="W99">
            <v>0.6</v>
          </cell>
          <cell r="X99">
            <v>30</v>
          </cell>
        </row>
        <row r="99">
          <cell r="AA99">
            <v>-0.166666666666667</v>
          </cell>
        </row>
        <row r="99">
          <cell r="AC99">
            <v>50</v>
          </cell>
        </row>
        <row r="100">
          <cell r="C100" t="str">
            <v>LG1612510170/1</v>
          </cell>
          <cell r="D100" t="str">
            <v>SLT0010592</v>
          </cell>
        </row>
        <row r="100">
          <cell r="F100">
            <v>20</v>
          </cell>
          <cell r="G100">
            <v>0</v>
          </cell>
          <cell r="H100">
            <v>0</v>
          </cell>
          <cell r="I100">
            <v>20</v>
          </cell>
          <cell r="J100">
            <v>0</v>
          </cell>
          <cell r="K100">
            <v>0</v>
          </cell>
          <cell r="L100">
            <v>20</v>
          </cell>
          <cell r="M100">
            <v>404</v>
          </cell>
          <cell r="N100">
            <v>20.2</v>
          </cell>
          <cell r="O100">
            <v>1000</v>
          </cell>
          <cell r="P100">
            <v>543</v>
          </cell>
          <cell r="Q100">
            <v>0.543</v>
          </cell>
          <cell r="R100">
            <v>400</v>
          </cell>
          <cell r="S100">
            <v>336</v>
          </cell>
          <cell r="T100">
            <v>0.84</v>
          </cell>
          <cell r="U100">
            <v>300</v>
          </cell>
          <cell r="V100">
            <v>247</v>
          </cell>
          <cell r="W100">
            <v>0.823333333333333</v>
          </cell>
          <cell r="X100">
            <v>200</v>
          </cell>
        </row>
        <row r="100">
          <cell r="AA100">
            <v>-0.190283400809717</v>
          </cell>
        </row>
        <row r="100">
          <cell r="AC100">
            <v>200</v>
          </cell>
        </row>
        <row r="101">
          <cell r="C101" t="str">
            <v>YZ166251000038/2</v>
          </cell>
        </row>
        <row r="101">
          <cell r="O101">
            <v>20</v>
          </cell>
          <cell r="P101">
            <v>20</v>
          </cell>
          <cell r="Q101">
            <v>1</v>
          </cell>
        </row>
        <row r="101">
          <cell r="T101" t="e">
            <v>#DIV/0!</v>
          </cell>
        </row>
        <row r="101">
          <cell r="W101" t="e">
            <v>#DIV/0!</v>
          </cell>
          <cell r="X101">
            <v>60</v>
          </cell>
        </row>
        <row r="101">
          <cell r="AA101" t="e">
            <v>#DIV/0!</v>
          </cell>
        </row>
        <row r="101">
          <cell r="AC101">
            <v>20</v>
          </cell>
        </row>
        <row r="102">
          <cell r="C102" t="str">
            <v>YZ166251000039/2</v>
          </cell>
        </row>
        <row r="102">
          <cell r="O102">
            <v>20</v>
          </cell>
          <cell r="P102">
            <v>20</v>
          </cell>
          <cell r="Q102">
            <v>1</v>
          </cell>
        </row>
        <row r="102">
          <cell r="T102" t="e">
            <v>#DIV/0!</v>
          </cell>
        </row>
        <row r="102">
          <cell r="W102" t="e">
            <v>#DIV/0!</v>
          </cell>
          <cell r="X102">
            <v>60</v>
          </cell>
        </row>
        <row r="102">
          <cell r="AA102" t="e">
            <v>#DIV/0!</v>
          </cell>
        </row>
        <row r="102">
          <cell r="AC102">
            <v>20</v>
          </cell>
        </row>
        <row r="103">
          <cell r="C103" t="str">
            <v>YZ166251000040/2</v>
          </cell>
        </row>
        <row r="103">
          <cell r="O103">
            <v>20</v>
          </cell>
          <cell r="P103">
            <v>20</v>
          </cell>
          <cell r="Q103">
            <v>1</v>
          </cell>
        </row>
        <row r="103">
          <cell r="T103" t="e">
            <v>#DIV/0!</v>
          </cell>
        </row>
        <row r="103">
          <cell r="W103" t="e">
            <v>#DIV/0!</v>
          </cell>
          <cell r="X103">
            <v>60</v>
          </cell>
        </row>
        <row r="103">
          <cell r="AA103" t="e">
            <v>#DIV/0!</v>
          </cell>
        </row>
        <row r="103">
          <cell r="AC103">
            <v>20</v>
          </cell>
        </row>
        <row r="104">
          <cell r="C104" t="str">
            <v>AZ166251000022/2</v>
          </cell>
          <cell r="D104" t="str">
            <v>SHT0015852</v>
          </cell>
        </row>
        <row r="104">
          <cell r="AC104">
            <v>15</v>
          </cell>
        </row>
        <row r="105">
          <cell r="C105" t="str">
            <v>AZ166251000021/2</v>
          </cell>
          <cell r="D105" t="str">
            <v>SHT0015858</v>
          </cell>
        </row>
        <row r="105">
          <cell r="AC105">
            <v>15</v>
          </cell>
        </row>
        <row r="106">
          <cell r="C106" t="str">
            <v>WG1662511055/2</v>
          </cell>
          <cell r="D106" t="str">
            <v>SHT0013252</v>
          </cell>
        </row>
        <row r="106">
          <cell r="AC106">
            <v>15</v>
          </cell>
        </row>
        <row r="107">
          <cell r="C107" t="str">
            <v>YZ166251000042/2</v>
          </cell>
          <cell r="D107" t="str">
            <v>SHT0015846</v>
          </cell>
        </row>
        <row r="107">
          <cell r="AC107">
            <v>260</v>
          </cell>
        </row>
        <row r="108">
          <cell r="C108" t="str">
            <v>YZ166251000008/1</v>
          </cell>
          <cell r="D108" t="str">
            <v>SHT0014651</v>
          </cell>
        </row>
        <row r="108">
          <cell r="AC108">
            <v>260</v>
          </cell>
        </row>
        <row r="109">
          <cell r="C109" t="str">
            <v>YZ166251000009/1</v>
          </cell>
          <cell r="D109" t="str">
            <v>SHT0014655</v>
          </cell>
        </row>
        <row r="109">
          <cell r="AC109">
            <v>260</v>
          </cell>
        </row>
        <row r="110">
          <cell r="F110">
            <v>2150</v>
          </cell>
          <cell r="G110">
            <v>2491</v>
          </cell>
          <cell r="H110">
            <v>1.15860465116279</v>
          </cell>
          <cell r="I110">
            <v>2820</v>
          </cell>
          <cell r="J110">
            <v>3459</v>
          </cell>
          <cell r="K110">
            <v>1.22659574468085</v>
          </cell>
          <cell r="L110">
            <v>48330</v>
          </cell>
          <cell r="M110">
            <v>3845</v>
          </cell>
          <cell r="N110">
            <v>0.079557210842127</v>
          </cell>
          <cell r="O110">
            <v>8300</v>
          </cell>
          <cell r="P110">
            <v>5346</v>
          </cell>
          <cell r="Q110">
            <v>0.644096385542169</v>
          </cell>
          <cell r="R110">
            <v>3660</v>
          </cell>
          <cell r="S110">
            <v>3139</v>
          </cell>
          <cell r="T110">
            <v>0.857650273224044</v>
          </cell>
          <cell r="U110">
            <v>3620</v>
          </cell>
          <cell r="V110">
            <v>2791</v>
          </cell>
          <cell r="W110">
            <v>0.770994475138122</v>
          </cell>
          <cell r="X110">
            <v>3260</v>
          </cell>
        </row>
        <row r="110">
          <cell r="AA110">
            <v>0.168040128986027</v>
          </cell>
        </row>
        <row r="111">
          <cell r="C111" t="str">
            <v>X168100000004</v>
          </cell>
          <cell r="D111" t="str">
            <v>SBS0010125</v>
          </cell>
          <cell r="E111" t="str">
            <v>奥杰</v>
          </cell>
          <cell r="F111">
            <v>500</v>
          </cell>
          <cell r="G111">
            <v>210</v>
          </cell>
          <cell r="H111">
            <v>0.42</v>
          </cell>
          <cell r="I111">
            <v>1000</v>
          </cell>
          <cell r="J111">
            <v>783</v>
          </cell>
          <cell r="K111">
            <v>0.783</v>
          </cell>
          <cell r="L111">
            <v>1500</v>
          </cell>
          <cell r="M111">
            <v>950</v>
          </cell>
          <cell r="N111">
            <v>0.633333333333333</v>
          </cell>
          <cell r="O111">
            <v>1200</v>
          </cell>
          <cell r="P111">
            <v>995</v>
          </cell>
          <cell r="Q111">
            <v>0.829166666666667</v>
          </cell>
          <cell r="R111">
            <v>800</v>
          </cell>
          <cell r="S111">
            <v>688</v>
          </cell>
          <cell r="T111">
            <v>0.86</v>
          </cell>
          <cell r="U111">
            <v>1400</v>
          </cell>
          <cell r="V111">
            <v>1209</v>
          </cell>
          <cell r="W111">
            <v>0.863571428571429</v>
          </cell>
          <cell r="X111">
            <v>1000</v>
          </cell>
        </row>
        <row r="111">
          <cell r="AA111">
            <v>-0.172870140612076</v>
          </cell>
        </row>
        <row r="111">
          <cell r="AC111">
            <v>1200</v>
          </cell>
        </row>
        <row r="112">
          <cell r="C112" t="str">
            <v>X168100000003</v>
          </cell>
          <cell r="D112" t="str">
            <v>SBS0010126</v>
          </cell>
        </row>
        <row r="112">
          <cell r="F112">
            <v>500</v>
          </cell>
          <cell r="G112">
            <v>210</v>
          </cell>
          <cell r="H112">
            <v>0.42</v>
          </cell>
          <cell r="I112">
            <v>1000</v>
          </cell>
          <cell r="J112">
            <v>803</v>
          </cell>
          <cell r="K112">
            <v>0.803</v>
          </cell>
          <cell r="L112">
            <v>1500</v>
          </cell>
          <cell r="M112">
            <v>950</v>
          </cell>
          <cell r="N112">
            <v>0.633333333333333</v>
          </cell>
          <cell r="O112">
            <v>1200</v>
          </cell>
          <cell r="P112">
            <v>995</v>
          </cell>
          <cell r="Q112">
            <v>0.829166666666667</v>
          </cell>
          <cell r="R112">
            <v>800</v>
          </cell>
          <cell r="S112">
            <v>716</v>
          </cell>
          <cell r="T112">
            <v>0.895</v>
          </cell>
          <cell r="U112">
            <v>1400</v>
          </cell>
          <cell r="V112">
            <v>1209</v>
          </cell>
          <cell r="W112">
            <v>0.863571428571429</v>
          </cell>
          <cell r="X112">
            <v>1000</v>
          </cell>
        </row>
        <row r="112">
          <cell r="AA112">
            <v>-0.172870140612076</v>
          </cell>
        </row>
        <row r="112">
          <cell r="AC112">
            <v>1200</v>
          </cell>
        </row>
        <row r="113">
          <cell r="F113">
            <v>1000</v>
          </cell>
          <cell r="G113">
            <v>420</v>
          </cell>
          <cell r="H113">
            <v>0.42</v>
          </cell>
          <cell r="I113">
            <v>2000</v>
          </cell>
          <cell r="J113">
            <v>1586</v>
          </cell>
          <cell r="K113">
            <v>0.793</v>
          </cell>
          <cell r="L113">
            <v>3000</v>
          </cell>
          <cell r="M113">
            <v>1900</v>
          </cell>
          <cell r="N113">
            <v>0.633333333333333</v>
          </cell>
          <cell r="O113">
            <v>2400</v>
          </cell>
          <cell r="P113">
            <v>1990</v>
          </cell>
          <cell r="Q113">
            <v>0.829166666666667</v>
          </cell>
          <cell r="R113">
            <v>1600</v>
          </cell>
          <cell r="S113">
            <v>1404</v>
          </cell>
          <cell r="T113">
            <v>0.8775</v>
          </cell>
          <cell r="U113">
            <v>2800</v>
          </cell>
          <cell r="V113">
            <v>2418</v>
          </cell>
          <cell r="W113">
            <v>0.863571428571429</v>
          </cell>
          <cell r="X113">
            <v>2000</v>
          </cell>
        </row>
        <row r="113">
          <cell r="AA113">
            <v>-0.172870140612076</v>
          </cell>
        </row>
        <row r="114">
          <cell r="C114" t="str">
            <v>6800010-E411</v>
          </cell>
          <cell r="D114" t="str">
            <v>SLT0002528</v>
          </cell>
          <cell r="E114" t="str">
            <v>虎V-2020</v>
          </cell>
          <cell r="F114">
            <v>500</v>
          </cell>
          <cell r="G114">
            <v>160</v>
          </cell>
          <cell r="H114">
            <v>0.32</v>
          </cell>
          <cell r="I114">
            <v>200</v>
          </cell>
          <cell r="J114">
            <v>0</v>
          </cell>
          <cell r="K114">
            <v>0</v>
          </cell>
          <cell r="L114">
            <v>400</v>
          </cell>
          <cell r="M114">
            <v>264</v>
          </cell>
          <cell r="N114">
            <v>0.66</v>
          </cell>
          <cell r="O114">
            <v>400</v>
          </cell>
          <cell r="P114">
            <v>369</v>
          </cell>
          <cell r="Q114">
            <v>0.9225</v>
          </cell>
          <cell r="R114">
            <v>200</v>
          </cell>
          <cell r="S114">
            <v>150</v>
          </cell>
          <cell r="T114">
            <v>0.75</v>
          </cell>
          <cell r="U114">
            <v>150</v>
          </cell>
          <cell r="V114">
            <v>50</v>
          </cell>
          <cell r="W114">
            <v>0.333333333333333</v>
          </cell>
          <cell r="X114">
            <v>100</v>
          </cell>
        </row>
        <row r="114">
          <cell r="AA114">
            <v>1</v>
          </cell>
          <cell r="AB114" t="str">
            <v>1、基础非通风座椅基本与上月持平
2、减震高配座椅6月计划550台，实际交付494台
3、CA95蓝线座椅因布套错误7月未供货
4、DH26低配轻卡座椅6月计划250台实际交付338台，7月计划150台。
5、一体头枕座椅7月订单50台，面料需跟踪进度</v>
          </cell>
          <cell r="AC114">
            <v>150</v>
          </cell>
        </row>
        <row r="115">
          <cell r="C115" t="str">
            <v>6905020-E411</v>
          </cell>
          <cell r="D115" t="str">
            <v>SLT0002529</v>
          </cell>
          <cell r="E115" t="str">
            <v>虎V-2020</v>
          </cell>
          <cell r="F115">
            <v>700</v>
          </cell>
          <cell r="G115">
            <v>500</v>
          </cell>
          <cell r="H115">
            <v>0.714285714285714</v>
          </cell>
          <cell r="I115">
            <v>500</v>
          </cell>
          <cell r="J115">
            <v>975</v>
          </cell>
          <cell r="K115">
            <v>1.95</v>
          </cell>
          <cell r="L115">
            <v>2200</v>
          </cell>
          <cell r="M115">
            <v>1671</v>
          </cell>
          <cell r="N115">
            <v>0.759545454545455</v>
          </cell>
          <cell r="O115">
            <v>2000</v>
          </cell>
          <cell r="P115">
            <v>857</v>
          </cell>
          <cell r="Q115">
            <v>0.4285</v>
          </cell>
          <cell r="R115">
            <v>800</v>
          </cell>
          <cell r="S115">
            <v>400</v>
          </cell>
          <cell r="T115">
            <v>0.5</v>
          </cell>
          <cell r="U115">
            <v>700</v>
          </cell>
          <cell r="V115">
            <v>468</v>
          </cell>
          <cell r="W115">
            <v>0.668571428571429</v>
          </cell>
          <cell r="X115">
            <v>600</v>
          </cell>
        </row>
        <row r="115">
          <cell r="AA115">
            <v>0.282051282051282</v>
          </cell>
        </row>
        <row r="115">
          <cell r="AC115">
            <v>500</v>
          </cell>
        </row>
        <row r="116">
          <cell r="C116" t="str">
            <v>6905100-E411</v>
          </cell>
          <cell r="D116" t="str">
            <v>SLT0002530</v>
          </cell>
          <cell r="E116" t="str">
            <v>虎V-2020</v>
          </cell>
          <cell r="F116">
            <v>700</v>
          </cell>
          <cell r="G116">
            <v>603</v>
          </cell>
          <cell r="H116">
            <v>0.861428571428571</v>
          </cell>
          <cell r="I116">
            <v>500</v>
          </cell>
          <cell r="J116">
            <v>847</v>
          </cell>
          <cell r="K116">
            <v>1.694</v>
          </cell>
          <cell r="L116">
            <v>2200</v>
          </cell>
          <cell r="M116">
            <v>1689</v>
          </cell>
          <cell r="N116">
            <v>0.767727272727273</v>
          </cell>
          <cell r="O116">
            <v>2000</v>
          </cell>
          <cell r="P116">
            <v>842</v>
          </cell>
          <cell r="Q116">
            <v>0.421</v>
          </cell>
          <cell r="R116">
            <v>800</v>
          </cell>
          <cell r="S116">
            <v>400</v>
          </cell>
          <cell r="T116">
            <v>0.5</v>
          </cell>
          <cell r="U116">
            <v>700</v>
          </cell>
          <cell r="V116">
            <v>472</v>
          </cell>
          <cell r="W116">
            <v>0.674285714285714</v>
          </cell>
          <cell r="X116">
            <v>600</v>
          </cell>
        </row>
        <row r="116">
          <cell r="AA116">
            <v>0.271186440677966</v>
          </cell>
        </row>
        <row r="116">
          <cell r="AC116">
            <v>500</v>
          </cell>
        </row>
        <row r="117">
          <cell r="C117" t="str">
            <v>6903010-E411</v>
          </cell>
          <cell r="D117" t="str">
            <v>SLT0002531</v>
          </cell>
          <cell r="E117" t="str">
            <v>虎V-2020</v>
          </cell>
          <cell r="F117">
            <v>700</v>
          </cell>
          <cell r="G117">
            <v>700</v>
          </cell>
          <cell r="H117">
            <v>1</v>
          </cell>
          <cell r="I117">
            <v>500</v>
          </cell>
          <cell r="J117">
            <v>765</v>
          </cell>
          <cell r="K117">
            <v>1.53</v>
          </cell>
          <cell r="L117">
            <v>2200</v>
          </cell>
          <cell r="M117">
            <v>1807</v>
          </cell>
          <cell r="N117">
            <v>0.821363636363636</v>
          </cell>
          <cell r="O117">
            <v>2000</v>
          </cell>
          <cell r="P117">
            <v>713</v>
          </cell>
          <cell r="Q117">
            <v>0.3565</v>
          </cell>
          <cell r="R117">
            <v>800</v>
          </cell>
          <cell r="S117">
            <v>348</v>
          </cell>
          <cell r="T117">
            <v>0.435</v>
          </cell>
          <cell r="U117">
            <v>700</v>
          </cell>
          <cell r="V117">
            <v>433</v>
          </cell>
          <cell r="W117">
            <v>0.618571428571429</v>
          </cell>
          <cell r="X117">
            <v>600</v>
          </cell>
        </row>
        <row r="117">
          <cell r="AA117">
            <v>0.38568129330254</v>
          </cell>
        </row>
        <row r="117">
          <cell r="AC117">
            <v>500</v>
          </cell>
        </row>
        <row r="118">
          <cell r="C118" t="str">
            <v>6900015-H26-C00</v>
          </cell>
          <cell r="D118" t="str">
            <v>SLT0001578</v>
          </cell>
        </row>
        <row r="118">
          <cell r="F118">
            <v>1300</v>
          </cell>
          <cell r="G118">
            <v>800</v>
          </cell>
          <cell r="H118">
            <v>0.615384615384615</v>
          </cell>
          <cell r="I118">
            <v>1500</v>
          </cell>
          <cell r="J118">
            <v>2500</v>
          </cell>
          <cell r="K118">
            <v>1.66666666666667</v>
          </cell>
          <cell r="L118">
            <v>5000</v>
          </cell>
          <cell r="M118">
            <v>4000</v>
          </cell>
          <cell r="N118">
            <v>0.8</v>
          </cell>
          <cell r="O118">
            <v>3000</v>
          </cell>
          <cell r="P118">
            <v>600</v>
          </cell>
          <cell r="Q118">
            <v>0.2</v>
          </cell>
          <cell r="R118">
            <v>2000</v>
          </cell>
          <cell r="S118">
            <v>1050</v>
          </cell>
          <cell r="T118">
            <v>0.525</v>
          </cell>
          <cell r="U118">
            <v>1300</v>
          </cell>
          <cell r="V118">
            <v>1600</v>
          </cell>
          <cell r="W118">
            <v>1.23076923076923</v>
          </cell>
          <cell r="X118">
            <v>1300</v>
          </cell>
        </row>
        <row r="118">
          <cell r="AA118">
            <v>-0.1875</v>
          </cell>
        </row>
        <row r="118">
          <cell r="AC118">
            <v>1200</v>
          </cell>
        </row>
        <row r="119">
          <cell r="C119" t="str">
            <v>6800010AA95-C00</v>
          </cell>
          <cell r="D119" t="str">
            <v>SLT0010200</v>
          </cell>
          <cell r="E119" t="str">
            <v>J6F</v>
          </cell>
          <cell r="F119">
            <v>200</v>
          </cell>
          <cell r="G119">
            <v>179</v>
          </cell>
          <cell r="H119">
            <v>0.895</v>
          </cell>
          <cell r="I119">
            <v>150</v>
          </cell>
          <cell r="J119">
            <v>50</v>
          </cell>
          <cell r="K119">
            <v>0.333333333333333</v>
          </cell>
          <cell r="L119">
            <v>300</v>
          </cell>
          <cell r="M119">
            <v>479</v>
          </cell>
          <cell r="N119">
            <v>1.59666666666667</v>
          </cell>
          <cell r="O119">
            <v>300</v>
          </cell>
          <cell r="P119">
            <v>275</v>
          </cell>
          <cell r="Q119">
            <v>0.916666666666667</v>
          </cell>
          <cell r="R119">
            <v>300</v>
          </cell>
          <cell r="S119">
            <v>150</v>
          </cell>
          <cell r="T119">
            <v>0.5</v>
          </cell>
          <cell r="U119">
            <v>150</v>
          </cell>
          <cell r="V119">
            <v>50</v>
          </cell>
          <cell r="W119">
            <v>0.333333333333333</v>
          </cell>
          <cell r="X119">
            <v>200</v>
          </cell>
        </row>
        <row r="119">
          <cell r="AA119">
            <v>3</v>
          </cell>
        </row>
        <row r="119">
          <cell r="AC119">
            <v>150</v>
          </cell>
        </row>
        <row r="120">
          <cell r="C120" t="str">
            <v>6800010BH26-C00</v>
          </cell>
          <cell r="D120" t="str">
            <v>SLT0010202</v>
          </cell>
          <cell r="E120" t="str">
            <v>领途/轻卡减震/J7F</v>
          </cell>
          <cell r="F120">
            <v>400</v>
          </cell>
          <cell r="G120">
            <v>358</v>
          </cell>
          <cell r="H120">
            <v>0.895</v>
          </cell>
          <cell r="I120">
            <v>500</v>
          </cell>
          <cell r="J120">
            <v>660</v>
          </cell>
          <cell r="K120">
            <v>1.32</v>
          </cell>
          <cell r="L120">
            <v>2000</v>
          </cell>
          <cell r="M120">
            <v>1121</v>
          </cell>
          <cell r="N120">
            <v>0.5605</v>
          </cell>
          <cell r="O120">
            <v>1500</v>
          </cell>
          <cell r="P120">
            <v>532</v>
          </cell>
          <cell r="Q120">
            <v>0.354666666666667</v>
          </cell>
          <cell r="R120">
            <v>500</v>
          </cell>
          <cell r="S120">
            <v>316</v>
          </cell>
          <cell r="T120">
            <v>0.632</v>
          </cell>
          <cell r="U120">
            <v>450</v>
          </cell>
          <cell r="V120">
            <v>420</v>
          </cell>
          <cell r="W120">
            <v>0.933333333333333</v>
          </cell>
          <cell r="X120">
            <v>500</v>
          </cell>
        </row>
        <row r="120">
          <cell r="AA120">
            <v>0.19047619047619</v>
          </cell>
        </row>
        <row r="120">
          <cell r="AC120">
            <v>450</v>
          </cell>
        </row>
        <row r="121">
          <cell r="C121" t="str">
            <v>6905020CH26-C00</v>
          </cell>
          <cell r="D121" t="str">
            <v>SLT0002438</v>
          </cell>
          <cell r="E121" t="str">
            <v>J7F</v>
          </cell>
          <cell r="F121">
            <v>500</v>
          </cell>
          <cell r="G121">
            <v>306</v>
          </cell>
          <cell r="H121">
            <v>0.612</v>
          </cell>
          <cell r="I121">
            <v>550</v>
          </cell>
          <cell r="J121">
            <v>835</v>
          </cell>
          <cell r="K121">
            <v>1.51818181818182</v>
          </cell>
          <cell r="L121">
            <v>2800</v>
          </cell>
          <cell r="M121">
            <v>1361</v>
          </cell>
          <cell r="N121">
            <v>0.486071428571429</v>
          </cell>
          <cell r="O121">
            <v>1800</v>
          </cell>
          <cell r="P121">
            <v>651</v>
          </cell>
          <cell r="Q121">
            <v>0.361666666666667</v>
          </cell>
          <cell r="R121">
            <v>700</v>
          </cell>
          <cell r="S121">
            <v>450</v>
          </cell>
          <cell r="T121">
            <v>0.642857142857143</v>
          </cell>
          <cell r="U121">
            <v>550</v>
          </cell>
          <cell r="V121">
            <v>395</v>
          </cell>
          <cell r="W121">
            <v>0.718181818181818</v>
          </cell>
          <cell r="X121">
            <v>550</v>
          </cell>
        </row>
        <row r="121">
          <cell r="AA121">
            <v>0.392405063291139</v>
          </cell>
        </row>
        <row r="121">
          <cell r="AC121">
            <v>500</v>
          </cell>
        </row>
        <row r="122">
          <cell r="C122" t="str">
            <v>6905100-H26-C00</v>
          </cell>
          <cell r="D122" t="str">
            <v>SLT0002190</v>
          </cell>
          <cell r="E122" t="str">
            <v>J7F</v>
          </cell>
          <cell r="F122">
            <v>400</v>
          </cell>
          <cell r="G122">
            <v>400</v>
          </cell>
          <cell r="H122">
            <v>1</v>
          </cell>
          <cell r="I122">
            <v>500</v>
          </cell>
          <cell r="J122">
            <v>630</v>
          </cell>
          <cell r="K122">
            <v>1.26</v>
          </cell>
          <cell r="L122">
            <v>2200</v>
          </cell>
          <cell r="M122">
            <v>1120</v>
          </cell>
          <cell r="N122">
            <v>0.509090909090909</v>
          </cell>
          <cell r="O122">
            <v>1500</v>
          </cell>
          <cell r="P122">
            <v>540</v>
          </cell>
          <cell r="Q122">
            <v>0.36</v>
          </cell>
          <cell r="R122">
            <v>500</v>
          </cell>
          <cell r="S122">
            <v>420</v>
          </cell>
          <cell r="T122">
            <v>0.84</v>
          </cell>
          <cell r="U122">
            <v>490</v>
          </cell>
          <cell r="V122">
            <v>368</v>
          </cell>
          <cell r="W122">
            <v>0.751020408163265</v>
          </cell>
          <cell r="X122">
            <v>550</v>
          </cell>
        </row>
        <row r="122">
          <cell r="AA122">
            <v>0.494565217391304</v>
          </cell>
        </row>
        <row r="122">
          <cell r="AC122">
            <v>150</v>
          </cell>
        </row>
        <row r="123">
          <cell r="C123" t="str">
            <v>6903010AH26-C00</v>
          </cell>
          <cell r="D123" t="str">
            <v>SLT0002432</v>
          </cell>
          <cell r="E123" t="str">
            <v>J7F</v>
          </cell>
          <cell r="F123">
            <v>400</v>
          </cell>
          <cell r="G123">
            <v>400</v>
          </cell>
          <cell r="H123">
            <v>1</v>
          </cell>
          <cell r="I123">
            <v>500</v>
          </cell>
          <cell r="J123">
            <v>600</v>
          </cell>
          <cell r="K123">
            <v>1.2</v>
          </cell>
          <cell r="L123">
            <v>2200</v>
          </cell>
          <cell r="M123">
            <v>1130</v>
          </cell>
          <cell r="N123">
            <v>0.513636363636364</v>
          </cell>
          <cell r="O123">
            <v>1500</v>
          </cell>
          <cell r="P123">
            <v>600</v>
          </cell>
          <cell r="Q123">
            <v>0.4</v>
          </cell>
          <cell r="R123">
            <v>500</v>
          </cell>
          <cell r="S123">
            <v>430</v>
          </cell>
          <cell r="T123">
            <v>0.86</v>
          </cell>
          <cell r="U123">
            <v>450</v>
          </cell>
          <cell r="V123">
            <v>352</v>
          </cell>
          <cell r="W123">
            <v>0.782222222222222</v>
          </cell>
          <cell r="X123">
            <v>550</v>
          </cell>
        </row>
        <row r="123">
          <cell r="AA123">
            <v>0.5625</v>
          </cell>
        </row>
        <row r="123">
          <cell r="AC123">
            <v>450</v>
          </cell>
        </row>
        <row r="124">
          <cell r="C124" t="str">
            <v>6800010HH26-C00</v>
          </cell>
          <cell r="D124" t="str">
            <v>SLT0010666</v>
          </cell>
          <cell r="E124" t="str">
            <v>领途/轻卡减震/J7F</v>
          </cell>
          <cell r="F124">
            <v>100</v>
          </cell>
          <cell r="G124">
            <v>60</v>
          </cell>
          <cell r="H124">
            <v>0.6</v>
          </cell>
          <cell r="I124">
            <v>50</v>
          </cell>
          <cell r="J124">
            <v>74</v>
          </cell>
          <cell r="K124">
            <v>1.48</v>
          </cell>
          <cell r="L124">
            <v>400</v>
          </cell>
          <cell r="M124">
            <v>279</v>
          </cell>
          <cell r="N124">
            <v>0.6975</v>
          </cell>
          <cell r="O124">
            <v>300</v>
          </cell>
          <cell r="P124">
            <v>171</v>
          </cell>
          <cell r="Q124">
            <v>0.57</v>
          </cell>
          <cell r="R124">
            <v>200</v>
          </cell>
          <cell r="S124">
            <v>60</v>
          </cell>
          <cell r="T124">
            <v>0.3</v>
          </cell>
          <cell r="U124">
            <v>100</v>
          </cell>
          <cell r="V124">
            <v>74</v>
          </cell>
          <cell r="W124">
            <v>0.74</v>
          </cell>
          <cell r="X124">
            <v>100</v>
          </cell>
        </row>
        <row r="124">
          <cell r="AA124">
            <v>0.351351351351351</v>
          </cell>
        </row>
        <row r="124">
          <cell r="AC124">
            <v>50</v>
          </cell>
        </row>
        <row r="125">
          <cell r="C125" t="str">
            <v>6905100-H22-C00</v>
          </cell>
          <cell r="D125" t="str">
            <v>SLT0002147</v>
          </cell>
          <cell r="E125" t="str">
            <v>J7F</v>
          </cell>
          <cell r="F125">
            <v>100</v>
          </cell>
          <cell r="G125">
            <v>100</v>
          </cell>
          <cell r="H125">
            <v>1</v>
          </cell>
          <cell r="I125">
            <v>50</v>
          </cell>
          <cell r="J125">
            <v>0</v>
          </cell>
          <cell r="K125">
            <v>0</v>
          </cell>
          <cell r="L125">
            <v>400</v>
          </cell>
          <cell r="M125">
            <v>356</v>
          </cell>
          <cell r="N125">
            <v>0.89</v>
          </cell>
          <cell r="O125">
            <v>300</v>
          </cell>
          <cell r="P125">
            <v>160</v>
          </cell>
          <cell r="Q125">
            <v>0.533333333333333</v>
          </cell>
          <cell r="R125">
            <v>350</v>
          </cell>
          <cell r="S125">
            <v>100</v>
          </cell>
          <cell r="T125">
            <v>0.285714285714286</v>
          </cell>
          <cell r="U125">
            <v>160</v>
          </cell>
          <cell r="V125">
            <v>100</v>
          </cell>
          <cell r="W125">
            <v>0.625</v>
          </cell>
          <cell r="X125">
            <v>100</v>
          </cell>
        </row>
        <row r="125">
          <cell r="AA125">
            <v>0</v>
          </cell>
        </row>
        <row r="125">
          <cell r="AC125">
            <v>100</v>
          </cell>
        </row>
        <row r="126">
          <cell r="C126" t="str">
            <v>6903010AH22-C00</v>
          </cell>
          <cell r="D126" t="str">
            <v>SLT0010188</v>
          </cell>
          <cell r="E126" t="str">
            <v>J7F</v>
          </cell>
          <cell r="F126">
            <v>100</v>
          </cell>
          <cell r="G126">
            <v>100</v>
          </cell>
          <cell r="H126">
            <v>1</v>
          </cell>
          <cell r="I126">
            <v>50</v>
          </cell>
          <cell r="J126">
            <v>0</v>
          </cell>
          <cell r="K126">
            <v>0</v>
          </cell>
          <cell r="L126">
            <v>400</v>
          </cell>
          <cell r="M126">
            <v>299</v>
          </cell>
          <cell r="N126">
            <v>0.7475</v>
          </cell>
          <cell r="O126">
            <v>300</v>
          </cell>
          <cell r="P126">
            <v>193</v>
          </cell>
          <cell r="Q126">
            <v>0.643333333333333</v>
          </cell>
          <cell r="R126">
            <v>200</v>
          </cell>
          <cell r="S126">
            <v>139</v>
          </cell>
          <cell r="T126">
            <v>0.695</v>
          </cell>
          <cell r="U126">
            <v>100</v>
          </cell>
          <cell r="V126">
            <v>50</v>
          </cell>
          <cell r="W126">
            <v>0.5</v>
          </cell>
          <cell r="X126">
            <v>100</v>
          </cell>
        </row>
        <row r="126">
          <cell r="AA126">
            <v>1</v>
          </cell>
        </row>
        <row r="126">
          <cell r="AC126">
            <v>50</v>
          </cell>
        </row>
        <row r="127">
          <cell r="C127" t="str">
            <v>6905020BH26-C00</v>
          </cell>
          <cell r="D127" t="str">
            <v>SLT0002439</v>
          </cell>
        </row>
        <row r="127">
          <cell r="F127">
            <v>0</v>
          </cell>
          <cell r="G127">
            <v>0</v>
          </cell>
          <cell r="H127" t="e">
            <v>#DIV/0!</v>
          </cell>
        </row>
        <row r="127">
          <cell r="J127">
            <v>0</v>
          </cell>
          <cell r="K127" t="e">
            <v>#DIV/0!</v>
          </cell>
        </row>
        <row r="127">
          <cell r="P127">
            <v>60</v>
          </cell>
          <cell r="Q127" t="e">
            <v>#DIV/0!</v>
          </cell>
        </row>
        <row r="127">
          <cell r="T127" t="e">
            <v>#DIV/0!</v>
          </cell>
        </row>
        <row r="127">
          <cell r="V127">
            <v>0</v>
          </cell>
          <cell r="W127" t="e">
            <v>#DIV/0!</v>
          </cell>
        </row>
        <row r="127">
          <cell r="AA127" t="e">
            <v>#DIV/0!</v>
          </cell>
        </row>
        <row r="128">
          <cell r="C128" t="str">
            <v>6800010DH26-C00</v>
          </cell>
          <cell r="D128" t="str">
            <v>SLT0002437</v>
          </cell>
          <cell r="E128" t="str">
            <v>副背借用6905020BA95-C00</v>
          </cell>
          <cell r="F128">
            <v>50</v>
          </cell>
          <cell r="G128">
            <v>50</v>
          </cell>
          <cell r="H128">
            <v>1</v>
          </cell>
          <cell r="I128">
            <v>150</v>
          </cell>
          <cell r="J128">
            <v>215</v>
          </cell>
          <cell r="K128">
            <v>1.43333333333333</v>
          </cell>
          <cell r="L128">
            <v>600</v>
          </cell>
          <cell r="M128">
            <v>455</v>
          </cell>
          <cell r="N128">
            <v>0.758333333333333</v>
          </cell>
          <cell r="O128">
            <v>500</v>
          </cell>
          <cell r="P128">
            <v>405</v>
          </cell>
          <cell r="Q128">
            <v>0.81</v>
          </cell>
          <cell r="R128">
            <v>300</v>
          </cell>
          <cell r="S128">
            <v>148</v>
          </cell>
          <cell r="T128">
            <v>0.493333333333333</v>
          </cell>
          <cell r="U128">
            <v>250</v>
          </cell>
          <cell r="V128">
            <v>338</v>
          </cell>
          <cell r="W128">
            <v>1.352</v>
          </cell>
          <cell r="X128">
            <v>150</v>
          </cell>
        </row>
        <row r="128">
          <cell r="AA128">
            <v>-0.556213017751479</v>
          </cell>
        </row>
        <row r="128">
          <cell r="AC128">
            <v>150</v>
          </cell>
        </row>
        <row r="129">
          <cell r="C129" t="str">
            <v>6800010CA95-C00</v>
          </cell>
          <cell r="D129" t="str">
            <v>SLT0011515</v>
          </cell>
          <cell r="E129" t="str">
            <v>替代AA95换布套、 加气囊减震、加BH26扶手</v>
          </cell>
          <cell r="F129">
            <v>50</v>
          </cell>
          <cell r="G129">
            <v>192</v>
          </cell>
          <cell r="H129">
            <v>3.84</v>
          </cell>
          <cell r="I129">
            <v>250</v>
          </cell>
          <cell r="J129">
            <v>283</v>
          </cell>
          <cell r="K129">
            <v>1.132</v>
          </cell>
          <cell r="L129">
            <v>800</v>
          </cell>
          <cell r="M129">
            <v>498</v>
          </cell>
          <cell r="N129">
            <v>0.6225</v>
          </cell>
          <cell r="O129">
            <v>600</v>
          </cell>
          <cell r="P129">
            <v>255</v>
          </cell>
          <cell r="Q129">
            <v>0.425</v>
          </cell>
          <cell r="R129">
            <v>300</v>
          </cell>
          <cell r="S129">
            <v>108</v>
          </cell>
          <cell r="T129">
            <v>0.36</v>
          </cell>
          <cell r="U129">
            <v>100</v>
          </cell>
          <cell r="V129">
            <v>1</v>
          </cell>
          <cell r="W129">
            <v>0.01</v>
          </cell>
          <cell r="X129">
            <v>100</v>
          </cell>
        </row>
        <row r="129">
          <cell r="AA129">
            <v>99</v>
          </cell>
        </row>
        <row r="130">
          <cell r="C130" t="str">
            <v>6905020BA95-C00</v>
          </cell>
          <cell r="D130" t="str">
            <v>SLT0011505</v>
          </cell>
          <cell r="E130" t="str">
            <v>J6F</v>
          </cell>
          <cell r="F130">
            <v>100</v>
          </cell>
          <cell r="G130">
            <v>286</v>
          </cell>
          <cell r="H130">
            <v>2.86</v>
          </cell>
          <cell r="I130">
            <v>400</v>
          </cell>
          <cell r="J130">
            <v>498</v>
          </cell>
          <cell r="K130">
            <v>1.245</v>
          </cell>
          <cell r="L130">
            <v>1400</v>
          </cell>
          <cell r="M130">
            <v>1011</v>
          </cell>
          <cell r="N130">
            <v>0.722142857142857</v>
          </cell>
          <cell r="O130">
            <v>1100</v>
          </cell>
          <cell r="P130">
            <v>398</v>
          </cell>
          <cell r="Q130">
            <v>0.361818181818182</v>
          </cell>
          <cell r="R130">
            <v>600</v>
          </cell>
          <cell r="S130">
            <v>300</v>
          </cell>
          <cell r="T130">
            <v>0.5</v>
          </cell>
          <cell r="U130">
            <v>350</v>
          </cell>
          <cell r="V130">
            <v>1</v>
          </cell>
          <cell r="W130">
            <v>0.00285714285714286</v>
          </cell>
          <cell r="X130">
            <v>250</v>
          </cell>
        </row>
        <row r="130">
          <cell r="AA130">
            <v>249</v>
          </cell>
        </row>
        <row r="130">
          <cell r="AC130">
            <v>150</v>
          </cell>
        </row>
        <row r="131">
          <cell r="C131" t="str">
            <v>6905100BA95-C00</v>
          </cell>
          <cell r="D131" t="str">
            <v>SLT0011506</v>
          </cell>
          <cell r="E131" t="str">
            <v>J6F</v>
          </cell>
          <cell r="F131">
            <v>50</v>
          </cell>
          <cell r="G131">
            <v>200</v>
          </cell>
          <cell r="H131">
            <v>4</v>
          </cell>
          <cell r="I131">
            <v>250</v>
          </cell>
          <cell r="J131">
            <v>249</v>
          </cell>
          <cell r="K131">
            <v>0.996</v>
          </cell>
          <cell r="L131">
            <v>800</v>
          </cell>
          <cell r="M131">
            <v>534</v>
          </cell>
          <cell r="N131">
            <v>0.6675</v>
          </cell>
          <cell r="O131">
            <v>600</v>
          </cell>
          <cell r="P131">
            <v>150</v>
          </cell>
          <cell r="Q131">
            <v>0.25</v>
          </cell>
          <cell r="R131">
            <v>300</v>
          </cell>
          <cell r="S131">
            <v>200</v>
          </cell>
          <cell r="T131">
            <v>0.666666666666667</v>
          </cell>
          <cell r="U131">
            <v>100</v>
          </cell>
          <cell r="V131">
            <v>1</v>
          </cell>
          <cell r="W131">
            <v>0.01</v>
          </cell>
          <cell r="X131">
            <v>100</v>
          </cell>
        </row>
        <row r="131">
          <cell r="AA131">
            <v>99</v>
          </cell>
        </row>
        <row r="132">
          <cell r="C132" t="str">
            <v>6903010BA95-C00</v>
          </cell>
          <cell r="D132" t="str">
            <v>SLT0011507</v>
          </cell>
          <cell r="E132" t="str">
            <v>J6F</v>
          </cell>
          <cell r="F132">
            <v>50</v>
          </cell>
          <cell r="G132">
            <v>200</v>
          </cell>
          <cell r="H132">
            <v>4</v>
          </cell>
          <cell r="I132">
            <v>250</v>
          </cell>
          <cell r="J132">
            <v>250</v>
          </cell>
          <cell r="K132">
            <v>1</v>
          </cell>
          <cell r="L132">
            <v>800</v>
          </cell>
          <cell r="M132">
            <v>619</v>
          </cell>
          <cell r="N132">
            <v>0.77375</v>
          </cell>
          <cell r="O132">
            <v>600</v>
          </cell>
          <cell r="P132">
            <v>200</v>
          </cell>
          <cell r="Q132">
            <v>0.333333333333333</v>
          </cell>
          <cell r="R132">
            <v>300</v>
          </cell>
          <cell r="S132">
            <v>100</v>
          </cell>
          <cell r="T132">
            <v>0.333333333333333</v>
          </cell>
          <cell r="U132">
            <v>100</v>
          </cell>
          <cell r="V132">
            <v>1</v>
          </cell>
          <cell r="W132">
            <v>0.01</v>
          </cell>
          <cell r="X132">
            <v>100</v>
          </cell>
        </row>
        <row r="132">
          <cell r="AA132">
            <v>99</v>
          </cell>
        </row>
        <row r="133">
          <cell r="C133" t="str">
            <v>6905100AA97-C00</v>
          </cell>
          <cell r="D133" t="str">
            <v>SLT0011533</v>
          </cell>
          <cell r="E133" t="str">
            <v>J6F</v>
          </cell>
          <cell r="F133">
            <v>50</v>
          </cell>
          <cell r="G133">
            <v>90</v>
          </cell>
          <cell r="H133">
            <v>1.8</v>
          </cell>
          <cell r="I133">
            <v>150</v>
          </cell>
          <cell r="J133">
            <v>200</v>
          </cell>
          <cell r="K133">
            <v>1.33333333333333</v>
          </cell>
          <cell r="L133">
            <v>600</v>
          </cell>
          <cell r="M133">
            <v>635</v>
          </cell>
          <cell r="N133">
            <v>1.05833333333333</v>
          </cell>
          <cell r="O133">
            <v>500</v>
          </cell>
          <cell r="P133">
            <v>232</v>
          </cell>
          <cell r="Q133">
            <v>0.464</v>
          </cell>
          <cell r="R133">
            <v>300</v>
          </cell>
          <cell r="S133">
            <v>250</v>
          </cell>
          <cell r="T133">
            <v>0.833333333333333</v>
          </cell>
          <cell r="U133">
            <v>250</v>
          </cell>
          <cell r="V133">
            <v>389</v>
          </cell>
          <cell r="W133">
            <v>1.556</v>
          </cell>
          <cell r="X133">
            <v>150</v>
          </cell>
        </row>
        <row r="133">
          <cell r="AA133">
            <v>-0.61439588688946</v>
          </cell>
        </row>
        <row r="133">
          <cell r="AC133">
            <v>150</v>
          </cell>
        </row>
        <row r="134">
          <cell r="C134" t="str">
            <v>6903010AA97-C00</v>
          </cell>
          <cell r="D134" t="str">
            <v>SLT0011534</v>
          </cell>
          <cell r="E134" t="str">
            <v>J6F</v>
          </cell>
          <cell r="F134">
            <v>50</v>
          </cell>
          <cell r="G134">
            <v>90</v>
          </cell>
          <cell r="H134">
            <v>1.8</v>
          </cell>
          <cell r="I134">
            <v>150</v>
          </cell>
          <cell r="J134">
            <v>200</v>
          </cell>
          <cell r="K134">
            <v>1.33333333333333</v>
          </cell>
          <cell r="L134">
            <v>600</v>
          </cell>
          <cell r="M134">
            <v>610</v>
          </cell>
          <cell r="N134">
            <v>1.01666666666667</v>
          </cell>
          <cell r="O134">
            <v>500</v>
          </cell>
          <cell r="P134">
            <v>350</v>
          </cell>
          <cell r="Q134">
            <v>0.7</v>
          </cell>
          <cell r="R134">
            <v>300</v>
          </cell>
          <cell r="S134">
            <v>251</v>
          </cell>
          <cell r="T134">
            <v>0.836666666666667</v>
          </cell>
          <cell r="U134">
            <v>250</v>
          </cell>
          <cell r="V134">
            <v>281</v>
          </cell>
          <cell r="W134">
            <v>1.124</v>
          </cell>
          <cell r="X134">
            <v>150</v>
          </cell>
        </row>
        <row r="134">
          <cell r="AA134">
            <v>-0.466192170818505</v>
          </cell>
        </row>
        <row r="134">
          <cell r="AC134">
            <v>150</v>
          </cell>
        </row>
        <row r="135">
          <cell r="C135" t="str">
            <v>6800010-H26-C00</v>
          </cell>
          <cell r="D135" t="str">
            <v>SLT0002174</v>
          </cell>
        </row>
        <row r="135">
          <cell r="P135">
            <v>0</v>
          </cell>
        </row>
        <row r="135">
          <cell r="R135">
            <v>150</v>
          </cell>
          <cell r="S135">
            <v>100</v>
          </cell>
          <cell r="T135">
            <v>0.666666666666667</v>
          </cell>
          <cell r="U135">
            <v>100</v>
          </cell>
          <cell r="V135">
            <v>47</v>
          </cell>
          <cell r="W135">
            <v>0.47</v>
          </cell>
          <cell r="X135">
            <v>50</v>
          </cell>
        </row>
        <row r="135">
          <cell r="AA135">
            <v>0.0638297872340425</v>
          </cell>
        </row>
        <row r="135">
          <cell r="AC135">
            <v>50</v>
          </cell>
        </row>
        <row r="136">
          <cell r="C136" t="str">
            <v>6903010-H22-C00</v>
          </cell>
          <cell r="D136" t="str">
            <v>SLT0002156</v>
          </cell>
        </row>
        <row r="136">
          <cell r="P136">
            <v>20</v>
          </cell>
        </row>
        <row r="136">
          <cell r="R136">
            <v>150</v>
          </cell>
          <cell r="S136">
            <v>50</v>
          </cell>
          <cell r="T136">
            <v>0.333333333333333</v>
          </cell>
          <cell r="U136">
            <v>60</v>
          </cell>
          <cell r="V136">
            <v>50</v>
          </cell>
          <cell r="W136">
            <v>0.833333333333333</v>
          </cell>
          <cell r="X136">
            <v>50</v>
          </cell>
        </row>
        <row r="136">
          <cell r="AA136">
            <v>0</v>
          </cell>
        </row>
        <row r="136">
          <cell r="AC136">
            <v>50</v>
          </cell>
        </row>
        <row r="137">
          <cell r="C137" t="str">
            <v>6903010-H26-C00</v>
          </cell>
          <cell r="D137" t="str">
            <v>SLT0002192</v>
          </cell>
        </row>
        <row r="137">
          <cell r="P137">
            <v>10</v>
          </cell>
        </row>
        <row r="137">
          <cell r="R137">
            <v>50</v>
          </cell>
          <cell r="S137">
            <v>50</v>
          </cell>
          <cell r="T137">
            <v>1</v>
          </cell>
          <cell r="U137">
            <v>40</v>
          </cell>
          <cell r="V137">
            <v>0</v>
          </cell>
          <cell r="W137">
            <v>0</v>
          </cell>
          <cell r="X137">
            <v>0</v>
          </cell>
        </row>
        <row r="137">
          <cell r="AA137" t="e">
            <v>#DIV/0!</v>
          </cell>
        </row>
        <row r="138">
          <cell r="C138" t="str">
            <v>6905020-H26-C00</v>
          </cell>
          <cell r="D138" t="str">
            <v>SLT0002185</v>
          </cell>
        </row>
        <row r="138">
          <cell r="P138">
            <v>0</v>
          </cell>
        </row>
        <row r="138">
          <cell r="R138">
            <v>700</v>
          </cell>
          <cell r="S138">
            <v>90</v>
          </cell>
          <cell r="T138">
            <v>0.128571428571429</v>
          </cell>
          <cell r="U138">
            <v>100</v>
          </cell>
          <cell r="V138">
            <v>50</v>
          </cell>
          <cell r="W138">
            <v>0.5</v>
          </cell>
          <cell r="X138">
            <v>50</v>
          </cell>
        </row>
        <row r="138">
          <cell r="AA138">
            <v>0</v>
          </cell>
        </row>
        <row r="138">
          <cell r="AC138">
            <v>50</v>
          </cell>
        </row>
        <row r="139">
          <cell r="C139" t="str">
            <v>6905020-H95-C00</v>
          </cell>
          <cell r="D139" t="str">
            <v>SLT0011562</v>
          </cell>
        </row>
        <row r="139">
          <cell r="O139">
            <v>50</v>
          </cell>
          <cell r="P139">
            <v>0</v>
          </cell>
          <cell r="Q139">
            <v>0</v>
          </cell>
        </row>
        <row r="139">
          <cell r="T139" t="e">
            <v>#DIV/0!</v>
          </cell>
        </row>
        <row r="139">
          <cell r="W139" t="e">
            <v>#DIV/0!</v>
          </cell>
        </row>
        <row r="139">
          <cell r="AA139" t="e">
            <v>#DIV/0!</v>
          </cell>
        </row>
        <row r="140">
          <cell r="C140" t="str">
            <v>6905100-H87-C00</v>
          </cell>
          <cell r="D140" t="str">
            <v>SLT0011564</v>
          </cell>
        </row>
        <row r="140">
          <cell r="O140">
            <v>50</v>
          </cell>
          <cell r="P140">
            <v>0</v>
          </cell>
          <cell r="Q140">
            <v>0</v>
          </cell>
        </row>
        <row r="140">
          <cell r="T140" t="e">
            <v>#DIV/0!</v>
          </cell>
        </row>
        <row r="140">
          <cell r="W140" t="e">
            <v>#DIV/0!</v>
          </cell>
        </row>
        <row r="140">
          <cell r="AA140" t="e">
            <v>#DIV/0!</v>
          </cell>
        </row>
        <row r="141">
          <cell r="C141" t="str">
            <v>6903010-H87-C00</v>
          </cell>
          <cell r="D141" t="str">
            <v>SLT0011566</v>
          </cell>
        </row>
        <row r="141">
          <cell r="O141">
            <v>50</v>
          </cell>
          <cell r="P141">
            <v>0</v>
          </cell>
          <cell r="Q141">
            <v>0</v>
          </cell>
        </row>
        <row r="141">
          <cell r="T141" t="e">
            <v>#DIV/0!</v>
          </cell>
        </row>
        <row r="141">
          <cell r="W141" t="e">
            <v>#DIV/0!</v>
          </cell>
        </row>
        <row r="141">
          <cell r="AA141" t="e">
            <v>#DIV/0!</v>
          </cell>
        </row>
        <row r="142">
          <cell r="C142" t="str">
            <v>6800010AH95-C00</v>
          </cell>
        </row>
        <row r="142">
          <cell r="O142">
            <v>50</v>
          </cell>
          <cell r="P142">
            <v>0</v>
          </cell>
          <cell r="Q142">
            <v>0</v>
          </cell>
        </row>
        <row r="142">
          <cell r="T142" t="e">
            <v>#DIV/0!</v>
          </cell>
        </row>
        <row r="142">
          <cell r="W142" t="e">
            <v>#DIV/0!</v>
          </cell>
        </row>
        <row r="142">
          <cell r="AA142" t="e">
            <v>#DIV/0!</v>
          </cell>
        </row>
        <row r="143">
          <cell r="F143">
            <v>6500</v>
          </cell>
          <cell r="G143">
            <v>5774</v>
          </cell>
          <cell r="H143">
            <v>0.888307692307692</v>
          </cell>
          <cell r="I143">
            <v>7150</v>
          </cell>
          <cell r="J143">
            <v>9831</v>
          </cell>
          <cell r="K143">
            <v>1.37496503496503</v>
          </cell>
          <cell r="L143">
            <v>28300</v>
          </cell>
          <cell r="M143">
            <v>19938</v>
          </cell>
          <cell r="N143">
            <v>0.70452296819788</v>
          </cell>
          <cell r="O143">
            <v>15100</v>
          </cell>
          <cell r="P143">
            <v>8583</v>
          </cell>
          <cell r="Q143">
            <v>0.56841059602649</v>
          </cell>
          <cell r="R143">
            <v>11300</v>
          </cell>
          <cell r="S143">
            <v>6060</v>
          </cell>
          <cell r="T143">
            <v>0.536283185840708</v>
          </cell>
          <cell r="U143">
            <v>7700</v>
          </cell>
          <cell r="V143">
            <v>5991</v>
          </cell>
          <cell r="W143">
            <v>0.778051948051948</v>
          </cell>
          <cell r="X143">
            <v>7000</v>
          </cell>
        </row>
        <row r="143">
          <cell r="AA143">
            <v>0.168419295610082</v>
          </cell>
        </row>
        <row r="143">
          <cell r="AC143">
            <v>5500</v>
          </cell>
        </row>
        <row r="143">
          <cell r="AH143">
            <v>0</v>
          </cell>
        </row>
        <row r="143">
          <cell r="AM143">
            <v>0</v>
          </cell>
        </row>
        <row r="143">
          <cell r="AO143">
            <v>0</v>
          </cell>
          <cell r="AP143">
            <v>0</v>
          </cell>
        </row>
      </sheetData>
      <sheetData sheetId="2">
        <row r="1">
          <cell r="AC1" t="str">
            <v>制  成</v>
          </cell>
          <cell r="AD1" t="str">
            <v>审  批</v>
          </cell>
        </row>
        <row r="2">
          <cell r="AC2" t="str">
            <v>刘秀娟</v>
          </cell>
        </row>
        <row r="3">
          <cell r="D3" t="str">
            <v>图号</v>
          </cell>
          <cell r="E3" t="str">
            <v>QAD码</v>
          </cell>
          <cell r="F3" t="str">
            <v>备注</v>
          </cell>
        </row>
        <row r="3">
          <cell r="K3" t="str">
            <v>2月发货数量</v>
          </cell>
          <cell r="L3" t="str">
            <v>2月计划准确率</v>
          </cell>
          <cell r="M3" t="str">
            <v>3月销售计划预测</v>
          </cell>
          <cell r="N3" t="str">
            <v>3月发货数量</v>
          </cell>
          <cell r="O3" t="str">
            <v>3月计划准确率</v>
          </cell>
          <cell r="P3" t="str">
            <v>4月销售计划</v>
          </cell>
          <cell r="Q3" t="str">
            <v>4月发货数量</v>
          </cell>
          <cell r="R3" t="str">
            <v>计划准确率</v>
          </cell>
          <cell r="S3" t="str">
            <v>5月销售计划</v>
          </cell>
          <cell r="T3" t="str">
            <v>发货数量</v>
          </cell>
          <cell r="U3" t="str">
            <v>计划准确率</v>
          </cell>
          <cell r="V3" t="str">
            <v>6月销售计划</v>
          </cell>
          <cell r="W3" t="str">
            <v>6月发货数量</v>
          </cell>
          <cell r="X3" t="str">
            <v>计划准确率</v>
          </cell>
          <cell r="Y3" t="str">
            <v>7月销售计划</v>
          </cell>
          <cell r="Z3" t="str">
            <v>7月发货数量</v>
          </cell>
          <cell r="AA3" t="str">
            <v>8月销售计划</v>
          </cell>
          <cell r="AB3" t="str">
            <v>8月发货数量</v>
          </cell>
          <cell r="AC3" t="str">
            <v>计划准确率</v>
          </cell>
          <cell r="AD3" t="str">
            <v>9月预示计划</v>
          </cell>
        </row>
        <row r="4">
          <cell r="G4" t="str">
            <v>1月销售计划数量</v>
          </cell>
          <cell r="H4" t="str">
            <v>1月发货数量</v>
          </cell>
          <cell r="I4" t="str">
            <v>1月计划准确率</v>
          </cell>
          <cell r="J4" t="str">
            <v>2月销售计划预测</v>
          </cell>
        </row>
        <row r="5">
          <cell r="D5" t="str">
            <v>LG1611510310</v>
          </cell>
          <cell r="E5" t="str">
            <v>SLT0010477</v>
          </cell>
          <cell r="F5" t="str">
            <v>带扶手</v>
          </cell>
          <cell r="G5">
            <v>200</v>
          </cell>
          <cell r="H5">
            <v>83</v>
          </cell>
          <cell r="I5">
            <v>0.415</v>
          </cell>
          <cell r="J5">
            <v>200</v>
          </cell>
          <cell r="K5">
            <v>14</v>
          </cell>
          <cell r="L5">
            <v>0.07</v>
          </cell>
          <cell r="M5">
            <v>300</v>
          </cell>
          <cell r="N5">
            <v>495</v>
          </cell>
          <cell r="O5">
            <v>1.65</v>
          </cell>
          <cell r="P5">
            <v>1500</v>
          </cell>
          <cell r="Q5">
            <v>344</v>
          </cell>
          <cell r="R5">
            <v>0.229333333333333</v>
          </cell>
          <cell r="S5">
            <v>300</v>
          </cell>
          <cell r="T5">
            <v>154</v>
          </cell>
          <cell r="U5">
            <v>0.513333333333333</v>
          </cell>
          <cell r="V5">
            <v>200</v>
          </cell>
          <cell r="W5">
            <v>196</v>
          </cell>
          <cell r="X5">
            <v>0.98</v>
          </cell>
          <cell r="Y5">
            <v>200</v>
          </cell>
          <cell r="Z5">
            <v>200</v>
          </cell>
          <cell r="AA5">
            <v>150</v>
          </cell>
          <cell r="AB5">
            <v>300</v>
          </cell>
          <cell r="AC5">
            <v>2</v>
          </cell>
          <cell r="AD5">
            <v>150</v>
          </cell>
        </row>
        <row r="6">
          <cell r="D6" t="str">
            <v>LG1613510160</v>
          </cell>
          <cell r="E6" t="str">
            <v>SLT0002773</v>
          </cell>
        </row>
        <row r="6">
          <cell r="G6">
            <v>600</v>
          </cell>
          <cell r="H6">
            <v>786</v>
          </cell>
          <cell r="I6">
            <v>1.31</v>
          </cell>
          <cell r="J6">
            <v>800</v>
          </cell>
          <cell r="K6">
            <v>1063</v>
          </cell>
          <cell r="L6">
            <v>1.32875</v>
          </cell>
          <cell r="M6">
            <v>1500</v>
          </cell>
          <cell r="N6">
            <v>842</v>
          </cell>
          <cell r="O6">
            <v>0.561333333333333</v>
          </cell>
          <cell r="P6">
            <v>1500</v>
          </cell>
          <cell r="Q6">
            <v>1251</v>
          </cell>
          <cell r="R6">
            <v>0.834</v>
          </cell>
          <cell r="S6">
            <v>800</v>
          </cell>
          <cell r="T6">
            <v>788</v>
          </cell>
          <cell r="U6">
            <v>0.985</v>
          </cell>
          <cell r="V6">
            <v>900</v>
          </cell>
          <cell r="W6">
            <v>720</v>
          </cell>
          <cell r="X6">
            <v>0.8</v>
          </cell>
          <cell r="Y6">
            <v>800</v>
          </cell>
          <cell r="Z6">
            <v>800</v>
          </cell>
          <cell r="AA6">
            <v>500</v>
          </cell>
          <cell r="AB6">
            <v>1339</v>
          </cell>
          <cell r="AC6">
            <v>2.678</v>
          </cell>
          <cell r="AD6">
            <v>1200</v>
          </cell>
        </row>
        <row r="7">
          <cell r="D7" t="str">
            <v>LG1613510160</v>
          </cell>
          <cell r="E7" t="str">
            <v>SLT0002773</v>
          </cell>
        </row>
        <row r="7">
          <cell r="G7">
            <v>600</v>
          </cell>
          <cell r="H7">
            <v>786</v>
          </cell>
          <cell r="I7">
            <v>1.31</v>
          </cell>
          <cell r="J7">
            <v>800</v>
          </cell>
          <cell r="K7">
            <v>1063</v>
          </cell>
          <cell r="L7">
            <v>1.32875</v>
          </cell>
          <cell r="M7">
            <v>1500</v>
          </cell>
          <cell r="N7">
            <v>842</v>
          </cell>
          <cell r="O7">
            <v>0.561333333333333</v>
          </cell>
          <cell r="P7">
            <v>1500</v>
          </cell>
          <cell r="Q7">
            <v>1251</v>
          </cell>
          <cell r="R7">
            <v>0.834</v>
          </cell>
          <cell r="S7">
            <v>800</v>
          </cell>
          <cell r="T7">
            <v>788</v>
          </cell>
          <cell r="U7">
            <v>0.985</v>
          </cell>
          <cell r="V7">
            <v>900</v>
          </cell>
          <cell r="W7">
            <v>720</v>
          </cell>
          <cell r="X7">
            <v>0.8</v>
          </cell>
          <cell r="Y7">
            <v>800</v>
          </cell>
          <cell r="Z7">
            <v>800</v>
          </cell>
          <cell r="AA7">
            <v>500</v>
          </cell>
          <cell r="AB7">
            <v>1339</v>
          </cell>
          <cell r="AC7">
            <v>2.678</v>
          </cell>
          <cell r="AD7">
            <v>1200</v>
          </cell>
        </row>
        <row r="8">
          <cell r="D8" t="str">
            <v>LG1613510160</v>
          </cell>
          <cell r="E8" t="str">
            <v>SLT0002773</v>
          </cell>
        </row>
        <row r="8">
          <cell r="G8">
            <v>600</v>
          </cell>
          <cell r="H8">
            <v>786</v>
          </cell>
          <cell r="I8">
            <v>1.31</v>
          </cell>
          <cell r="J8">
            <v>800</v>
          </cell>
          <cell r="K8">
            <v>1063</v>
          </cell>
          <cell r="L8">
            <v>1.32875</v>
          </cell>
          <cell r="M8">
            <v>1500</v>
          </cell>
          <cell r="N8">
            <v>842</v>
          </cell>
          <cell r="O8">
            <v>0.561333333333333</v>
          </cell>
          <cell r="P8">
            <v>1500</v>
          </cell>
          <cell r="Q8">
            <v>1251</v>
          </cell>
          <cell r="R8">
            <v>0.834</v>
          </cell>
          <cell r="S8">
            <v>800</v>
          </cell>
          <cell r="T8">
            <v>788</v>
          </cell>
          <cell r="U8">
            <v>0.985</v>
          </cell>
          <cell r="V8">
            <v>900</v>
          </cell>
          <cell r="W8">
            <v>720</v>
          </cell>
          <cell r="X8">
            <v>0.8</v>
          </cell>
          <cell r="Y8">
            <v>800</v>
          </cell>
          <cell r="Z8">
            <v>800</v>
          </cell>
          <cell r="AA8">
            <v>500</v>
          </cell>
          <cell r="AB8">
            <v>1339</v>
          </cell>
          <cell r="AC8">
            <v>2.678</v>
          </cell>
          <cell r="AD8">
            <v>1200</v>
          </cell>
        </row>
        <row r="9">
          <cell r="D9" t="str">
            <v>LZ161351000330</v>
          </cell>
          <cell r="E9" t="str">
            <v>SLT0010699</v>
          </cell>
          <cell r="F9" t="str">
            <v>不带扶手</v>
          </cell>
          <cell r="G9">
            <v>150</v>
          </cell>
          <cell r="H9">
            <v>50</v>
          </cell>
          <cell r="I9">
            <v>0.333333333333333</v>
          </cell>
          <cell r="J9">
            <v>100</v>
          </cell>
          <cell r="K9">
            <v>0</v>
          </cell>
          <cell r="L9">
            <v>0</v>
          </cell>
          <cell r="M9">
            <v>100</v>
          </cell>
          <cell r="N9">
            <v>380</v>
          </cell>
          <cell r="O9">
            <v>3.8</v>
          </cell>
          <cell r="P9">
            <v>1000</v>
          </cell>
          <cell r="Q9">
            <v>536</v>
          </cell>
          <cell r="R9">
            <v>0.536</v>
          </cell>
          <cell r="S9">
            <v>400</v>
          </cell>
          <cell r="T9">
            <v>221</v>
          </cell>
          <cell r="U9">
            <v>0.5525</v>
          </cell>
          <cell r="V9">
            <v>300</v>
          </cell>
          <cell r="W9">
            <v>152</v>
          </cell>
          <cell r="X9">
            <v>0.506666666666667</v>
          </cell>
          <cell r="Y9">
            <v>200</v>
          </cell>
          <cell r="Z9">
            <v>200</v>
          </cell>
          <cell r="AA9">
            <v>150</v>
          </cell>
          <cell r="AB9">
            <v>172</v>
          </cell>
          <cell r="AC9">
            <v>1.14666666666667</v>
          </cell>
          <cell r="AD9">
            <v>150</v>
          </cell>
        </row>
        <row r="10">
          <cell r="D10" t="str">
            <v>LG1611510320</v>
          </cell>
          <cell r="E10" t="str">
            <v>SLT0010478</v>
          </cell>
        </row>
        <row r="10">
          <cell r="G10">
            <v>80</v>
          </cell>
          <cell r="H10">
            <v>40</v>
          </cell>
          <cell r="I10">
            <v>0.5</v>
          </cell>
          <cell r="J10">
            <v>50</v>
          </cell>
          <cell r="K10">
            <v>128</v>
          </cell>
          <cell r="L10">
            <v>2.56</v>
          </cell>
          <cell r="M10">
            <v>80</v>
          </cell>
          <cell r="N10">
            <v>20</v>
          </cell>
          <cell r="O10">
            <v>0.25</v>
          </cell>
          <cell r="P10">
            <v>120</v>
          </cell>
          <cell r="Q10">
            <v>56</v>
          </cell>
          <cell r="R10">
            <v>0.466666666666667</v>
          </cell>
          <cell r="S10">
            <v>80</v>
          </cell>
          <cell r="T10">
            <v>28</v>
          </cell>
          <cell r="U10">
            <v>0.35</v>
          </cell>
          <cell r="V10">
            <v>60</v>
          </cell>
          <cell r="W10">
            <v>0</v>
          </cell>
          <cell r="X10">
            <v>0</v>
          </cell>
          <cell r="Y10">
            <v>30</v>
          </cell>
          <cell r="Z10">
            <v>30</v>
          </cell>
          <cell r="AA10">
            <v>50</v>
          </cell>
          <cell r="AB10">
            <v>28</v>
          </cell>
          <cell r="AC10">
            <v>0.56</v>
          </cell>
          <cell r="AD10">
            <v>50</v>
          </cell>
        </row>
        <row r="11">
          <cell r="D11" t="str">
            <v>LZ161351000360</v>
          </cell>
          <cell r="E11" t="str">
            <v>SLT0010846</v>
          </cell>
        </row>
        <row r="11">
          <cell r="G11">
            <v>80</v>
          </cell>
          <cell r="H11">
            <v>40</v>
          </cell>
          <cell r="I11">
            <v>0.5</v>
          </cell>
          <cell r="J11">
            <v>50</v>
          </cell>
          <cell r="K11">
            <v>128</v>
          </cell>
          <cell r="L11">
            <v>2.56</v>
          </cell>
          <cell r="M11">
            <v>80</v>
          </cell>
          <cell r="N11">
            <v>20</v>
          </cell>
          <cell r="O11">
            <v>0.25</v>
          </cell>
          <cell r="P11">
            <v>120</v>
          </cell>
          <cell r="Q11">
            <v>54</v>
          </cell>
          <cell r="R11">
            <v>0.45</v>
          </cell>
          <cell r="S11">
            <v>80</v>
          </cell>
          <cell r="T11">
            <v>36</v>
          </cell>
          <cell r="U11">
            <v>0.45</v>
          </cell>
          <cell r="V11">
            <v>60</v>
          </cell>
          <cell r="W11">
            <v>36</v>
          </cell>
          <cell r="X11">
            <v>0.6</v>
          </cell>
          <cell r="Y11">
            <v>30</v>
          </cell>
          <cell r="Z11">
            <v>30</v>
          </cell>
          <cell r="AA11">
            <v>50</v>
          </cell>
          <cell r="AB11">
            <v>26</v>
          </cell>
          <cell r="AC11">
            <v>0.52</v>
          </cell>
          <cell r="AD11">
            <v>50</v>
          </cell>
        </row>
        <row r="12">
          <cell r="D12" t="str">
            <v>LG1612510170/1</v>
          </cell>
          <cell r="E12" t="str">
            <v>SLT0010592</v>
          </cell>
        </row>
        <row r="12">
          <cell r="G12">
            <v>20</v>
          </cell>
          <cell r="H12">
            <v>0</v>
          </cell>
          <cell r="I12">
            <v>0</v>
          </cell>
          <cell r="J12">
            <v>20</v>
          </cell>
          <cell r="K12">
            <v>0</v>
          </cell>
          <cell r="L12">
            <v>0</v>
          </cell>
          <cell r="M12">
            <v>20</v>
          </cell>
          <cell r="N12">
            <v>404</v>
          </cell>
          <cell r="O12">
            <v>20.2</v>
          </cell>
          <cell r="P12">
            <v>1000</v>
          </cell>
          <cell r="Q12">
            <v>543</v>
          </cell>
          <cell r="R12">
            <v>0.543</v>
          </cell>
          <cell r="S12">
            <v>400</v>
          </cell>
          <cell r="T12">
            <v>336</v>
          </cell>
          <cell r="U12">
            <v>0.84</v>
          </cell>
          <cell r="V12">
            <v>300</v>
          </cell>
          <cell r="W12">
            <v>247</v>
          </cell>
          <cell r="X12">
            <v>0.823333333333333</v>
          </cell>
          <cell r="Y12">
            <v>200</v>
          </cell>
          <cell r="Z12">
            <v>223</v>
          </cell>
          <cell r="AA12">
            <v>200</v>
          </cell>
          <cell r="AB12">
            <v>287</v>
          </cell>
          <cell r="AC12">
            <v>1.435</v>
          </cell>
        </row>
        <row r="13">
          <cell r="D13" t="str">
            <v>YZ166251000038/2</v>
          </cell>
          <cell r="E13" t="str">
            <v>SHT0015382</v>
          </cell>
          <cell r="F13" t="str">
            <v>重汽单通风</v>
          </cell>
        </row>
        <row r="13">
          <cell r="P13">
            <v>20</v>
          </cell>
          <cell r="Q13">
            <v>20</v>
          </cell>
          <cell r="R13">
            <v>1</v>
          </cell>
        </row>
        <row r="13">
          <cell r="U13" t="e">
            <v>#DIV/0!</v>
          </cell>
        </row>
        <row r="13">
          <cell r="Y13">
            <v>60</v>
          </cell>
          <cell r="Z13">
            <v>4</v>
          </cell>
          <cell r="AA13">
            <v>20</v>
          </cell>
        </row>
        <row r="13">
          <cell r="AC13">
            <v>0</v>
          </cell>
          <cell r="AD13">
            <v>60</v>
          </cell>
        </row>
        <row r="14">
          <cell r="D14" t="str">
            <v>YZ166251000039/2</v>
          </cell>
          <cell r="E14" t="str">
            <v>SHT0015389</v>
          </cell>
        </row>
        <row r="14">
          <cell r="P14">
            <v>20</v>
          </cell>
          <cell r="Q14">
            <v>20</v>
          </cell>
          <cell r="R14">
            <v>1</v>
          </cell>
        </row>
        <row r="14">
          <cell r="U14" t="e">
            <v>#DIV/0!</v>
          </cell>
        </row>
        <row r="14">
          <cell r="Y14">
            <v>60</v>
          </cell>
          <cell r="Z14">
            <v>4</v>
          </cell>
          <cell r="AA14">
            <v>20</v>
          </cell>
        </row>
        <row r="14">
          <cell r="AC14">
            <v>0</v>
          </cell>
          <cell r="AD14">
            <v>60</v>
          </cell>
        </row>
        <row r="15">
          <cell r="D15" t="str">
            <v>YZ166251000040/2</v>
          </cell>
          <cell r="E15" t="str">
            <v>SHT0015392</v>
          </cell>
        </row>
        <row r="15">
          <cell r="P15">
            <v>20</v>
          </cell>
          <cell r="Q15">
            <v>20</v>
          </cell>
          <cell r="R15">
            <v>1</v>
          </cell>
        </row>
        <row r="15">
          <cell r="U15" t="e">
            <v>#DIV/0!</v>
          </cell>
        </row>
        <row r="15">
          <cell r="Y15">
            <v>60</v>
          </cell>
          <cell r="Z15">
            <v>4</v>
          </cell>
          <cell r="AA15">
            <v>20</v>
          </cell>
        </row>
        <row r="15">
          <cell r="AC15">
            <v>0</v>
          </cell>
          <cell r="AD15">
            <v>60</v>
          </cell>
        </row>
        <row r="16">
          <cell r="D16" t="str">
            <v>AZ166251000022/2</v>
          </cell>
          <cell r="E16" t="str">
            <v>SHT0015852</v>
          </cell>
          <cell r="F16" t="str">
            <v>新产品</v>
          </cell>
        </row>
        <row r="16">
          <cell r="Y16">
            <v>0</v>
          </cell>
          <cell r="Z16">
            <v>6</v>
          </cell>
          <cell r="AA16">
            <v>15</v>
          </cell>
          <cell r="AB16">
            <v>4</v>
          </cell>
          <cell r="AC16">
            <v>0.266666666666667</v>
          </cell>
          <cell r="AD16">
            <v>15</v>
          </cell>
        </row>
        <row r="17">
          <cell r="D17" t="str">
            <v>AZ166251000021/2</v>
          </cell>
          <cell r="E17" t="str">
            <v>SHT0015858</v>
          </cell>
        </row>
        <row r="17">
          <cell r="Y17">
            <v>0</v>
          </cell>
          <cell r="Z17">
            <v>6</v>
          </cell>
          <cell r="AA17">
            <v>15</v>
          </cell>
          <cell r="AB17">
            <v>4</v>
          </cell>
          <cell r="AC17">
            <v>0.266666666666667</v>
          </cell>
          <cell r="AD17">
            <v>15</v>
          </cell>
        </row>
        <row r="18">
          <cell r="D18" t="str">
            <v>WG1662511055/2</v>
          </cell>
          <cell r="E18" t="str">
            <v>SHT0013252</v>
          </cell>
        </row>
        <row r="18">
          <cell r="Y18">
            <v>0</v>
          </cell>
          <cell r="Z18">
            <v>6</v>
          </cell>
          <cell r="AA18">
            <v>15</v>
          </cell>
          <cell r="AB18">
            <v>4</v>
          </cell>
          <cell r="AC18">
            <v>0.266666666666667</v>
          </cell>
          <cell r="AD18">
            <v>15</v>
          </cell>
        </row>
        <row r="19">
          <cell r="D19" t="str">
            <v>YZ166251000042/2</v>
          </cell>
          <cell r="E19" t="str">
            <v>SHT0015846</v>
          </cell>
          <cell r="F19" t="str">
            <v>自卸车</v>
          </cell>
        </row>
        <row r="19">
          <cell r="Y19">
            <v>0</v>
          </cell>
          <cell r="Z19">
            <v>50</v>
          </cell>
          <cell r="AA19">
            <v>260</v>
          </cell>
          <cell r="AB19">
            <v>195</v>
          </cell>
          <cell r="AC19">
            <v>0.75</v>
          </cell>
          <cell r="AD19">
            <v>150</v>
          </cell>
        </row>
        <row r="20">
          <cell r="D20" t="str">
            <v>YZ166251000008/1</v>
          </cell>
          <cell r="E20" t="str">
            <v>SHT0014651</v>
          </cell>
        </row>
        <row r="20">
          <cell r="Y20">
            <v>0</v>
          </cell>
          <cell r="Z20">
            <v>50</v>
          </cell>
          <cell r="AA20">
            <v>260</v>
          </cell>
          <cell r="AB20">
            <v>221</v>
          </cell>
          <cell r="AC20">
            <v>0.85</v>
          </cell>
          <cell r="AD20">
            <v>200</v>
          </cell>
        </row>
        <row r="21">
          <cell r="D21" t="str">
            <v>YZ166251000009/1</v>
          </cell>
          <cell r="E21" t="str">
            <v>SHT0014655</v>
          </cell>
        </row>
        <row r="21">
          <cell r="Y21">
            <v>0</v>
          </cell>
          <cell r="Z21">
            <v>50</v>
          </cell>
          <cell r="AA21">
            <v>260</v>
          </cell>
          <cell r="AB21">
            <v>221</v>
          </cell>
          <cell r="AC21">
            <v>0.85</v>
          </cell>
          <cell r="AD21">
            <v>200</v>
          </cell>
        </row>
        <row r="22">
          <cell r="G22">
            <v>2150</v>
          </cell>
          <cell r="H22">
            <v>2491</v>
          </cell>
          <cell r="I22">
            <v>1.15860465116279</v>
          </cell>
          <cell r="J22">
            <v>2820</v>
          </cell>
          <cell r="K22">
            <v>3459</v>
          </cell>
          <cell r="L22">
            <v>1.22659574468085</v>
          </cell>
          <cell r="M22">
            <v>5080</v>
          </cell>
          <cell r="N22">
            <v>3845</v>
          </cell>
          <cell r="O22">
            <v>0.756889763779528</v>
          </cell>
          <cell r="P22">
            <v>8300</v>
          </cell>
          <cell r="Q22">
            <v>5346</v>
          </cell>
          <cell r="R22">
            <v>0.644096385542169</v>
          </cell>
          <cell r="S22">
            <v>3660</v>
          </cell>
          <cell r="T22">
            <v>3139</v>
          </cell>
          <cell r="U22">
            <v>0.857650273224044</v>
          </cell>
          <cell r="V22">
            <v>3620</v>
          </cell>
          <cell r="W22">
            <v>2791</v>
          </cell>
          <cell r="X22">
            <v>0.770994475138122</v>
          </cell>
          <cell r="Y22">
            <v>3240</v>
          </cell>
          <cell r="Z22">
            <v>3095</v>
          </cell>
          <cell r="AA22">
            <v>2160</v>
          </cell>
          <cell r="AB22">
            <v>4830</v>
          </cell>
          <cell r="AC22">
            <v>2.23611111111111</v>
          </cell>
          <cell r="AD22">
            <v>4180</v>
          </cell>
        </row>
        <row r="23">
          <cell r="D23" t="str">
            <v>X168100000004</v>
          </cell>
          <cell r="E23" t="str">
            <v>SBS0010125</v>
          </cell>
          <cell r="F23" t="str">
            <v>奥杰</v>
          </cell>
          <cell r="G23">
            <v>500</v>
          </cell>
          <cell r="H23">
            <v>210</v>
          </cell>
          <cell r="I23">
            <v>0.42</v>
          </cell>
          <cell r="J23">
            <v>1000</v>
          </cell>
          <cell r="K23">
            <v>783</v>
          </cell>
          <cell r="L23">
            <v>0.783</v>
          </cell>
          <cell r="M23">
            <v>1500</v>
          </cell>
          <cell r="N23">
            <v>950</v>
          </cell>
          <cell r="O23">
            <v>0.633333333333333</v>
          </cell>
          <cell r="P23">
            <v>1200</v>
          </cell>
          <cell r="Q23">
            <v>995</v>
          </cell>
          <cell r="R23">
            <v>0.829166666666667</v>
          </cell>
          <cell r="S23">
            <v>800</v>
          </cell>
          <cell r="T23">
            <v>688</v>
          </cell>
          <cell r="U23">
            <v>0.86</v>
          </cell>
          <cell r="V23">
            <v>1400</v>
          </cell>
          <cell r="W23">
            <v>1209</v>
          </cell>
          <cell r="X23">
            <v>0.863571428571429</v>
          </cell>
          <cell r="Y23">
            <v>1100</v>
          </cell>
          <cell r="Z23">
            <v>1058</v>
          </cell>
          <cell r="AA23">
            <v>1100</v>
          </cell>
          <cell r="AB23">
            <v>1000</v>
          </cell>
          <cell r="AC23">
            <v>0.909090909090909</v>
          </cell>
          <cell r="AD23">
            <v>1000</v>
          </cell>
        </row>
        <row r="24">
          <cell r="D24" t="str">
            <v>X168100000003</v>
          </cell>
          <cell r="E24" t="str">
            <v>SBS0010126</v>
          </cell>
        </row>
        <row r="24">
          <cell r="G24">
            <v>500</v>
          </cell>
          <cell r="H24">
            <v>210</v>
          </cell>
          <cell r="I24">
            <v>0.42</v>
          </cell>
          <cell r="J24">
            <v>1000</v>
          </cell>
          <cell r="K24">
            <v>803</v>
          </cell>
          <cell r="L24">
            <v>0.803</v>
          </cell>
          <cell r="M24">
            <v>1500</v>
          </cell>
          <cell r="N24">
            <v>950</v>
          </cell>
          <cell r="O24">
            <v>0.633333333333333</v>
          </cell>
          <cell r="P24">
            <v>1200</v>
          </cell>
          <cell r="Q24">
            <v>995</v>
          </cell>
          <cell r="R24">
            <v>0.829166666666667</v>
          </cell>
          <cell r="S24">
            <v>800</v>
          </cell>
          <cell r="T24">
            <v>716</v>
          </cell>
          <cell r="U24">
            <v>0.895</v>
          </cell>
          <cell r="V24">
            <v>1400</v>
          </cell>
          <cell r="W24">
            <v>1209</v>
          </cell>
          <cell r="X24">
            <v>0.863571428571429</v>
          </cell>
          <cell r="Y24">
            <v>1100</v>
          </cell>
          <cell r="Z24">
            <v>1058</v>
          </cell>
          <cell r="AA24">
            <v>1100</v>
          </cell>
          <cell r="AB24">
            <v>1000</v>
          </cell>
          <cell r="AC24">
            <v>0.909090909090909</v>
          </cell>
          <cell r="AD24">
            <v>1000</v>
          </cell>
        </row>
        <row r="25">
          <cell r="G25">
            <v>1000</v>
          </cell>
          <cell r="H25">
            <v>420</v>
          </cell>
          <cell r="I25">
            <v>0.42</v>
          </cell>
          <cell r="J25">
            <v>2000</v>
          </cell>
          <cell r="K25">
            <v>1586</v>
          </cell>
          <cell r="L25">
            <v>0.793</v>
          </cell>
          <cell r="M25">
            <v>3000</v>
          </cell>
          <cell r="N25">
            <v>1900</v>
          </cell>
          <cell r="O25">
            <v>0.633333333333333</v>
          </cell>
          <cell r="P25">
            <v>2400</v>
          </cell>
          <cell r="Q25">
            <v>1990</v>
          </cell>
          <cell r="R25">
            <v>0.829166666666667</v>
          </cell>
          <cell r="S25">
            <v>1600</v>
          </cell>
          <cell r="T25">
            <v>1404</v>
          </cell>
          <cell r="U25">
            <v>0.8775</v>
          </cell>
          <cell r="V25">
            <v>2800</v>
          </cell>
          <cell r="W25">
            <v>2418</v>
          </cell>
          <cell r="X25">
            <v>0.863571428571429</v>
          </cell>
          <cell r="Y25">
            <v>2200</v>
          </cell>
          <cell r="Z25">
            <v>2116</v>
          </cell>
          <cell r="AA25">
            <v>2200</v>
          </cell>
          <cell r="AB25">
            <v>2000</v>
          </cell>
          <cell r="AC25">
            <v>0.909090909090909</v>
          </cell>
          <cell r="AD25">
            <v>2000</v>
          </cell>
        </row>
        <row r="26">
          <cell r="D26" t="str">
            <v>6800010-E411</v>
          </cell>
          <cell r="E26" t="str">
            <v>SLT0002528</v>
          </cell>
          <cell r="F26" t="str">
            <v>虎V-2020</v>
          </cell>
          <cell r="G26">
            <v>500</v>
          </cell>
          <cell r="H26">
            <v>160</v>
          </cell>
          <cell r="I26">
            <v>0.32</v>
          </cell>
          <cell r="J26">
            <v>200</v>
          </cell>
          <cell r="K26">
            <v>0</v>
          </cell>
          <cell r="L26">
            <v>0</v>
          </cell>
          <cell r="M26">
            <v>400</v>
          </cell>
          <cell r="N26">
            <v>264</v>
          </cell>
          <cell r="O26">
            <v>0.66</v>
          </cell>
          <cell r="P26">
            <v>400</v>
          </cell>
          <cell r="Q26">
            <v>369</v>
          </cell>
          <cell r="R26">
            <v>0.9225</v>
          </cell>
          <cell r="S26">
            <v>200</v>
          </cell>
          <cell r="T26">
            <v>150</v>
          </cell>
          <cell r="U26">
            <v>0.75</v>
          </cell>
          <cell r="V26">
            <v>150</v>
          </cell>
          <cell r="W26">
            <v>50</v>
          </cell>
          <cell r="X26">
            <v>0.333333333333333</v>
          </cell>
          <cell r="Y26">
            <v>100</v>
          </cell>
          <cell r="Z26">
            <v>50</v>
          </cell>
          <cell r="AA26">
            <v>100</v>
          </cell>
          <cell r="AB26">
            <v>86</v>
          </cell>
          <cell r="AC26">
            <v>0.86</v>
          </cell>
          <cell r="AD26">
            <v>150</v>
          </cell>
        </row>
        <row r="27">
          <cell r="D27" t="str">
            <v>6905020-E411</v>
          </cell>
          <cell r="E27" t="str">
            <v>SLT0002529</v>
          </cell>
          <cell r="F27" t="str">
            <v>虎V-2020</v>
          </cell>
          <cell r="G27">
            <v>700</v>
          </cell>
          <cell r="H27">
            <v>500</v>
          </cell>
          <cell r="I27">
            <v>0.714285714285714</v>
          </cell>
          <cell r="J27">
            <v>500</v>
          </cell>
          <cell r="K27">
            <v>975</v>
          </cell>
          <cell r="L27">
            <v>1.95</v>
          </cell>
          <cell r="M27">
            <v>2200</v>
          </cell>
          <cell r="N27">
            <v>1671</v>
          </cell>
          <cell r="O27">
            <v>0.759545454545455</v>
          </cell>
          <cell r="P27">
            <v>2000</v>
          </cell>
          <cell r="Q27">
            <v>857</v>
          </cell>
          <cell r="R27">
            <v>0.4285</v>
          </cell>
          <cell r="S27">
            <v>800</v>
          </cell>
          <cell r="T27">
            <v>400</v>
          </cell>
          <cell r="U27">
            <v>0.5</v>
          </cell>
          <cell r="V27">
            <v>700</v>
          </cell>
          <cell r="W27">
            <v>468</v>
          </cell>
          <cell r="X27">
            <v>0.668571428571429</v>
          </cell>
          <cell r="Y27">
            <v>600</v>
          </cell>
          <cell r="Z27">
            <v>549</v>
          </cell>
          <cell r="AA27">
            <v>600</v>
          </cell>
          <cell r="AB27">
            <v>400</v>
          </cell>
          <cell r="AC27">
            <v>0.666666666666667</v>
          </cell>
          <cell r="AD27">
            <v>500</v>
          </cell>
        </row>
        <row r="28">
          <cell r="D28" t="str">
            <v>6905100-E411</v>
          </cell>
          <cell r="E28" t="str">
            <v>SLT0002530</v>
          </cell>
          <cell r="F28" t="str">
            <v>虎V-2020</v>
          </cell>
          <cell r="G28">
            <v>700</v>
          </cell>
          <cell r="H28">
            <v>603</v>
          </cell>
          <cell r="I28">
            <v>0.861428571428571</v>
          </cell>
          <cell r="J28">
            <v>500</v>
          </cell>
          <cell r="K28">
            <v>847</v>
          </cell>
          <cell r="L28">
            <v>1.694</v>
          </cell>
          <cell r="M28">
            <v>2200</v>
          </cell>
          <cell r="N28">
            <v>1689</v>
          </cell>
          <cell r="O28">
            <v>0.767727272727273</v>
          </cell>
          <cell r="P28">
            <v>2000</v>
          </cell>
          <cell r="Q28">
            <v>842</v>
          </cell>
          <cell r="R28">
            <v>0.421</v>
          </cell>
          <cell r="S28">
            <v>800</v>
          </cell>
          <cell r="T28">
            <v>400</v>
          </cell>
          <cell r="U28">
            <v>0.5</v>
          </cell>
          <cell r="V28">
            <v>700</v>
          </cell>
          <cell r="W28">
            <v>472</v>
          </cell>
          <cell r="X28">
            <v>0.674285714285714</v>
          </cell>
          <cell r="Y28">
            <v>600</v>
          </cell>
          <cell r="Z28">
            <v>543</v>
          </cell>
          <cell r="AA28">
            <v>600</v>
          </cell>
          <cell r="AB28">
            <v>380</v>
          </cell>
          <cell r="AC28">
            <v>0.633333333333333</v>
          </cell>
          <cell r="AD28">
            <v>500</v>
          </cell>
        </row>
        <row r="29">
          <cell r="D29" t="str">
            <v>6903010-E411</v>
          </cell>
          <cell r="E29" t="str">
            <v>SLT0002531</v>
          </cell>
          <cell r="F29" t="str">
            <v>虎V-2020</v>
          </cell>
          <cell r="G29">
            <v>700</v>
          </cell>
          <cell r="H29">
            <v>700</v>
          </cell>
          <cell r="I29">
            <v>1</v>
          </cell>
          <cell r="J29">
            <v>500</v>
          </cell>
          <cell r="K29">
            <v>765</v>
          </cell>
          <cell r="L29">
            <v>1.53</v>
          </cell>
          <cell r="M29">
            <v>2200</v>
          </cell>
          <cell r="N29">
            <v>1807</v>
          </cell>
          <cell r="O29">
            <v>0.821363636363636</v>
          </cell>
          <cell r="P29">
            <v>2000</v>
          </cell>
          <cell r="Q29">
            <v>713</v>
          </cell>
          <cell r="R29">
            <v>0.3565</v>
          </cell>
          <cell r="S29">
            <v>800</v>
          </cell>
          <cell r="T29">
            <v>348</v>
          </cell>
          <cell r="U29">
            <v>0.435</v>
          </cell>
          <cell r="V29">
            <v>700</v>
          </cell>
          <cell r="W29">
            <v>433</v>
          </cell>
          <cell r="X29">
            <v>0.618571428571429</v>
          </cell>
          <cell r="Y29">
            <v>600</v>
          </cell>
          <cell r="Z29">
            <v>499</v>
          </cell>
          <cell r="AA29">
            <v>600</v>
          </cell>
          <cell r="AB29">
            <v>410</v>
          </cell>
          <cell r="AC29">
            <v>0.683333333333333</v>
          </cell>
          <cell r="AD29">
            <v>500</v>
          </cell>
        </row>
        <row r="30">
          <cell r="D30" t="str">
            <v>6900015-H26-C00</v>
          </cell>
          <cell r="E30" t="str">
            <v>SLT0001578</v>
          </cell>
        </row>
        <row r="30">
          <cell r="G30">
            <v>1300</v>
          </cell>
          <cell r="H30">
            <v>800</v>
          </cell>
          <cell r="I30">
            <v>0.615384615384615</v>
          </cell>
          <cell r="J30">
            <v>1500</v>
          </cell>
          <cell r="K30">
            <v>2500</v>
          </cell>
          <cell r="L30">
            <v>1.66666666666667</v>
          </cell>
          <cell r="M30">
            <v>5000</v>
          </cell>
          <cell r="N30">
            <v>4000</v>
          </cell>
          <cell r="O30">
            <v>0.8</v>
          </cell>
          <cell r="P30">
            <v>3000</v>
          </cell>
          <cell r="Q30">
            <v>600</v>
          </cell>
          <cell r="R30">
            <v>0.2</v>
          </cell>
          <cell r="S30">
            <v>2000</v>
          </cell>
          <cell r="T30">
            <v>1050</v>
          </cell>
          <cell r="U30">
            <v>0.525</v>
          </cell>
          <cell r="V30">
            <v>1300</v>
          </cell>
          <cell r="W30">
            <v>1600</v>
          </cell>
          <cell r="X30">
            <v>1.23076923076923</v>
          </cell>
          <cell r="Y30">
            <v>1300</v>
          </cell>
          <cell r="Z30">
            <v>0</v>
          </cell>
          <cell r="AA30">
            <v>1300</v>
          </cell>
          <cell r="AB30">
            <v>600</v>
          </cell>
          <cell r="AC30">
            <v>0.461538461538462</v>
          </cell>
          <cell r="AD30">
            <v>1200</v>
          </cell>
        </row>
        <row r="31">
          <cell r="D31" t="str">
            <v>6800010AA95-C00</v>
          </cell>
          <cell r="E31" t="str">
            <v>SLT0010200</v>
          </cell>
          <cell r="F31" t="str">
            <v>J6F</v>
          </cell>
          <cell r="G31">
            <v>200</v>
          </cell>
          <cell r="H31">
            <v>179</v>
          </cell>
          <cell r="I31">
            <v>0.895</v>
          </cell>
          <cell r="J31">
            <v>150</v>
          </cell>
          <cell r="K31">
            <v>50</v>
          </cell>
          <cell r="L31">
            <v>0.333333333333333</v>
          </cell>
          <cell r="M31">
            <v>300</v>
          </cell>
          <cell r="N31">
            <v>479</v>
          </cell>
          <cell r="O31">
            <v>1.59666666666667</v>
          </cell>
          <cell r="P31">
            <v>300</v>
          </cell>
          <cell r="Q31">
            <v>275</v>
          </cell>
          <cell r="R31">
            <v>0.916666666666667</v>
          </cell>
          <cell r="S31">
            <v>300</v>
          </cell>
          <cell r="T31">
            <v>150</v>
          </cell>
          <cell r="U31">
            <v>0.5</v>
          </cell>
          <cell r="V31">
            <v>150</v>
          </cell>
          <cell r="W31">
            <v>50</v>
          </cell>
          <cell r="X31">
            <v>0.333333333333333</v>
          </cell>
          <cell r="Y31">
            <v>200</v>
          </cell>
          <cell r="Z31">
            <v>200</v>
          </cell>
          <cell r="AA31">
            <v>200</v>
          </cell>
          <cell r="AB31">
            <v>70</v>
          </cell>
          <cell r="AC31">
            <v>0.35</v>
          </cell>
          <cell r="AD31">
            <v>150</v>
          </cell>
        </row>
        <row r="32">
          <cell r="D32" t="str">
            <v>6800010BH26-C00</v>
          </cell>
          <cell r="E32" t="str">
            <v>SLT0010202</v>
          </cell>
          <cell r="F32" t="str">
            <v>领途/轻卡减震/J7F</v>
          </cell>
          <cell r="G32">
            <v>400</v>
          </cell>
          <cell r="H32">
            <v>358</v>
          </cell>
          <cell r="I32">
            <v>0.895</v>
          </cell>
          <cell r="J32">
            <v>500</v>
          </cell>
          <cell r="K32">
            <v>660</v>
          </cell>
          <cell r="L32">
            <v>1.32</v>
          </cell>
          <cell r="M32">
            <v>2000</v>
          </cell>
          <cell r="N32">
            <v>1121</v>
          </cell>
          <cell r="O32">
            <v>0.5605</v>
          </cell>
          <cell r="P32">
            <v>1500</v>
          </cell>
          <cell r="Q32">
            <v>532</v>
          </cell>
          <cell r="R32">
            <v>0.354666666666667</v>
          </cell>
          <cell r="S32">
            <v>500</v>
          </cell>
          <cell r="T32">
            <v>316</v>
          </cell>
          <cell r="U32">
            <v>0.632</v>
          </cell>
          <cell r="V32">
            <v>450</v>
          </cell>
          <cell r="W32">
            <v>420</v>
          </cell>
          <cell r="X32">
            <v>0.933333333333333</v>
          </cell>
          <cell r="Y32">
            <v>500</v>
          </cell>
          <cell r="Z32">
            <v>364</v>
          </cell>
          <cell r="AA32">
            <v>500</v>
          </cell>
          <cell r="AB32">
            <v>496</v>
          </cell>
          <cell r="AC32">
            <v>0.992</v>
          </cell>
          <cell r="AD32">
            <v>450</v>
          </cell>
        </row>
        <row r="33">
          <cell r="D33" t="str">
            <v>6905020CH26-C00</v>
          </cell>
          <cell r="E33" t="str">
            <v>SLT0002438</v>
          </cell>
          <cell r="F33" t="str">
            <v>J7F</v>
          </cell>
          <cell r="G33">
            <v>500</v>
          </cell>
          <cell r="H33">
            <v>306</v>
          </cell>
          <cell r="I33">
            <v>0.612</v>
          </cell>
          <cell r="J33">
            <v>550</v>
          </cell>
          <cell r="K33">
            <v>835</v>
          </cell>
          <cell r="L33">
            <v>1.51818181818182</v>
          </cell>
          <cell r="M33">
            <v>2800</v>
          </cell>
          <cell r="N33">
            <v>1361</v>
          </cell>
          <cell r="O33">
            <v>0.486071428571429</v>
          </cell>
          <cell r="P33">
            <v>1800</v>
          </cell>
          <cell r="Q33">
            <v>651</v>
          </cell>
          <cell r="R33">
            <v>0.361666666666667</v>
          </cell>
          <cell r="S33">
            <v>700</v>
          </cell>
          <cell r="T33">
            <v>450</v>
          </cell>
          <cell r="U33">
            <v>0.642857142857143</v>
          </cell>
          <cell r="V33">
            <v>550</v>
          </cell>
          <cell r="W33">
            <v>395</v>
          </cell>
          <cell r="X33">
            <v>0.718181818181818</v>
          </cell>
          <cell r="Y33">
            <v>550</v>
          </cell>
          <cell r="Z33">
            <v>549</v>
          </cell>
          <cell r="AA33">
            <v>550</v>
          </cell>
          <cell r="AB33">
            <v>470</v>
          </cell>
          <cell r="AC33">
            <v>0.854545454545454</v>
          </cell>
          <cell r="AD33">
            <v>500</v>
          </cell>
        </row>
        <row r="34">
          <cell r="D34" t="str">
            <v>6905100-H26-C00</v>
          </cell>
          <cell r="E34" t="str">
            <v>SLT0002190</v>
          </cell>
          <cell r="F34" t="str">
            <v>J7F</v>
          </cell>
          <cell r="G34">
            <v>400</v>
          </cell>
          <cell r="H34">
            <v>400</v>
          </cell>
          <cell r="I34">
            <v>1</v>
          </cell>
          <cell r="J34">
            <v>500</v>
          </cell>
          <cell r="K34">
            <v>630</v>
          </cell>
          <cell r="L34">
            <v>1.26</v>
          </cell>
          <cell r="M34">
            <v>2200</v>
          </cell>
          <cell r="N34">
            <v>1120</v>
          </cell>
          <cell r="O34">
            <v>0.509090909090909</v>
          </cell>
          <cell r="P34">
            <v>1500</v>
          </cell>
          <cell r="Q34">
            <v>540</v>
          </cell>
          <cell r="R34">
            <v>0.36</v>
          </cell>
          <cell r="S34">
            <v>500</v>
          </cell>
          <cell r="T34">
            <v>420</v>
          </cell>
          <cell r="U34">
            <v>0.84</v>
          </cell>
          <cell r="V34">
            <v>490</v>
          </cell>
          <cell r="W34">
            <v>368</v>
          </cell>
          <cell r="X34">
            <v>0.751020408163265</v>
          </cell>
          <cell r="Y34">
            <v>550</v>
          </cell>
          <cell r="Z34">
            <v>491</v>
          </cell>
          <cell r="AA34">
            <v>550</v>
          </cell>
          <cell r="AB34">
            <v>400</v>
          </cell>
          <cell r="AC34">
            <v>0.727272727272727</v>
          </cell>
          <cell r="AD34">
            <v>450</v>
          </cell>
        </row>
        <row r="35">
          <cell r="D35" t="str">
            <v>6903010AH26-C00</v>
          </cell>
          <cell r="E35" t="str">
            <v>SLT0002432</v>
          </cell>
          <cell r="F35" t="str">
            <v>J7F</v>
          </cell>
          <cell r="G35">
            <v>400</v>
          </cell>
          <cell r="H35">
            <v>400</v>
          </cell>
          <cell r="I35">
            <v>1</v>
          </cell>
          <cell r="J35">
            <v>500</v>
          </cell>
          <cell r="K35">
            <v>600</v>
          </cell>
          <cell r="L35">
            <v>1.2</v>
          </cell>
          <cell r="M35">
            <v>2200</v>
          </cell>
          <cell r="N35">
            <v>1130</v>
          </cell>
          <cell r="O35">
            <v>0.513636363636364</v>
          </cell>
          <cell r="P35">
            <v>1500</v>
          </cell>
          <cell r="Q35">
            <v>600</v>
          </cell>
          <cell r="R35">
            <v>0.4</v>
          </cell>
          <cell r="S35">
            <v>500</v>
          </cell>
          <cell r="T35">
            <v>430</v>
          </cell>
          <cell r="U35">
            <v>0.86</v>
          </cell>
          <cell r="V35">
            <v>450</v>
          </cell>
          <cell r="W35">
            <v>352</v>
          </cell>
          <cell r="X35">
            <v>0.782222222222222</v>
          </cell>
          <cell r="Y35">
            <v>550</v>
          </cell>
          <cell r="Z35">
            <v>480</v>
          </cell>
          <cell r="AA35">
            <v>550</v>
          </cell>
          <cell r="AB35">
            <v>420</v>
          </cell>
          <cell r="AC35">
            <v>0.763636363636364</v>
          </cell>
          <cell r="AD35">
            <v>450</v>
          </cell>
        </row>
        <row r="36">
          <cell r="D36" t="str">
            <v>6800010HH26-C00</v>
          </cell>
          <cell r="E36" t="str">
            <v>SLT0010666</v>
          </cell>
          <cell r="F36" t="str">
            <v>领途/轻卡减震/J7F</v>
          </cell>
          <cell r="G36">
            <v>100</v>
          </cell>
          <cell r="H36">
            <v>60</v>
          </cell>
          <cell r="I36">
            <v>0.6</v>
          </cell>
          <cell r="J36">
            <v>50</v>
          </cell>
          <cell r="K36">
            <v>74</v>
          </cell>
          <cell r="L36">
            <v>1.48</v>
          </cell>
          <cell r="M36">
            <v>400</v>
          </cell>
          <cell r="N36">
            <v>279</v>
          </cell>
          <cell r="O36">
            <v>0.6975</v>
          </cell>
          <cell r="P36">
            <v>300</v>
          </cell>
          <cell r="Q36">
            <v>171</v>
          </cell>
          <cell r="R36">
            <v>0.57</v>
          </cell>
          <cell r="S36">
            <v>200</v>
          </cell>
          <cell r="T36">
            <v>60</v>
          </cell>
          <cell r="U36">
            <v>0.3</v>
          </cell>
          <cell r="V36">
            <v>100</v>
          </cell>
          <cell r="W36">
            <v>74</v>
          </cell>
          <cell r="X36">
            <v>0.74</v>
          </cell>
          <cell r="Y36">
            <v>100</v>
          </cell>
          <cell r="Z36">
            <v>40</v>
          </cell>
          <cell r="AA36">
            <v>100</v>
          </cell>
          <cell r="AB36">
            <v>100</v>
          </cell>
          <cell r="AC36">
            <v>1</v>
          </cell>
          <cell r="AD36">
            <v>50</v>
          </cell>
        </row>
        <row r="37">
          <cell r="D37" t="str">
            <v>6905100-H22-C00</v>
          </cell>
          <cell r="E37" t="str">
            <v>SLT0002147</v>
          </cell>
          <cell r="F37" t="str">
            <v>J7F</v>
          </cell>
          <cell r="G37">
            <v>100</v>
          </cell>
          <cell r="H37">
            <v>100</v>
          </cell>
          <cell r="I37">
            <v>1</v>
          </cell>
          <cell r="J37">
            <v>50</v>
          </cell>
          <cell r="K37">
            <v>0</v>
          </cell>
          <cell r="L37">
            <v>0</v>
          </cell>
          <cell r="M37">
            <v>400</v>
          </cell>
          <cell r="N37">
            <v>356</v>
          </cell>
          <cell r="O37">
            <v>0.89</v>
          </cell>
          <cell r="P37">
            <v>300</v>
          </cell>
          <cell r="Q37">
            <v>160</v>
          </cell>
          <cell r="R37">
            <v>0.533333333333333</v>
          </cell>
          <cell r="S37">
            <v>350</v>
          </cell>
          <cell r="T37">
            <v>100</v>
          </cell>
          <cell r="U37">
            <v>0.285714285714286</v>
          </cell>
          <cell r="V37">
            <v>160</v>
          </cell>
          <cell r="W37">
            <v>100</v>
          </cell>
          <cell r="X37">
            <v>0.625</v>
          </cell>
          <cell r="Y37">
            <v>100</v>
          </cell>
          <cell r="Z37">
            <v>34</v>
          </cell>
          <cell r="AA37">
            <v>100</v>
          </cell>
          <cell r="AB37">
            <v>100</v>
          </cell>
          <cell r="AC37">
            <v>1</v>
          </cell>
          <cell r="AD37">
            <v>100</v>
          </cell>
        </row>
        <row r="38">
          <cell r="D38" t="str">
            <v>6903010AH22-C00</v>
          </cell>
          <cell r="E38" t="str">
            <v>SLT0010188</v>
          </cell>
          <cell r="F38" t="str">
            <v>J7F</v>
          </cell>
          <cell r="G38">
            <v>100</v>
          </cell>
          <cell r="H38">
            <v>100</v>
          </cell>
          <cell r="I38">
            <v>1</v>
          </cell>
          <cell r="J38">
            <v>50</v>
          </cell>
          <cell r="K38">
            <v>0</v>
          </cell>
          <cell r="L38">
            <v>0</v>
          </cell>
          <cell r="M38">
            <v>400</v>
          </cell>
          <cell r="N38">
            <v>299</v>
          </cell>
          <cell r="O38">
            <v>0.7475</v>
          </cell>
          <cell r="P38">
            <v>300</v>
          </cell>
          <cell r="Q38">
            <v>193</v>
          </cell>
          <cell r="R38">
            <v>0.643333333333333</v>
          </cell>
          <cell r="S38">
            <v>200</v>
          </cell>
          <cell r="T38">
            <v>139</v>
          </cell>
          <cell r="U38">
            <v>0.695</v>
          </cell>
          <cell r="V38">
            <v>100</v>
          </cell>
          <cell r="W38">
            <v>50</v>
          </cell>
          <cell r="X38">
            <v>0.5</v>
          </cell>
          <cell r="Y38">
            <v>100</v>
          </cell>
          <cell r="Z38">
            <v>100</v>
          </cell>
          <cell r="AA38">
            <v>100</v>
          </cell>
          <cell r="AB38">
            <v>49</v>
          </cell>
          <cell r="AC38">
            <v>0.49</v>
          </cell>
          <cell r="AD38">
            <v>50</v>
          </cell>
        </row>
        <row r="39">
          <cell r="D39" t="str">
            <v>6905020BH26-C00</v>
          </cell>
          <cell r="E39" t="str">
            <v>SLT0002439</v>
          </cell>
        </row>
        <row r="39">
          <cell r="G39">
            <v>0</v>
          </cell>
          <cell r="H39">
            <v>0</v>
          </cell>
          <cell r="I39" t="e">
            <v>#DIV/0!</v>
          </cell>
        </row>
        <row r="39">
          <cell r="K39">
            <v>0</v>
          </cell>
          <cell r="L39" t="e">
            <v>#DIV/0!</v>
          </cell>
        </row>
        <row r="39">
          <cell r="Q39">
            <v>60</v>
          </cell>
          <cell r="R39" t="e">
            <v>#DIV/0!</v>
          </cell>
        </row>
        <row r="39">
          <cell r="U39" t="e">
            <v>#DIV/0!</v>
          </cell>
        </row>
        <row r="39">
          <cell r="W39">
            <v>0</v>
          </cell>
          <cell r="X39" t="e">
            <v>#DIV/0!</v>
          </cell>
        </row>
        <row r="39">
          <cell r="Z39">
            <v>0</v>
          </cell>
        </row>
        <row r="40">
          <cell r="D40" t="str">
            <v>6800010DH26-C00</v>
          </cell>
          <cell r="E40" t="str">
            <v>SLT0002437</v>
          </cell>
          <cell r="F40" t="str">
            <v>副背借用6905020BA95-C00</v>
          </cell>
          <cell r="G40">
            <v>50</v>
          </cell>
          <cell r="H40">
            <v>50</v>
          </cell>
          <cell r="I40">
            <v>1</v>
          </cell>
          <cell r="J40">
            <v>150</v>
          </cell>
          <cell r="K40">
            <v>215</v>
          </cell>
          <cell r="L40">
            <v>1.43333333333333</v>
          </cell>
          <cell r="M40">
            <v>600</v>
          </cell>
          <cell r="N40">
            <v>455</v>
          </cell>
          <cell r="O40">
            <v>0.758333333333333</v>
          </cell>
          <cell r="P40">
            <v>500</v>
          </cell>
          <cell r="Q40">
            <v>405</v>
          </cell>
          <cell r="R40">
            <v>0.81</v>
          </cell>
          <cell r="S40">
            <v>300</v>
          </cell>
          <cell r="T40">
            <v>148</v>
          </cell>
          <cell r="U40">
            <v>0.493333333333333</v>
          </cell>
          <cell r="V40">
            <v>250</v>
          </cell>
          <cell r="W40">
            <v>338</v>
          </cell>
          <cell r="X40">
            <v>1.352</v>
          </cell>
          <cell r="Y40">
            <v>150</v>
          </cell>
          <cell r="Z40">
            <v>144</v>
          </cell>
          <cell r="AA40">
            <v>150</v>
          </cell>
          <cell r="AB40">
            <v>156</v>
          </cell>
          <cell r="AC40">
            <v>1.04</v>
          </cell>
          <cell r="AD40">
            <v>150</v>
          </cell>
        </row>
        <row r="41">
          <cell r="D41" t="str">
            <v>6800010CA95-C00</v>
          </cell>
          <cell r="E41" t="str">
            <v>SLT0011515</v>
          </cell>
          <cell r="F41" t="str">
            <v>替代AA95换布套、 加气囊减震、加BH26扶手</v>
          </cell>
          <cell r="G41">
            <v>50</v>
          </cell>
          <cell r="H41">
            <v>192</v>
          </cell>
          <cell r="I41">
            <v>3.84</v>
          </cell>
          <cell r="J41">
            <v>250</v>
          </cell>
          <cell r="K41">
            <v>283</v>
          </cell>
          <cell r="L41">
            <v>1.132</v>
          </cell>
          <cell r="M41">
            <v>800</v>
          </cell>
          <cell r="N41">
            <v>498</v>
          </cell>
          <cell r="O41">
            <v>0.6225</v>
          </cell>
          <cell r="P41">
            <v>600</v>
          </cell>
          <cell r="Q41">
            <v>255</v>
          </cell>
          <cell r="R41">
            <v>0.425</v>
          </cell>
          <cell r="S41">
            <v>300</v>
          </cell>
          <cell r="T41">
            <v>108</v>
          </cell>
          <cell r="U41">
            <v>0.36</v>
          </cell>
          <cell r="V41">
            <v>100</v>
          </cell>
          <cell r="W41">
            <v>1</v>
          </cell>
          <cell r="X41">
            <v>0.01</v>
          </cell>
          <cell r="Y41">
            <v>100</v>
          </cell>
          <cell r="Z41">
            <v>2</v>
          </cell>
          <cell r="AA41">
            <v>100</v>
          </cell>
        </row>
        <row r="41">
          <cell r="AC41">
            <v>0</v>
          </cell>
        </row>
        <row r="42">
          <cell r="D42" t="str">
            <v>6905020BA95-C00</v>
          </cell>
          <cell r="E42" t="str">
            <v>SLT0011505</v>
          </cell>
          <cell r="F42" t="str">
            <v>J6F</v>
          </cell>
          <cell r="G42">
            <v>100</v>
          </cell>
          <cell r="H42">
            <v>286</v>
          </cell>
          <cell r="I42">
            <v>2.86</v>
          </cell>
          <cell r="J42">
            <v>400</v>
          </cell>
          <cell r="K42">
            <v>498</v>
          </cell>
          <cell r="L42">
            <v>1.245</v>
          </cell>
          <cell r="M42">
            <v>1400</v>
          </cell>
          <cell r="N42">
            <v>1011</v>
          </cell>
          <cell r="O42">
            <v>0.722142857142857</v>
          </cell>
          <cell r="P42">
            <v>1100</v>
          </cell>
          <cell r="Q42">
            <v>398</v>
          </cell>
          <cell r="R42">
            <v>0.361818181818182</v>
          </cell>
          <cell r="S42">
            <v>600</v>
          </cell>
          <cell r="T42">
            <v>300</v>
          </cell>
          <cell r="U42">
            <v>0.5</v>
          </cell>
          <cell r="V42">
            <v>350</v>
          </cell>
          <cell r="W42">
            <v>1</v>
          </cell>
          <cell r="X42">
            <v>0.00285714285714286</v>
          </cell>
          <cell r="Y42">
            <v>250</v>
          </cell>
          <cell r="Z42">
            <v>2</v>
          </cell>
          <cell r="AA42">
            <v>250</v>
          </cell>
          <cell r="AB42">
            <v>171</v>
          </cell>
          <cell r="AC42">
            <v>0.684</v>
          </cell>
          <cell r="AD42">
            <v>150</v>
          </cell>
        </row>
        <row r="43">
          <cell r="D43" t="str">
            <v>6905100BA95-C00</v>
          </cell>
          <cell r="E43" t="str">
            <v>SLT0011506</v>
          </cell>
          <cell r="F43" t="str">
            <v>J6F</v>
          </cell>
          <cell r="G43">
            <v>50</v>
          </cell>
          <cell r="H43">
            <v>200</v>
          </cell>
          <cell r="I43">
            <v>4</v>
          </cell>
          <cell r="J43">
            <v>250</v>
          </cell>
          <cell r="K43">
            <v>249</v>
          </cell>
          <cell r="L43">
            <v>0.996</v>
          </cell>
          <cell r="M43">
            <v>800</v>
          </cell>
          <cell r="N43">
            <v>534</v>
          </cell>
          <cell r="O43">
            <v>0.6675</v>
          </cell>
          <cell r="P43">
            <v>600</v>
          </cell>
          <cell r="Q43">
            <v>150</v>
          </cell>
          <cell r="R43">
            <v>0.25</v>
          </cell>
          <cell r="S43">
            <v>300</v>
          </cell>
          <cell r="T43">
            <v>200</v>
          </cell>
          <cell r="U43">
            <v>0.666666666666667</v>
          </cell>
          <cell r="V43">
            <v>100</v>
          </cell>
          <cell r="W43">
            <v>1</v>
          </cell>
          <cell r="X43">
            <v>0.01</v>
          </cell>
          <cell r="Y43">
            <v>100</v>
          </cell>
          <cell r="Z43">
            <v>2</v>
          </cell>
          <cell r="AA43">
            <v>100</v>
          </cell>
        </row>
        <row r="43">
          <cell r="AC43">
            <v>0</v>
          </cell>
        </row>
        <row r="44">
          <cell r="D44" t="str">
            <v>6903010BA95-C00</v>
          </cell>
          <cell r="E44" t="str">
            <v>SLT0011507</v>
          </cell>
          <cell r="F44" t="str">
            <v>J6F</v>
          </cell>
          <cell r="G44">
            <v>50</v>
          </cell>
          <cell r="H44">
            <v>200</v>
          </cell>
          <cell r="I44">
            <v>4</v>
          </cell>
          <cell r="J44">
            <v>250</v>
          </cell>
          <cell r="K44">
            <v>250</v>
          </cell>
          <cell r="L44">
            <v>1</v>
          </cell>
          <cell r="M44">
            <v>800</v>
          </cell>
          <cell r="N44">
            <v>619</v>
          </cell>
          <cell r="O44">
            <v>0.77375</v>
          </cell>
          <cell r="P44">
            <v>600</v>
          </cell>
          <cell r="Q44">
            <v>200</v>
          </cell>
          <cell r="R44">
            <v>0.333333333333333</v>
          </cell>
          <cell r="S44">
            <v>300</v>
          </cell>
          <cell r="T44">
            <v>100</v>
          </cell>
          <cell r="U44">
            <v>0.333333333333333</v>
          </cell>
          <cell r="V44">
            <v>100</v>
          </cell>
          <cell r="W44">
            <v>1</v>
          </cell>
          <cell r="X44">
            <v>0.01</v>
          </cell>
          <cell r="Y44">
            <v>100</v>
          </cell>
          <cell r="Z44">
            <v>2</v>
          </cell>
          <cell r="AA44">
            <v>100</v>
          </cell>
        </row>
        <row r="44">
          <cell r="AC44">
            <v>0</v>
          </cell>
        </row>
        <row r="45">
          <cell r="D45" t="str">
            <v>6905100AA97-C00</v>
          </cell>
          <cell r="E45" t="str">
            <v>SLT0011533</v>
          </cell>
          <cell r="F45" t="str">
            <v>J6F</v>
          </cell>
          <cell r="G45">
            <v>50</v>
          </cell>
          <cell r="H45">
            <v>90</v>
          </cell>
          <cell r="I45">
            <v>1.8</v>
          </cell>
          <cell r="J45">
            <v>150</v>
          </cell>
          <cell r="K45">
            <v>200</v>
          </cell>
          <cell r="L45">
            <v>1.33333333333333</v>
          </cell>
          <cell r="M45">
            <v>600</v>
          </cell>
          <cell r="N45">
            <v>635</v>
          </cell>
          <cell r="O45">
            <v>1.05833333333333</v>
          </cell>
          <cell r="P45">
            <v>500</v>
          </cell>
          <cell r="Q45">
            <v>232</v>
          </cell>
          <cell r="R45">
            <v>0.464</v>
          </cell>
          <cell r="S45">
            <v>300</v>
          </cell>
          <cell r="T45">
            <v>250</v>
          </cell>
          <cell r="U45">
            <v>0.833333333333333</v>
          </cell>
          <cell r="V45">
            <v>250</v>
          </cell>
          <cell r="W45">
            <v>389</v>
          </cell>
          <cell r="X45">
            <v>1.556</v>
          </cell>
          <cell r="Y45">
            <v>150</v>
          </cell>
          <cell r="Z45">
            <v>160</v>
          </cell>
          <cell r="AA45">
            <v>150</v>
          </cell>
          <cell r="AB45">
            <v>197</v>
          </cell>
          <cell r="AC45">
            <v>1.31333333333333</v>
          </cell>
          <cell r="AD45">
            <v>150</v>
          </cell>
        </row>
        <row r="46">
          <cell r="D46" t="str">
            <v>6903010AA97-C00</v>
          </cell>
          <cell r="E46" t="str">
            <v>SLT0011534</v>
          </cell>
          <cell r="F46" t="str">
            <v>J6F</v>
          </cell>
          <cell r="G46">
            <v>50</v>
          </cell>
          <cell r="H46">
            <v>90</v>
          </cell>
          <cell r="I46">
            <v>1.8</v>
          </cell>
          <cell r="J46">
            <v>150</v>
          </cell>
          <cell r="K46">
            <v>200</v>
          </cell>
          <cell r="L46">
            <v>1.33333333333333</v>
          </cell>
          <cell r="M46">
            <v>600</v>
          </cell>
          <cell r="N46">
            <v>610</v>
          </cell>
          <cell r="O46">
            <v>1.01666666666667</v>
          </cell>
          <cell r="P46">
            <v>500</v>
          </cell>
          <cell r="Q46">
            <v>350</v>
          </cell>
          <cell r="R46">
            <v>0.7</v>
          </cell>
          <cell r="S46">
            <v>300</v>
          </cell>
          <cell r="T46">
            <v>251</v>
          </cell>
          <cell r="U46">
            <v>0.836666666666667</v>
          </cell>
          <cell r="V46">
            <v>250</v>
          </cell>
          <cell r="W46">
            <v>281</v>
          </cell>
          <cell r="X46">
            <v>1.124</v>
          </cell>
          <cell r="Y46">
            <v>150</v>
          </cell>
          <cell r="Z46">
            <v>113</v>
          </cell>
          <cell r="AA46">
            <v>150</v>
          </cell>
          <cell r="AB46">
            <v>180</v>
          </cell>
          <cell r="AC46">
            <v>1.2</v>
          </cell>
          <cell r="AD46">
            <v>150</v>
          </cell>
        </row>
        <row r="47">
          <cell r="D47" t="str">
            <v>6800010-H26-C00</v>
          </cell>
          <cell r="E47" t="str">
            <v>SLT0002174</v>
          </cell>
        </row>
        <row r="47">
          <cell r="Q47">
            <v>0</v>
          </cell>
        </row>
        <row r="47">
          <cell r="S47">
            <v>150</v>
          </cell>
          <cell r="T47">
            <v>100</v>
          </cell>
          <cell r="U47">
            <v>0.666666666666667</v>
          </cell>
          <cell r="V47">
            <v>100</v>
          </cell>
          <cell r="W47">
            <v>47</v>
          </cell>
          <cell r="X47">
            <v>0.47</v>
          </cell>
          <cell r="Y47">
            <v>50</v>
          </cell>
          <cell r="Z47">
            <v>20</v>
          </cell>
          <cell r="AA47">
            <v>50</v>
          </cell>
          <cell r="AB47">
            <v>20</v>
          </cell>
          <cell r="AC47">
            <v>0.4</v>
          </cell>
          <cell r="AD47">
            <v>50</v>
          </cell>
        </row>
        <row r="48">
          <cell r="D48" t="str">
            <v>6903010-H22-C00</v>
          </cell>
          <cell r="E48" t="str">
            <v>SLT0002156</v>
          </cell>
        </row>
        <row r="48">
          <cell r="Q48">
            <v>20</v>
          </cell>
        </row>
        <row r="48">
          <cell r="S48">
            <v>150</v>
          </cell>
          <cell r="T48">
            <v>50</v>
          </cell>
          <cell r="U48">
            <v>0.333333333333333</v>
          </cell>
          <cell r="V48">
            <v>60</v>
          </cell>
          <cell r="W48">
            <v>50</v>
          </cell>
          <cell r="X48">
            <v>0.833333333333333</v>
          </cell>
          <cell r="Y48">
            <v>50</v>
          </cell>
          <cell r="Z48">
            <v>50</v>
          </cell>
          <cell r="AA48">
            <v>50</v>
          </cell>
          <cell r="AB48">
            <v>20</v>
          </cell>
          <cell r="AC48">
            <v>0.4</v>
          </cell>
          <cell r="AD48">
            <v>50</v>
          </cell>
        </row>
        <row r="49">
          <cell r="D49" t="str">
            <v>6903010-H26-C00</v>
          </cell>
          <cell r="E49" t="str">
            <v>SLT0002192</v>
          </cell>
        </row>
        <row r="49">
          <cell r="Q49">
            <v>10</v>
          </cell>
        </row>
        <row r="49">
          <cell r="S49">
            <v>50</v>
          </cell>
          <cell r="T49">
            <v>50</v>
          </cell>
          <cell r="U49">
            <v>1</v>
          </cell>
          <cell r="V49">
            <v>40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</row>
        <row r="50">
          <cell r="D50" t="str">
            <v>6905020-H26-C00</v>
          </cell>
          <cell r="E50" t="str">
            <v>SLT0002185</v>
          </cell>
        </row>
        <row r="50">
          <cell r="Q50">
            <v>0</v>
          </cell>
        </row>
        <row r="50">
          <cell r="S50">
            <v>700</v>
          </cell>
          <cell r="T50">
            <v>90</v>
          </cell>
          <cell r="U50">
            <v>0.128571428571429</v>
          </cell>
          <cell r="V50">
            <v>100</v>
          </cell>
          <cell r="W50">
            <v>50</v>
          </cell>
          <cell r="X50">
            <v>0.5</v>
          </cell>
          <cell r="Y50">
            <v>50</v>
          </cell>
          <cell r="Z50">
            <v>32</v>
          </cell>
          <cell r="AA50">
            <v>50</v>
          </cell>
          <cell r="AB50">
            <v>20</v>
          </cell>
          <cell r="AC50">
            <v>0.4</v>
          </cell>
          <cell r="AD50">
            <v>50</v>
          </cell>
        </row>
        <row r="51">
          <cell r="D51" t="str">
            <v>6905020-H95-C00</v>
          </cell>
          <cell r="E51" t="str">
            <v>SLT0011562</v>
          </cell>
        </row>
        <row r="51">
          <cell r="P51">
            <v>50</v>
          </cell>
          <cell r="Q51">
            <v>0</v>
          </cell>
          <cell r="R51">
            <v>0</v>
          </cell>
        </row>
        <row r="51">
          <cell r="U51" t="e">
            <v>#DIV/0!</v>
          </cell>
        </row>
        <row r="51">
          <cell r="X51" t="e">
            <v>#DIV/0!</v>
          </cell>
        </row>
        <row r="51">
          <cell r="AC51" t="e">
            <v>#DIV/0!</v>
          </cell>
        </row>
        <row r="52">
          <cell r="D52" t="str">
            <v>6905100-H87-C00</v>
          </cell>
          <cell r="E52" t="str">
            <v>SLT0011564</v>
          </cell>
        </row>
        <row r="52">
          <cell r="P52">
            <v>50</v>
          </cell>
          <cell r="Q52">
            <v>0</v>
          </cell>
          <cell r="R52">
            <v>0</v>
          </cell>
        </row>
        <row r="52">
          <cell r="U52" t="e">
            <v>#DIV/0!</v>
          </cell>
        </row>
        <row r="52">
          <cell r="X52" t="e">
            <v>#DIV/0!</v>
          </cell>
        </row>
        <row r="52">
          <cell r="AC52" t="e">
            <v>#DIV/0!</v>
          </cell>
        </row>
        <row r="53">
          <cell r="D53" t="str">
            <v>6903010-H87-C00</v>
          </cell>
          <cell r="E53" t="str">
            <v>SLT0011566</v>
          </cell>
        </row>
        <row r="53">
          <cell r="P53">
            <v>50</v>
          </cell>
          <cell r="Q53">
            <v>0</v>
          </cell>
          <cell r="R53">
            <v>0</v>
          </cell>
        </row>
        <row r="53">
          <cell r="U53" t="e">
            <v>#DIV/0!</v>
          </cell>
        </row>
        <row r="53">
          <cell r="X53" t="e">
            <v>#DIV/0!</v>
          </cell>
        </row>
        <row r="53">
          <cell r="AC53" t="e">
            <v>#DIV/0!</v>
          </cell>
        </row>
        <row r="54">
          <cell r="D54" t="str">
            <v>6800010AH95-C00</v>
          </cell>
        </row>
        <row r="54">
          <cell r="P54">
            <v>50</v>
          </cell>
          <cell r="Q54">
            <v>0</v>
          </cell>
          <cell r="R54">
            <v>0</v>
          </cell>
        </row>
        <row r="54">
          <cell r="U54" t="e">
            <v>#DIV/0!</v>
          </cell>
        </row>
        <row r="54">
          <cell r="X54" t="e">
            <v>#DIV/0!</v>
          </cell>
        </row>
        <row r="54">
          <cell r="AC54" t="e">
            <v>#DIV/0!</v>
          </cell>
        </row>
        <row r="55">
          <cell r="G55">
            <v>6500</v>
          </cell>
          <cell r="H55">
            <v>5774</v>
          </cell>
          <cell r="I55">
            <v>0.888307692307692</v>
          </cell>
          <cell r="J55">
            <v>7150</v>
          </cell>
          <cell r="K55">
            <v>9831</v>
          </cell>
          <cell r="L55">
            <v>1.37496503496503</v>
          </cell>
          <cell r="M55">
            <v>28300</v>
          </cell>
          <cell r="N55">
            <v>19938</v>
          </cell>
          <cell r="O55">
            <v>0.70452296819788</v>
          </cell>
          <cell r="P55">
            <v>15100</v>
          </cell>
          <cell r="Q55">
            <v>8583</v>
          </cell>
          <cell r="R55">
            <v>0.56841059602649</v>
          </cell>
          <cell r="S55">
            <v>11300</v>
          </cell>
          <cell r="T55">
            <v>6060</v>
          </cell>
          <cell r="U55">
            <v>0.536283185840708</v>
          </cell>
          <cell r="V55">
            <v>7700</v>
          </cell>
          <cell r="W55">
            <v>5991</v>
          </cell>
          <cell r="X55">
            <v>0.778051948051948</v>
          </cell>
          <cell r="Y55">
            <v>7000</v>
          </cell>
          <cell r="Z55">
            <v>4426</v>
          </cell>
          <cell r="AA55">
            <v>7000</v>
          </cell>
          <cell r="AB55">
            <v>4745</v>
          </cell>
          <cell r="AC55">
            <v>0.677857142857143</v>
          </cell>
          <cell r="AD55">
            <v>5800</v>
          </cell>
        </row>
        <row r="56">
          <cell r="D56" t="str">
            <v>M4681010101A0</v>
          </cell>
          <cell r="E56" t="str">
            <v>SHT0000108</v>
          </cell>
          <cell r="F56" t="str">
            <v>中重卡</v>
          </cell>
        </row>
        <row r="56">
          <cell r="V56">
            <v>100</v>
          </cell>
          <cell r="W56">
            <v>50</v>
          </cell>
          <cell r="X56">
            <v>0.5</v>
          </cell>
          <cell r="Y56">
            <v>80</v>
          </cell>
          <cell r="Z56">
            <v>80</v>
          </cell>
          <cell r="AA56">
            <v>80</v>
          </cell>
          <cell r="AB56">
            <v>27</v>
          </cell>
          <cell r="AC56">
            <v>0.3375</v>
          </cell>
          <cell r="AD56">
            <v>20</v>
          </cell>
        </row>
        <row r="57">
          <cell r="D57" t="str">
            <v>M4681020101A0</v>
          </cell>
          <cell r="E57" t="str">
            <v>SHT0000111</v>
          </cell>
        </row>
        <row r="57">
          <cell r="V57">
            <v>300</v>
          </cell>
          <cell r="W57">
            <v>109</v>
          </cell>
          <cell r="X57">
            <v>0.363333333333333</v>
          </cell>
          <cell r="Y57">
            <v>200</v>
          </cell>
          <cell r="Z57">
            <v>220</v>
          </cell>
          <cell r="AA57">
            <v>200</v>
          </cell>
          <cell r="AB57">
            <v>307</v>
          </cell>
          <cell r="AC57">
            <v>1.535</v>
          </cell>
          <cell r="AD57">
            <v>320</v>
          </cell>
        </row>
        <row r="58">
          <cell r="D58" t="str">
            <v>M4704010200A0</v>
          </cell>
          <cell r="E58" t="str">
            <v>SHT0000113</v>
          </cell>
        </row>
        <row r="58">
          <cell r="V58">
            <v>750</v>
          </cell>
          <cell r="W58">
            <v>200</v>
          </cell>
          <cell r="X58">
            <v>0.266666666666667</v>
          </cell>
          <cell r="Y58">
            <v>750</v>
          </cell>
          <cell r="Z58">
            <v>650</v>
          </cell>
          <cell r="AA58">
            <v>750</v>
          </cell>
          <cell r="AB58">
            <v>186</v>
          </cell>
          <cell r="AC58">
            <v>0.248</v>
          </cell>
          <cell r="AD58">
            <v>700</v>
          </cell>
        </row>
        <row r="59">
          <cell r="D59" t="str">
            <v>M4681010104A0</v>
          </cell>
          <cell r="E59" t="str">
            <v>SHT0000110</v>
          </cell>
        </row>
        <row r="59">
          <cell r="V59">
            <v>200</v>
          </cell>
          <cell r="W59">
            <v>70</v>
          </cell>
          <cell r="X59">
            <v>0.35</v>
          </cell>
          <cell r="Y59">
            <v>120</v>
          </cell>
          <cell r="Z59">
            <v>190</v>
          </cell>
          <cell r="AA59">
            <v>120</v>
          </cell>
          <cell r="AB59">
            <v>280</v>
          </cell>
          <cell r="AC59">
            <v>2.33333333333333</v>
          </cell>
          <cell r="AD59">
            <v>300</v>
          </cell>
        </row>
        <row r="60">
          <cell r="D60" t="str">
            <v>M4681010102A0</v>
          </cell>
          <cell r="E60" t="str">
            <v>SHT0000109</v>
          </cell>
        </row>
        <row r="60">
          <cell r="V60">
            <v>20</v>
          </cell>
          <cell r="W60">
            <v>18</v>
          </cell>
          <cell r="X60">
            <v>0.9</v>
          </cell>
          <cell r="Y60">
            <v>20</v>
          </cell>
          <cell r="Z60">
            <v>32</v>
          </cell>
          <cell r="AA60">
            <v>20</v>
          </cell>
        </row>
        <row r="60">
          <cell r="AC60">
            <v>0</v>
          </cell>
          <cell r="AD60">
            <v>20</v>
          </cell>
        </row>
        <row r="61">
          <cell r="D61" t="str">
            <v>M4681020103A0</v>
          </cell>
          <cell r="E61" t="str">
            <v>SHT0000112</v>
          </cell>
        </row>
        <row r="61">
          <cell r="V61">
            <v>20</v>
          </cell>
          <cell r="W61">
            <v>20</v>
          </cell>
          <cell r="X61">
            <v>1</v>
          </cell>
          <cell r="Y61">
            <v>20</v>
          </cell>
          <cell r="Z61">
            <v>29</v>
          </cell>
          <cell r="AA61">
            <v>20</v>
          </cell>
        </row>
        <row r="61">
          <cell r="AC61">
            <v>0</v>
          </cell>
          <cell r="AD61">
            <v>20</v>
          </cell>
        </row>
        <row r="62">
          <cell r="D62" t="str">
            <v>L1681010104A0</v>
          </cell>
          <cell r="E62" t="str">
            <v>SLT0001297</v>
          </cell>
          <cell r="F62" t="str">
            <v>老M4</v>
          </cell>
        </row>
        <row r="62">
          <cell r="V62">
            <v>850</v>
          </cell>
          <cell r="W62">
            <v>715</v>
          </cell>
          <cell r="X62">
            <v>0.841176470588235</v>
          </cell>
          <cell r="Y62">
            <v>1000</v>
          </cell>
          <cell r="Z62">
            <v>822</v>
          </cell>
          <cell r="AA62">
            <v>1000</v>
          </cell>
          <cell r="AB62">
            <v>913</v>
          </cell>
          <cell r="AC62">
            <v>0.913</v>
          </cell>
          <cell r="AD62">
            <v>1100</v>
          </cell>
        </row>
        <row r="63">
          <cell r="D63" t="str">
            <v>L1681020112A0</v>
          </cell>
          <cell r="E63" t="str">
            <v>SLT0001299</v>
          </cell>
        </row>
        <row r="63">
          <cell r="V63">
            <v>450</v>
          </cell>
          <cell r="W63">
            <v>372</v>
          </cell>
          <cell r="X63">
            <v>0.826666666666667</v>
          </cell>
          <cell r="Y63">
            <v>450</v>
          </cell>
          <cell r="Z63">
            <v>424</v>
          </cell>
          <cell r="AA63">
            <v>450</v>
          </cell>
          <cell r="AB63">
            <v>680</v>
          </cell>
          <cell r="AC63">
            <v>1.51111111111111</v>
          </cell>
          <cell r="AD63">
            <v>450</v>
          </cell>
        </row>
        <row r="64">
          <cell r="D64" t="str">
            <v>L1681020114A0</v>
          </cell>
          <cell r="E64" t="str">
            <v>SLT0001300</v>
          </cell>
        </row>
        <row r="64">
          <cell r="V64">
            <v>400</v>
          </cell>
          <cell r="W64">
            <v>550</v>
          </cell>
          <cell r="X64">
            <v>1.375</v>
          </cell>
          <cell r="Y64">
            <v>550</v>
          </cell>
          <cell r="Z64">
            <v>475</v>
          </cell>
          <cell r="AA64">
            <v>550</v>
          </cell>
          <cell r="AB64">
            <v>500</v>
          </cell>
          <cell r="AC64">
            <v>0.909090909090909</v>
          </cell>
          <cell r="AD64">
            <v>550</v>
          </cell>
        </row>
        <row r="65">
          <cell r="D65" t="str">
            <v>L1681020116A0</v>
          </cell>
          <cell r="E65" t="str">
            <v>SLT0001954</v>
          </cell>
        </row>
        <row r="65">
          <cell r="Z65">
            <v>0</v>
          </cell>
        </row>
        <row r="65">
          <cell r="AD65">
            <v>0</v>
          </cell>
        </row>
        <row r="66">
          <cell r="D66" t="str">
            <v>L1681040104A0</v>
          </cell>
          <cell r="E66" t="str">
            <v>SLT0001301</v>
          </cell>
        </row>
        <row r="66">
          <cell r="V66">
            <v>40</v>
          </cell>
          <cell r="W66">
            <v>50</v>
          </cell>
          <cell r="X66">
            <v>1.25</v>
          </cell>
          <cell r="Y66">
            <v>50</v>
          </cell>
          <cell r="Z66">
            <v>100</v>
          </cell>
          <cell r="AA66">
            <v>50</v>
          </cell>
          <cell r="AB66">
            <v>7</v>
          </cell>
          <cell r="AC66">
            <v>0.14</v>
          </cell>
          <cell r="AD66">
            <v>50</v>
          </cell>
        </row>
        <row r="67">
          <cell r="D67" t="str">
            <v>L1681040106A0</v>
          </cell>
          <cell r="E67" t="str">
            <v>SLT0001302</v>
          </cell>
        </row>
        <row r="67">
          <cell r="V67">
            <v>40</v>
          </cell>
          <cell r="W67">
            <v>50</v>
          </cell>
          <cell r="X67">
            <v>1.25</v>
          </cell>
          <cell r="Y67">
            <v>50</v>
          </cell>
          <cell r="Z67">
            <v>50</v>
          </cell>
          <cell r="AA67">
            <v>50</v>
          </cell>
        </row>
        <row r="67">
          <cell r="AC67">
            <v>0</v>
          </cell>
          <cell r="AD67">
            <v>50</v>
          </cell>
        </row>
        <row r="68">
          <cell r="D68" t="str">
            <v>1B18069100652</v>
          </cell>
          <cell r="E68" t="str">
            <v>SLT0001140</v>
          </cell>
          <cell r="F68" t="str">
            <v>M3</v>
          </cell>
        </row>
        <row r="68">
          <cell r="AD68">
            <v>0</v>
          </cell>
        </row>
        <row r="69">
          <cell r="D69" t="str">
            <v>L0681020119A0</v>
          </cell>
          <cell r="E69" t="str">
            <v>SLT0001286</v>
          </cell>
        </row>
        <row r="69">
          <cell r="V69">
            <v>60</v>
          </cell>
        </row>
        <row r="69">
          <cell r="X69">
            <v>0</v>
          </cell>
          <cell r="Y69">
            <v>40</v>
          </cell>
        </row>
        <row r="69">
          <cell r="AA69">
            <v>40</v>
          </cell>
        </row>
        <row r="69">
          <cell r="AC69">
            <v>0</v>
          </cell>
          <cell r="AD69">
            <v>0</v>
          </cell>
        </row>
        <row r="70">
          <cell r="V70">
            <v>3230</v>
          </cell>
          <cell r="W70">
            <v>2204</v>
          </cell>
          <cell r="X70">
            <v>0.682352941176471</v>
          </cell>
          <cell r="Y70">
            <v>3330</v>
          </cell>
          <cell r="Z70">
            <v>3072</v>
          </cell>
          <cell r="AA70">
            <v>3330</v>
          </cell>
          <cell r="AB70">
            <v>2900</v>
          </cell>
          <cell r="AC70">
            <v>0.870870870870871</v>
          </cell>
          <cell r="AD70">
            <v>3580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10月（签字版） "/>
      <sheetName val="9月（签字版） (增补)"/>
      <sheetName val="9月（签字版）"/>
      <sheetName val="9月（签字版） "/>
      <sheetName val="新项目计划"/>
      <sheetName val="图表"/>
    </sheetNames>
    <sheetDataSet>
      <sheetData sheetId="0"/>
      <sheetData sheetId="1">
        <row r="1">
          <cell r="AE1" t="str">
            <v>制  成</v>
          </cell>
          <cell r="AF1" t="str">
            <v>审  批</v>
          </cell>
        </row>
        <row r="2">
          <cell r="AE2" t="str">
            <v>刘秀娟</v>
          </cell>
        </row>
        <row r="3">
          <cell r="D3" t="str">
            <v>图号</v>
          </cell>
          <cell r="E3" t="str">
            <v>QAD码</v>
          </cell>
          <cell r="F3" t="str">
            <v>备注</v>
          </cell>
          <cell r="G3" t="str">
            <v>1月销售计划</v>
          </cell>
          <cell r="H3" t="str">
            <v>1月发货</v>
          </cell>
          <cell r="I3" t="str">
            <v>1月计划准确率</v>
          </cell>
          <cell r="J3" t="str">
            <v>2月销售计划</v>
          </cell>
          <cell r="K3" t="str">
            <v>2月发货数量</v>
          </cell>
          <cell r="L3" t="str">
            <v>2月计划准确率</v>
          </cell>
          <cell r="M3" t="str">
            <v>3月销售计划</v>
          </cell>
          <cell r="N3" t="str">
            <v>3月发货数量</v>
          </cell>
          <cell r="O3" t="str">
            <v>3月计划准确率</v>
          </cell>
          <cell r="P3" t="str">
            <v>4月销售计划</v>
          </cell>
          <cell r="Q3" t="str">
            <v>4月发货数量</v>
          </cell>
          <cell r="R3" t="str">
            <v>计划准确率</v>
          </cell>
          <cell r="S3" t="str">
            <v>5月销售计划</v>
          </cell>
          <cell r="T3" t="str">
            <v>发货数量</v>
          </cell>
          <cell r="U3" t="str">
            <v>计划准确率</v>
          </cell>
          <cell r="V3" t="str">
            <v>6月销售计划</v>
          </cell>
          <cell r="W3" t="str">
            <v>6月发货数量</v>
          </cell>
          <cell r="X3" t="str">
            <v>计划准确率</v>
          </cell>
          <cell r="Y3" t="str">
            <v>7月销售计划</v>
          </cell>
          <cell r="Z3" t="str">
            <v>7月发货数量</v>
          </cell>
          <cell r="AA3" t="str">
            <v>8月销售计划</v>
          </cell>
          <cell r="AB3" t="str">
            <v>8月发货数量</v>
          </cell>
          <cell r="AC3" t="str">
            <v>计划准确率</v>
          </cell>
          <cell r="AD3" t="str">
            <v>9月预示计划</v>
          </cell>
          <cell r="AE3" t="str">
            <v>增幅比例</v>
          </cell>
          <cell r="AF3" t="str">
            <v>10月预示计划</v>
          </cell>
        </row>
        <row r="5">
          <cell r="D5" t="str">
            <v>LG1611510310</v>
          </cell>
          <cell r="E5" t="str">
            <v>SLT0010477</v>
          </cell>
          <cell r="F5" t="str">
            <v>带扶手</v>
          </cell>
          <cell r="G5">
            <v>200</v>
          </cell>
          <cell r="H5">
            <v>83</v>
          </cell>
          <cell r="I5">
            <v>0.415</v>
          </cell>
          <cell r="J5">
            <v>200</v>
          </cell>
          <cell r="K5">
            <v>14</v>
          </cell>
          <cell r="L5">
            <v>0.07</v>
          </cell>
          <cell r="M5">
            <v>300</v>
          </cell>
          <cell r="N5">
            <v>495</v>
          </cell>
          <cell r="O5">
            <v>1.65</v>
          </cell>
          <cell r="P5">
            <v>1500</v>
          </cell>
          <cell r="Q5">
            <v>344</v>
          </cell>
          <cell r="R5">
            <v>0.229333333333333</v>
          </cell>
          <cell r="S5">
            <v>300</v>
          </cell>
          <cell r="T5">
            <v>154</v>
          </cell>
          <cell r="U5">
            <v>0.513333333333333</v>
          </cell>
          <cell r="V5">
            <v>200</v>
          </cell>
          <cell r="W5">
            <v>196</v>
          </cell>
          <cell r="X5">
            <v>0.98</v>
          </cell>
          <cell r="Y5">
            <v>200</v>
          </cell>
          <cell r="Z5">
            <v>200</v>
          </cell>
          <cell r="AA5">
            <v>150</v>
          </cell>
          <cell r="AB5">
            <v>300</v>
          </cell>
          <cell r="AC5">
            <v>2</v>
          </cell>
          <cell r="AD5">
            <v>150</v>
          </cell>
          <cell r="AE5">
            <v>0</v>
          </cell>
          <cell r="AF5">
            <v>200</v>
          </cell>
        </row>
        <row r="6">
          <cell r="D6" t="str">
            <v>LG1613510160</v>
          </cell>
          <cell r="E6" t="str">
            <v>SLT0002773</v>
          </cell>
        </row>
        <row r="6">
          <cell r="G6">
            <v>600</v>
          </cell>
          <cell r="H6">
            <v>786</v>
          </cell>
          <cell r="I6">
            <v>1.31</v>
          </cell>
          <cell r="J6">
            <v>800</v>
          </cell>
          <cell r="K6">
            <v>1063</v>
          </cell>
          <cell r="L6">
            <v>1.32875</v>
          </cell>
          <cell r="M6">
            <v>1500</v>
          </cell>
          <cell r="N6">
            <v>842</v>
          </cell>
          <cell r="O6">
            <v>0.561333333333333</v>
          </cell>
          <cell r="P6">
            <v>1500</v>
          </cell>
          <cell r="Q6">
            <v>1251</v>
          </cell>
          <cell r="R6">
            <v>0.834</v>
          </cell>
          <cell r="S6">
            <v>800</v>
          </cell>
          <cell r="T6">
            <v>788</v>
          </cell>
          <cell r="U6">
            <v>0.985</v>
          </cell>
          <cell r="V6">
            <v>900</v>
          </cell>
          <cell r="W6">
            <v>720</v>
          </cell>
          <cell r="X6">
            <v>0.8</v>
          </cell>
          <cell r="Y6">
            <v>800</v>
          </cell>
          <cell r="Z6">
            <v>800</v>
          </cell>
          <cell r="AA6">
            <v>500</v>
          </cell>
          <cell r="AB6">
            <v>1339</v>
          </cell>
          <cell r="AC6">
            <v>2.678</v>
          </cell>
          <cell r="AD6">
            <v>1200</v>
          </cell>
          <cell r="AE6">
            <v>1.4</v>
          </cell>
          <cell r="AF6">
            <v>1300</v>
          </cell>
        </row>
        <row r="7">
          <cell r="D7" t="str">
            <v>LG1613510160</v>
          </cell>
          <cell r="E7" t="str">
            <v>SLT0002773</v>
          </cell>
        </row>
        <row r="7">
          <cell r="G7">
            <v>600</v>
          </cell>
          <cell r="H7">
            <v>786</v>
          </cell>
          <cell r="I7">
            <v>1.31</v>
          </cell>
          <cell r="J7">
            <v>800</v>
          </cell>
          <cell r="K7">
            <v>1063</v>
          </cell>
          <cell r="L7">
            <v>1.32875</v>
          </cell>
          <cell r="M7">
            <v>1500</v>
          </cell>
          <cell r="N7">
            <v>842</v>
          </cell>
          <cell r="O7">
            <v>0.561333333333333</v>
          </cell>
          <cell r="P7">
            <v>1500</v>
          </cell>
          <cell r="Q7">
            <v>1251</v>
          </cell>
          <cell r="R7">
            <v>0.834</v>
          </cell>
          <cell r="S7">
            <v>800</v>
          </cell>
          <cell r="T7">
            <v>788</v>
          </cell>
          <cell r="U7">
            <v>0.985</v>
          </cell>
          <cell r="V7">
            <v>900</v>
          </cell>
          <cell r="W7">
            <v>720</v>
          </cell>
          <cell r="X7">
            <v>0.8</v>
          </cell>
          <cell r="Y7">
            <v>800</v>
          </cell>
          <cell r="Z7">
            <v>800</v>
          </cell>
          <cell r="AA7">
            <v>500</v>
          </cell>
          <cell r="AB7">
            <v>1339</v>
          </cell>
          <cell r="AC7">
            <v>2.678</v>
          </cell>
          <cell r="AD7">
            <v>1200</v>
          </cell>
          <cell r="AE7">
            <v>1.4</v>
          </cell>
          <cell r="AF7">
            <v>1300</v>
          </cell>
        </row>
        <row r="8">
          <cell r="D8" t="str">
            <v>LG1613510160</v>
          </cell>
          <cell r="E8" t="str">
            <v>SLT0002773</v>
          </cell>
        </row>
        <row r="8">
          <cell r="G8">
            <v>600</v>
          </cell>
          <cell r="H8">
            <v>786</v>
          </cell>
          <cell r="I8">
            <v>1.31</v>
          </cell>
          <cell r="J8">
            <v>800</v>
          </cell>
          <cell r="K8">
            <v>1063</v>
          </cell>
          <cell r="L8">
            <v>1.32875</v>
          </cell>
          <cell r="M8">
            <v>1500</v>
          </cell>
          <cell r="N8">
            <v>842</v>
          </cell>
          <cell r="O8">
            <v>0.561333333333333</v>
          </cell>
          <cell r="P8">
            <v>1500</v>
          </cell>
          <cell r="Q8">
            <v>1251</v>
          </cell>
          <cell r="R8">
            <v>0.834</v>
          </cell>
          <cell r="S8">
            <v>800</v>
          </cell>
          <cell r="T8">
            <v>788</v>
          </cell>
          <cell r="U8">
            <v>0.985</v>
          </cell>
          <cell r="V8">
            <v>900</v>
          </cell>
          <cell r="W8">
            <v>720</v>
          </cell>
          <cell r="X8">
            <v>0.8</v>
          </cell>
          <cell r="Y8">
            <v>800</v>
          </cell>
          <cell r="Z8">
            <v>800</v>
          </cell>
          <cell r="AA8">
            <v>500</v>
          </cell>
          <cell r="AB8">
            <v>1339</v>
          </cell>
          <cell r="AC8">
            <v>2.678</v>
          </cell>
          <cell r="AD8">
            <v>1200</v>
          </cell>
          <cell r="AE8">
            <v>1.4</v>
          </cell>
          <cell r="AF8">
            <v>1300</v>
          </cell>
        </row>
        <row r="9">
          <cell r="D9" t="str">
            <v>LZ161351000330</v>
          </cell>
          <cell r="E9" t="str">
            <v>SLT0010699</v>
          </cell>
          <cell r="F9" t="str">
            <v>不带扶手</v>
          </cell>
          <cell r="G9">
            <v>150</v>
          </cell>
          <cell r="H9">
            <v>50</v>
          </cell>
          <cell r="I9">
            <v>0.333333333333333</v>
          </cell>
          <cell r="J9">
            <v>100</v>
          </cell>
          <cell r="K9">
            <v>0</v>
          </cell>
          <cell r="L9">
            <v>0</v>
          </cell>
          <cell r="M9">
            <v>100</v>
          </cell>
          <cell r="N9">
            <v>380</v>
          </cell>
          <cell r="O9">
            <v>3.8</v>
          </cell>
          <cell r="P9">
            <v>1000</v>
          </cell>
          <cell r="Q9">
            <v>536</v>
          </cell>
          <cell r="R9">
            <v>0.536</v>
          </cell>
          <cell r="S9">
            <v>400</v>
          </cell>
          <cell r="T9">
            <v>221</v>
          </cell>
          <cell r="U9">
            <v>0.5525</v>
          </cell>
          <cell r="V9">
            <v>300</v>
          </cell>
          <cell r="W9">
            <v>152</v>
          </cell>
          <cell r="X9">
            <v>0.506666666666667</v>
          </cell>
          <cell r="Y9">
            <v>200</v>
          </cell>
          <cell r="Z9">
            <v>200</v>
          </cell>
          <cell r="AA9">
            <v>150</v>
          </cell>
          <cell r="AB9">
            <v>172</v>
          </cell>
          <cell r="AC9">
            <v>1.14666666666667</v>
          </cell>
          <cell r="AD9">
            <v>150</v>
          </cell>
          <cell r="AE9">
            <v>0</v>
          </cell>
          <cell r="AF9">
            <v>400</v>
          </cell>
        </row>
        <row r="10">
          <cell r="D10" t="str">
            <v>LG1611510320</v>
          </cell>
          <cell r="E10" t="str">
            <v>SLT0010478</v>
          </cell>
          <cell r="F10" t="str">
            <v>通风加热</v>
          </cell>
          <cell r="G10">
            <v>80</v>
          </cell>
          <cell r="H10">
            <v>40</v>
          </cell>
          <cell r="I10">
            <v>0.5</v>
          </cell>
          <cell r="J10">
            <v>50</v>
          </cell>
          <cell r="K10">
            <v>128</v>
          </cell>
          <cell r="L10">
            <v>2.56</v>
          </cell>
          <cell r="M10">
            <v>80</v>
          </cell>
          <cell r="N10">
            <v>20</v>
          </cell>
          <cell r="O10">
            <v>0.25</v>
          </cell>
          <cell r="P10">
            <v>120</v>
          </cell>
          <cell r="Q10">
            <v>56</v>
          </cell>
          <cell r="R10">
            <v>0.466666666666667</v>
          </cell>
          <cell r="S10">
            <v>80</v>
          </cell>
          <cell r="T10">
            <v>28</v>
          </cell>
          <cell r="U10">
            <v>0.35</v>
          </cell>
          <cell r="V10">
            <v>60</v>
          </cell>
          <cell r="W10">
            <v>0</v>
          </cell>
          <cell r="X10">
            <v>0</v>
          </cell>
          <cell r="Y10">
            <v>30</v>
          </cell>
          <cell r="Z10">
            <v>30</v>
          </cell>
          <cell r="AA10">
            <v>50</v>
          </cell>
          <cell r="AB10">
            <v>28</v>
          </cell>
          <cell r="AC10">
            <v>0.56</v>
          </cell>
          <cell r="AD10">
            <v>50</v>
          </cell>
          <cell r="AE10">
            <v>0</v>
          </cell>
          <cell r="AF10">
            <v>80</v>
          </cell>
        </row>
        <row r="11">
          <cell r="D11" t="str">
            <v>LZ161351000360</v>
          </cell>
          <cell r="E11" t="str">
            <v>SLT0010846</v>
          </cell>
        </row>
        <row r="11">
          <cell r="G11">
            <v>80</v>
          </cell>
          <cell r="H11">
            <v>40</v>
          </cell>
          <cell r="I11">
            <v>0.5</v>
          </cell>
          <cell r="J11">
            <v>50</v>
          </cell>
          <cell r="K11">
            <v>128</v>
          </cell>
          <cell r="L11">
            <v>2.56</v>
          </cell>
          <cell r="M11">
            <v>80</v>
          </cell>
          <cell r="N11">
            <v>20</v>
          </cell>
          <cell r="O11">
            <v>0.25</v>
          </cell>
          <cell r="P11">
            <v>120</v>
          </cell>
          <cell r="Q11">
            <v>54</v>
          </cell>
          <cell r="R11">
            <v>0.45</v>
          </cell>
          <cell r="S11">
            <v>80</v>
          </cell>
          <cell r="T11">
            <v>36</v>
          </cell>
          <cell r="U11">
            <v>0.45</v>
          </cell>
          <cell r="V11">
            <v>60</v>
          </cell>
          <cell r="W11">
            <v>36</v>
          </cell>
          <cell r="X11">
            <v>0.6</v>
          </cell>
          <cell r="Y11">
            <v>30</v>
          </cell>
          <cell r="Z11">
            <v>30</v>
          </cell>
          <cell r="AA11">
            <v>50</v>
          </cell>
          <cell r="AB11">
            <v>26</v>
          </cell>
          <cell r="AC11">
            <v>0.52</v>
          </cell>
          <cell r="AD11">
            <v>50</v>
          </cell>
          <cell r="AE11">
            <v>0</v>
          </cell>
          <cell r="AF11">
            <v>80</v>
          </cell>
        </row>
        <row r="12">
          <cell r="D12" t="str">
            <v>LG1612510170/1</v>
          </cell>
          <cell r="E12" t="str">
            <v>SLT0010592</v>
          </cell>
        </row>
        <row r="12">
          <cell r="G12">
            <v>20</v>
          </cell>
          <cell r="H12">
            <v>0</v>
          </cell>
          <cell r="I12">
            <v>0</v>
          </cell>
          <cell r="J12">
            <v>20</v>
          </cell>
          <cell r="K12">
            <v>0</v>
          </cell>
          <cell r="L12">
            <v>0</v>
          </cell>
          <cell r="M12">
            <v>20</v>
          </cell>
          <cell r="N12">
            <v>404</v>
          </cell>
          <cell r="O12">
            <v>20.2</v>
          </cell>
          <cell r="P12">
            <v>1000</v>
          </cell>
          <cell r="Q12">
            <v>543</v>
          </cell>
          <cell r="R12">
            <v>0.543</v>
          </cell>
          <cell r="S12">
            <v>400</v>
          </cell>
          <cell r="T12">
            <v>336</v>
          </cell>
          <cell r="U12">
            <v>0.84</v>
          </cell>
          <cell r="V12">
            <v>300</v>
          </cell>
          <cell r="W12">
            <v>247</v>
          </cell>
          <cell r="X12">
            <v>0.823333333333333</v>
          </cell>
          <cell r="Y12">
            <v>200</v>
          </cell>
          <cell r="Z12">
            <v>223</v>
          </cell>
          <cell r="AA12">
            <v>200</v>
          </cell>
          <cell r="AB12">
            <v>287</v>
          </cell>
          <cell r="AC12">
            <v>1.435</v>
          </cell>
          <cell r="AD12">
            <v>500</v>
          </cell>
          <cell r="AE12">
            <v>1.5</v>
          </cell>
          <cell r="AF12">
            <v>600</v>
          </cell>
        </row>
        <row r="13">
          <cell r="D13" t="str">
            <v>YZ166251000038/2</v>
          </cell>
          <cell r="E13" t="str">
            <v>SHT0015382</v>
          </cell>
          <cell r="F13" t="str">
            <v>重汽单通风</v>
          </cell>
        </row>
        <row r="13">
          <cell r="P13">
            <v>20</v>
          </cell>
          <cell r="Q13">
            <v>20</v>
          </cell>
          <cell r="R13">
            <v>1</v>
          </cell>
        </row>
        <row r="13">
          <cell r="U13" t="e">
            <v>#DIV/0!</v>
          </cell>
        </row>
        <row r="13">
          <cell r="Y13">
            <v>60</v>
          </cell>
          <cell r="Z13">
            <v>4</v>
          </cell>
          <cell r="AA13">
            <v>20</v>
          </cell>
        </row>
        <row r="13">
          <cell r="AC13">
            <v>0</v>
          </cell>
          <cell r="AD13">
            <v>60</v>
          </cell>
          <cell r="AE13">
            <v>2</v>
          </cell>
          <cell r="AF13">
            <v>100</v>
          </cell>
        </row>
        <row r="14">
          <cell r="D14" t="str">
            <v>YZ166251000039/2</v>
          </cell>
          <cell r="E14" t="str">
            <v>SHT0015389</v>
          </cell>
        </row>
        <row r="14">
          <cell r="P14">
            <v>20</v>
          </cell>
          <cell r="Q14">
            <v>20</v>
          </cell>
          <cell r="R14">
            <v>1</v>
          </cell>
        </row>
        <row r="14">
          <cell r="U14" t="e">
            <v>#DIV/0!</v>
          </cell>
        </row>
        <row r="14">
          <cell r="Y14">
            <v>60</v>
          </cell>
          <cell r="Z14">
            <v>4</v>
          </cell>
          <cell r="AA14">
            <v>20</v>
          </cell>
        </row>
        <row r="14">
          <cell r="AC14">
            <v>0</v>
          </cell>
          <cell r="AD14">
            <v>60</v>
          </cell>
          <cell r="AE14">
            <v>2</v>
          </cell>
          <cell r="AF14">
            <v>100</v>
          </cell>
        </row>
        <row r="15">
          <cell r="D15" t="str">
            <v>YZ166251000040/2</v>
          </cell>
          <cell r="E15" t="str">
            <v>SHT0015392</v>
          </cell>
        </row>
        <row r="15">
          <cell r="P15">
            <v>20</v>
          </cell>
          <cell r="Q15">
            <v>20</v>
          </cell>
          <cell r="R15">
            <v>1</v>
          </cell>
        </row>
        <row r="15">
          <cell r="U15" t="e">
            <v>#DIV/0!</v>
          </cell>
        </row>
        <row r="15">
          <cell r="Y15">
            <v>60</v>
          </cell>
          <cell r="Z15">
            <v>4</v>
          </cell>
          <cell r="AA15">
            <v>20</v>
          </cell>
        </row>
        <row r="15">
          <cell r="AC15">
            <v>0</v>
          </cell>
          <cell r="AD15">
            <v>60</v>
          </cell>
          <cell r="AE15">
            <v>2</v>
          </cell>
          <cell r="AF15">
            <v>100</v>
          </cell>
        </row>
        <row r="16">
          <cell r="D16" t="str">
            <v>AZ166251000022/2</v>
          </cell>
          <cell r="E16" t="str">
            <v>SHT0015852</v>
          </cell>
          <cell r="F16" t="str">
            <v>新产品</v>
          </cell>
        </row>
        <row r="16">
          <cell r="Y16">
            <v>0</v>
          </cell>
          <cell r="Z16">
            <v>6</v>
          </cell>
          <cell r="AA16">
            <v>15</v>
          </cell>
          <cell r="AB16">
            <v>4</v>
          </cell>
          <cell r="AC16">
            <v>0.266666666666667</v>
          </cell>
          <cell r="AD16">
            <v>15</v>
          </cell>
          <cell r="AE16">
            <v>0</v>
          </cell>
          <cell r="AF16">
            <v>12</v>
          </cell>
        </row>
        <row r="17">
          <cell r="D17" t="str">
            <v>AZ166251000021/2</v>
          </cell>
          <cell r="E17" t="str">
            <v>SHT0015858</v>
          </cell>
        </row>
        <row r="17">
          <cell r="Y17">
            <v>0</v>
          </cell>
          <cell r="Z17">
            <v>6</v>
          </cell>
          <cell r="AA17">
            <v>15</v>
          </cell>
          <cell r="AB17">
            <v>4</v>
          </cell>
          <cell r="AC17">
            <v>0.266666666666667</v>
          </cell>
          <cell r="AD17">
            <v>15</v>
          </cell>
          <cell r="AE17">
            <v>0</v>
          </cell>
          <cell r="AF17">
            <v>12</v>
          </cell>
        </row>
        <row r="18">
          <cell r="D18" t="str">
            <v>WG1662511055/2</v>
          </cell>
          <cell r="E18" t="str">
            <v>SHT0013252</v>
          </cell>
        </row>
        <row r="18">
          <cell r="Y18">
            <v>0</v>
          </cell>
          <cell r="Z18">
            <v>6</v>
          </cell>
          <cell r="AA18">
            <v>15</v>
          </cell>
          <cell r="AB18">
            <v>4</v>
          </cell>
          <cell r="AC18">
            <v>0.266666666666667</v>
          </cell>
          <cell r="AD18">
            <v>15</v>
          </cell>
          <cell r="AE18">
            <v>0</v>
          </cell>
          <cell r="AF18">
            <v>12</v>
          </cell>
        </row>
        <row r="19">
          <cell r="D19" t="str">
            <v>YZ166251000042/2</v>
          </cell>
          <cell r="E19" t="str">
            <v>SHT0015846</v>
          </cell>
          <cell r="F19" t="str">
            <v>自卸车</v>
          </cell>
        </row>
        <row r="19">
          <cell r="Y19">
            <v>0</v>
          </cell>
          <cell r="Z19">
            <v>50</v>
          </cell>
          <cell r="AA19">
            <v>260</v>
          </cell>
          <cell r="AB19">
            <v>195</v>
          </cell>
          <cell r="AC19">
            <v>0.75</v>
          </cell>
          <cell r="AD19">
            <v>150</v>
          </cell>
          <cell r="AE19">
            <v>-0.423076923076923</v>
          </cell>
          <cell r="AF19">
            <v>150</v>
          </cell>
        </row>
        <row r="20">
          <cell r="D20" t="str">
            <v>YZ166251000008/1</v>
          </cell>
          <cell r="E20" t="str">
            <v>SHT0014651</v>
          </cell>
        </row>
        <row r="20">
          <cell r="Y20">
            <v>0</v>
          </cell>
          <cell r="Z20">
            <v>50</v>
          </cell>
          <cell r="AA20">
            <v>260</v>
          </cell>
          <cell r="AB20">
            <v>221</v>
          </cell>
          <cell r="AC20">
            <v>0.85</v>
          </cell>
          <cell r="AD20">
            <v>200</v>
          </cell>
          <cell r="AE20">
            <v>-0.230769230769231</v>
          </cell>
          <cell r="AF20">
            <v>200</v>
          </cell>
        </row>
        <row r="21">
          <cell r="D21" t="str">
            <v>YZ166251000009/1</v>
          </cell>
          <cell r="E21" t="str">
            <v>SHT0014655</v>
          </cell>
        </row>
        <row r="21">
          <cell r="Y21">
            <v>0</v>
          </cell>
          <cell r="Z21">
            <v>50</v>
          </cell>
          <cell r="AA21">
            <v>260</v>
          </cell>
          <cell r="AB21">
            <v>221</v>
          </cell>
          <cell r="AC21">
            <v>0.85</v>
          </cell>
          <cell r="AD21">
            <v>200</v>
          </cell>
          <cell r="AE21">
            <v>-0.230769230769231</v>
          </cell>
          <cell r="AF21">
            <v>200</v>
          </cell>
        </row>
        <row r="22">
          <cell r="D22" t="str">
            <v>YZ167151000047</v>
          </cell>
          <cell r="E22" t="str">
            <v>SHT0015636</v>
          </cell>
          <cell r="F22" t="str">
            <v>豪瀚NX</v>
          </cell>
        </row>
        <row r="22">
          <cell r="AD22">
            <v>150</v>
          </cell>
        </row>
        <row r="22">
          <cell r="AF22">
            <v>150</v>
          </cell>
        </row>
        <row r="23">
          <cell r="D23" t="str">
            <v>YZ167151000048</v>
          </cell>
          <cell r="E23" t="str">
            <v>SHT0015667</v>
          </cell>
        </row>
        <row r="23">
          <cell r="AD23">
            <v>150</v>
          </cell>
        </row>
        <row r="23">
          <cell r="AF23">
            <v>150</v>
          </cell>
        </row>
        <row r="24">
          <cell r="G24">
            <v>2150</v>
          </cell>
          <cell r="H24">
            <v>2491</v>
          </cell>
          <cell r="I24">
            <v>1.15860465116279</v>
          </cell>
          <cell r="J24">
            <v>2820</v>
          </cell>
          <cell r="K24">
            <v>3459</v>
          </cell>
          <cell r="L24">
            <v>1.22659574468085</v>
          </cell>
          <cell r="M24">
            <v>5080</v>
          </cell>
          <cell r="N24">
            <v>3845</v>
          </cell>
          <cell r="O24">
            <v>0.756889763779528</v>
          </cell>
          <cell r="P24">
            <v>8300</v>
          </cell>
          <cell r="Q24">
            <v>5346</v>
          </cell>
          <cell r="R24">
            <v>0.644096385542169</v>
          </cell>
          <cell r="S24">
            <v>3660</v>
          </cell>
          <cell r="T24">
            <v>3139</v>
          </cell>
          <cell r="U24">
            <v>0.857650273224044</v>
          </cell>
          <cell r="V24">
            <v>3620</v>
          </cell>
          <cell r="W24">
            <v>2791</v>
          </cell>
          <cell r="X24">
            <v>0.770994475138122</v>
          </cell>
          <cell r="Y24">
            <v>3240</v>
          </cell>
          <cell r="Z24">
            <v>3095</v>
          </cell>
          <cell r="AA24">
            <v>2160</v>
          </cell>
          <cell r="AB24">
            <v>4830</v>
          </cell>
          <cell r="AC24">
            <v>2.23611111111111</v>
          </cell>
          <cell r="AD24">
            <v>4680</v>
          </cell>
          <cell r="AE24">
            <v>1.16666666666667</v>
          </cell>
          <cell r="AF24">
            <v>6446</v>
          </cell>
        </row>
        <row r="25">
          <cell r="D25" t="str">
            <v>X168100000004</v>
          </cell>
          <cell r="E25" t="str">
            <v>SBS0010125</v>
          </cell>
          <cell r="F25" t="str">
            <v>奥杰</v>
          </cell>
          <cell r="G25">
            <v>500</v>
          </cell>
          <cell r="H25">
            <v>210</v>
          </cell>
          <cell r="I25">
            <v>0.42</v>
          </cell>
          <cell r="J25">
            <v>1000</v>
          </cell>
          <cell r="K25">
            <v>783</v>
          </cell>
          <cell r="L25">
            <v>0.783</v>
          </cell>
          <cell r="M25">
            <v>1500</v>
          </cell>
          <cell r="N25">
            <v>950</v>
          </cell>
          <cell r="O25">
            <v>0.633333333333333</v>
          </cell>
          <cell r="P25">
            <v>1200</v>
          </cell>
          <cell r="Q25">
            <v>995</v>
          </cell>
          <cell r="R25">
            <v>0.829166666666667</v>
          </cell>
          <cell r="S25">
            <v>800</v>
          </cell>
          <cell r="T25">
            <v>688</v>
          </cell>
          <cell r="U25">
            <v>0.86</v>
          </cell>
          <cell r="V25">
            <v>1400</v>
          </cell>
          <cell r="W25">
            <v>1209</v>
          </cell>
          <cell r="X25">
            <v>0.863571428571429</v>
          </cell>
          <cell r="Y25">
            <v>1100</v>
          </cell>
          <cell r="Z25">
            <v>1058</v>
          </cell>
          <cell r="AA25">
            <v>1100</v>
          </cell>
          <cell r="AB25">
            <v>1000</v>
          </cell>
          <cell r="AC25">
            <v>0.909090909090909</v>
          </cell>
          <cell r="AD25">
            <v>1000</v>
          </cell>
          <cell r="AE25">
            <v>-0.0909090909090909</v>
          </cell>
          <cell r="AF25">
            <v>1000</v>
          </cell>
        </row>
        <row r="26">
          <cell r="D26" t="str">
            <v>X168100000003</v>
          </cell>
          <cell r="E26" t="str">
            <v>SBS0010126</v>
          </cell>
        </row>
        <row r="26">
          <cell r="G26">
            <v>500</v>
          </cell>
          <cell r="H26">
            <v>210</v>
          </cell>
          <cell r="I26">
            <v>0.42</v>
          </cell>
          <cell r="J26">
            <v>1000</v>
          </cell>
          <cell r="K26">
            <v>803</v>
          </cell>
          <cell r="L26">
            <v>0.803</v>
          </cell>
          <cell r="M26">
            <v>1500</v>
          </cell>
          <cell r="N26">
            <v>950</v>
          </cell>
          <cell r="O26">
            <v>0.633333333333333</v>
          </cell>
          <cell r="P26">
            <v>1200</v>
          </cell>
          <cell r="Q26">
            <v>995</v>
          </cell>
          <cell r="R26">
            <v>0.829166666666667</v>
          </cell>
          <cell r="S26">
            <v>800</v>
          </cell>
          <cell r="T26">
            <v>716</v>
          </cell>
          <cell r="U26">
            <v>0.895</v>
          </cell>
          <cell r="V26">
            <v>1400</v>
          </cell>
          <cell r="W26">
            <v>1209</v>
          </cell>
          <cell r="X26">
            <v>0.863571428571429</v>
          </cell>
          <cell r="Y26">
            <v>1100</v>
          </cell>
          <cell r="Z26">
            <v>1058</v>
          </cell>
          <cell r="AA26">
            <v>1100</v>
          </cell>
          <cell r="AB26">
            <v>1000</v>
          </cell>
          <cell r="AC26">
            <v>0.909090909090909</v>
          </cell>
          <cell r="AD26">
            <v>1000</v>
          </cell>
          <cell r="AE26">
            <v>-0.0909090909090909</v>
          </cell>
          <cell r="AF26">
            <v>1000</v>
          </cell>
        </row>
        <row r="27">
          <cell r="D27" t="str">
            <v>X168100000008</v>
          </cell>
          <cell r="E27" t="str">
            <v>SBS0010516</v>
          </cell>
        </row>
        <row r="27">
          <cell r="AF27">
            <v>1000</v>
          </cell>
        </row>
        <row r="28">
          <cell r="D28" t="str">
            <v>X168100000009</v>
          </cell>
          <cell r="E28" t="str">
            <v>SBS0010517</v>
          </cell>
        </row>
        <row r="28">
          <cell r="AF28">
            <v>1000</v>
          </cell>
        </row>
        <row r="29">
          <cell r="G29">
            <v>1000</v>
          </cell>
          <cell r="H29">
            <v>420</v>
          </cell>
          <cell r="I29">
            <v>0.42</v>
          </cell>
          <cell r="J29">
            <v>2000</v>
          </cell>
          <cell r="K29">
            <v>1586</v>
          </cell>
          <cell r="L29">
            <v>0.793</v>
          </cell>
          <cell r="M29">
            <v>3000</v>
          </cell>
          <cell r="N29">
            <v>1900</v>
          </cell>
          <cell r="O29">
            <v>0.633333333333333</v>
          </cell>
          <cell r="P29">
            <v>2400</v>
          </cell>
          <cell r="Q29">
            <v>1990</v>
          </cell>
          <cell r="R29">
            <v>0.829166666666667</v>
          </cell>
          <cell r="S29">
            <v>1600</v>
          </cell>
          <cell r="T29">
            <v>1404</v>
          </cell>
          <cell r="U29">
            <v>0.8775</v>
          </cell>
          <cell r="V29">
            <v>2800</v>
          </cell>
          <cell r="W29">
            <v>2418</v>
          </cell>
          <cell r="X29">
            <v>0.863571428571429</v>
          </cell>
          <cell r="Y29">
            <v>2200</v>
          </cell>
          <cell r="Z29">
            <v>2116</v>
          </cell>
          <cell r="AA29">
            <v>2200</v>
          </cell>
          <cell r="AB29">
            <v>2000</v>
          </cell>
          <cell r="AC29">
            <v>0.909090909090909</v>
          </cell>
          <cell r="AD29">
            <v>2000</v>
          </cell>
          <cell r="AE29">
            <v>-0.0909090909090909</v>
          </cell>
          <cell r="AF29">
            <v>4000</v>
          </cell>
        </row>
        <row r="30">
          <cell r="D30" t="str">
            <v>6800010-E411</v>
          </cell>
          <cell r="E30" t="str">
            <v>SLT0002528</v>
          </cell>
          <cell r="F30" t="str">
            <v>虎V-2020</v>
          </cell>
          <cell r="G30">
            <v>500</v>
          </cell>
          <cell r="H30">
            <v>160</v>
          </cell>
          <cell r="I30">
            <v>0.32</v>
          </cell>
          <cell r="J30">
            <v>200</v>
          </cell>
          <cell r="K30">
            <v>0</v>
          </cell>
          <cell r="L30">
            <v>0</v>
          </cell>
          <cell r="M30">
            <v>400</v>
          </cell>
          <cell r="N30">
            <v>264</v>
          </cell>
          <cell r="O30">
            <v>0.66</v>
          </cell>
          <cell r="P30">
            <v>400</v>
          </cell>
          <cell r="Q30">
            <v>369</v>
          </cell>
          <cell r="R30">
            <v>0.9225</v>
          </cell>
          <cell r="S30">
            <v>200</v>
          </cell>
          <cell r="T30">
            <v>150</v>
          </cell>
          <cell r="U30">
            <v>0.75</v>
          </cell>
          <cell r="V30">
            <v>150</v>
          </cell>
          <cell r="W30">
            <v>50</v>
          </cell>
          <cell r="X30">
            <v>0.333333333333333</v>
          </cell>
          <cell r="Y30">
            <v>100</v>
          </cell>
          <cell r="Z30">
            <v>50</v>
          </cell>
          <cell r="AA30">
            <v>100</v>
          </cell>
          <cell r="AB30">
            <v>86</v>
          </cell>
          <cell r="AC30">
            <v>0.86</v>
          </cell>
          <cell r="AD30">
            <v>100</v>
          </cell>
          <cell r="AE30">
            <v>0</v>
          </cell>
          <cell r="AF30">
            <v>150</v>
          </cell>
        </row>
        <row r="31">
          <cell r="D31" t="str">
            <v>6905020-E411</v>
          </cell>
          <cell r="E31" t="str">
            <v>SLT0002529</v>
          </cell>
          <cell r="F31" t="str">
            <v>虎V-2020</v>
          </cell>
          <cell r="G31">
            <v>700</v>
          </cell>
          <cell r="H31">
            <v>500</v>
          </cell>
          <cell r="I31">
            <v>0.714285714285714</v>
          </cell>
          <cell r="J31">
            <v>500</v>
          </cell>
          <cell r="K31">
            <v>975</v>
          </cell>
          <cell r="L31">
            <v>1.95</v>
          </cell>
          <cell r="M31">
            <v>2200</v>
          </cell>
          <cell r="N31">
            <v>1671</v>
          </cell>
          <cell r="O31">
            <v>0.759545454545455</v>
          </cell>
          <cell r="P31">
            <v>2000</v>
          </cell>
          <cell r="Q31">
            <v>857</v>
          </cell>
          <cell r="R31">
            <v>0.4285</v>
          </cell>
          <cell r="S31">
            <v>800</v>
          </cell>
          <cell r="T31">
            <v>400</v>
          </cell>
          <cell r="U31">
            <v>0.5</v>
          </cell>
          <cell r="V31">
            <v>700</v>
          </cell>
          <cell r="W31">
            <v>468</v>
          </cell>
          <cell r="X31">
            <v>0.668571428571429</v>
          </cell>
          <cell r="Y31">
            <v>600</v>
          </cell>
          <cell r="Z31">
            <v>549</v>
          </cell>
          <cell r="AA31">
            <v>600</v>
          </cell>
          <cell r="AB31">
            <v>400</v>
          </cell>
          <cell r="AC31">
            <v>0.666666666666667</v>
          </cell>
          <cell r="AD31">
            <v>400</v>
          </cell>
          <cell r="AE31">
            <v>-0.333333333333333</v>
          </cell>
          <cell r="AF31">
            <v>800</v>
          </cell>
        </row>
        <row r="32">
          <cell r="D32" t="str">
            <v>6905100-E411</v>
          </cell>
          <cell r="E32" t="str">
            <v>SLT0002530</v>
          </cell>
          <cell r="F32" t="str">
            <v>虎V-2020</v>
          </cell>
          <cell r="G32">
            <v>700</v>
          </cell>
          <cell r="H32">
            <v>603</v>
          </cell>
          <cell r="I32">
            <v>0.861428571428571</v>
          </cell>
          <cell r="J32">
            <v>500</v>
          </cell>
          <cell r="K32">
            <v>847</v>
          </cell>
          <cell r="L32">
            <v>1.694</v>
          </cell>
          <cell r="M32">
            <v>2200</v>
          </cell>
          <cell r="N32">
            <v>1689</v>
          </cell>
          <cell r="O32">
            <v>0.767727272727273</v>
          </cell>
          <cell r="P32">
            <v>2000</v>
          </cell>
          <cell r="Q32">
            <v>842</v>
          </cell>
          <cell r="R32">
            <v>0.421</v>
          </cell>
          <cell r="S32">
            <v>800</v>
          </cell>
          <cell r="T32">
            <v>400</v>
          </cell>
          <cell r="U32">
            <v>0.5</v>
          </cell>
          <cell r="V32">
            <v>700</v>
          </cell>
          <cell r="W32">
            <v>472</v>
          </cell>
          <cell r="X32">
            <v>0.674285714285714</v>
          </cell>
          <cell r="Y32">
            <v>600</v>
          </cell>
          <cell r="Z32">
            <v>543</v>
          </cell>
          <cell r="AA32">
            <v>600</v>
          </cell>
          <cell r="AB32">
            <v>380</v>
          </cell>
          <cell r="AC32">
            <v>0.633333333333333</v>
          </cell>
          <cell r="AD32">
            <v>400</v>
          </cell>
          <cell r="AE32">
            <v>-0.333333333333333</v>
          </cell>
          <cell r="AF32">
            <v>800</v>
          </cell>
        </row>
        <row r="33">
          <cell r="D33" t="str">
            <v>6903010-E411</v>
          </cell>
          <cell r="E33" t="str">
            <v>SLT0002531</v>
          </cell>
          <cell r="F33" t="str">
            <v>虎V-2020</v>
          </cell>
          <cell r="G33">
            <v>700</v>
          </cell>
          <cell r="H33">
            <v>700</v>
          </cell>
          <cell r="I33">
            <v>1</v>
          </cell>
          <cell r="J33">
            <v>500</v>
          </cell>
          <cell r="K33">
            <v>765</v>
          </cell>
          <cell r="L33">
            <v>1.53</v>
          </cell>
          <cell r="M33">
            <v>2200</v>
          </cell>
          <cell r="N33">
            <v>1807</v>
          </cell>
          <cell r="O33">
            <v>0.821363636363636</v>
          </cell>
          <cell r="P33">
            <v>2000</v>
          </cell>
          <cell r="Q33">
            <v>713</v>
          </cell>
          <cell r="R33">
            <v>0.3565</v>
          </cell>
          <cell r="S33">
            <v>800</v>
          </cell>
          <cell r="T33">
            <v>348</v>
          </cell>
          <cell r="U33">
            <v>0.435</v>
          </cell>
          <cell r="V33">
            <v>700</v>
          </cell>
          <cell r="W33">
            <v>433</v>
          </cell>
          <cell r="X33">
            <v>0.618571428571429</v>
          </cell>
          <cell r="Y33">
            <v>600</v>
          </cell>
          <cell r="Z33">
            <v>499</v>
          </cell>
          <cell r="AA33">
            <v>600</v>
          </cell>
          <cell r="AB33">
            <v>410</v>
          </cell>
          <cell r="AC33">
            <v>0.683333333333333</v>
          </cell>
          <cell r="AD33">
            <v>400</v>
          </cell>
          <cell r="AE33">
            <v>-0.333333333333333</v>
          </cell>
          <cell r="AF33">
            <v>800</v>
          </cell>
        </row>
        <row r="34">
          <cell r="D34" t="str">
            <v>6900015-H26-C00</v>
          </cell>
          <cell r="E34" t="str">
            <v>SLT0001578</v>
          </cell>
        </row>
        <row r="34">
          <cell r="G34">
            <v>1300</v>
          </cell>
          <cell r="H34">
            <v>800</v>
          </cell>
          <cell r="I34">
            <v>0.615384615384615</v>
          </cell>
          <cell r="J34">
            <v>1500</v>
          </cell>
          <cell r="K34">
            <v>2500</v>
          </cell>
          <cell r="L34">
            <v>1.66666666666667</v>
          </cell>
          <cell r="M34">
            <v>5000</v>
          </cell>
          <cell r="N34">
            <v>4000</v>
          </cell>
          <cell r="O34">
            <v>0.8</v>
          </cell>
          <cell r="P34">
            <v>3000</v>
          </cell>
          <cell r="Q34">
            <v>600</v>
          </cell>
          <cell r="R34">
            <v>0.2</v>
          </cell>
          <cell r="S34">
            <v>2000</v>
          </cell>
          <cell r="T34">
            <v>1050</v>
          </cell>
          <cell r="U34">
            <v>0.525</v>
          </cell>
          <cell r="V34">
            <v>1300</v>
          </cell>
          <cell r="W34">
            <v>1600</v>
          </cell>
          <cell r="X34">
            <v>1.23076923076923</v>
          </cell>
          <cell r="Y34">
            <v>1300</v>
          </cell>
          <cell r="Z34">
            <v>0</v>
          </cell>
          <cell r="AA34">
            <v>1300</v>
          </cell>
          <cell r="AB34">
            <v>600</v>
          </cell>
          <cell r="AC34">
            <v>0.461538461538462</v>
          </cell>
          <cell r="AD34">
            <v>1500</v>
          </cell>
          <cell r="AE34">
            <v>0.153846153846154</v>
          </cell>
          <cell r="AF34">
            <v>4500</v>
          </cell>
        </row>
        <row r="35">
          <cell r="D35" t="str">
            <v>6800010AA95-C00</v>
          </cell>
          <cell r="E35" t="str">
            <v>SLT0010200</v>
          </cell>
          <cell r="F35" t="str">
            <v>J6F</v>
          </cell>
          <cell r="G35">
            <v>200</v>
          </cell>
          <cell r="H35">
            <v>179</v>
          </cell>
          <cell r="I35">
            <v>0.895</v>
          </cell>
          <cell r="J35">
            <v>150</v>
          </cell>
          <cell r="K35">
            <v>50</v>
          </cell>
          <cell r="L35">
            <v>0.333333333333333</v>
          </cell>
          <cell r="M35">
            <v>300</v>
          </cell>
          <cell r="N35">
            <v>479</v>
          </cell>
          <cell r="O35">
            <v>1.59666666666667</v>
          </cell>
          <cell r="P35">
            <v>300</v>
          </cell>
          <cell r="Q35">
            <v>275</v>
          </cell>
          <cell r="R35">
            <v>0.916666666666667</v>
          </cell>
          <cell r="S35">
            <v>300</v>
          </cell>
          <cell r="T35">
            <v>150</v>
          </cell>
          <cell r="U35">
            <v>0.5</v>
          </cell>
          <cell r="V35">
            <v>150</v>
          </cell>
          <cell r="W35">
            <v>50</v>
          </cell>
          <cell r="X35">
            <v>0.333333333333333</v>
          </cell>
          <cell r="Y35">
            <v>200</v>
          </cell>
          <cell r="Z35">
            <v>200</v>
          </cell>
          <cell r="AA35">
            <v>200</v>
          </cell>
          <cell r="AB35">
            <v>70</v>
          </cell>
          <cell r="AC35">
            <v>0.35</v>
          </cell>
          <cell r="AD35">
            <v>100</v>
          </cell>
          <cell r="AE35">
            <v>-0.5</v>
          </cell>
          <cell r="AF35">
            <v>150</v>
          </cell>
        </row>
        <row r="36">
          <cell r="D36" t="str">
            <v>6800010BH26-C00</v>
          </cell>
          <cell r="E36" t="str">
            <v>SLT0010202</v>
          </cell>
          <cell r="F36" t="str">
            <v>领途/轻卡减震/J7F</v>
          </cell>
          <cell r="G36">
            <v>400</v>
          </cell>
          <cell r="H36">
            <v>358</v>
          </cell>
          <cell r="I36">
            <v>0.895</v>
          </cell>
          <cell r="J36">
            <v>500</v>
          </cell>
          <cell r="K36">
            <v>660</v>
          </cell>
          <cell r="L36">
            <v>1.32</v>
          </cell>
          <cell r="M36">
            <v>2000</v>
          </cell>
          <cell r="N36">
            <v>1121</v>
          </cell>
          <cell r="O36">
            <v>0.5605</v>
          </cell>
          <cell r="P36">
            <v>1500</v>
          </cell>
          <cell r="Q36">
            <v>532</v>
          </cell>
          <cell r="R36">
            <v>0.354666666666667</v>
          </cell>
          <cell r="S36">
            <v>500</v>
          </cell>
          <cell r="T36">
            <v>316</v>
          </cell>
          <cell r="U36">
            <v>0.632</v>
          </cell>
          <cell r="V36">
            <v>450</v>
          </cell>
          <cell r="W36">
            <v>420</v>
          </cell>
          <cell r="X36">
            <v>0.933333333333333</v>
          </cell>
          <cell r="Y36">
            <v>500</v>
          </cell>
          <cell r="Z36">
            <v>364</v>
          </cell>
          <cell r="AA36">
            <v>500</v>
          </cell>
          <cell r="AB36">
            <v>496</v>
          </cell>
          <cell r="AC36">
            <v>0.992</v>
          </cell>
          <cell r="AD36">
            <v>650</v>
          </cell>
          <cell r="AE36">
            <v>0.3</v>
          </cell>
          <cell r="AF36">
            <v>1000</v>
          </cell>
        </row>
        <row r="37">
          <cell r="D37" t="str">
            <v>6905020CH26-C00</v>
          </cell>
          <cell r="E37" t="str">
            <v>SLT0002438</v>
          </cell>
          <cell r="F37" t="str">
            <v>J7F</v>
          </cell>
          <cell r="G37">
            <v>500</v>
          </cell>
          <cell r="H37">
            <v>306</v>
          </cell>
          <cell r="I37">
            <v>0.612</v>
          </cell>
          <cell r="J37">
            <v>550</v>
          </cell>
          <cell r="K37">
            <v>835</v>
          </cell>
          <cell r="L37">
            <v>1.51818181818182</v>
          </cell>
          <cell r="M37">
            <v>2800</v>
          </cell>
          <cell r="N37">
            <v>1361</v>
          </cell>
          <cell r="O37">
            <v>0.486071428571429</v>
          </cell>
          <cell r="P37">
            <v>1800</v>
          </cell>
          <cell r="Q37">
            <v>651</v>
          </cell>
          <cell r="R37">
            <v>0.361666666666667</v>
          </cell>
          <cell r="S37">
            <v>700</v>
          </cell>
          <cell r="T37">
            <v>450</v>
          </cell>
          <cell r="U37">
            <v>0.642857142857143</v>
          </cell>
          <cell r="V37">
            <v>550</v>
          </cell>
          <cell r="W37">
            <v>395</v>
          </cell>
          <cell r="X37">
            <v>0.718181818181818</v>
          </cell>
          <cell r="Y37">
            <v>550</v>
          </cell>
          <cell r="Z37">
            <v>549</v>
          </cell>
          <cell r="AA37">
            <v>550</v>
          </cell>
          <cell r="AB37">
            <v>470</v>
          </cell>
          <cell r="AC37">
            <v>0.854545454545454</v>
          </cell>
          <cell r="AD37">
            <v>750</v>
          </cell>
          <cell r="AE37">
            <v>0.363636363636364</v>
          </cell>
          <cell r="AF37">
            <v>1300</v>
          </cell>
        </row>
        <row r="38">
          <cell r="D38" t="str">
            <v>6905100-H26-C00</v>
          </cell>
          <cell r="E38" t="str">
            <v>SLT0002190</v>
          </cell>
          <cell r="F38" t="str">
            <v>J7F</v>
          </cell>
          <cell r="G38">
            <v>400</v>
          </cell>
          <cell r="H38">
            <v>400</v>
          </cell>
          <cell r="I38">
            <v>1</v>
          </cell>
          <cell r="J38">
            <v>500</v>
          </cell>
          <cell r="K38">
            <v>630</v>
          </cell>
          <cell r="L38">
            <v>1.26</v>
          </cell>
          <cell r="M38">
            <v>2200</v>
          </cell>
          <cell r="N38">
            <v>1120</v>
          </cell>
          <cell r="O38">
            <v>0.509090909090909</v>
          </cell>
          <cell r="P38">
            <v>1500</v>
          </cell>
          <cell r="Q38">
            <v>540</v>
          </cell>
          <cell r="R38">
            <v>0.36</v>
          </cell>
          <cell r="S38">
            <v>500</v>
          </cell>
          <cell r="T38">
            <v>420</v>
          </cell>
          <cell r="U38">
            <v>0.84</v>
          </cell>
          <cell r="V38">
            <v>490</v>
          </cell>
          <cell r="W38">
            <v>368</v>
          </cell>
          <cell r="X38">
            <v>0.751020408163265</v>
          </cell>
          <cell r="Y38">
            <v>550</v>
          </cell>
          <cell r="Z38">
            <v>491</v>
          </cell>
          <cell r="AA38">
            <v>550</v>
          </cell>
          <cell r="AB38">
            <v>400</v>
          </cell>
          <cell r="AC38">
            <v>0.727272727272727</v>
          </cell>
          <cell r="AD38">
            <v>650</v>
          </cell>
          <cell r="AE38">
            <v>0.181818181818182</v>
          </cell>
          <cell r="AF38">
            <v>1000</v>
          </cell>
        </row>
        <row r="39">
          <cell r="D39" t="str">
            <v>6903010AH26-C00</v>
          </cell>
          <cell r="E39" t="str">
            <v>SLT0002432</v>
          </cell>
          <cell r="F39" t="str">
            <v>J7F</v>
          </cell>
          <cell r="G39">
            <v>400</v>
          </cell>
          <cell r="H39">
            <v>400</v>
          </cell>
          <cell r="I39">
            <v>1</v>
          </cell>
          <cell r="J39">
            <v>500</v>
          </cell>
          <cell r="K39">
            <v>600</v>
          </cell>
          <cell r="L39">
            <v>1.2</v>
          </cell>
          <cell r="M39">
            <v>2200</v>
          </cell>
          <cell r="N39">
            <v>1130</v>
          </cell>
          <cell r="O39">
            <v>0.513636363636364</v>
          </cell>
          <cell r="P39">
            <v>1500</v>
          </cell>
          <cell r="Q39">
            <v>600</v>
          </cell>
          <cell r="R39">
            <v>0.4</v>
          </cell>
          <cell r="S39">
            <v>500</v>
          </cell>
          <cell r="T39">
            <v>430</v>
          </cell>
          <cell r="U39">
            <v>0.86</v>
          </cell>
          <cell r="V39">
            <v>450</v>
          </cell>
          <cell r="W39">
            <v>352</v>
          </cell>
          <cell r="X39">
            <v>0.782222222222222</v>
          </cell>
          <cell r="Y39">
            <v>550</v>
          </cell>
          <cell r="Z39">
            <v>480</v>
          </cell>
          <cell r="AA39">
            <v>550</v>
          </cell>
          <cell r="AB39">
            <v>420</v>
          </cell>
          <cell r="AC39">
            <v>0.763636363636364</v>
          </cell>
          <cell r="AD39">
            <v>650</v>
          </cell>
          <cell r="AE39">
            <v>0.181818181818182</v>
          </cell>
          <cell r="AF39">
            <v>1000</v>
          </cell>
        </row>
        <row r="40">
          <cell r="D40" t="str">
            <v>6800010HH26-C00</v>
          </cell>
          <cell r="E40" t="str">
            <v>SLT0010666</v>
          </cell>
          <cell r="F40" t="str">
            <v>领途/轻卡减震/J7F</v>
          </cell>
          <cell r="G40">
            <v>100</v>
          </cell>
          <cell r="H40">
            <v>60</v>
          </cell>
          <cell r="I40">
            <v>0.6</v>
          </cell>
          <cell r="J40">
            <v>50</v>
          </cell>
          <cell r="K40">
            <v>74</v>
          </cell>
          <cell r="L40">
            <v>1.48</v>
          </cell>
          <cell r="M40">
            <v>400</v>
          </cell>
          <cell r="N40">
            <v>279</v>
          </cell>
          <cell r="O40">
            <v>0.6975</v>
          </cell>
          <cell r="P40">
            <v>300</v>
          </cell>
          <cell r="Q40">
            <v>171</v>
          </cell>
          <cell r="R40">
            <v>0.57</v>
          </cell>
          <cell r="S40">
            <v>200</v>
          </cell>
          <cell r="T40">
            <v>60</v>
          </cell>
          <cell r="U40">
            <v>0.3</v>
          </cell>
          <cell r="V40">
            <v>100</v>
          </cell>
          <cell r="W40">
            <v>74</v>
          </cell>
          <cell r="X40">
            <v>0.74</v>
          </cell>
          <cell r="Y40">
            <v>100</v>
          </cell>
          <cell r="Z40">
            <v>40</v>
          </cell>
          <cell r="AA40">
            <v>100</v>
          </cell>
          <cell r="AB40">
            <v>100</v>
          </cell>
          <cell r="AC40">
            <v>1</v>
          </cell>
          <cell r="AD40">
            <v>100</v>
          </cell>
          <cell r="AE40">
            <v>0</v>
          </cell>
          <cell r="AF40">
            <v>300</v>
          </cell>
        </row>
        <row r="41">
          <cell r="D41" t="str">
            <v>6905100-H22-C00</v>
          </cell>
          <cell r="E41" t="str">
            <v>SLT0002147</v>
          </cell>
          <cell r="F41" t="str">
            <v>J7F</v>
          </cell>
          <cell r="G41">
            <v>100</v>
          </cell>
          <cell r="H41">
            <v>100</v>
          </cell>
          <cell r="I41">
            <v>1</v>
          </cell>
          <cell r="J41">
            <v>50</v>
          </cell>
          <cell r="K41">
            <v>0</v>
          </cell>
          <cell r="L41">
            <v>0</v>
          </cell>
          <cell r="M41">
            <v>400</v>
          </cell>
          <cell r="N41">
            <v>356</v>
          </cell>
          <cell r="O41">
            <v>0.89</v>
          </cell>
          <cell r="P41">
            <v>300</v>
          </cell>
          <cell r="Q41">
            <v>160</v>
          </cell>
          <cell r="R41">
            <v>0.533333333333333</v>
          </cell>
          <cell r="S41">
            <v>350</v>
          </cell>
          <cell r="T41">
            <v>100</v>
          </cell>
          <cell r="U41">
            <v>0.285714285714286</v>
          </cell>
          <cell r="V41">
            <v>160</v>
          </cell>
          <cell r="W41">
            <v>100</v>
          </cell>
          <cell r="X41">
            <v>0.625</v>
          </cell>
          <cell r="Y41">
            <v>100</v>
          </cell>
          <cell r="Z41">
            <v>34</v>
          </cell>
          <cell r="AA41">
            <v>100</v>
          </cell>
          <cell r="AB41">
            <v>100</v>
          </cell>
          <cell r="AC41">
            <v>1</v>
          </cell>
          <cell r="AD41">
            <v>150</v>
          </cell>
          <cell r="AE41">
            <v>0.5</v>
          </cell>
          <cell r="AF41">
            <v>380</v>
          </cell>
        </row>
        <row r="42">
          <cell r="D42" t="str">
            <v>6903010AH22-C00</v>
          </cell>
          <cell r="E42" t="str">
            <v>SLT0010188</v>
          </cell>
          <cell r="F42" t="str">
            <v>J7F</v>
          </cell>
          <cell r="G42">
            <v>100</v>
          </cell>
          <cell r="H42">
            <v>100</v>
          </cell>
          <cell r="I42">
            <v>1</v>
          </cell>
          <cell r="J42">
            <v>50</v>
          </cell>
          <cell r="K42">
            <v>0</v>
          </cell>
          <cell r="L42">
            <v>0</v>
          </cell>
          <cell r="M42">
            <v>400</v>
          </cell>
          <cell r="N42">
            <v>299</v>
          </cell>
          <cell r="O42">
            <v>0.7475</v>
          </cell>
          <cell r="P42">
            <v>300</v>
          </cell>
          <cell r="Q42">
            <v>193</v>
          </cell>
          <cell r="R42">
            <v>0.643333333333333</v>
          </cell>
          <cell r="S42">
            <v>200</v>
          </cell>
          <cell r="T42">
            <v>139</v>
          </cell>
          <cell r="U42">
            <v>0.695</v>
          </cell>
          <cell r="V42">
            <v>100</v>
          </cell>
          <cell r="W42">
            <v>50</v>
          </cell>
          <cell r="X42">
            <v>0.5</v>
          </cell>
          <cell r="Y42">
            <v>100</v>
          </cell>
          <cell r="Z42">
            <v>100</v>
          </cell>
          <cell r="AA42">
            <v>100</v>
          </cell>
          <cell r="AB42">
            <v>49</v>
          </cell>
          <cell r="AC42">
            <v>0.49</v>
          </cell>
          <cell r="AD42">
            <v>100</v>
          </cell>
          <cell r="AE42">
            <v>0</v>
          </cell>
          <cell r="AF42">
            <v>300</v>
          </cell>
        </row>
        <row r="43">
          <cell r="D43" t="str">
            <v>6905020BH26-C00</v>
          </cell>
          <cell r="E43" t="str">
            <v>SLT0002439</v>
          </cell>
        </row>
        <row r="43">
          <cell r="G43">
            <v>0</v>
          </cell>
          <cell r="H43">
            <v>0</v>
          </cell>
          <cell r="I43" t="e">
            <v>#DIV/0!</v>
          </cell>
        </row>
        <row r="43">
          <cell r="K43">
            <v>0</v>
          </cell>
          <cell r="L43" t="e">
            <v>#DIV/0!</v>
          </cell>
        </row>
        <row r="43">
          <cell r="Q43">
            <v>60</v>
          </cell>
          <cell r="R43" t="e">
            <v>#DIV/0!</v>
          </cell>
        </row>
        <row r="43">
          <cell r="U43" t="e">
            <v>#DIV/0!</v>
          </cell>
        </row>
        <row r="43">
          <cell r="W43">
            <v>0</v>
          </cell>
          <cell r="X43" t="e">
            <v>#DIV/0!</v>
          </cell>
        </row>
        <row r="43">
          <cell r="Z43">
            <v>0</v>
          </cell>
        </row>
        <row r="43">
          <cell r="AE43" t="e">
            <v>#DIV/0!</v>
          </cell>
        </row>
        <row r="44">
          <cell r="D44" t="str">
            <v>6800010DH26-C00</v>
          </cell>
          <cell r="E44" t="str">
            <v>SLT0002437</v>
          </cell>
          <cell r="F44" t="str">
            <v>副背借用6905020BA95-C00</v>
          </cell>
          <cell r="G44">
            <v>50</v>
          </cell>
          <cell r="H44">
            <v>50</v>
          </cell>
          <cell r="I44">
            <v>1</v>
          </cell>
          <cell r="J44">
            <v>150</v>
          </cell>
          <cell r="K44">
            <v>215</v>
          </cell>
          <cell r="L44">
            <v>1.43333333333333</v>
          </cell>
          <cell r="M44">
            <v>600</v>
          </cell>
          <cell r="N44">
            <v>455</v>
          </cell>
          <cell r="O44">
            <v>0.758333333333333</v>
          </cell>
          <cell r="P44">
            <v>500</v>
          </cell>
          <cell r="Q44">
            <v>405</v>
          </cell>
          <cell r="R44">
            <v>0.81</v>
          </cell>
          <cell r="S44">
            <v>300</v>
          </cell>
          <cell r="T44">
            <v>148</v>
          </cell>
          <cell r="U44">
            <v>0.493333333333333</v>
          </cell>
          <cell r="V44">
            <v>250</v>
          </cell>
          <cell r="W44">
            <v>338</v>
          </cell>
          <cell r="X44">
            <v>1.352</v>
          </cell>
          <cell r="Y44">
            <v>150</v>
          </cell>
          <cell r="Z44">
            <v>144</v>
          </cell>
          <cell r="AA44">
            <v>150</v>
          </cell>
          <cell r="AB44">
            <v>156</v>
          </cell>
          <cell r="AC44">
            <v>1.04</v>
          </cell>
          <cell r="AD44">
            <v>180</v>
          </cell>
          <cell r="AE44">
            <v>0.2</v>
          </cell>
          <cell r="AF44">
            <v>500</v>
          </cell>
        </row>
        <row r="45">
          <cell r="D45" t="str">
            <v>6800010CA95-C00</v>
          </cell>
          <cell r="E45" t="str">
            <v>SLT0011515</v>
          </cell>
          <cell r="F45" t="str">
            <v>替代AA95换布套、 加气囊减震、加BH26扶手</v>
          </cell>
          <cell r="G45">
            <v>50</v>
          </cell>
          <cell r="H45">
            <v>192</v>
          </cell>
          <cell r="I45">
            <v>3.84</v>
          </cell>
          <cell r="J45">
            <v>250</v>
          </cell>
          <cell r="K45">
            <v>283</v>
          </cell>
          <cell r="L45">
            <v>1.132</v>
          </cell>
          <cell r="M45">
            <v>800</v>
          </cell>
          <cell r="N45">
            <v>498</v>
          </cell>
          <cell r="O45">
            <v>0.6225</v>
          </cell>
          <cell r="P45">
            <v>600</v>
          </cell>
          <cell r="Q45">
            <v>255</v>
          </cell>
          <cell r="R45">
            <v>0.425</v>
          </cell>
          <cell r="S45">
            <v>300</v>
          </cell>
          <cell r="T45">
            <v>108</v>
          </cell>
          <cell r="U45">
            <v>0.36</v>
          </cell>
          <cell r="V45">
            <v>100</v>
          </cell>
          <cell r="W45">
            <v>1</v>
          </cell>
          <cell r="X45">
            <v>0.01</v>
          </cell>
          <cell r="Y45">
            <v>100</v>
          </cell>
          <cell r="Z45">
            <v>2</v>
          </cell>
          <cell r="AA45">
            <v>100</v>
          </cell>
        </row>
        <row r="45">
          <cell r="AC45">
            <v>0</v>
          </cell>
          <cell r="AD45">
            <v>150</v>
          </cell>
          <cell r="AE45">
            <v>0.5</v>
          </cell>
        </row>
        <row r="46">
          <cell r="D46" t="str">
            <v>6905020BA95-C00</v>
          </cell>
          <cell r="E46" t="str">
            <v>SLT0011505</v>
          </cell>
          <cell r="F46" t="str">
            <v>J6F</v>
          </cell>
          <cell r="G46">
            <v>100</v>
          </cell>
          <cell r="H46">
            <v>286</v>
          </cell>
          <cell r="I46">
            <v>2.86</v>
          </cell>
          <cell r="J46">
            <v>400</v>
          </cell>
          <cell r="K46">
            <v>498</v>
          </cell>
          <cell r="L46">
            <v>1.245</v>
          </cell>
          <cell r="M46">
            <v>1400</v>
          </cell>
          <cell r="N46">
            <v>1011</v>
          </cell>
          <cell r="O46">
            <v>0.722142857142857</v>
          </cell>
          <cell r="P46">
            <v>1100</v>
          </cell>
          <cell r="Q46">
            <v>398</v>
          </cell>
          <cell r="R46">
            <v>0.361818181818182</v>
          </cell>
          <cell r="S46">
            <v>600</v>
          </cell>
          <cell r="T46">
            <v>300</v>
          </cell>
          <cell r="U46">
            <v>0.5</v>
          </cell>
          <cell r="V46">
            <v>350</v>
          </cell>
          <cell r="W46">
            <v>1</v>
          </cell>
          <cell r="X46">
            <v>0.00285714285714286</v>
          </cell>
          <cell r="Y46">
            <v>250</v>
          </cell>
          <cell r="Z46">
            <v>2</v>
          </cell>
          <cell r="AA46">
            <v>250</v>
          </cell>
          <cell r="AB46">
            <v>171</v>
          </cell>
          <cell r="AC46">
            <v>0.684</v>
          </cell>
          <cell r="AD46">
            <v>330</v>
          </cell>
          <cell r="AE46">
            <v>0.32</v>
          </cell>
          <cell r="AF46">
            <v>500</v>
          </cell>
        </row>
        <row r="47">
          <cell r="D47" t="str">
            <v>6905100BA95-C00</v>
          </cell>
          <cell r="E47" t="str">
            <v>SLT0011506</v>
          </cell>
          <cell r="F47" t="str">
            <v>J6F</v>
          </cell>
          <cell r="G47">
            <v>50</v>
          </cell>
          <cell r="H47">
            <v>200</v>
          </cell>
          <cell r="I47">
            <v>4</v>
          </cell>
          <cell r="J47">
            <v>250</v>
          </cell>
          <cell r="K47">
            <v>249</v>
          </cell>
          <cell r="L47">
            <v>0.996</v>
          </cell>
          <cell r="M47">
            <v>800</v>
          </cell>
          <cell r="N47">
            <v>534</v>
          </cell>
          <cell r="O47">
            <v>0.6675</v>
          </cell>
          <cell r="P47">
            <v>600</v>
          </cell>
          <cell r="Q47">
            <v>150</v>
          </cell>
          <cell r="R47">
            <v>0.25</v>
          </cell>
          <cell r="S47">
            <v>300</v>
          </cell>
          <cell r="T47">
            <v>200</v>
          </cell>
          <cell r="U47">
            <v>0.666666666666667</v>
          </cell>
          <cell r="V47">
            <v>100</v>
          </cell>
          <cell r="W47">
            <v>1</v>
          </cell>
          <cell r="X47">
            <v>0.01</v>
          </cell>
          <cell r="Y47">
            <v>100</v>
          </cell>
          <cell r="Z47">
            <v>2</v>
          </cell>
          <cell r="AA47">
            <v>100</v>
          </cell>
        </row>
        <row r="47">
          <cell r="AC47">
            <v>0</v>
          </cell>
          <cell r="AD47">
            <v>150</v>
          </cell>
          <cell r="AE47">
            <v>0.5</v>
          </cell>
        </row>
        <row r="48">
          <cell r="D48" t="str">
            <v>6903010BA95-C00</v>
          </cell>
          <cell r="E48" t="str">
            <v>SLT0011507</v>
          </cell>
          <cell r="F48" t="str">
            <v>J6F</v>
          </cell>
          <cell r="G48">
            <v>50</v>
          </cell>
          <cell r="H48">
            <v>200</v>
          </cell>
          <cell r="I48">
            <v>4</v>
          </cell>
          <cell r="J48">
            <v>250</v>
          </cell>
          <cell r="K48">
            <v>250</v>
          </cell>
          <cell r="L48">
            <v>1</v>
          </cell>
          <cell r="M48">
            <v>800</v>
          </cell>
          <cell r="N48">
            <v>619</v>
          </cell>
          <cell r="O48">
            <v>0.77375</v>
          </cell>
          <cell r="P48">
            <v>600</v>
          </cell>
          <cell r="Q48">
            <v>200</v>
          </cell>
          <cell r="R48">
            <v>0.333333333333333</v>
          </cell>
          <cell r="S48">
            <v>300</v>
          </cell>
          <cell r="T48">
            <v>100</v>
          </cell>
          <cell r="U48">
            <v>0.333333333333333</v>
          </cell>
          <cell r="V48">
            <v>100</v>
          </cell>
          <cell r="W48">
            <v>1</v>
          </cell>
          <cell r="X48">
            <v>0.01</v>
          </cell>
          <cell r="Y48">
            <v>100</v>
          </cell>
          <cell r="Z48">
            <v>2</v>
          </cell>
          <cell r="AA48">
            <v>100</v>
          </cell>
        </row>
        <row r="48">
          <cell r="AC48">
            <v>0</v>
          </cell>
          <cell r="AD48">
            <v>150</v>
          </cell>
          <cell r="AE48">
            <v>0.5</v>
          </cell>
        </row>
        <row r="49">
          <cell r="D49" t="str">
            <v>6905100AA97-C00</v>
          </cell>
          <cell r="E49" t="str">
            <v>SLT0011533</v>
          </cell>
          <cell r="F49" t="str">
            <v>J6F</v>
          </cell>
          <cell r="G49">
            <v>50</v>
          </cell>
          <cell r="H49">
            <v>90</v>
          </cell>
          <cell r="I49">
            <v>1.8</v>
          </cell>
          <cell r="J49">
            <v>150</v>
          </cell>
          <cell r="K49">
            <v>200</v>
          </cell>
          <cell r="L49">
            <v>1.33333333333333</v>
          </cell>
          <cell r="M49">
            <v>600</v>
          </cell>
          <cell r="N49">
            <v>635</v>
          </cell>
          <cell r="O49">
            <v>1.05833333333333</v>
          </cell>
          <cell r="P49">
            <v>500</v>
          </cell>
          <cell r="Q49">
            <v>232</v>
          </cell>
          <cell r="R49">
            <v>0.464</v>
          </cell>
          <cell r="S49">
            <v>300</v>
          </cell>
          <cell r="T49">
            <v>250</v>
          </cell>
          <cell r="U49">
            <v>0.833333333333333</v>
          </cell>
          <cell r="V49">
            <v>250</v>
          </cell>
          <cell r="W49">
            <v>389</v>
          </cell>
          <cell r="X49">
            <v>1.556</v>
          </cell>
          <cell r="Y49">
            <v>150</v>
          </cell>
          <cell r="Z49">
            <v>160</v>
          </cell>
          <cell r="AA49">
            <v>150</v>
          </cell>
          <cell r="AB49">
            <v>197</v>
          </cell>
          <cell r="AC49">
            <v>1.31333333333333</v>
          </cell>
          <cell r="AD49">
            <v>180</v>
          </cell>
          <cell r="AE49">
            <v>0.2</v>
          </cell>
          <cell r="AF49">
            <v>500</v>
          </cell>
        </row>
        <row r="50">
          <cell r="D50" t="str">
            <v>6903010AA97-C00</v>
          </cell>
          <cell r="E50" t="str">
            <v>SLT0011534</v>
          </cell>
          <cell r="F50" t="str">
            <v>J6F</v>
          </cell>
          <cell r="G50">
            <v>50</v>
          </cell>
          <cell r="H50">
            <v>90</v>
          </cell>
          <cell r="I50">
            <v>1.8</v>
          </cell>
          <cell r="J50">
            <v>150</v>
          </cell>
          <cell r="K50">
            <v>200</v>
          </cell>
          <cell r="L50">
            <v>1.33333333333333</v>
          </cell>
          <cell r="M50">
            <v>600</v>
          </cell>
          <cell r="N50">
            <v>610</v>
          </cell>
          <cell r="O50">
            <v>1.01666666666667</v>
          </cell>
          <cell r="P50">
            <v>500</v>
          </cell>
          <cell r="Q50">
            <v>350</v>
          </cell>
          <cell r="R50">
            <v>0.7</v>
          </cell>
          <cell r="S50">
            <v>300</v>
          </cell>
          <cell r="T50">
            <v>251</v>
          </cell>
          <cell r="U50">
            <v>0.836666666666667</v>
          </cell>
          <cell r="V50">
            <v>250</v>
          </cell>
          <cell r="W50">
            <v>281</v>
          </cell>
          <cell r="X50">
            <v>1.124</v>
          </cell>
          <cell r="Y50">
            <v>150</v>
          </cell>
          <cell r="Z50">
            <v>113</v>
          </cell>
          <cell r="AA50">
            <v>150</v>
          </cell>
          <cell r="AB50">
            <v>180</v>
          </cell>
          <cell r="AC50">
            <v>1.2</v>
          </cell>
          <cell r="AD50">
            <v>180</v>
          </cell>
          <cell r="AE50">
            <v>0.2</v>
          </cell>
          <cell r="AF50">
            <v>500</v>
          </cell>
        </row>
        <row r="51">
          <cell r="D51" t="str">
            <v>6800010-H26-C00</v>
          </cell>
          <cell r="E51" t="str">
            <v>SLT0002174</v>
          </cell>
        </row>
        <row r="51">
          <cell r="Q51">
            <v>0</v>
          </cell>
        </row>
        <row r="51">
          <cell r="S51">
            <v>150</v>
          </cell>
          <cell r="T51">
            <v>100</v>
          </cell>
          <cell r="U51">
            <v>0.666666666666667</v>
          </cell>
          <cell r="V51">
            <v>100</v>
          </cell>
          <cell r="W51">
            <v>47</v>
          </cell>
          <cell r="X51">
            <v>0.47</v>
          </cell>
          <cell r="Y51">
            <v>50</v>
          </cell>
          <cell r="Z51">
            <v>20</v>
          </cell>
          <cell r="AA51">
            <v>50</v>
          </cell>
          <cell r="AB51">
            <v>20</v>
          </cell>
          <cell r="AC51">
            <v>0.4</v>
          </cell>
          <cell r="AD51">
            <v>50</v>
          </cell>
          <cell r="AE51">
            <v>0</v>
          </cell>
          <cell r="AF51">
            <v>80</v>
          </cell>
        </row>
        <row r="52">
          <cell r="D52" t="str">
            <v>6903010-H22-C00</v>
          </cell>
          <cell r="E52" t="str">
            <v>SLT0002156</v>
          </cell>
        </row>
        <row r="52">
          <cell r="Q52">
            <v>20</v>
          </cell>
        </row>
        <row r="52">
          <cell r="S52">
            <v>150</v>
          </cell>
          <cell r="T52">
            <v>50</v>
          </cell>
          <cell r="U52">
            <v>0.333333333333333</v>
          </cell>
          <cell r="V52">
            <v>60</v>
          </cell>
          <cell r="W52">
            <v>50</v>
          </cell>
          <cell r="X52">
            <v>0.833333333333333</v>
          </cell>
          <cell r="Y52">
            <v>50</v>
          </cell>
          <cell r="Z52">
            <v>50</v>
          </cell>
          <cell r="AA52">
            <v>50</v>
          </cell>
          <cell r="AB52">
            <v>20</v>
          </cell>
          <cell r="AC52">
            <v>0.4</v>
          </cell>
          <cell r="AD52">
            <v>50</v>
          </cell>
          <cell r="AE52">
            <v>0</v>
          </cell>
          <cell r="AF52">
            <v>80</v>
          </cell>
        </row>
        <row r="53">
          <cell r="D53" t="str">
            <v>6903010-H26-C00</v>
          </cell>
          <cell r="E53" t="str">
            <v>SLT0002192</v>
          </cell>
        </row>
        <row r="53">
          <cell r="Q53">
            <v>10</v>
          </cell>
        </row>
        <row r="53">
          <cell r="S53">
            <v>50</v>
          </cell>
          <cell r="T53">
            <v>50</v>
          </cell>
          <cell r="U53">
            <v>1</v>
          </cell>
          <cell r="V53">
            <v>40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</row>
        <row r="53">
          <cell r="AE53" t="e">
            <v>#DIV/0!</v>
          </cell>
        </row>
        <row r="54">
          <cell r="D54" t="str">
            <v>6905020-H26-C00</v>
          </cell>
          <cell r="E54" t="str">
            <v>SLT0002185</v>
          </cell>
        </row>
        <row r="54">
          <cell r="Q54">
            <v>0</v>
          </cell>
        </row>
        <row r="54">
          <cell r="S54">
            <v>700</v>
          </cell>
          <cell r="T54">
            <v>90</v>
          </cell>
          <cell r="U54">
            <v>0.128571428571429</v>
          </cell>
          <cell r="V54">
            <v>100</v>
          </cell>
          <cell r="W54">
            <v>50</v>
          </cell>
          <cell r="X54">
            <v>0.5</v>
          </cell>
          <cell r="Y54">
            <v>50</v>
          </cell>
          <cell r="Z54">
            <v>32</v>
          </cell>
          <cell r="AA54">
            <v>50</v>
          </cell>
          <cell r="AB54">
            <v>20</v>
          </cell>
          <cell r="AC54">
            <v>0.4</v>
          </cell>
          <cell r="AD54">
            <v>50</v>
          </cell>
          <cell r="AE54">
            <v>0</v>
          </cell>
          <cell r="AF54">
            <v>80</v>
          </cell>
        </row>
        <row r="55">
          <cell r="D55" t="str">
            <v>6905020-H95-C00</v>
          </cell>
          <cell r="E55" t="str">
            <v>SLT0011562</v>
          </cell>
        </row>
        <row r="55">
          <cell r="P55">
            <v>50</v>
          </cell>
          <cell r="Q55">
            <v>0</v>
          </cell>
          <cell r="R55">
            <v>0</v>
          </cell>
        </row>
        <row r="55">
          <cell r="U55" t="e">
            <v>#DIV/0!</v>
          </cell>
        </row>
        <row r="55">
          <cell r="X55" t="e">
            <v>#DIV/0!</v>
          </cell>
        </row>
        <row r="55">
          <cell r="AC55" t="e">
            <v>#DIV/0!</v>
          </cell>
        </row>
        <row r="55">
          <cell r="AE55" t="e">
            <v>#DIV/0!</v>
          </cell>
        </row>
        <row r="56">
          <cell r="D56" t="str">
            <v>6905100-H87-C00</v>
          </cell>
          <cell r="E56" t="str">
            <v>SLT0011564</v>
          </cell>
        </row>
        <row r="56">
          <cell r="P56">
            <v>50</v>
          </cell>
          <cell r="Q56">
            <v>0</v>
          </cell>
          <cell r="R56">
            <v>0</v>
          </cell>
        </row>
        <row r="56">
          <cell r="U56" t="e">
            <v>#DIV/0!</v>
          </cell>
        </row>
        <row r="56">
          <cell r="X56" t="e">
            <v>#DIV/0!</v>
          </cell>
        </row>
        <row r="56">
          <cell r="AC56" t="e">
            <v>#DIV/0!</v>
          </cell>
        </row>
        <row r="56">
          <cell r="AE56" t="e">
            <v>#DIV/0!</v>
          </cell>
        </row>
        <row r="57">
          <cell r="D57" t="str">
            <v>6903010-H87-C00</v>
          </cell>
          <cell r="E57" t="str">
            <v>SLT0011566</v>
          </cell>
        </row>
        <row r="57">
          <cell r="P57">
            <v>50</v>
          </cell>
          <cell r="Q57">
            <v>0</v>
          </cell>
          <cell r="R57">
            <v>0</v>
          </cell>
        </row>
        <row r="57">
          <cell r="U57" t="e">
            <v>#DIV/0!</v>
          </cell>
        </row>
        <row r="57">
          <cell r="X57" t="e">
            <v>#DIV/0!</v>
          </cell>
        </row>
        <row r="57">
          <cell r="AC57" t="e">
            <v>#DIV/0!</v>
          </cell>
        </row>
        <row r="57">
          <cell r="AE57" t="e">
            <v>#DIV/0!</v>
          </cell>
        </row>
        <row r="58">
          <cell r="D58" t="str">
            <v>6800010AH95-C00</v>
          </cell>
        </row>
        <row r="58">
          <cell r="P58">
            <v>50</v>
          </cell>
          <cell r="Q58">
            <v>0</v>
          </cell>
          <cell r="R58">
            <v>0</v>
          </cell>
        </row>
        <row r="58">
          <cell r="U58" t="e">
            <v>#DIV/0!</v>
          </cell>
        </row>
        <row r="58">
          <cell r="X58" t="e">
            <v>#DIV/0!</v>
          </cell>
        </row>
        <row r="58">
          <cell r="AC58" t="e">
            <v>#DIV/0!</v>
          </cell>
        </row>
        <row r="58">
          <cell r="AE58" t="e">
            <v>#DIV/0!</v>
          </cell>
        </row>
        <row r="59">
          <cell r="D59" t="str">
            <v>6800010MA96</v>
          </cell>
          <cell r="E59" t="str">
            <v>SLT0011801</v>
          </cell>
        </row>
        <row r="59">
          <cell r="AD59">
            <v>940</v>
          </cell>
        </row>
        <row r="59">
          <cell r="AF59">
            <v>840</v>
          </cell>
        </row>
        <row r="60">
          <cell r="D60" t="str">
            <v>6905020MA96</v>
          </cell>
          <cell r="E60" t="str">
            <v>SLT0011818</v>
          </cell>
        </row>
        <row r="60">
          <cell r="AD60">
            <v>1950</v>
          </cell>
        </row>
        <row r="60">
          <cell r="AF60">
            <v>1560</v>
          </cell>
        </row>
        <row r="61">
          <cell r="D61" t="str">
            <v>6905100MA96</v>
          </cell>
          <cell r="E61" t="str">
            <v>SLT0011823</v>
          </cell>
        </row>
        <row r="61">
          <cell r="AD61">
            <v>940</v>
          </cell>
        </row>
        <row r="61">
          <cell r="AF61">
            <v>840</v>
          </cell>
        </row>
        <row r="62">
          <cell r="D62" t="str">
            <v>6903010MA96</v>
          </cell>
          <cell r="E62" t="str">
            <v>SLT0011831</v>
          </cell>
        </row>
        <row r="62">
          <cell r="AD62">
            <v>940</v>
          </cell>
        </row>
        <row r="62">
          <cell r="AF62">
            <v>840</v>
          </cell>
        </row>
        <row r="63">
          <cell r="D63" t="str">
            <v>6800010MA98</v>
          </cell>
          <cell r="E63" t="str">
            <v>SLT0011802</v>
          </cell>
        </row>
        <row r="63">
          <cell r="AD63">
            <v>1010</v>
          </cell>
        </row>
        <row r="63">
          <cell r="AF63">
            <v>720</v>
          </cell>
        </row>
        <row r="64">
          <cell r="D64" t="str">
            <v>6905100MA98</v>
          </cell>
          <cell r="E64" t="str">
            <v>SLT0011824</v>
          </cell>
        </row>
        <row r="64">
          <cell r="AD64">
            <v>1010</v>
          </cell>
        </row>
        <row r="64">
          <cell r="AF64">
            <v>720</v>
          </cell>
        </row>
        <row r="65">
          <cell r="D65" t="str">
            <v>6903010MA98</v>
          </cell>
          <cell r="E65" t="str">
            <v>SLT0011832</v>
          </cell>
        </row>
        <row r="65">
          <cell r="AD65">
            <v>1010</v>
          </cell>
        </row>
        <row r="65">
          <cell r="AF65">
            <v>720</v>
          </cell>
        </row>
        <row r="66">
          <cell r="D66" t="str">
            <v>6800010BE411</v>
          </cell>
        </row>
        <row r="66">
          <cell r="AF66">
            <v>500</v>
          </cell>
        </row>
        <row r="67">
          <cell r="D67" t="str">
            <v>6905020AE411</v>
          </cell>
          <cell r="E67" t="str">
            <v>SLT0011836</v>
          </cell>
        </row>
        <row r="67">
          <cell r="AF67">
            <v>500</v>
          </cell>
        </row>
        <row r="68">
          <cell r="D68" t="str">
            <v>6905100AE411</v>
          </cell>
          <cell r="E68" t="str">
            <v>SLT0011842</v>
          </cell>
        </row>
        <row r="68">
          <cell r="AF68">
            <v>500</v>
          </cell>
        </row>
        <row r="69">
          <cell r="D69" t="str">
            <v>6903010AE411</v>
          </cell>
          <cell r="E69" t="str">
            <v>SLT0011844</v>
          </cell>
        </row>
        <row r="69">
          <cell r="AF69">
            <v>500</v>
          </cell>
        </row>
        <row r="70">
          <cell r="G70">
            <v>6500</v>
          </cell>
          <cell r="H70">
            <v>5774</v>
          </cell>
          <cell r="I70">
            <v>0.888307692307692</v>
          </cell>
          <cell r="J70">
            <v>7150</v>
          </cell>
          <cell r="K70">
            <v>9831</v>
          </cell>
          <cell r="L70">
            <v>1.37496503496503</v>
          </cell>
          <cell r="M70">
            <v>28300</v>
          </cell>
          <cell r="N70">
            <v>19938</v>
          </cell>
          <cell r="O70">
            <v>0.70452296819788</v>
          </cell>
          <cell r="P70">
            <v>15100</v>
          </cell>
          <cell r="Q70">
            <v>8583</v>
          </cell>
          <cell r="R70">
            <v>0.56841059602649</v>
          </cell>
          <cell r="S70">
            <v>11300</v>
          </cell>
          <cell r="T70">
            <v>6060</v>
          </cell>
          <cell r="U70">
            <v>0.536283185840708</v>
          </cell>
          <cell r="V70">
            <v>7700</v>
          </cell>
          <cell r="W70">
            <v>5991</v>
          </cell>
          <cell r="X70">
            <v>0.778051948051948</v>
          </cell>
          <cell r="Y70">
            <v>7000</v>
          </cell>
          <cell r="Z70">
            <v>4426</v>
          </cell>
          <cell r="AA70">
            <v>7000</v>
          </cell>
          <cell r="AB70">
            <v>4745</v>
          </cell>
          <cell r="AC70">
            <v>0.677857142857143</v>
          </cell>
          <cell r="AD70">
            <v>7420</v>
          </cell>
          <cell r="AE70">
            <v>0.06</v>
          </cell>
          <cell r="AF70">
            <v>22960</v>
          </cell>
        </row>
        <row r="71">
          <cell r="D71" t="str">
            <v>M4681010101A0</v>
          </cell>
          <cell r="E71" t="str">
            <v>SHT0000108</v>
          </cell>
          <cell r="F71" t="str">
            <v>中重卡</v>
          </cell>
          <cell r="G71">
            <v>50</v>
          </cell>
        </row>
        <row r="71">
          <cell r="I71">
            <v>0</v>
          </cell>
          <cell r="J71">
            <v>50</v>
          </cell>
          <cell r="K71">
            <v>34</v>
          </cell>
          <cell r="L71">
            <v>0.68</v>
          </cell>
          <cell r="M71">
            <v>100</v>
          </cell>
          <cell r="N71">
            <v>190</v>
          </cell>
          <cell r="O71">
            <v>1.9</v>
          </cell>
          <cell r="P71">
            <v>110</v>
          </cell>
          <cell r="Q71">
            <v>98</v>
          </cell>
          <cell r="R71">
            <v>0.890909090909091</v>
          </cell>
          <cell r="S71">
            <v>80</v>
          </cell>
          <cell r="T71">
            <v>40</v>
          </cell>
          <cell r="U71">
            <v>0.5</v>
          </cell>
          <cell r="V71">
            <v>100</v>
          </cell>
          <cell r="W71">
            <v>50</v>
          </cell>
          <cell r="X71">
            <v>0.5</v>
          </cell>
          <cell r="Y71">
            <v>80</v>
          </cell>
          <cell r="Z71">
            <v>80</v>
          </cell>
          <cell r="AA71">
            <v>80</v>
          </cell>
          <cell r="AB71">
            <v>27</v>
          </cell>
          <cell r="AC71">
            <v>0.3375</v>
          </cell>
          <cell r="AD71">
            <v>20</v>
          </cell>
          <cell r="AE71">
            <v>-0.75</v>
          </cell>
          <cell r="AF71">
            <v>50</v>
          </cell>
        </row>
        <row r="72">
          <cell r="D72" t="str">
            <v>M4681020101A0</v>
          </cell>
          <cell r="E72" t="str">
            <v>SHT0000111</v>
          </cell>
        </row>
        <row r="72">
          <cell r="G72">
            <v>850</v>
          </cell>
          <cell r="H72">
            <v>457</v>
          </cell>
          <cell r="I72">
            <v>0.537647058823529</v>
          </cell>
          <cell r="J72">
            <v>650</v>
          </cell>
          <cell r="K72">
            <v>372</v>
          </cell>
          <cell r="L72">
            <v>0.572307692307692</v>
          </cell>
          <cell r="M72">
            <v>600</v>
          </cell>
          <cell r="N72">
            <v>470</v>
          </cell>
          <cell r="O72">
            <v>0.783333333333333</v>
          </cell>
          <cell r="P72">
            <v>460</v>
          </cell>
          <cell r="Q72">
            <v>234</v>
          </cell>
          <cell r="R72">
            <v>0.508695652173913</v>
          </cell>
          <cell r="S72">
            <v>150</v>
          </cell>
          <cell r="T72">
            <v>203</v>
          </cell>
          <cell r="U72">
            <v>1.35333333333333</v>
          </cell>
          <cell r="V72">
            <v>300</v>
          </cell>
          <cell r="W72">
            <v>109</v>
          </cell>
          <cell r="X72">
            <v>0.363333333333333</v>
          </cell>
          <cell r="Y72">
            <v>200</v>
          </cell>
          <cell r="Z72">
            <v>220</v>
          </cell>
          <cell r="AA72">
            <v>200</v>
          </cell>
          <cell r="AB72">
            <v>307</v>
          </cell>
          <cell r="AC72">
            <v>1.535</v>
          </cell>
          <cell r="AD72">
            <v>320</v>
          </cell>
          <cell r="AE72">
            <v>0.6</v>
          </cell>
          <cell r="AF72">
            <v>410</v>
          </cell>
        </row>
        <row r="73">
          <cell r="D73" t="str">
            <v>M4704010200A0</v>
          </cell>
          <cell r="E73" t="str">
            <v>SHT0000113</v>
          </cell>
        </row>
        <row r="73">
          <cell r="G73">
            <v>800</v>
          </cell>
          <cell r="H73">
            <v>697</v>
          </cell>
          <cell r="I73">
            <v>0.87125</v>
          </cell>
          <cell r="J73">
            <v>650</v>
          </cell>
          <cell r="K73">
            <v>642</v>
          </cell>
          <cell r="L73">
            <v>0.987692307692308</v>
          </cell>
          <cell r="M73">
            <v>1000</v>
          </cell>
          <cell r="N73">
            <v>740</v>
          </cell>
          <cell r="O73">
            <v>0.74</v>
          </cell>
          <cell r="P73">
            <v>980</v>
          </cell>
          <cell r="Q73">
            <v>401</v>
          </cell>
          <cell r="R73">
            <v>0.409183673469388</v>
          </cell>
          <cell r="S73">
            <v>550</v>
          </cell>
          <cell r="T73">
            <v>400</v>
          </cell>
          <cell r="U73">
            <v>0.727272727272727</v>
          </cell>
          <cell r="V73">
            <v>750</v>
          </cell>
          <cell r="W73">
            <v>200</v>
          </cell>
          <cell r="X73">
            <v>0.266666666666667</v>
          </cell>
          <cell r="Y73">
            <v>750</v>
          </cell>
          <cell r="Z73">
            <v>650</v>
          </cell>
          <cell r="AA73">
            <v>750</v>
          </cell>
          <cell r="AB73">
            <v>186</v>
          </cell>
          <cell r="AC73">
            <v>0.248</v>
          </cell>
          <cell r="AD73">
            <v>700</v>
          </cell>
          <cell r="AE73">
            <v>-0.0666666666666667</v>
          </cell>
          <cell r="AF73">
            <v>840</v>
          </cell>
        </row>
        <row r="74">
          <cell r="D74" t="str">
            <v>M4681010104A0</v>
          </cell>
          <cell r="E74" t="str">
            <v>SHT0000110</v>
          </cell>
        </row>
        <row r="74">
          <cell r="G74">
            <v>800</v>
          </cell>
          <cell r="H74">
            <v>500</v>
          </cell>
          <cell r="I74">
            <v>0.625</v>
          </cell>
          <cell r="J74">
            <v>600</v>
          </cell>
          <cell r="K74">
            <v>343</v>
          </cell>
          <cell r="L74">
            <v>0.571666666666667</v>
          </cell>
          <cell r="M74">
            <v>550</v>
          </cell>
          <cell r="N74">
            <v>280</v>
          </cell>
          <cell r="O74">
            <v>0.509090909090909</v>
          </cell>
          <cell r="P74">
            <v>350</v>
          </cell>
          <cell r="Q74">
            <v>103</v>
          </cell>
          <cell r="R74">
            <v>0.294285714285714</v>
          </cell>
          <cell r="S74">
            <v>70</v>
          </cell>
          <cell r="T74">
            <v>150</v>
          </cell>
          <cell r="U74">
            <v>2.14285714285714</v>
          </cell>
          <cell r="V74">
            <v>200</v>
          </cell>
          <cell r="W74">
            <v>70</v>
          </cell>
          <cell r="X74">
            <v>0.35</v>
          </cell>
          <cell r="Y74">
            <v>120</v>
          </cell>
          <cell r="Z74">
            <v>190</v>
          </cell>
          <cell r="AA74">
            <v>120</v>
          </cell>
          <cell r="AB74">
            <v>280</v>
          </cell>
          <cell r="AC74">
            <v>2.33333333333333</v>
          </cell>
          <cell r="AD74">
            <v>300</v>
          </cell>
          <cell r="AE74">
            <v>1.5</v>
          </cell>
          <cell r="AF74">
            <v>360</v>
          </cell>
        </row>
        <row r="75">
          <cell r="D75" t="str">
            <v>M4681010102A0</v>
          </cell>
          <cell r="E75" t="str">
            <v>SHT0000109</v>
          </cell>
        </row>
        <row r="75">
          <cell r="G75">
            <v>20</v>
          </cell>
          <cell r="H75">
            <v>48</v>
          </cell>
          <cell r="I75">
            <v>2.4</v>
          </cell>
          <cell r="J75">
            <v>0</v>
          </cell>
          <cell r="K75">
            <v>6</v>
          </cell>
          <cell r="L75" t="e">
            <v>#DIV/0!</v>
          </cell>
          <cell r="M75">
            <v>0</v>
          </cell>
          <cell r="N75">
            <v>40</v>
          </cell>
          <cell r="O75" t="e">
            <v>#DIV/0!</v>
          </cell>
          <cell r="P75">
            <v>50</v>
          </cell>
          <cell r="Q75">
            <v>0</v>
          </cell>
          <cell r="R75">
            <v>0</v>
          </cell>
          <cell r="S75">
            <v>10</v>
          </cell>
          <cell r="T75">
            <v>0</v>
          </cell>
          <cell r="U75">
            <v>0</v>
          </cell>
          <cell r="V75">
            <v>20</v>
          </cell>
          <cell r="W75">
            <v>18</v>
          </cell>
          <cell r="X75">
            <v>0.9</v>
          </cell>
          <cell r="Y75">
            <v>20</v>
          </cell>
          <cell r="Z75">
            <v>32</v>
          </cell>
          <cell r="AA75">
            <v>20</v>
          </cell>
        </row>
        <row r="75">
          <cell r="AC75">
            <v>0</v>
          </cell>
          <cell r="AD75">
            <v>20</v>
          </cell>
          <cell r="AE75">
            <v>0</v>
          </cell>
          <cell r="AF75">
            <v>25</v>
          </cell>
        </row>
        <row r="76">
          <cell r="D76" t="str">
            <v>M4681020103A0</v>
          </cell>
          <cell r="E76" t="str">
            <v>SHT0000112</v>
          </cell>
        </row>
        <row r="76">
          <cell r="G76">
            <v>20</v>
          </cell>
          <cell r="H76">
            <v>50</v>
          </cell>
          <cell r="I76">
            <v>2.5</v>
          </cell>
          <cell r="J76">
            <v>0</v>
          </cell>
          <cell r="K76">
            <v>0</v>
          </cell>
          <cell r="L76" t="e">
            <v>#DIV/0!</v>
          </cell>
          <cell r="M76">
            <v>0</v>
          </cell>
          <cell r="N76">
            <v>40</v>
          </cell>
          <cell r="O76" t="e">
            <v>#DIV/0!</v>
          </cell>
          <cell r="P76">
            <v>50</v>
          </cell>
          <cell r="Q76">
            <v>8</v>
          </cell>
          <cell r="R76">
            <v>0.16</v>
          </cell>
          <cell r="S76">
            <v>10</v>
          </cell>
          <cell r="T76">
            <v>0</v>
          </cell>
          <cell r="U76">
            <v>0</v>
          </cell>
          <cell r="V76">
            <v>20</v>
          </cell>
          <cell r="W76">
            <v>20</v>
          </cell>
          <cell r="X76">
            <v>1</v>
          </cell>
          <cell r="Y76">
            <v>20</v>
          </cell>
          <cell r="Z76">
            <v>29</v>
          </cell>
          <cell r="AA76">
            <v>20</v>
          </cell>
        </row>
        <row r="76">
          <cell r="AC76">
            <v>0</v>
          </cell>
          <cell r="AD76">
            <v>20</v>
          </cell>
          <cell r="AE76">
            <v>0</v>
          </cell>
          <cell r="AF76">
            <v>25</v>
          </cell>
        </row>
        <row r="77">
          <cell r="D77" t="str">
            <v>L1681010104A0</v>
          </cell>
          <cell r="E77" t="str">
            <v>SLT0001297</v>
          </cell>
          <cell r="F77" t="str">
            <v>老M4</v>
          </cell>
          <cell r="G77">
            <v>850</v>
          </cell>
          <cell r="H77">
            <v>749</v>
          </cell>
          <cell r="I77">
            <v>0.881176470588235</v>
          </cell>
          <cell r="J77">
            <v>500</v>
          </cell>
          <cell r="K77">
            <v>1045</v>
          </cell>
          <cell r="L77">
            <v>2.09</v>
          </cell>
          <cell r="M77">
            <v>1400</v>
          </cell>
          <cell r="N77">
            <v>1352</v>
          </cell>
          <cell r="O77">
            <v>0.965714285714286</v>
          </cell>
          <cell r="P77">
            <v>1500</v>
          </cell>
          <cell r="Q77">
            <v>712</v>
          </cell>
          <cell r="R77">
            <v>0.474666666666667</v>
          </cell>
          <cell r="S77">
            <v>850</v>
          </cell>
          <cell r="T77">
            <v>697</v>
          </cell>
          <cell r="U77">
            <v>0.82</v>
          </cell>
          <cell r="V77">
            <v>850</v>
          </cell>
          <cell r="W77">
            <v>715</v>
          </cell>
          <cell r="X77">
            <v>0.841176470588235</v>
          </cell>
          <cell r="Y77">
            <v>1000</v>
          </cell>
          <cell r="Z77">
            <v>822</v>
          </cell>
          <cell r="AA77">
            <v>1000</v>
          </cell>
          <cell r="AB77">
            <v>913</v>
          </cell>
          <cell r="AC77">
            <v>0.913</v>
          </cell>
          <cell r="AD77">
            <v>1100</v>
          </cell>
          <cell r="AE77">
            <v>0.1</v>
          </cell>
          <cell r="AF77">
            <v>1320</v>
          </cell>
        </row>
        <row r="78">
          <cell r="D78" t="str">
            <v>L168100000553</v>
          </cell>
          <cell r="E78" t="str">
            <v>SLT0011911</v>
          </cell>
        </row>
        <row r="78">
          <cell r="I78" t="e">
            <v>#DIV/0!</v>
          </cell>
        </row>
        <row r="78">
          <cell r="L78" t="e">
            <v>#DIV/0!</v>
          </cell>
        </row>
        <row r="78">
          <cell r="O78" t="e">
            <v>#N/A</v>
          </cell>
        </row>
        <row r="78">
          <cell r="R78" t="e">
            <v>#DIV/0!</v>
          </cell>
        </row>
        <row r="78">
          <cell r="U78" t="e">
            <v>#DIV/0!</v>
          </cell>
        </row>
        <row r="78">
          <cell r="AF78">
            <v>100</v>
          </cell>
        </row>
        <row r="79">
          <cell r="D79" t="str">
            <v>L1681020112A0</v>
          </cell>
          <cell r="E79" t="str">
            <v>SLT0001299</v>
          </cell>
        </row>
        <row r="79">
          <cell r="G79">
            <v>600</v>
          </cell>
          <cell r="H79">
            <v>800</v>
          </cell>
          <cell r="I79">
            <v>1.33333333333333</v>
          </cell>
          <cell r="J79">
            <v>400</v>
          </cell>
          <cell r="K79">
            <v>518</v>
          </cell>
          <cell r="L79">
            <v>1.295</v>
          </cell>
          <cell r="M79">
            <v>1000</v>
          </cell>
          <cell r="N79">
            <v>1352</v>
          </cell>
          <cell r="O79">
            <v>1.352</v>
          </cell>
          <cell r="P79">
            <v>1200</v>
          </cell>
          <cell r="Q79">
            <v>334</v>
          </cell>
          <cell r="R79">
            <v>0.278333333333333</v>
          </cell>
          <cell r="S79">
            <v>450</v>
          </cell>
          <cell r="T79">
            <v>500</v>
          </cell>
          <cell r="U79">
            <v>1.11111111111111</v>
          </cell>
          <cell r="V79">
            <v>450</v>
          </cell>
          <cell r="W79">
            <v>372</v>
          </cell>
          <cell r="X79">
            <v>0.826666666666667</v>
          </cell>
          <cell r="Y79">
            <v>450</v>
          </cell>
          <cell r="Z79">
            <v>424</v>
          </cell>
          <cell r="AA79">
            <v>450</v>
          </cell>
          <cell r="AB79">
            <v>680</v>
          </cell>
          <cell r="AC79">
            <v>1.51111111111111</v>
          </cell>
          <cell r="AD79">
            <v>450</v>
          </cell>
          <cell r="AE79">
            <v>0</v>
          </cell>
          <cell r="AF79">
            <v>540</v>
          </cell>
        </row>
        <row r="80">
          <cell r="D80" t="str">
            <v>L1681020114A0</v>
          </cell>
          <cell r="E80" t="str">
            <v>SLT0001300</v>
          </cell>
        </row>
        <row r="80">
          <cell r="G80">
            <v>400</v>
          </cell>
        </row>
        <row r="80">
          <cell r="I80">
            <v>0</v>
          </cell>
          <cell r="J80">
            <v>300</v>
          </cell>
          <cell r="K80">
            <v>770</v>
          </cell>
          <cell r="L80">
            <v>2.56666666666667</v>
          </cell>
          <cell r="M80">
            <v>1000</v>
          </cell>
          <cell r="N80">
            <v>860</v>
          </cell>
          <cell r="O80">
            <v>0.86</v>
          </cell>
          <cell r="P80">
            <v>800</v>
          </cell>
          <cell r="Q80">
            <v>530</v>
          </cell>
          <cell r="R80">
            <v>0.6625</v>
          </cell>
          <cell r="S80">
            <v>400</v>
          </cell>
          <cell r="T80">
            <v>367</v>
          </cell>
          <cell r="U80">
            <v>0.9175</v>
          </cell>
          <cell r="V80">
            <v>400</v>
          </cell>
          <cell r="W80">
            <v>550</v>
          </cell>
          <cell r="X80">
            <v>1.375</v>
          </cell>
          <cell r="Y80">
            <v>550</v>
          </cell>
          <cell r="Z80">
            <v>475</v>
          </cell>
          <cell r="AA80">
            <v>550</v>
          </cell>
          <cell r="AB80">
            <v>500</v>
          </cell>
          <cell r="AC80">
            <v>0.909090909090909</v>
          </cell>
          <cell r="AD80">
            <v>550</v>
          </cell>
          <cell r="AE80">
            <v>0</v>
          </cell>
          <cell r="AF80">
            <v>660</v>
          </cell>
        </row>
        <row r="81">
          <cell r="D81" t="str">
            <v>L1681020116A0</v>
          </cell>
          <cell r="E81" t="str">
            <v>SLT0001954</v>
          </cell>
        </row>
        <row r="81">
          <cell r="I81" t="e">
            <v>#DIV/0!</v>
          </cell>
          <cell r="J81">
            <v>0</v>
          </cell>
          <cell r="K81">
            <v>0</v>
          </cell>
          <cell r="L81" t="e">
            <v>#DIV/0!</v>
          </cell>
          <cell r="M81">
            <v>100</v>
          </cell>
          <cell r="N81">
            <v>0</v>
          </cell>
          <cell r="O81">
            <v>0</v>
          </cell>
          <cell r="P81">
            <v>100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 t="e">
            <v>#DIV/0!</v>
          </cell>
        </row>
        <row r="81">
          <cell r="Z81">
            <v>0</v>
          </cell>
        </row>
        <row r="81">
          <cell r="AD81">
            <v>0</v>
          </cell>
          <cell r="AE81" t="e">
            <v>#DIV/0!</v>
          </cell>
          <cell r="AF81">
            <v>50</v>
          </cell>
        </row>
        <row r="82">
          <cell r="D82" t="str">
            <v>L1681040104A0</v>
          </cell>
          <cell r="E82" t="str">
            <v>SLT0001301</v>
          </cell>
        </row>
        <row r="82">
          <cell r="G82">
            <v>60</v>
          </cell>
        </row>
        <row r="82">
          <cell r="I82">
            <v>0</v>
          </cell>
          <cell r="J82">
            <v>30</v>
          </cell>
          <cell r="K82">
            <v>158</v>
          </cell>
          <cell r="L82">
            <v>5.26666666666667</v>
          </cell>
          <cell r="M82">
            <v>150</v>
          </cell>
          <cell r="N82">
            <v>210</v>
          </cell>
          <cell r="O82">
            <v>1.4</v>
          </cell>
          <cell r="P82">
            <v>60</v>
          </cell>
          <cell r="Q82">
            <v>20</v>
          </cell>
          <cell r="R82">
            <v>0.333333333333333</v>
          </cell>
          <cell r="S82">
            <v>60</v>
          </cell>
          <cell r="T82">
            <v>0</v>
          </cell>
          <cell r="U82">
            <v>0</v>
          </cell>
          <cell r="V82">
            <v>40</v>
          </cell>
          <cell r="W82">
            <v>50</v>
          </cell>
          <cell r="X82">
            <v>1.25</v>
          </cell>
          <cell r="Y82">
            <v>50</v>
          </cell>
          <cell r="Z82">
            <v>100</v>
          </cell>
          <cell r="AA82">
            <v>50</v>
          </cell>
          <cell r="AB82">
            <v>7</v>
          </cell>
          <cell r="AC82">
            <v>0.14</v>
          </cell>
          <cell r="AD82">
            <v>50</v>
          </cell>
          <cell r="AE82">
            <v>0</v>
          </cell>
          <cell r="AF82">
            <v>60</v>
          </cell>
        </row>
        <row r="83">
          <cell r="D83" t="str">
            <v>L1681040106A0</v>
          </cell>
          <cell r="E83" t="str">
            <v>SLT0001302</v>
          </cell>
        </row>
        <row r="83">
          <cell r="G83">
            <v>50</v>
          </cell>
        </row>
        <row r="83">
          <cell r="I83">
            <v>0</v>
          </cell>
          <cell r="J83">
            <v>30</v>
          </cell>
          <cell r="K83">
            <v>100</v>
          </cell>
          <cell r="L83">
            <v>3.33333333333333</v>
          </cell>
          <cell r="M83">
            <v>150</v>
          </cell>
          <cell r="N83">
            <v>110</v>
          </cell>
          <cell r="O83">
            <v>0.733333333333333</v>
          </cell>
          <cell r="P83">
            <v>50</v>
          </cell>
          <cell r="Q83">
            <v>30</v>
          </cell>
          <cell r="R83">
            <v>0.6</v>
          </cell>
          <cell r="S83">
            <v>40</v>
          </cell>
          <cell r="T83">
            <v>0</v>
          </cell>
          <cell r="U83">
            <v>0</v>
          </cell>
          <cell r="V83">
            <v>40</v>
          </cell>
          <cell r="W83">
            <v>50</v>
          </cell>
          <cell r="X83">
            <v>1.25</v>
          </cell>
          <cell r="Y83">
            <v>50</v>
          </cell>
          <cell r="Z83">
            <v>50</v>
          </cell>
          <cell r="AA83">
            <v>50</v>
          </cell>
        </row>
        <row r="83">
          <cell r="AC83">
            <v>0</v>
          </cell>
          <cell r="AD83">
            <v>50</v>
          </cell>
          <cell r="AE83">
            <v>0</v>
          </cell>
          <cell r="AF83">
            <v>60</v>
          </cell>
        </row>
        <row r="84">
          <cell r="D84" t="str">
            <v>1B18069100652</v>
          </cell>
          <cell r="E84" t="str">
            <v>SLT0001140</v>
          </cell>
          <cell r="F84" t="str">
            <v>M3</v>
          </cell>
        </row>
        <row r="84">
          <cell r="I84" t="e">
            <v>#DIV/0!</v>
          </cell>
          <cell r="J84">
            <v>0</v>
          </cell>
          <cell r="K84">
            <v>0</v>
          </cell>
          <cell r="L84" t="e">
            <v>#DIV/0!</v>
          </cell>
          <cell r="M84">
            <v>0</v>
          </cell>
          <cell r="N84">
            <v>0</v>
          </cell>
          <cell r="O84" t="e">
            <v>#DIV/0!</v>
          </cell>
          <cell r="P84">
            <v>10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 t="e">
            <v>#DIV/0!</v>
          </cell>
        </row>
        <row r="84">
          <cell r="AD84">
            <v>0</v>
          </cell>
          <cell r="AE84" t="e">
            <v>#DIV/0!</v>
          </cell>
        </row>
        <row r="85">
          <cell r="D85" t="str">
            <v>L0681040100A0</v>
          </cell>
          <cell r="E85" t="str">
            <v>SLT0001293</v>
          </cell>
        </row>
        <row r="85">
          <cell r="I85" t="e">
            <v>#DIV/0!</v>
          </cell>
        </row>
        <row r="85">
          <cell r="L85" t="e">
            <v>#DIV/0!</v>
          </cell>
        </row>
        <row r="85">
          <cell r="O85" t="e">
            <v>#N/A</v>
          </cell>
        </row>
        <row r="85">
          <cell r="R85" t="e">
            <v>#DIV/0!</v>
          </cell>
        </row>
        <row r="85">
          <cell r="U85" t="e">
            <v>#DIV/0!</v>
          </cell>
        </row>
        <row r="85">
          <cell r="AF85">
            <v>5</v>
          </cell>
        </row>
        <row r="86">
          <cell r="D86" t="str">
            <v>L0681020119A0</v>
          </cell>
          <cell r="E86" t="str">
            <v>SLT0001286</v>
          </cell>
        </row>
        <row r="86">
          <cell r="I86" t="e">
            <v>#DIV/0!</v>
          </cell>
          <cell r="J86">
            <v>0</v>
          </cell>
          <cell r="K86">
            <v>0</v>
          </cell>
          <cell r="L86" t="e">
            <v>#DIV/0!</v>
          </cell>
          <cell r="M86">
            <v>0</v>
          </cell>
          <cell r="N86">
            <v>0</v>
          </cell>
          <cell r="O86" t="e">
            <v>#DIV/0!</v>
          </cell>
          <cell r="P86">
            <v>20</v>
          </cell>
          <cell r="Q86">
            <v>170</v>
          </cell>
          <cell r="R86">
            <v>8.5</v>
          </cell>
          <cell r="S86">
            <v>120</v>
          </cell>
          <cell r="T86">
            <v>0</v>
          </cell>
          <cell r="U86">
            <v>0</v>
          </cell>
          <cell r="V86">
            <v>60</v>
          </cell>
        </row>
        <row r="86">
          <cell r="X86">
            <v>0</v>
          </cell>
          <cell r="Y86">
            <v>40</v>
          </cell>
        </row>
        <row r="86">
          <cell r="AA86">
            <v>40</v>
          </cell>
        </row>
        <row r="86">
          <cell r="AC86">
            <v>0</v>
          </cell>
          <cell r="AD86">
            <v>0</v>
          </cell>
          <cell r="AE86">
            <v>-1</v>
          </cell>
        </row>
        <row r="87">
          <cell r="D87" t="str">
            <v>L168100000109</v>
          </cell>
          <cell r="E87" t="str">
            <v>SLT0010966</v>
          </cell>
          <cell r="F87" t="str">
            <v>中期改款</v>
          </cell>
        </row>
        <row r="87">
          <cell r="I87" t="e">
            <v>#DIV/0!</v>
          </cell>
          <cell r="J87">
            <v>1205</v>
          </cell>
          <cell r="K87">
            <v>0</v>
          </cell>
          <cell r="L87">
            <v>0</v>
          </cell>
          <cell r="M87">
            <v>1103</v>
          </cell>
          <cell r="N87">
            <v>210</v>
          </cell>
          <cell r="O87">
            <v>0.190389845874887</v>
          </cell>
          <cell r="P87">
            <v>1000</v>
          </cell>
          <cell r="Q87">
            <v>66</v>
          </cell>
          <cell r="R87">
            <v>0.066</v>
          </cell>
          <cell r="S87">
            <v>20</v>
          </cell>
          <cell r="T87">
            <v>0</v>
          </cell>
          <cell r="U87">
            <v>0</v>
          </cell>
          <cell r="V87">
            <v>20</v>
          </cell>
          <cell r="W87">
            <v>0</v>
          </cell>
        </row>
        <row r="87">
          <cell r="Y87">
            <v>30</v>
          </cell>
          <cell r="Z87">
            <v>74</v>
          </cell>
          <cell r="AA87">
            <v>180</v>
          </cell>
          <cell r="AB87">
            <v>56</v>
          </cell>
          <cell r="AC87">
            <v>0.311111111111111</v>
          </cell>
          <cell r="AD87">
            <v>80</v>
          </cell>
          <cell r="AE87">
            <v>-0.555555555555556</v>
          </cell>
          <cell r="AF87">
            <v>296</v>
          </cell>
        </row>
        <row r="88">
          <cell r="D88" t="str">
            <v>L168100000157</v>
          </cell>
          <cell r="E88" t="str">
            <v>SLT0010968</v>
          </cell>
        </row>
        <row r="88">
          <cell r="I88" t="e">
            <v>#DIV/0!</v>
          </cell>
          <cell r="J88">
            <v>40</v>
          </cell>
          <cell r="K88">
            <v>0</v>
          </cell>
          <cell r="L88">
            <v>0</v>
          </cell>
          <cell r="M88">
            <v>0</v>
          </cell>
          <cell r="N88">
            <v>1</v>
          </cell>
          <cell r="O88" t="e">
            <v>#DIV/0!</v>
          </cell>
          <cell r="P88">
            <v>0</v>
          </cell>
          <cell r="Q88">
            <v>0</v>
          </cell>
          <cell r="R88" t="e">
            <v>#DIV/0!</v>
          </cell>
          <cell r="S88">
            <v>0</v>
          </cell>
          <cell r="T88">
            <v>0</v>
          </cell>
          <cell r="U88" t="e">
            <v>#DIV/0!</v>
          </cell>
          <cell r="V88">
            <v>0</v>
          </cell>
          <cell r="W88">
            <v>0</v>
          </cell>
        </row>
        <row r="88">
          <cell r="Z88">
            <v>0</v>
          </cell>
        </row>
        <row r="88">
          <cell r="AC88" t="e">
            <v>#DIV/0!</v>
          </cell>
        </row>
        <row r="88">
          <cell r="AE88" t="e">
            <v>#DIV/0!</v>
          </cell>
        </row>
        <row r="89">
          <cell r="D89" t="str">
            <v>L168100000349</v>
          </cell>
          <cell r="E89" t="str">
            <v>SLT0011399</v>
          </cell>
        </row>
        <row r="89">
          <cell r="I89" t="e">
            <v>#DIV/0!</v>
          </cell>
          <cell r="J89">
            <v>85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e">
            <v>#DIV/0!</v>
          </cell>
          <cell r="P89">
            <v>0</v>
          </cell>
          <cell r="Q89">
            <v>0</v>
          </cell>
          <cell r="R89" t="e">
            <v>#DIV/0!</v>
          </cell>
          <cell r="S89">
            <v>0</v>
          </cell>
          <cell r="T89">
            <v>0</v>
          </cell>
          <cell r="U89" t="e">
            <v>#DIV/0!</v>
          </cell>
          <cell r="V89">
            <v>0</v>
          </cell>
          <cell r="W89">
            <v>0</v>
          </cell>
        </row>
        <row r="89">
          <cell r="Z89">
            <v>0</v>
          </cell>
        </row>
        <row r="89">
          <cell r="AC89" t="e">
            <v>#DIV/0!</v>
          </cell>
        </row>
        <row r="89">
          <cell r="AE89" t="e">
            <v>#DIV/0!</v>
          </cell>
        </row>
        <row r="90">
          <cell r="D90" t="str">
            <v>L168100000356</v>
          </cell>
          <cell r="E90" t="str">
            <v>SLT0011400</v>
          </cell>
        </row>
        <row r="90">
          <cell r="I90" t="e">
            <v>#DIV/0!</v>
          </cell>
          <cell r="J90">
            <v>45</v>
          </cell>
          <cell r="K90">
            <v>0</v>
          </cell>
          <cell r="L90">
            <v>0</v>
          </cell>
          <cell r="M90">
            <v>0</v>
          </cell>
          <cell r="N90">
            <v>20</v>
          </cell>
          <cell r="O90" t="e">
            <v>#DIV/0!</v>
          </cell>
          <cell r="P90">
            <v>50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 t="e">
            <v>#DIV/0!</v>
          </cell>
          <cell r="V90">
            <v>0</v>
          </cell>
          <cell r="W90">
            <v>0</v>
          </cell>
        </row>
        <row r="90">
          <cell r="Z90">
            <v>0</v>
          </cell>
        </row>
        <row r="90">
          <cell r="AC90" t="e">
            <v>#DIV/0!</v>
          </cell>
        </row>
        <row r="90">
          <cell r="AE90" t="e">
            <v>#DIV/0!</v>
          </cell>
        </row>
        <row r="91">
          <cell r="D91" t="str">
            <v>L168100000351</v>
          </cell>
          <cell r="E91" t="str">
            <v>SLT0011403</v>
          </cell>
        </row>
        <row r="91">
          <cell r="I91" t="e">
            <v>#DIV/0!</v>
          </cell>
          <cell r="J91">
            <v>20</v>
          </cell>
          <cell r="K91">
            <v>0</v>
          </cell>
          <cell r="L91">
            <v>0</v>
          </cell>
          <cell r="M91">
            <v>0</v>
          </cell>
          <cell r="N91">
            <v>10</v>
          </cell>
          <cell r="O91" t="e">
            <v>#DIV/0!</v>
          </cell>
          <cell r="P91">
            <v>30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 t="e">
            <v>#DIV/0!</v>
          </cell>
          <cell r="V91">
            <v>0</v>
          </cell>
          <cell r="W91">
            <v>0</v>
          </cell>
        </row>
        <row r="91">
          <cell r="Z91">
            <v>0</v>
          </cell>
        </row>
        <row r="91">
          <cell r="AC91" t="e">
            <v>#DIV/0!</v>
          </cell>
        </row>
        <row r="91">
          <cell r="AE91" t="e">
            <v>#DIV/0!</v>
          </cell>
        </row>
        <row r="92">
          <cell r="D92" t="str">
            <v>L168100000350</v>
          </cell>
          <cell r="E92" t="str">
            <v>SLT0011402</v>
          </cell>
        </row>
        <row r="92">
          <cell r="I92" t="e">
            <v>#DIV/0!</v>
          </cell>
          <cell r="J92">
            <v>10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e">
            <v>#DIV/0!</v>
          </cell>
          <cell r="P92">
            <v>0</v>
          </cell>
          <cell r="Q92">
            <v>0</v>
          </cell>
          <cell r="R92" t="e">
            <v>#DIV/0!</v>
          </cell>
          <cell r="S92">
            <v>0</v>
          </cell>
          <cell r="T92">
            <v>0</v>
          </cell>
          <cell r="U92" t="e">
            <v>#DIV/0!</v>
          </cell>
          <cell r="V92">
            <v>0</v>
          </cell>
          <cell r="W92">
            <v>0</v>
          </cell>
        </row>
        <row r="92">
          <cell r="Z92">
            <v>0</v>
          </cell>
        </row>
        <row r="92">
          <cell r="AC92" t="e">
            <v>#DIV/0!</v>
          </cell>
        </row>
        <row r="92">
          <cell r="AE92" t="e">
            <v>#DIV/0!</v>
          </cell>
        </row>
        <row r="93">
          <cell r="D93" t="str">
            <v>L168100000194</v>
          </cell>
          <cell r="E93" t="str">
            <v>SLT0011401</v>
          </cell>
        </row>
        <row r="93">
          <cell r="I93" t="e">
            <v>#DIV/0!</v>
          </cell>
          <cell r="J93">
            <v>20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e">
            <v>#DIV/0!</v>
          </cell>
          <cell r="P93">
            <v>0</v>
          </cell>
          <cell r="Q93">
            <v>0</v>
          </cell>
          <cell r="R93" t="e">
            <v>#DIV/0!</v>
          </cell>
          <cell r="S93">
            <v>0</v>
          </cell>
          <cell r="T93">
            <v>0</v>
          </cell>
          <cell r="U93" t="e">
            <v>#DIV/0!</v>
          </cell>
          <cell r="V93">
            <v>0</v>
          </cell>
          <cell r="W93">
            <v>0</v>
          </cell>
        </row>
        <row r="93">
          <cell r="Z93">
            <v>0</v>
          </cell>
        </row>
        <row r="93">
          <cell r="AC93" t="e">
            <v>#DIV/0!</v>
          </cell>
        </row>
        <row r="93">
          <cell r="AE93" t="e">
            <v>#DIV/0!</v>
          </cell>
        </row>
        <row r="94">
          <cell r="D94" t="str">
            <v>L168100000146</v>
          </cell>
          <cell r="E94" t="str">
            <v>SLT0010854</v>
          </cell>
        </row>
        <row r="94">
          <cell r="I94" t="e">
            <v>#DIV/0!</v>
          </cell>
          <cell r="J94">
            <v>0</v>
          </cell>
          <cell r="K94">
            <v>0</v>
          </cell>
          <cell r="L94" t="e">
            <v>#DIV/0!</v>
          </cell>
          <cell r="M94">
            <v>0</v>
          </cell>
          <cell r="N94">
            <v>138</v>
          </cell>
          <cell r="O94" t="e">
            <v>#DIV/0!</v>
          </cell>
          <cell r="P94">
            <v>47</v>
          </cell>
          <cell r="Q94">
            <v>77</v>
          </cell>
          <cell r="R94">
            <v>1.63829787234043</v>
          </cell>
          <cell r="S94">
            <v>20</v>
          </cell>
          <cell r="T94">
            <v>156</v>
          </cell>
          <cell r="U94">
            <v>7.8</v>
          </cell>
          <cell r="V94">
            <v>20</v>
          </cell>
          <cell r="W94">
            <v>59</v>
          </cell>
        </row>
        <row r="94">
          <cell r="Y94">
            <v>20</v>
          </cell>
          <cell r="Z94">
            <v>90</v>
          </cell>
          <cell r="AA94">
            <v>130</v>
          </cell>
          <cell r="AB94">
            <v>88</v>
          </cell>
          <cell r="AC94">
            <v>0.676923076923077</v>
          </cell>
          <cell r="AD94">
            <v>80</v>
          </cell>
          <cell r="AE94">
            <v>-0.384615384615385</v>
          </cell>
          <cell r="AF94">
            <v>340</v>
          </cell>
        </row>
        <row r="95">
          <cell r="D95" t="str">
            <v>L168100000160</v>
          </cell>
          <cell r="E95" t="str">
            <v>SLT0010969</v>
          </cell>
        </row>
        <row r="95">
          <cell r="I95" t="e">
            <v>#DIV/0!</v>
          </cell>
          <cell r="J95">
            <v>0</v>
          </cell>
          <cell r="K95">
            <v>0</v>
          </cell>
          <cell r="L95" t="e">
            <v>#DIV/0!</v>
          </cell>
          <cell r="M95">
            <v>0</v>
          </cell>
          <cell r="N95">
            <v>9</v>
          </cell>
          <cell r="O95" t="e">
            <v>#DIV/0!</v>
          </cell>
          <cell r="P95">
            <v>12</v>
          </cell>
          <cell r="Q95">
            <v>40</v>
          </cell>
          <cell r="R95">
            <v>3.33333333333333</v>
          </cell>
          <cell r="S95">
            <v>0</v>
          </cell>
          <cell r="T95">
            <v>0</v>
          </cell>
          <cell r="U95" t="e">
            <v>#DIV/0!</v>
          </cell>
          <cell r="V95">
            <v>0</v>
          </cell>
          <cell r="W95">
            <v>0</v>
          </cell>
        </row>
        <row r="95">
          <cell r="Z95">
            <v>0</v>
          </cell>
        </row>
        <row r="95">
          <cell r="AC95" t="e">
            <v>#DIV/0!</v>
          </cell>
        </row>
        <row r="95">
          <cell r="AE95" t="e">
            <v>#DIV/0!</v>
          </cell>
        </row>
        <row r="96">
          <cell r="D96" t="str">
            <v>L168100000161</v>
          </cell>
          <cell r="E96" t="str">
            <v>SLT0010970</v>
          </cell>
        </row>
        <row r="96">
          <cell r="I96" t="e">
            <v>#DIV/0!</v>
          </cell>
        </row>
        <row r="96">
          <cell r="L96" t="e">
            <v>#DIV/0!</v>
          </cell>
        </row>
        <row r="96">
          <cell r="O96" t="e">
            <v>#N/A</v>
          </cell>
        </row>
        <row r="96">
          <cell r="R96" t="e">
            <v>#DIV/0!</v>
          </cell>
        </row>
        <row r="96">
          <cell r="U96" t="e">
            <v>#DIV/0!</v>
          </cell>
        </row>
        <row r="96">
          <cell r="AC96" t="e">
            <v>#DIV/0!</v>
          </cell>
        </row>
        <row r="96">
          <cell r="AE96" t="e">
            <v>#DIV/0!</v>
          </cell>
          <cell r="AF96">
            <v>12</v>
          </cell>
        </row>
        <row r="97">
          <cell r="D97" t="str">
            <v>L168100000352</v>
          </cell>
          <cell r="E97" t="str">
            <v>SLT0011405</v>
          </cell>
        </row>
        <row r="97">
          <cell r="I97" t="e">
            <v>#DIV/0!</v>
          </cell>
          <cell r="J97">
            <v>85</v>
          </cell>
          <cell r="K97">
            <v>0</v>
          </cell>
          <cell r="L97">
            <v>0</v>
          </cell>
          <cell r="M97">
            <v>1</v>
          </cell>
          <cell r="N97">
            <v>32</v>
          </cell>
          <cell r="O97">
            <v>32</v>
          </cell>
          <cell r="P97">
            <v>50</v>
          </cell>
          <cell r="Q97">
            <v>21</v>
          </cell>
          <cell r="R97">
            <v>0.42</v>
          </cell>
          <cell r="S97">
            <v>20</v>
          </cell>
          <cell r="T97">
            <v>4</v>
          </cell>
          <cell r="U97">
            <v>0.2</v>
          </cell>
          <cell r="V97">
            <v>20</v>
          </cell>
          <cell r="W97">
            <v>45</v>
          </cell>
        </row>
        <row r="97">
          <cell r="Y97">
            <v>60</v>
          </cell>
          <cell r="Z97">
            <v>85</v>
          </cell>
          <cell r="AA97">
            <v>80</v>
          </cell>
          <cell r="AB97">
            <v>81</v>
          </cell>
          <cell r="AC97">
            <v>1.0125</v>
          </cell>
          <cell r="AD97">
            <v>105</v>
          </cell>
          <cell r="AE97">
            <v>0.3125</v>
          </cell>
          <cell r="AF97">
            <v>136</v>
          </cell>
        </row>
        <row r="98">
          <cell r="D98" t="str">
            <v>L168100000114</v>
          </cell>
          <cell r="E98" t="str">
            <v>SLT0011009</v>
          </cell>
        </row>
        <row r="98">
          <cell r="I98" t="e">
            <v>#DIV/0!</v>
          </cell>
          <cell r="J98">
            <v>240</v>
          </cell>
          <cell r="K98">
            <v>0</v>
          </cell>
          <cell r="L98">
            <v>0</v>
          </cell>
          <cell r="M98">
            <v>1535</v>
          </cell>
          <cell r="N98">
            <v>520</v>
          </cell>
          <cell r="O98">
            <v>0.338762214983713</v>
          </cell>
          <cell r="P98">
            <v>1302</v>
          </cell>
          <cell r="Q98">
            <v>1</v>
          </cell>
          <cell r="R98">
            <v>0.000768049155145929</v>
          </cell>
          <cell r="S98">
            <v>0</v>
          </cell>
          <cell r="T98">
            <v>33</v>
          </cell>
          <cell r="U98" t="e">
            <v>#DIV/0!</v>
          </cell>
          <cell r="V98">
            <v>150</v>
          </cell>
          <cell r="W98">
            <v>306</v>
          </cell>
        </row>
        <row r="98">
          <cell r="Y98">
            <v>360</v>
          </cell>
          <cell r="Z98">
            <v>540</v>
          </cell>
          <cell r="AA98">
            <v>605</v>
          </cell>
          <cell r="AB98">
            <v>646</v>
          </cell>
          <cell r="AC98">
            <v>1.06776859504132</v>
          </cell>
          <cell r="AD98">
            <v>720</v>
          </cell>
          <cell r="AE98">
            <v>0.190082644628099</v>
          </cell>
          <cell r="AF98">
            <v>960</v>
          </cell>
        </row>
        <row r="99">
          <cell r="D99" t="str">
            <v>L168100000353</v>
          </cell>
          <cell r="E99" t="str">
            <v>SLT0011406</v>
          </cell>
        </row>
        <row r="99">
          <cell r="I99" t="e">
            <v>#DIV/0!</v>
          </cell>
          <cell r="J99">
            <v>30</v>
          </cell>
          <cell r="K99">
            <v>0</v>
          </cell>
          <cell r="L99">
            <v>0</v>
          </cell>
          <cell r="M99">
            <v>0</v>
          </cell>
          <cell r="N99">
            <v>3</v>
          </cell>
          <cell r="O99" t="e">
            <v>#DIV/0!</v>
          </cell>
          <cell r="P99">
            <v>30</v>
          </cell>
          <cell r="Q99">
            <v>0</v>
          </cell>
          <cell r="R99">
            <v>0</v>
          </cell>
          <cell r="S99">
            <v>0</v>
          </cell>
          <cell r="T99">
            <v>4</v>
          </cell>
          <cell r="U99" t="e">
            <v>#DIV/0!</v>
          </cell>
          <cell r="V99">
            <v>10</v>
          </cell>
          <cell r="W99">
            <v>12</v>
          </cell>
        </row>
        <row r="99">
          <cell r="Y99">
            <v>15</v>
          </cell>
          <cell r="Z99">
            <v>29</v>
          </cell>
          <cell r="AA99">
            <v>30</v>
          </cell>
          <cell r="AB99">
            <v>9</v>
          </cell>
          <cell r="AC99">
            <v>0.3</v>
          </cell>
          <cell r="AD99">
            <v>25</v>
          </cell>
          <cell r="AE99">
            <v>-0.166666666666667</v>
          </cell>
          <cell r="AF99">
            <v>30</v>
          </cell>
        </row>
        <row r="100">
          <cell r="D100" t="str">
            <v>L168100000113</v>
          </cell>
          <cell r="E100" t="str">
            <v>SLT0011007</v>
          </cell>
        </row>
        <row r="100">
          <cell r="I100" t="e">
            <v>#DIV/0!</v>
          </cell>
          <cell r="J100">
            <v>0</v>
          </cell>
          <cell r="K100">
            <v>0</v>
          </cell>
          <cell r="L100" t="e">
            <v>#DIV/0!</v>
          </cell>
          <cell r="M100">
            <v>0</v>
          </cell>
          <cell r="N100">
            <v>585</v>
          </cell>
          <cell r="O100" t="e">
            <v>#DIV/0!</v>
          </cell>
          <cell r="P100">
            <v>630</v>
          </cell>
          <cell r="Q100">
            <v>195</v>
          </cell>
          <cell r="R100">
            <v>0.30952380952381</v>
          </cell>
          <cell r="S100">
            <v>180</v>
          </cell>
          <cell r="T100">
            <v>165</v>
          </cell>
          <cell r="U100">
            <v>0.916666666666667</v>
          </cell>
          <cell r="V100">
            <v>180</v>
          </cell>
          <cell r="W100">
            <v>295</v>
          </cell>
        </row>
        <row r="100">
          <cell r="Y100">
            <v>300</v>
          </cell>
          <cell r="Z100">
            <v>547</v>
          </cell>
          <cell r="AA100">
            <v>580</v>
          </cell>
          <cell r="AB100">
            <v>416</v>
          </cell>
          <cell r="AC100">
            <v>0.717241379310345</v>
          </cell>
          <cell r="AD100">
            <v>650</v>
          </cell>
          <cell r="AE100">
            <v>0.120689655172414</v>
          </cell>
          <cell r="AF100">
            <v>780</v>
          </cell>
        </row>
        <row r="101">
          <cell r="D101" t="str">
            <v>L168100000162</v>
          </cell>
          <cell r="E101" t="str">
            <v>SLT0011010</v>
          </cell>
        </row>
        <row r="101">
          <cell r="I101" t="e">
            <v>#DIV/0!</v>
          </cell>
          <cell r="J101">
            <v>0</v>
          </cell>
          <cell r="K101">
            <v>0</v>
          </cell>
          <cell r="L101" t="e">
            <v>#DIV/0!</v>
          </cell>
          <cell r="M101">
            <v>0</v>
          </cell>
          <cell r="N101">
            <v>90</v>
          </cell>
          <cell r="O101" t="e">
            <v>#DIV/0!</v>
          </cell>
          <cell r="P101">
            <v>109</v>
          </cell>
          <cell r="Q101">
            <v>73</v>
          </cell>
          <cell r="R101">
            <v>0.669724770642202</v>
          </cell>
          <cell r="S101">
            <v>80</v>
          </cell>
          <cell r="T101">
            <v>55</v>
          </cell>
          <cell r="U101">
            <v>0.6875</v>
          </cell>
          <cell r="V101">
            <v>80</v>
          </cell>
          <cell r="W101">
            <v>84</v>
          </cell>
        </row>
        <row r="101">
          <cell r="Y101">
            <v>80</v>
          </cell>
          <cell r="Z101">
            <v>105</v>
          </cell>
          <cell r="AA101">
            <v>120</v>
          </cell>
          <cell r="AB101">
            <v>81</v>
          </cell>
          <cell r="AC101">
            <v>0.675</v>
          </cell>
          <cell r="AD101">
            <v>135</v>
          </cell>
          <cell r="AE101">
            <v>0.125</v>
          </cell>
          <cell r="AF101">
            <v>180</v>
          </cell>
        </row>
        <row r="102">
          <cell r="D102" t="str">
            <v>L168100000197</v>
          </cell>
          <cell r="E102" t="str">
            <v>SLT0011404</v>
          </cell>
        </row>
        <row r="102">
          <cell r="I102" t="e">
            <v>#DIV/0!</v>
          </cell>
          <cell r="J102">
            <v>0</v>
          </cell>
          <cell r="K102">
            <v>0</v>
          </cell>
          <cell r="L102" t="e">
            <v>#DIV/0!</v>
          </cell>
          <cell r="M102">
            <v>0</v>
          </cell>
          <cell r="N102">
            <v>3</v>
          </cell>
          <cell r="O102" t="e">
            <v>#DIV/0!</v>
          </cell>
          <cell r="P102">
            <v>10</v>
          </cell>
          <cell r="Q102">
            <v>0</v>
          </cell>
          <cell r="R102">
            <v>0</v>
          </cell>
          <cell r="S102">
            <v>2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2">
          <cell r="Z102">
            <v>14</v>
          </cell>
          <cell r="AA102">
            <v>10</v>
          </cell>
        </row>
        <row r="102">
          <cell r="AC102">
            <v>0</v>
          </cell>
          <cell r="AD102">
            <v>10</v>
          </cell>
          <cell r="AE102">
            <v>0</v>
          </cell>
          <cell r="AF102">
            <v>12</v>
          </cell>
        </row>
        <row r="103">
          <cell r="D103" t="str">
            <v>L168100000150</v>
          </cell>
          <cell r="E103" t="str">
            <v>SLT0011015</v>
          </cell>
        </row>
        <row r="103">
          <cell r="I103" t="e">
            <v>#DIV/0!</v>
          </cell>
          <cell r="J103">
            <v>460</v>
          </cell>
          <cell r="K103">
            <v>0</v>
          </cell>
          <cell r="L103">
            <v>0</v>
          </cell>
          <cell r="M103">
            <v>689</v>
          </cell>
          <cell r="N103">
            <v>208</v>
          </cell>
          <cell r="O103">
            <v>0.30188679245283</v>
          </cell>
          <cell r="P103">
            <v>631</v>
          </cell>
          <cell r="Q103">
            <v>36</v>
          </cell>
          <cell r="R103">
            <v>0.0570522979397781</v>
          </cell>
          <cell r="S103">
            <v>0</v>
          </cell>
          <cell r="T103">
            <v>0</v>
          </cell>
          <cell r="U103" t="e">
            <v>#DIV/0!</v>
          </cell>
          <cell r="V103">
            <v>30</v>
          </cell>
          <cell r="W103">
            <v>0</v>
          </cell>
        </row>
        <row r="103">
          <cell r="Y103">
            <v>40</v>
          </cell>
          <cell r="Z103">
            <v>152</v>
          </cell>
          <cell r="AA103">
            <v>200</v>
          </cell>
          <cell r="AB103">
            <v>76</v>
          </cell>
          <cell r="AC103">
            <v>0.38</v>
          </cell>
          <cell r="AD103">
            <v>60</v>
          </cell>
          <cell r="AE103">
            <v>-0.7</v>
          </cell>
          <cell r="AF103">
            <v>296</v>
          </cell>
        </row>
        <row r="104">
          <cell r="D104" t="str">
            <v>L168100000355</v>
          </cell>
          <cell r="E104" t="str">
            <v>SLT0011407</v>
          </cell>
        </row>
        <row r="104">
          <cell r="I104" t="e">
            <v>#DIV/0!</v>
          </cell>
          <cell r="J104">
            <v>187</v>
          </cell>
          <cell r="K104">
            <v>0</v>
          </cell>
          <cell r="L104">
            <v>0</v>
          </cell>
          <cell r="M104">
            <v>1</v>
          </cell>
          <cell r="N104">
            <v>42</v>
          </cell>
          <cell r="O104">
            <v>42</v>
          </cell>
          <cell r="P104">
            <v>50</v>
          </cell>
          <cell r="Q104">
            <v>21</v>
          </cell>
          <cell r="R104">
            <v>0.42</v>
          </cell>
          <cell r="S104">
            <v>20</v>
          </cell>
          <cell r="T104">
            <v>20</v>
          </cell>
          <cell r="U104">
            <v>1</v>
          </cell>
          <cell r="V104">
            <v>20</v>
          </cell>
          <cell r="W104">
            <v>32</v>
          </cell>
        </row>
        <row r="104">
          <cell r="Y104">
            <v>60</v>
          </cell>
          <cell r="Z104">
            <v>92</v>
          </cell>
          <cell r="AA104">
            <v>100</v>
          </cell>
          <cell r="AB104">
            <v>95</v>
          </cell>
          <cell r="AC104">
            <v>0.95</v>
          </cell>
          <cell r="AD104">
            <v>105</v>
          </cell>
          <cell r="AE104">
            <v>0.05</v>
          </cell>
          <cell r="AF104">
            <v>136</v>
          </cell>
        </row>
        <row r="105">
          <cell r="D105" t="str">
            <v>L168100000148</v>
          </cell>
          <cell r="E105" t="str">
            <v>SLT0011012</v>
          </cell>
        </row>
        <row r="105">
          <cell r="I105" t="e">
            <v>#DIV/0!</v>
          </cell>
          <cell r="J105">
            <v>823</v>
          </cell>
          <cell r="K105">
            <v>0</v>
          </cell>
          <cell r="L105">
            <v>0</v>
          </cell>
          <cell r="M105">
            <v>1950</v>
          </cell>
          <cell r="N105">
            <v>561</v>
          </cell>
          <cell r="O105">
            <v>0.287692307692308</v>
          </cell>
          <cell r="P105">
            <v>1659</v>
          </cell>
          <cell r="Q105">
            <v>0</v>
          </cell>
          <cell r="R105">
            <v>0</v>
          </cell>
          <cell r="S105">
            <v>0</v>
          </cell>
          <cell r="T105">
            <v>44</v>
          </cell>
          <cell r="U105" t="e">
            <v>#DIV/0!</v>
          </cell>
          <cell r="V105">
            <v>150</v>
          </cell>
          <cell r="W105">
            <v>221</v>
          </cell>
        </row>
        <row r="105">
          <cell r="Y105">
            <v>300</v>
          </cell>
          <cell r="Z105">
            <v>463</v>
          </cell>
          <cell r="AA105">
            <v>600</v>
          </cell>
          <cell r="AB105">
            <v>658</v>
          </cell>
          <cell r="AC105">
            <v>1.09666666666667</v>
          </cell>
          <cell r="AD105">
            <v>680</v>
          </cell>
          <cell r="AE105">
            <v>0.133333333333333</v>
          </cell>
          <cell r="AF105">
            <v>960</v>
          </cell>
        </row>
        <row r="106">
          <cell r="D106" t="str">
            <v>L168100000354</v>
          </cell>
          <cell r="E106" t="str">
            <v>SLT0011408</v>
          </cell>
        </row>
        <row r="106">
          <cell r="I106" t="e">
            <v>#DIV/0!</v>
          </cell>
          <cell r="J106">
            <v>90</v>
          </cell>
          <cell r="K106">
            <v>0</v>
          </cell>
          <cell r="L106">
            <v>0</v>
          </cell>
          <cell r="M106">
            <v>0</v>
          </cell>
          <cell r="N106">
            <v>7</v>
          </cell>
          <cell r="O106" t="e">
            <v>#DIV/0!</v>
          </cell>
          <cell r="P106">
            <v>30</v>
          </cell>
          <cell r="Q106">
            <v>20</v>
          </cell>
          <cell r="R106">
            <v>0.666666666666667</v>
          </cell>
          <cell r="S106">
            <v>8</v>
          </cell>
          <cell r="T106">
            <v>0</v>
          </cell>
          <cell r="U106">
            <v>0</v>
          </cell>
          <cell r="V106">
            <v>8</v>
          </cell>
          <cell r="W106">
            <v>0</v>
          </cell>
        </row>
        <row r="106">
          <cell r="Y106">
            <v>10</v>
          </cell>
          <cell r="Z106">
            <v>20</v>
          </cell>
          <cell r="AA106">
            <v>25</v>
          </cell>
          <cell r="AB106">
            <v>20</v>
          </cell>
          <cell r="AC106">
            <v>0.8</v>
          </cell>
          <cell r="AD106">
            <v>25</v>
          </cell>
          <cell r="AE106">
            <v>0</v>
          </cell>
          <cell r="AF106">
            <v>30</v>
          </cell>
        </row>
        <row r="107">
          <cell r="D107" t="str">
            <v>L168100000149</v>
          </cell>
          <cell r="E107" t="str">
            <v>SLT0011014</v>
          </cell>
        </row>
        <row r="107">
          <cell r="I107" t="e">
            <v>#DIV/0!</v>
          </cell>
          <cell r="J107">
            <v>0</v>
          </cell>
          <cell r="K107">
            <v>0</v>
          </cell>
          <cell r="L107" t="e">
            <v>#DIV/0!</v>
          </cell>
          <cell r="M107">
            <v>0</v>
          </cell>
          <cell r="N107">
            <v>146</v>
          </cell>
          <cell r="O107" t="e">
            <v>#DIV/0!</v>
          </cell>
          <cell r="P107">
            <v>56</v>
          </cell>
          <cell r="Q107">
            <v>68</v>
          </cell>
          <cell r="R107">
            <v>1.21428571428571</v>
          </cell>
          <cell r="S107">
            <v>15</v>
          </cell>
          <cell r="T107">
            <v>180</v>
          </cell>
          <cell r="U107">
            <v>12</v>
          </cell>
          <cell r="V107">
            <v>20</v>
          </cell>
          <cell r="W107">
            <v>53</v>
          </cell>
        </row>
        <row r="107">
          <cell r="Y107">
            <v>20</v>
          </cell>
          <cell r="Z107">
            <v>119</v>
          </cell>
          <cell r="AA107">
            <v>180</v>
          </cell>
          <cell r="AB107">
            <v>92</v>
          </cell>
          <cell r="AC107">
            <v>0.511111111111111</v>
          </cell>
          <cell r="AD107">
            <v>80</v>
          </cell>
          <cell r="AE107">
            <v>-0.555555555555556</v>
          </cell>
          <cell r="AF107">
            <v>340</v>
          </cell>
        </row>
        <row r="108">
          <cell r="D108" t="str">
            <v>L168100000147</v>
          </cell>
          <cell r="E108" t="str">
            <v>SLT0011011</v>
          </cell>
        </row>
        <row r="108">
          <cell r="I108" t="e">
            <v>#DIV/0!</v>
          </cell>
          <cell r="J108">
            <v>0</v>
          </cell>
          <cell r="K108">
            <v>0</v>
          </cell>
          <cell r="L108" t="e">
            <v>#DIV/0!</v>
          </cell>
          <cell r="M108">
            <v>0</v>
          </cell>
          <cell r="N108">
            <v>594</v>
          </cell>
          <cell r="O108" t="e">
            <v>#DIV/0!</v>
          </cell>
          <cell r="P108">
            <v>622</v>
          </cell>
          <cell r="Q108">
            <v>108</v>
          </cell>
          <cell r="R108">
            <v>0.173633440514469</v>
          </cell>
          <cell r="S108">
            <v>160</v>
          </cell>
          <cell r="T108">
            <v>160</v>
          </cell>
          <cell r="U108">
            <v>1</v>
          </cell>
          <cell r="V108">
            <v>180</v>
          </cell>
          <cell r="W108">
            <v>263</v>
          </cell>
        </row>
        <row r="108">
          <cell r="Y108">
            <v>300</v>
          </cell>
          <cell r="Z108">
            <v>510</v>
          </cell>
          <cell r="AA108">
            <v>500</v>
          </cell>
          <cell r="AB108">
            <v>394</v>
          </cell>
          <cell r="AC108">
            <v>0.788</v>
          </cell>
          <cell r="AD108">
            <v>600</v>
          </cell>
          <cell r="AE108">
            <v>0.2</v>
          </cell>
          <cell r="AF108">
            <v>720</v>
          </cell>
        </row>
        <row r="109">
          <cell r="D109" t="str">
            <v>L168100000163</v>
          </cell>
          <cell r="E109" t="str">
            <v>SLT0011013</v>
          </cell>
        </row>
        <row r="109">
          <cell r="I109" t="e">
            <v>#DIV/0!</v>
          </cell>
          <cell r="J109">
            <v>0</v>
          </cell>
          <cell r="K109">
            <v>0</v>
          </cell>
          <cell r="L109" t="e">
            <v>#DIV/0!</v>
          </cell>
          <cell r="M109">
            <v>0</v>
          </cell>
          <cell r="N109">
            <v>98</v>
          </cell>
          <cell r="O109" t="e">
            <v>#DIV/0!</v>
          </cell>
          <cell r="P109">
            <v>119</v>
          </cell>
          <cell r="Q109">
            <v>55</v>
          </cell>
          <cell r="R109">
            <v>0.46218487394958</v>
          </cell>
          <cell r="S109">
            <v>80</v>
          </cell>
          <cell r="T109">
            <v>42</v>
          </cell>
          <cell r="U109">
            <v>0.525</v>
          </cell>
          <cell r="V109">
            <v>80</v>
          </cell>
          <cell r="W109">
            <v>32</v>
          </cell>
        </row>
        <row r="109">
          <cell r="Y109">
            <v>80</v>
          </cell>
          <cell r="Z109">
            <v>104</v>
          </cell>
          <cell r="AA109">
            <v>120</v>
          </cell>
          <cell r="AB109">
            <v>118</v>
          </cell>
          <cell r="AC109">
            <v>0.983333333333333</v>
          </cell>
          <cell r="AD109">
            <v>135</v>
          </cell>
          <cell r="AE109">
            <v>0.125</v>
          </cell>
          <cell r="AF109">
            <v>180</v>
          </cell>
        </row>
        <row r="110">
          <cell r="D110" t="str">
            <v>L168100000164</v>
          </cell>
          <cell r="E110" t="str">
            <v>SLT0011016</v>
          </cell>
        </row>
        <row r="110">
          <cell r="I110" t="e">
            <v>#DIV/0!</v>
          </cell>
          <cell r="J110">
            <v>0</v>
          </cell>
          <cell r="K110">
            <v>0</v>
          </cell>
          <cell r="L110" t="e">
            <v>#DIV/0!</v>
          </cell>
          <cell r="M110">
            <v>0</v>
          </cell>
          <cell r="N110">
            <v>22</v>
          </cell>
          <cell r="O110" t="e">
            <v>#DIV/0!</v>
          </cell>
          <cell r="P110">
            <v>10</v>
          </cell>
          <cell r="Q110">
            <v>10</v>
          </cell>
          <cell r="R110">
            <v>1</v>
          </cell>
          <cell r="S110">
            <v>10</v>
          </cell>
          <cell r="T110">
            <v>4</v>
          </cell>
          <cell r="U110">
            <v>0.4</v>
          </cell>
          <cell r="V110">
            <v>8</v>
          </cell>
          <cell r="W110">
            <v>0</v>
          </cell>
        </row>
        <row r="110">
          <cell r="Y110">
            <v>10</v>
          </cell>
          <cell r="Z110">
            <v>0</v>
          </cell>
          <cell r="AA110">
            <v>10</v>
          </cell>
        </row>
        <row r="110">
          <cell r="AC110">
            <v>0</v>
          </cell>
          <cell r="AD110">
            <v>10</v>
          </cell>
          <cell r="AE110">
            <v>0</v>
          </cell>
          <cell r="AF110">
            <v>12</v>
          </cell>
        </row>
        <row r="111">
          <cell r="D111" t="str">
            <v>L168100000158</v>
          </cell>
          <cell r="E111" t="str">
            <v>SLT0011118</v>
          </cell>
        </row>
        <row r="111">
          <cell r="I111" t="e">
            <v>#DIV/0!</v>
          </cell>
          <cell r="J111">
            <v>0</v>
          </cell>
          <cell r="K111">
            <v>0</v>
          </cell>
          <cell r="L111" t="e">
            <v>#DIV/0!</v>
          </cell>
          <cell r="M111">
            <v>0</v>
          </cell>
          <cell r="N111">
            <v>0</v>
          </cell>
          <cell r="O111" t="e">
            <v>#DIV/0!</v>
          </cell>
          <cell r="P111">
            <v>0</v>
          </cell>
          <cell r="Q111">
            <v>0</v>
          </cell>
          <cell r="R111" t="e">
            <v>#DIV/0!</v>
          </cell>
          <cell r="S111">
            <v>0</v>
          </cell>
          <cell r="T111">
            <v>0</v>
          </cell>
          <cell r="U111" t="e">
            <v>#DIV/0!</v>
          </cell>
          <cell r="V111">
            <v>0</v>
          </cell>
          <cell r="W111">
            <v>1200</v>
          </cell>
        </row>
        <row r="111">
          <cell r="Y111">
            <v>3000</v>
          </cell>
          <cell r="Z111">
            <v>3000</v>
          </cell>
          <cell r="AA111">
            <v>4000</v>
          </cell>
          <cell r="AB111">
            <v>4000</v>
          </cell>
          <cell r="AC111">
            <v>1</v>
          </cell>
          <cell r="AD111">
            <v>4000</v>
          </cell>
          <cell r="AE111">
            <v>0</v>
          </cell>
          <cell r="AF111">
            <v>8000</v>
          </cell>
        </row>
        <row r="112">
          <cell r="D112" t="str">
            <v>L168100000208</v>
          </cell>
          <cell r="E112" t="str">
            <v>SLT0010952</v>
          </cell>
        </row>
        <row r="112">
          <cell r="I112" t="e">
            <v>#DIV/0!</v>
          </cell>
          <cell r="J112">
            <v>10000</v>
          </cell>
          <cell r="K112">
            <v>0</v>
          </cell>
          <cell r="L112">
            <v>0</v>
          </cell>
          <cell r="M112">
            <v>5038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 t="e">
            <v>#DIV/0!</v>
          </cell>
          <cell r="S112">
            <v>0</v>
          </cell>
          <cell r="T112">
            <v>0</v>
          </cell>
          <cell r="U112" t="e">
            <v>#DIV/0!</v>
          </cell>
          <cell r="V112">
            <v>0</v>
          </cell>
          <cell r="W112">
            <v>0</v>
          </cell>
        </row>
        <row r="112">
          <cell r="Y112">
            <v>600</v>
          </cell>
          <cell r="Z112">
            <v>800</v>
          </cell>
          <cell r="AA112">
            <v>2000</v>
          </cell>
          <cell r="AB112">
            <v>317</v>
          </cell>
          <cell r="AC112">
            <v>0.1585</v>
          </cell>
          <cell r="AD112">
            <v>2000</v>
          </cell>
          <cell r="AE112">
            <v>0</v>
          </cell>
          <cell r="AF112">
            <v>4000</v>
          </cell>
        </row>
        <row r="113">
          <cell r="D113" t="str">
            <v>L168100000272</v>
          </cell>
          <cell r="E113" t="str">
            <v>SLT0011312</v>
          </cell>
        </row>
        <row r="113">
          <cell r="I113" t="e">
            <v>#DIV/0!</v>
          </cell>
          <cell r="J113">
            <v>2500</v>
          </cell>
          <cell r="K113">
            <v>0</v>
          </cell>
          <cell r="L113">
            <v>0</v>
          </cell>
          <cell r="M113">
            <v>2618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 t="e">
            <v>#DIV/0!</v>
          </cell>
          <cell r="S113">
            <v>0</v>
          </cell>
          <cell r="T113">
            <v>0</v>
          </cell>
          <cell r="U113" t="e">
            <v>#DIV/0!</v>
          </cell>
          <cell r="V113">
            <v>0</v>
          </cell>
          <cell r="W113">
            <v>0</v>
          </cell>
        </row>
        <row r="113">
          <cell r="Y113">
            <v>0</v>
          </cell>
          <cell r="Z113">
            <v>1600</v>
          </cell>
          <cell r="AA113">
            <v>1500</v>
          </cell>
        </row>
        <row r="113">
          <cell r="AC113">
            <v>0</v>
          </cell>
          <cell r="AD113">
            <v>1500</v>
          </cell>
          <cell r="AE113">
            <v>0</v>
          </cell>
          <cell r="AF113">
            <v>3000</v>
          </cell>
        </row>
        <row r="114">
          <cell r="D114" t="str">
            <v>L168100000207</v>
          </cell>
          <cell r="E114" t="str">
            <v>SLT0010951</v>
          </cell>
        </row>
        <row r="114">
          <cell r="I114" t="e">
            <v>#DIV/0!</v>
          </cell>
          <cell r="J114">
            <v>3000</v>
          </cell>
          <cell r="K114">
            <v>0</v>
          </cell>
          <cell r="L114">
            <v>0</v>
          </cell>
          <cell r="M114">
            <v>1210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 t="e">
            <v>#DIV/0!</v>
          </cell>
          <cell r="S114">
            <v>0</v>
          </cell>
          <cell r="T114">
            <v>0</v>
          </cell>
          <cell r="U114" t="e">
            <v>#DIV/0!</v>
          </cell>
          <cell r="V114">
            <v>0</v>
          </cell>
          <cell r="W114">
            <v>0</v>
          </cell>
        </row>
        <row r="114">
          <cell r="Y114">
            <v>0</v>
          </cell>
          <cell r="Z114">
            <v>800</v>
          </cell>
        </row>
        <row r="114">
          <cell r="AC114" t="e">
            <v>#DIV/0!</v>
          </cell>
          <cell r="AD114">
            <v>500</v>
          </cell>
          <cell r="AE114" t="e">
            <v>#DIV/0!</v>
          </cell>
          <cell r="AF114">
            <v>2000</v>
          </cell>
        </row>
        <row r="115">
          <cell r="D115" t="str">
            <v>L168100000271</v>
          </cell>
          <cell r="E115" t="str">
            <v>SLT0011311</v>
          </cell>
        </row>
        <row r="115">
          <cell r="I115" t="e">
            <v>#DIV/0!</v>
          </cell>
          <cell r="J115">
            <v>2500</v>
          </cell>
          <cell r="K115">
            <v>0</v>
          </cell>
          <cell r="L115">
            <v>0</v>
          </cell>
          <cell r="M115">
            <v>2618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 t="e">
            <v>#DIV/0!</v>
          </cell>
          <cell r="S115">
            <v>0</v>
          </cell>
          <cell r="T115">
            <v>0</v>
          </cell>
          <cell r="U115" t="e">
            <v>#DIV/0!</v>
          </cell>
          <cell r="V115">
            <v>0</v>
          </cell>
          <cell r="W115">
            <v>1200</v>
          </cell>
        </row>
        <row r="115">
          <cell r="Y115">
            <v>600</v>
          </cell>
          <cell r="Z115">
            <v>800</v>
          </cell>
          <cell r="AA115">
            <v>1500</v>
          </cell>
        </row>
        <row r="115">
          <cell r="AC115">
            <v>0</v>
          </cell>
          <cell r="AD115">
            <v>1500</v>
          </cell>
          <cell r="AE115">
            <v>0</v>
          </cell>
          <cell r="AF115">
            <v>3000</v>
          </cell>
        </row>
        <row r="116">
          <cell r="D116" t="str">
            <v>L168100000159</v>
          </cell>
          <cell r="E116" t="str">
            <v>SLT0011462</v>
          </cell>
        </row>
        <row r="116">
          <cell r="I116" t="e">
            <v>#DIV/0!</v>
          </cell>
          <cell r="J116">
            <v>6000</v>
          </cell>
          <cell r="K116">
            <v>0</v>
          </cell>
          <cell r="L116">
            <v>0</v>
          </cell>
          <cell r="M116">
            <v>5280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 t="e">
            <v>#DIV/0!</v>
          </cell>
          <cell r="S116">
            <v>0</v>
          </cell>
          <cell r="T116">
            <v>0</v>
          </cell>
          <cell r="U116" t="e">
            <v>#DIV/0!</v>
          </cell>
          <cell r="V116">
            <v>0</v>
          </cell>
          <cell r="W116">
            <v>0</v>
          </cell>
        </row>
        <row r="116">
          <cell r="Y116">
            <v>0</v>
          </cell>
          <cell r="Z116">
            <v>0</v>
          </cell>
        </row>
        <row r="116">
          <cell r="AC116" t="e">
            <v>#DIV/0!</v>
          </cell>
        </row>
        <row r="116">
          <cell r="AE116" t="e">
            <v>#DIV/0!</v>
          </cell>
        </row>
        <row r="117">
          <cell r="D117" t="str">
            <v>L168100000273</v>
          </cell>
          <cell r="E117" t="str">
            <v>SLT0011148</v>
          </cell>
        </row>
        <row r="117">
          <cell r="I117" t="e">
            <v>#DIV/0!</v>
          </cell>
          <cell r="J117">
            <v>2500</v>
          </cell>
          <cell r="K117">
            <v>0</v>
          </cell>
          <cell r="L117">
            <v>0</v>
          </cell>
          <cell r="M117">
            <v>3828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 t="e">
            <v>#DIV/0!</v>
          </cell>
          <cell r="S117">
            <v>0</v>
          </cell>
          <cell r="T117">
            <v>0</v>
          </cell>
          <cell r="U117" t="e">
            <v>#DIV/0!</v>
          </cell>
          <cell r="V117">
            <v>0</v>
          </cell>
          <cell r="W117">
            <v>1200</v>
          </cell>
        </row>
        <row r="117">
          <cell r="Y117">
            <v>300</v>
          </cell>
          <cell r="Z117">
            <v>900</v>
          </cell>
          <cell r="AA117">
            <v>2000</v>
          </cell>
          <cell r="AB117">
            <v>1835</v>
          </cell>
          <cell r="AC117">
            <v>0.9175</v>
          </cell>
          <cell r="AD117">
            <v>2000</v>
          </cell>
          <cell r="AE117">
            <v>0</v>
          </cell>
          <cell r="AF117">
            <v>4000</v>
          </cell>
        </row>
        <row r="118">
          <cell r="I118" t="e">
            <v>#DIV/0!</v>
          </cell>
        </row>
        <row r="118">
          <cell r="L118" t="e">
            <v>#DIV/0!</v>
          </cell>
        </row>
        <row r="118">
          <cell r="O118" t="e">
            <v>#DIV/0!</v>
          </cell>
        </row>
        <row r="118">
          <cell r="R118" t="e">
            <v>#DIV/0!</v>
          </cell>
        </row>
        <row r="118">
          <cell r="U118" t="e">
            <v>#DIV/0!</v>
          </cell>
        </row>
        <row r="119">
          <cell r="I119" t="e">
            <v>#DIV/0!</v>
          </cell>
        </row>
        <row r="119">
          <cell r="L119" t="e">
            <v>#DIV/0!</v>
          </cell>
        </row>
        <row r="119">
          <cell r="O119" t="e">
            <v>#DIV/0!</v>
          </cell>
        </row>
        <row r="119">
          <cell r="R119" t="e">
            <v>#DIV/0!</v>
          </cell>
        </row>
        <row r="119">
          <cell r="U119" t="e">
            <v>#DIV/0!</v>
          </cell>
        </row>
        <row r="120">
          <cell r="I120" t="e">
            <v>#DIV/0!</v>
          </cell>
        </row>
        <row r="120">
          <cell r="L120" t="e">
            <v>#DIV/0!</v>
          </cell>
        </row>
        <row r="120">
          <cell r="O120" t="e">
            <v>#DIV/0!</v>
          </cell>
        </row>
        <row r="120">
          <cell r="R120" t="e">
            <v>#DIV/0!</v>
          </cell>
        </row>
        <row r="120">
          <cell r="U120" t="e">
            <v>#DIV/0!</v>
          </cell>
        </row>
        <row r="121">
          <cell r="I121" t="e">
            <v>#DIV/0!</v>
          </cell>
        </row>
        <row r="121">
          <cell r="L121" t="e">
            <v>#DIV/0!</v>
          </cell>
        </row>
        <row r="121">
          <cell r="O121" t="e">
            <v>#DIV/0!</v>
          </cell>
        </row>
        <row r="121">
          <cell r="R121" t="e">
            <v>#DIV/0!</v>
          </cell>
        </row>
        <row r="121">
          <cell r="U121" t="e">
            <v>#DIV/0!</v>
          </cell>
        </row>
        <row r="122">
          <cell r="I122" t="e">
            <v>#DIV/0!</v>
          </cell>
        </row>
        <row r="122">
          <cell r="L122" t="e">
            <v>#DIV/0!</v>
          </cell>
        </row>
        <row r="122">
          <cell r="O122" t="e">
            <v>#DIV/0!</v>
          </cell>
        </row>
        <row r="122">
          <cell r="R122" t="e">
            <v>#DIV/0!</v>
          </cell>
        </row>
        <row r="122">
          <cell r="U122" t="e">
            <v>#DIV/0!</v>
          </cell>
        </row>
        <row r="123">
          <cell r="I123" t="e">
            <v>#DIV/0!</v>
          </cell>
        </row>
        <row r="123">
          <cell r="L123" t="e">
            <v>#DIV/0!</v>
          </cell>
        </row>
        <row r="123">
          <cell r="O123" t="e">
            <v>#DIV/0!</v>
          </cell>
        </row>
        <row r="123">
          <cell r="R123" t="e">
            <v>#DIV/0!</v>
          </cell>
        </row>
        <row r="123">
          <cell r="U123" t="e">
            <v>#DIV/0!</v>
          </cell>
        </row>
        <row r="124">
          <cell r="I124" t="e">
            <v>#DIV/0!</v>
          </cell>
        </row>
        <row r="124">
          <cell r="L124" t="e">
            <v>#DIV/0!</v>
          </cell>
        </row>
        <row r="124">
          <cell r="O124" t="e">
            <v>#DIV/0!</v>
          </cell>
        </row>
        <row r="124">
          <cell r="R124" t="e">
            <v>#DIV/0!</v>
          </cell>
        </row>
        <row r="124">
          <cell r="U124" t="e">
            <v>#DIV/0!</v>
          </cell>
        </row>
        <row r="125">
          <cell r="I125" t="e">
            <v>#DIV/0!</v>
          </cell>
        </row>
        <row r="125">
          <cell r="L125" t="e">
            <v>#DIV/0!</v>
          </cell>
        </row>
        <row r="125">
          <cell r="O125" t="e">
            <v>#DIV/0!</v>
          </cell>
        </row>
        <row r="125">
          <cell r="R125" t="e">
            <v>#DIV/0!</v>
          </cell>
        </row>
        <row r="125">
          <cell r="U125" t="e">
            <v>#DIV/0!</v>
          </cell>
        </row>
        <row r="126">
          <cell r="I126" t="e">
            <v>#DIV/0!</v>
          </cell>
        </row>
        <row r="126">
          <cell r="L126" t="e">
            <v>#DIV/0!</v>
          </cell>
        </row>
        <row r="126">
          <cell r="O126" t="e">
            <v>#DIV/0!</v>
          </cell>
        </row>
        <row r="126">
          <cell r="R126" t="e">
            <v>#DIV/0!</v>
          </cell>
        </row>
        <row r="126">
          <cell r="U126" t="e">
            <v>#DIV/0!</v>
          </cell>
        </row>
        <row r="127">
          <cell r="I127" t="e">
            <v>#DIV/0!</v>
          </cell>
        </row>
        <row r="127">
          <cell r="L127" t="e">
            <v>#DIV/0!</v>
          </cell>
        </row>
        <row r="127">
          <cell r="O127" t="e">
            <v>#DIV/0!</v>
          </cell>
        </row>
        <row r="127">
          <cell r="R127" t="e">
            <v>#DIV/0!</v>
          </cell>
        </row>
        <row r="127">
          <cell r="U127" t="e">
            <v>#DIV/0!</v>
          </cell>
        </row>
        <row r="128">
          <cell r="G128">
            <v>4500</v>
          </cell>
          <cell r="H128">
            <v>3301</v>
          </cell>
          <cell r="I128">
            <v>0.733555555555556</v>
          </cell>
          <cell r="J128">
            <v>33050</v>
          </cell>
          <cell r="K128">
            <v>3988</v>
          </cell>
          <cell r="L128">
            <v>0.120665658093797</v>
          </cell>
          <cell r="M128">
            <v>30221</v>
          </cell>
          <cell r="N128">
            <v>7543</v>
          </cell>
          <cell r="O128" t="e">
            <v>#DIV/0!</v>
          </cell>
          <cell r="P128">
            <v>6447</v>
          </cell>
          <cell r="Q128">
            <v>791</v>
          </cell>
          <cell r="R128">
            <v>0.122692725298588</v>
          </cell>
          <cell r="S128">
            <v>735</v>
          </cell>
          <cell r="T128">
            <v>867</v>
          </cell>
          <cell r="U128">
            <v>1.17959183673469</v>
          </cell>
          <cell r="V128">
            <v>956</v>
          </cell>
          <cell r="W128">
            <v>7206</v>
          </cell>
          <cell r="X128">
            <v>7.53765690376569</v>
          </cell>
          <cell r="Y128">
            <v>3330</v>
          </cell>
          <cell r="Z128">
            <v>3072</v>
          </cell>
          <cell r="AA128">
            <v>3330</v>
          </cell>
          <cell r="AB128">
            <v>2900</v>
          </cell>
          <cell r="AC128">
            <v>0.870870870870871</v>
          </cell>
          <cell r="AD128">
            <v>3580</v>
          </cell>
          <cell r="AE128">
            <v>0.0750750750750751</v>
          </cell>
          <cell r="AF128">
            <v>33925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月计划准确率 "/>
    </sheetNames>
    <sheetDataSet>
      <sheetData sheetId="0"/>
      <sheetData sheetId="1">
        <row r="1">
          <cell r="BB1" t="str">
            <v>编制</v>
          </cell>
          <cell r="BC1" t="str">
            <v>审核</v>
          </cell>
        </row>
        <row r="2">
          <cell r="BB2" t="str">
            <v>郭金凯</v>
          </cell>
        </row>
        <row r="3">
          <cell r="C3" t="str">
            <v>图号</v>
          </cell>
          <cell r="D3" t="str">
            <v>QAD号</v>
          </cell>
          <cell r="E3" t="str">
            <v>备注</v>
          </cell>
          <cell r="F3" t="str">
            <v>客户计划准确率</v>
          </cell>
        </row>
        <row r="4">
          <cell r="F4" t="str">
            <v>6月销售计划数量</v>
          </cell>
          <cell r="G4" t="str">
            <v>6月发货数量</v>
          </cell>
          <cell r="H4" t="str">
            <v>6月计划准确率</v>
          </cell>
          <cell r="I4" t="str">
            <v>7月销售计划数量</v>
          </cell>
          <cell r="J4" t="str">
            <v>增幅比例</v>
          </cell>
          <cell r="K4" t="str">
            <v>7月发货数量</v>
          </cell>
          <cell r="L4" t="str">
            <v>7月计划准确率</v>
          </cell>
          <cell r="M4" t="str">
            <v>8月销售计划数量</v>
          </cell>
          <cell r="N4" t="str">
            <v>增幅比例</v>
          </cell>
          <cell r="O4" t="str">
            <v>8月发货数量</v>
          </cell>
          <cell r="P4" t="str">
            <v>8月计划准确率</v>
          </cell>
          <cell r="Q4" t="str">
            <v>9月销售计划数量</v>
          </cell>
          <cell r="R4" t="str">
            <v>9月发货数量</v>
          </cell>
          <cell r="S4" t="str">
            <v>9月计划准确率</v>
          </cell>
          <cell r="T4" t="str">
            <v>10月销售计划数量</v>
          </cell>
          <cell r="U4" t="str">
            <v>10月发货数量</v>
          </cell>
          <cell r="V4" t="str">
            <v>10月计划准确率</v>
          </cell>
          <cell r="W4" t="str">
            <v>11月销售计划数量</v>
          </cell>
          <cell r="X4" t="str">
            <v>11月发货数量</v>
          </cell>
          <cell r="Y4" t="str">
            <v>11月计划准确率</v>
          </cell>
          <cell r="Z4" t="str">
            <v>12月销售计划数量</v>
          </cell>
          <cell r="AA4" t="str">
            <v>12月发货数量</v>
          </cell>
          <cell r="AB4" t="str">
            <v>12月计划准确率</v>
          </cell>
          <cell r="AC4" t="str">
            <v>23年1月销售计划数量</v>
          </cell>
          <cell r="AD4" t="str">
            <v>1月发货数量</v>
          </cell>
          <cell r="AE4" t="str">
            <v>1月计划准确率</v>
          </cell>
          <cell r="AF4" t="str">
            <v>2月销售计划预测</v>
          </cell>
          <cell r="AG4" t="str">
            <v>2月发货数量</v>
          </cell>
          <cell r="AH4" t="str">
            <v>2月计划准确率</v>
          </cell>
          <cell r="AI4" t="str">
            <v>3月销售计划预测</v>
          </cell>
          <cell r="AJ4" t="str">
            <v>3月发货数量</v>
          </cell>
          <cell r="AK4" t="str">
            <v>3月计划准确率</v>
          </cell>
          <cell r="AL4" t="str">
            <v>4月销售计划预测</v>
          </cell>
          <cell r="AM4" t="str">
            <v>4月发货数量</v>
          </cell>
          <cell r="AN4" t="str">
            <v>4月计划准确率</v>
          </cell>
          <cell r="AO4" t="str">
            <v>5月销售计划预测</v>
          </cell>
          <cell r="AP4" t="str">
            <v>5月发货数量</v>
          </cell>
          <cell r="AQ4" t="str">
            <v>5月计划准确率</v>
          </cell>
          <cell r="AR4" t="str">
            <v>6月销售计划预测</v>
          </cell>
          <cell r="AS4" t="str">
            <v>6月发货数量</v>
          </cell>
          <cell r="AT4" t="str">
            <v>6月计划准确率</v>
          </cell>
          <cell r="AU4" t="str">
            <v>7月销售计划预测</v>
          </cell>
          <cell r="AV4" t="str">
            <v>7月发货数量</v>
          </cell>
          <cell r="AW4" t="str">
            <v>7月计划准确率</v>
          </cell>
          <cell r="AX4" t="str">
            <v>8月销售计划预测</v>
          </cell>
          <cell r="AY4" t="str">
            <v>8月发货数量</v>
          </cell>
          <cell r="AZ4" t="str">
            <v>8月计划准确率</v>
          </cell>
          <cell r="BA4" t="str">
            <v>9月销售计划预测</v>
          </cell>
          <cell r="BB4" t="str">
            <v>截止9月14日发货</v>
          </cell>
          <cell r="BC4" t="str">
            <v>10月销售计划预测</v>
          </cell>
        </row>
        <row r="5">
          <cell r="C5" t="str">
            <v>H468100000226</v>
          </cell>
          <cell r="D5" t="str">
            <v>SHT0014048</v>
          </cell>
          <cell r="E5" t="str">
            <v>18款带扶手</v>
          </cell>
          <cell r="F5">
            <v>1012</v>
          </cell>
          <cell r="G5">
            <v>1642</v>
          </cell>
          <cell r="H5">
            <v>1.62252964426877</v>
          </cell>
          <cell r="I5">
            <v>1635</v>
          </cell>
          <cell r="J5">
            <v>-0.00426309378806334</v>
          </cell>
          <cell r="K5">
            <v>1016</v>
          </cell>
          <cell r="L5">
            <v>0.621406727828746</v>
          </cell>
          <cell r="M5">
            <v>968</v>
          </cell>
          <cell r="N5">
            <v>-0.047244094488189</v>
          </cell>
          <cell r="O5">
            <v>764</v>
          </cell>
          <cell r="P5">
            <v>0.789256198347107</v>
          </cell>
          <cell r="Q5">
            <v>1724</v>
          </cell>
          <cell r="R5">
            <v>1072</v>
          </cell>
          <cell r="S5">
            <v>0.621809744779582</v>
          </cell>
          <cell r="T5">
            <v>1124</v>
          </cell>
          <cell r="U5">
            <v>724</v>
          </cell>
          <cell r="V5">
            <v>0.644128113879004</v>
          </cell>
          <cell r="W5">
            <v>896</v>
          </cell>
          <cell r="X5">
            <v>412</v>
          </cell>
          <cell r="Y5">
            <v>0.459821428571429</v>
          </cell>
          <cell r="Z5">
            <v>1254</v>
          </cell>
          <cell r="AA5">
            <v>1184</v>
          </cell>
          <cell r="AB5">
            <v>0.944178628389155</v>
          </cell>
          <cell r="AC5">
            <v>1221</v>
          </cell>
          <cell r="AD5">
            <v>1164</v>
          </cell>
          <cell r="AE5">
            <v>0.953316953316953</v>
          </cell>
          <cell r="AF5">
            <v>1704</v>
          </cell>
          <cell r="AG5">
            <v>2420</v>
          </cell>
          <cell r="AH5">
            <v>1.42018779342723</v>
          </cell>
          <cell r="AI5">
            <v>2385</v>
          </cell>
          <cell r="AJ5">
            <v>3060</v>
          </cell>
          <cell r="AK5">
            <v>1.28301886792453</v>
          </cell>
          <cell r="AL5">
            <v>1982</v>
          </cell>
          <cell r="AM5">
            <v>1071</v>
          </cell>
          <cell r="AN5">
            <v>0.540363269424823</v>
          </cell>
          <cell r="AO5">
            <v>1876</v>
          </cell>
          <cell r="AP5">
            <v>1248</v>
          </cell>
          <cell r="AQ5">
            <v>0.665245202558635</v>
          </cell>
          <cell r="AR5">
            <v>1234</v>
          </cell>
          <cell r="AS5">
            <v>740</v>
          </cell>
          <cell r="AT5">
            <v>0.59967585089141</v>
          </cell>
          <cell r="AU5">
            <v>877</v>
          </cell>
          <cell r="AV5">
            <v>892</v>
          </cell>
          <cell r="AW5">
            <v>1.01710376282782</v>
          </cell>
          <cell r="AX5">
            <v>1730</v>
          </cell>
          <cell r="AY5">
            <v>1192</v>
          </cell>
          <cell r="AZ5">
            <v>0.689017341040462</v>
          </cell>
          <cell r="BA5">
            <v>1234</v>
          </cell>
          <cell r="BB5">
            <v>562</v>
          </cell>
          <cell r="BC5">
            <v>2050</v>
          </cell>
        </row>
        <row r="6">
          <cell r="C6" t="str">
            <v>H4681021100A0</v>
          </cell>
          <cell r="D6" t="str">
            <v>SHT0000847</v>
          </cell>
        </row>
        <row r="6">
          <cell r="F6">
            <v>888</v>
          </cell>
          <cell r="G6">
            <v>1254</v>
          </cell>
          <cell r="H6">
            <v>1.41216216216216</v>
          </cell>
          <cell r="I6">
            <v>1968</v>
          </cell>
          <cell r="J6">
            <v>0.569377990430622</v>
          </cell>
          <cell r="K6">
            <v>1180</v>
          </cell>
          <cell r="L6">
            <v>0.599593495934959</v>
          </cell>
          <cell r="M6">
            <v>1000</v>
          </cell>
          <cell r="N6">
            <v>-0.152542372881356</v>
          </cell>
          <cell r="O6">
            <v>732</v>
          </cell>
          <cell r="P6">
            <v>0.732</v>
          </cell>
          <cell r="Q6">
            <v>1748</v>
          </cell>
          <cell r="R6">
            <v>1196</v>
          </cell>
          <cell r="S6">
            <v>0.684210526315789</v>
          </cell>
          <cell r="T6">
            <v>1180</v>
          </cell>
          <cell r="U6">
            <v>836</v>
          </cell>
          <cell r="V6">
            <v>0.708474576271186</v>
          </cell>
          <cell r="W6">
            <v>960</v>
          </cell>
          <cell r="X6">
            <v>384</v>
          </cell>
          <cell r="Y6">
            <v>0.4</v>
          </cell>
          <cell r="Z6">
            <v>1390</v>
          </cell>
          <cell r="AA6">
            <v>1239</v>
          </cell>
          <cell r="AB6">
            <v>0.89136690647482</v>
          </cell>
          <cell r="AC6">
            <v>1287</v>
          </cell>
          <cell r="AD6">
            <v>1318</v>
          </cell>
          <cell r="AE6">
            <v>1.02408702408702</v>
          </cell>
          <cell r="AF6">
            <v>1832</v>
          </cell>
          <cell r="AG6">
            <v>2419</v>
          </cell>
          <cell r="AH6">
            <v>1.32041484716157</v>
          </cell>
          <cell r="AI6">
            <v>2587</v>
          </cell>
          <cell r="AJ6">
            <v>3016</v>
          </cell>
          <cell r="AK6">
            <v>1.16582914572864</v>
          </cell>
          <cell r="AL6">
            <v>2095</v>
          </cell>
          <cell r="AM6">
            <v>1043</v>
          </cell>
          <cell r="AN6">
            <v>0.497852028639618</v>
          </cell>
          <cell r="AO6">
            <v>1912</v>
          </cell>
          <cell r="AP6">
            <v>1272</v>
          </cell>
          <cell r="AQ6">
            <v>0.665271966527197</v>
          </cell>
          <cell r="AR6">
            <v>1270</v>
          </cell>
          <cell r="AS6">
            <v>752</v>
          </cell>
          <cell r="AT6">
            <v>0.592125984251968</v>
          </cell>
          <cell r="AU6">
            <v>885</v>
          </cell>
          <cell r="AV6">
            <v>884</v>
          </cell>
          <cell r="AW6">
            <v>0.998870056497175</v>
          </cell>
          <cell r="AX6">
            <v>1752</v>
          </cell>
          <cell r="AY6">
            <v>1236</v>
          </cell>
          <cell r="AZ6">
            <v>0.705479452054795</v>
          </cell>
          <cell r="BA6">
            <v>1270</v>
          </cell>
          <cell r="BB6">
            <v>564</v>
          </cell>
          <cell r="BC6">
            <v>2106</v>
          </cell>
        </row>
        <row r="7">
          <cell r="C7" t="str">
            <v>H468100000224</v>
          </cell>
          <cell r="D7" t="str">
            <v>SHT0014050</v>
          </cell>
          <cell r="E7" t="str">
            <v>2.0款带扶手</v>
          </cell>
          <cell r="F7">
            <v>590</v>
          </cell>
          <cell r="G7">
            <v>504</v>
          </cell>
          <cell r="H7">
            <v>0.854237288135593</v>
          </cell>
          <cell r="I7">
            <v>329</v>
          </cell>
          <cell r="J7">
            <v>-0.347222222222222</v>
          </cell>
          <cell r="K7">
            <v>184</v>
          </cell>
          <cell r="L7">
            <v>0.559270516717325</v>
          </cell>
          <cell r="M7">
            <v>210</v>
          </cell>
          <cell r="N7">
            <v>0.141304347826087</v>
          </cell>
          <cell r="O7">
            <v>181</v>
          </cell>
          <cell r="P7">
            <v>0.861904761904762</v>
          </cell>
          <cell r="Q7">
            <v>238</v>
          </cell>
          <cell r="R7">
            <v>385</v>
          </cell>
          <cell r="S7">
            <v>1.61764705882353</v>
          </cell>
          <cell r="T7">
            <v>105</v>
          </cell>
          <cell r="U7">
            <v>124</v>
          </cell>
          <cell r="V7">
            <v>1.18095238095238</v>
          </cell>
          <cell r="W7">
            <v>21</v>
          </cell>
          <cell r="X7">
            <v>56</v>
          </cell>
          <cell r="Y7">
            <v>2.66666666666667</v>
          </cell>
          <cell r="Z7">
            <v>77</v>
          </cell>
          <cell r="AA7">
            <v>40</v>
          </cell>
          <cell r="AB7">
            <v>0.519480519480519</v>
          </cell>
          <cell r="AC7">
            <v>32</v>
          </cell>
          <cell r="AD7">
            <v>56</v>
          </cell>
          <cell r="AE7">
            <v>1.75</v>
          </cell>
          <cell r="AF7">
            <v>46</v>
          </cell>
          <cell r="AG7">
            <v>76</v>
          </cell>
          <cell r="AH7">
            <v>1.65217391304348</v>
          </cell>
          <cell r="AI7">
            <v>49</v>
          </cell>
          <cell r="AJ7">
            <v>80</v>
          </cell>
          <cell r="AK7">
            <v>1.63265306122449</v>
          </cell>
          <cell r="AL7">
            <v>50</v>
          </cell>
          <cell r="AM7">
            <v>36</v>
          </cell>
          <cell r="AN7">
            <v>0.72</v>
          </cell>
          <cell r="AO7">
            <v>78</v>
          </cell>
          <cell r="AP7">
            <v>32</v>
          </cell>
          <cell r="AQ7">
            <v>0.41025641025641</v>
          </cell>
          <cell r="AR7">
            <v>77</v>
          </cell>
          <cell r="AS7">
            <v>20</v>
          </cell>
          <cell r="AT7">
            <v>0.25974025974026</v>
          </cell>
          <cell r="AU7">
            <v>69</v>
          </cell>
          <cell r="AV7">
            <v>54</v>
          </cell>
          <cell r="AW7">
            <v>0.782608695652174</v>
          </cell>
          <cell r="AX7">
            <v>61</v>
          </cell>
          <cell r="AY7">
            <v>16</v>
          </cell>
          <cell r="AZ7">
            <v>0.262295081967213</v>
          </cell>
          <cell r="BA7">
            <v>4</v>
          </cell>
        </row>
        <row r="7">
          <cell r="BC7">
            <v>40</v>
          </cell>
        </row>
        <row r="8">
          <cell r="C8" t="str">
            <v>H468100000054</v>
          </cell>
          <cell r="D8" t="str">
            <v>SHT0001563</v>
          </cell>
        </row>
        <row r="8">
          <cell r="F8">
            <v>413</v>
          </cell>
          <cell r="G8">
            <v>402</v>
          </cell>
          <cell r="H8">
            <v>0.973365617433414</v>
          </cell>
          <cell r="I8">
            <v>329</v>
          </cell>
          <cell r="J8">
            <v>-0.181592039800995</v>
          </cell>
          <cell r="K8">
            <v>188</v>
          </cell>
          <cell r="L8">
            <v>0.571428571428571</v>
          </cell>
          <cell r="M8">
            <v>210</v>
          </cell>
          <cell r="N8">
            <v>0.117021276595745</v>
          </cell>
          <cell r="O8">
            <v>124</v>
          </cell>
          <cell r="P8">
            <v>0.59047619047619</v>
          </cell>
          <cell r="Q8">
            <v>98</v>
          </cell>
          <cell r="R8">
            <v>408</v>
          </cell>
          <cell r="S8">
            <v>4.16326530612245</v>
          </cell>
          <cell r="T8">
            <v>105</v>
          </cell>
          <cell r="U8">
            <v>148</v>
          </cell>
          <cell r="V8">
            <v>1.40952380952381</v>
          </cell>
          <cell r="W8">
            <v>21</v>
          </cell>
          <cell r="X8">
            <v>56</v>
          </cell>
          <cell r="Y8">
            <v>2.66666666666667</v>
          </cell>
          <cell r="Z8">
            <v>77</v>
          </cell>
          <cell r="AA8">
            <v>40</v>
          </cell>
          <cell r="AB8">
            <v>0.519480519480519</v>
          </cell>
          <cell r="AC8">
            <v>32</v>
          </cell>
          <cell r="AD8">
            <v>52</v>
          </cell>
          <cell r="AE8">
            <v>1.625</v>
          </cell>
          <cell r="AF8">
            <v>46</v>
          </cell>
          <cell r="AG8">
            <v>68</v>
          </cell>
          <cell r="AH8">
            <v>1.47826086956522</v>
          </cell>
          <cell r="AI8">
            <v>49</v>
          </cell>
          <cell r="AJ8">
            <v>80</v>
          </cell>
          <cell r="AK8">
            <v>1.63265306122449</v>
          </cell>
          <cell r="AL8">
            <v>50</v>
          </cell>
          <cell r="AM8">
            <v>32</v>
          </cell>
          <cell r="AN8">
            <v>0.64</v>
          </cell>
          <cell r="AO8">
            <v>78</v>
          </cell>
          <cell r="AP8">
            <v>32</v>
          </cell>
          <cell r="AQ8">
            <v>0.41025641025641</v>
          </cell>
          <cell r="AR8">
            <v>77</v>
          </cell>
          <cell r="AS8">
            <v>16</v>
          </cell>
          <cell r="AT8">
            <v>0.207792207792208</v>
          </cell>
          <cell r="AU8">
            <v>69</v>
          </cell>
          <cell r="AV8">
            <v>58</v>
          </cell>
          <cell r="AW8">
            <v>0.840579710144927</v>
          </cell>
          <cell r="AX8">
            <v>61</v>
          </cell>
          <cell r="AY8">
            <v>12</v>
          </cell>
          <cell r="AZ8">
            <v>0.19672131147541</v>
          </cell>
          <cell r="BA8">
            <v>4</v>
          </cell>
        </row>
        <row r="8">
          <cell r="BC8">
            <v>40</v>
          </cell>
        </row>
        <row r="9">
          <cell r="C9" t="str">
            <v>H468100000055</v>
          </cell>
          <cell r="D9" t="str">
            <v>SHT0001564</v>
          </cell>
        </row>
        <row r="9">
          <cell r="F9">
            <v>141</v>
          </cell>
          <cell r="G9">
            <v>192</v>
          </cell>
          <cell r="H9">
            <v>1.36170212765957</v>
          </cell>
          <cell r="I9">
            <v>20</v>
          </cell>
          <cell r="J9">
            <v>-0.895833333333333</v>
          </cell>
          <cell r="K9">
            <v>152</v>
          </cell>
          <cell r="L9">
            <v>7.6</v>
          </cell>
          <cell r="M9">
            <v>110</v>
          </cell>
          <cell r="N9">
            <v>-0.276315789473684</v>
          </cell>
          <cell r="O9">
            <v>374</v>
          </cell>
          <cell r="P9">
            <v>3.4</v>
          </cell>
          <cell r="Q9">
            <v>373</v>
          </cell>
          <cell r="R9">
            <v>176</v>
          </cell>
          <cell r="S9">
            <v>0.471849865951743</v>
          </cell>
          <cell r="T9">
            <v>190</v>
          </cell>
          <cell r="U9">
            <v>16</v>
          </cell>
          <cell r="V9">
            <v>0.0842105263157895</v>
          </cell>
          <cell r="W9">
            <v>19</v>
          </cell>
          <cell r="X9">
            <v>12</v>
          </cell>
          <cell r="Y9">
            <v>0.631578947368421</v>
          </cell>
          <cell r="Z9">
            <v>49</v>
          </cell>
          <cell r="AA9">
            <v>60</v>
          </cell>
          <cell r="AB9">
            <v>1.22448979591837</v>
          </cell>
          <cell r="AC9">
            <v>7</v>
          </cell>
          <cell r="AD9">
            <v>32</v>
          </cell>
          <cell r="AE9">
            <v>4.57142857142857</v>
          </cell>
          <cell r="AF9">
            <v>69</v>
          </cell>
          <cell r="AG9">
            <v>68</v>
          </cell>
          <cell r="AH9">
            <v>0.985507246376812</v>
          </cell>
          <cell r="AI9">
            <v>38</v>
          </cell>
          <cell r="AJ9">
            <v>8</v>
          </cell>
          <cell r="AK9">
            <v>0.210526315789474</v>
          </cell>
          <cell r="AL9">
            <v>25</v>
          </cell>
          <cell r="AM9">
            <v>4</v>
          </cell>
          <cell r="AN9">
            <v>0.16</v>
          </cell>
          <cell r="AO9">
            <v>36</v>
          </cell>
          <cell r="AP9">
            <v>24</v>
          </cell>
          <cell r="AQ9">
            <v>0.666666666666667</v>
          </cell>
          <cell r="AR9">
            <v>63</v>
          </cell>
          <cell r="AS9">
            <v>28</v>
          </cell>
          <cell r="AT9">
            <v>0.444444444444444</v>
          </cell>
          <cell r="AU9">
            <v>42</v>
          </cell>
          <cell r="AV9">
            <v>44</v>
          </cell>
          <cell r="AW9">
            <v>1.04761904761905</v>
          </cell>
          <cell r="AX9">
            <v>75</v>
          </cell>
          <cell r="AY9">
            <v>48</v>
          </cell>
          <cell r="AZ9">
            <v>0.64</v>
          </cell>
          <cell r="BA9">
            <v>49</v>
          </cell>
          <cell r="BB9">
            <v>28</v>
          </cell>
          <cell r="BC9">
            <v>71</v>
          </cell>
        </row>
        <row r="10">
          <cell r="C10" t="str">
            <v>H468100000016</v>
          </cell>
          <cell r="D10" t="str">
            <v>SHT0002390</v>
          </cell>
        </row>
        <row r="10">
          <cell r="F10">
            <v>46</v>
          </cell>
          <cell r="G10">
            <v>164</v>
          </cell>
          <cell r="H10">
            <v>3.56521739130435</v>
          </cell>
          <cell r="I10">
            <v>0</v>
          </cell>
          <cell r="J10">
            <v>-1</v>
          </cell>
          <cell r="K10">
            <v>68</v>
          </cell>
          <cell r="L10" t="e">
            <v>#DIV/0!</v>
          </cell>
          <cell r="M10">
            <v>85</v>
          </cell>
          <cell r="N10">
            <v>0.25</v>
          </cell>
          <cell r="O10">
            <v>325</v>
          </cell>
          <cell r="P10">
            <v>3.82352941176471</v>
          </cell>
          <cell r="Q10">
            <v>231</v>
          </cell>
          <cell r="R10">
            <v>124</v>
          </cell>
          <cell r="S10">
            <v>0.536796536796537</v>
          </cell>
          <cell r="T10">
            <v>1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 t="e">
            <v>#DIV/0!</v>
          </cell>
          <cell r="Z10">
            <v>0</v>
          </cell>
          <cell r="AA10">
            <v>0</v>
          </cell>
          <cell r="AB10" t="e">
            <v>#DIV/0!</v>
          </cell>
        </row>
        <row r="10">
          <cell r="AD10">
            <v>4</v>
          </cell>
          <cell r="AE10" t="e">
            <v>#DIV/0!</v>
          </cell>
          <cell r="AF10">
            <v>6</v>
          </cell>
          <cell r="AG10">
            <v>12</v>
          </cell>
          <cell r="AH10">
            <v>2</v>
          </cell>
          <cell r="AI10">
            <v>27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</row>
        <row r="10">
          <cell r="AQ10" t="e">
            <v>#DIV/0!</v>
          </cell>
        </row>
        <row r="10">
          <cell r="AS10">
            <v>0</v>
          </cell>
          <cell r="AT10" t="e">
            <v>#DIV/0!</v>
          </cell>
          <cell r="AU10">
            <v>20</v>
          </cell>
          <cell r="AV10">
            <v>8</v>
          </cell>
          <cell r="AW10">
            <v>0.4</v>
          </cell>
          <cell r="AX10">
            <v>40</v>
          </cell>
          <cell r="AY10">
            <v>40</v>
          </cell>
          <cell r="AZ10">
            <v>1</v>
          </cell>
          <cell r="BA10">
            <v>40</v>
          </cell>
        </row>
        <row r="10">
          <cell r="BC10">
            <v>40</v>
          </cell>
        </row>
        <row r="11">
          <cell r="C11" t="str">
            <v>H468100000222</v>
          </cell>
          <cell r="D11" t="str">
            <v>SHT0014051</v>
          </cell>
        </row>
        <row r="11">
          <cell r="F11">
            <v>135</v>
          </cell>
          <cell r="G11">
            <v>28</v>
          </cell>
          <cell r="H11">
            <v>0.207407407407407</v>
          </cell>
          <cell r="I11">
            <v>28</v>
          </cell>
          <cell r="J11">
            <v>0</v>
          </cell>
          <cell r="K11">
            <v>36</v>
          </cell>
          <cell r="L11">
            <v>1.28571428571429</v>
          </cell>
          <cell r="M11">
            <v>25</v>
          </cell>
          <cell r="N11">
            <v>-0.305555555555556</v>
          </cell>
          <cell r="O11">
            <v>28</v>
          </cell>
          <cell r="P11">
            <v>1.12</v>
          </cell>
          <cell r="Q11">
            <v>37</v>
          </cell>
          <cell r="R11">
            <v>20</v>
          </cell>
          <cell r="S11">
            <v>0.540540540540541</v>
          </cell>
          <cell r="T11">
            <v>67</v>
          </cell>
          <cell r="U11">
            <v>4</v>
          </cell>
          <cell r="V11">
            <v>0.0597014925373134</v>
          </cell>
          <cell r="W11">
            <v>7</v>
          </cell>
          <cell r="X11">
            <v>8</v>
          </cell>
          <cell r="Y11">
            <v>1.14285714285714</v>
          </cell>
          <cell r="Z11">
            <v>49</v>
          </cell>
          <cell r="AA11">
            <v>40</v>
          </cell>
          <cell r="AB11">
            <v>0.816326530612245</v>
          </cell>
          <cell r="AC11">
            <v>7</v>
          </cell>
          <cell r="AD11">
            <v>20</v>
          </cell>
          <cell r="AE11">
            <v>2.85714285714286</v>
          </cell>
          <cell r="AF11">
            <v>63</v>
          </cell>
          <cell r="AG11">
            <v>28</v>
          </cell>
          <cell r="AH11">
            <v>0.444444444444444</v>
          </cell>
          <cell r="AI11">
            <v>11</v>
          </cell>
          <cell r="AJ11">
            <v>4</v>
          </cell>
          <cell r="AK11">
            <v>0.363636363636364</v>
          </cell>
          <cell r="AL11">
            <v>24</v>
          </cell>
          <cell r="AM11">
            <v>4</v>
          </cell>
          <cell r="AN11">
            <v>0.166666666666667</v>
          </cell>
          <cell r="AO11">
            <v>36</v>
          </cell>
          <cell r="AP11">
            <v>24</v>
          </cell>
          <cell r="AQ11">
            <v>0.666666666666667</v>
          </cell>
          <cell r="AR11">
            <v>63</v>
          </cell>
          <cell r="AS11">
            <v>28</v>
          </cell>
          <cell r="AT11">
            <v>0.444444444444444</v>
          </cell>
          <cell r="AU11">
            <v>42</v>
          </cell>
          <cell r="AV11">
            <v>64</v>
          </cell>
          <cell r="AW11">
            <v>1.52380952380952</v>
          </cell>
          <cell r="AX11">
            <v>71</v>
          </cell>
          <cell r="AY11">
            <v>32</v>
          </cell>
          <cell r="AZ11">
            <v>0.450704225352113</v>
          </cell>
          <cell r="BA11">
            <v>49</v>
          </cell>
          <cell r="BB11">
            <v>56</v>
          </cell>
          <cell r="BC11">
            <v>70</v>
          </cell>
        </row>
        <row r="12">
          <cell r="C12" t="str">
            <v>H468100000044</v>
          </cell>
          <cell r="D12" t="str">
            <v>SHT0013939</v>
          </cell>
        </row>
        <row r="12">
          <cell r="F12">
            <v>70</v>
          </cell>
          <cell r="G12">
            <v>0</v>
          </cell>
          <cell r="H12">
            <v>0</v>
          </cell>
          <cell r="I12">
            <v>5</v>
          </cell>
          <cell r="J12" t="e">
            <v>#DIV/0!</v>
          </cell>
          <cell r="K12">
            <v>26</v>
          </cell>
          <cell r="L12">
            <v>5.2</v>
          </cell>
          <cell r="M12">
            <v>16</v>
          </cell>
          <cell r="N12">
            <v>-0.384615384615385</v>
          </cell>
          <cell r="O12">
            <v>12</v>
          </cell>
          <cell r="P12">
            <v>0.75</v>
          </cell>
          <cell r="Q12">
            <v>25</v>
          </cell>
          <cell r="R12">
            <v>16</v>
          </cell>
          <cell r="S12">
            <v>0.64</v>
          </cell>
          <cell r="T12">
            <v>31</v>
          </cell>
          <cell r="U12">
            <v>20</v>
          </cell>
          <cell r="V12">
            <v>0.645161290322581</v>
          </cell>
          <cell r="W12">
            <v>5</v>
          </cell>
          <cell r="X12">
            <v>88</v>
          </cell>
          <cell r="Y12">
            <v>17.6</v>
          </cell>
          <cell r="Z12">
            <v>33</v>
          </cell>
          <cell r="AA12">
            <v>8</v>
          </cell>
          <cell r="AB12">
            <v>0.242424242424242</v>
          </cell>
          <cell r="AC12">
            <v>88</v>
          </cell>
          <cell r="AD12">
            <v>52</v>
          </cell>
          <cell r="AE12">
            <v>0.590909090909091</v>
          </cell>
          <cell r="AF12">
            <v>5</v>
          </cell>
          <cell r="AG12">
            <v>4</v>
          </cell>
          <cell r="AH12">
            <v>0.8</v>
          </cell>
          <cell r="AI12">
            <v>5</v>
          </cell>
          <cell r="AJ12">
            <v>8</v>
          </cell>
          <cell r="AK12">
            <v>1.6</v>
          </cell>
          <cell r="AL12">
            <v>3</v>
          </cell>
          <cell r="AM12">
            <v>8</v>
          </cell>
          <cell r="AN12">
            <v>2.66666666666667</v>
          </cell>
          <cell r="AO12">
            <v>3</v>
          </cell>
          <cell r="AP12">
            <v>20</v>
          </cell>
          <cell r="AQ12">
            <v>6.66666666666667</v>
          </cell>
          <cell r="AR12">
            <v>20</v>
          </cell>
          <cell r="AS12">
            <v>12</v>
          </cell>
          <cell r="AT12">
            <v>0.6</v>
          </cell>
          <cell r="AU12">
            <v>19</v>
          </cell>
          <cell r="AV12">
            <v>28</v>
          </cell>
          <cell r="AW12">
            <v>1.47368421052632</v>
          </cell>
          <cell r="AX12">
            <v>26</v>
          </cell>
          <cell r="AY12">
            <v>28</v>
          </cell>
          <cell r="AZ12">
            <v>1.07692307692308</v>
          </cell>
          <cell r="BA12">
            <v>45</v>
          </cell>
        </row>
        <row r="12">
          <cell r="BC12">
            <v>60</v>
          </cell>
        </row>
        <row r="13">
          <cell r="C13" t="str">
            <v>H468100000046</v>
          </cell>
          <cell r="D13" t="str">
            <v>SHT0014024</v>
          </cell>
        </row>
        <row r="13">
          <cell r="F13">
            <v>70</v>
          </cell>
          <cell r="G13">
            <v>0</v>
          </cell>
          <cell r="H13">
            <v>0</v>
          </cell>
          <cell r="I13">
            <v>5</v>
          </cell>
          <cell r="J13" t="e">
            <v>#DIV/0!</v>
          </cell>
          <cell r="K13">
            <v>26</v>
          </cell>
          <cell r="L13">
            <v>5.2</v>
          </cell>
          <cell r="M13">
            <v>16</v>
          </cell>
          <cell r="N13">
            <v>-0.384615384615385</v>
          </cell>
          <cell r="O13">
            <v>13</v>
          </cell>
          <cell r="P13">
            <v>0.8125</v>
          </cell>
          <cell r="Q13">
            <v>25</v>
          </cell>
          <cell r="R13">
            <v>18</v>
          </cell>
          <cell r="S13">
            <v>0.72</v>
          </cell>
          <cell r="T13">
            <v>31</v>
          </cell>
          <cell r="U13">
            <v>20</v>
          </cell>
          <cell r="V13">
            <v>0.645161290322581</v>
          </cell>
          <cell r="W13">
            <v>5</v>
          </cell>
          <cell r="X13">
            <v>88</v>
          </cell>
          <cell r="Y13">
            <v>17.6</v>
          </cell>
          <cell r="Z13">
            <v>33</v>
          </cell>
          <cell r="AA13">
            <v>8</v>
          </cell>
          <cell r="AB13">
            <v>0.242424242424242</v>
          </cell>
          <cell r="AC13">
            <v>88</v>
          </cell>
          <cell r="AD13">
            <v>52</v>
          </cell>
          <cell r="AE13">
            <v>0.590909090909091</v>
          </cell>
          <cell r="AF13">
            <v>5</v>
          </cell>
          <cell r="AG13">
            <v>4</v>
          </cell>
          <cell r="AH13">
            <v>0.8</v>
          </cell>
          <cell r="AI13">
            <v>5</v>
          </cell>
          <cell r="AJ13">
            <v>8</v>
          </cell>
          <cell r="AK13">
            <v>1.6</v>
          </cell>
          <cell r="AL13">
            <v>3</v>
          </cell>
          <cell r="AM13">
            <v>8</v>
          </cell>
          <cell r="AN13">
            <v>2.66666666666667</v>
          </cell>
          <cell r="AO13">
            <v>3</v>
          </cell>
          <cell r="AP13">
            <v>20</v>
          </cell>
          <cell r="AQ13">
            <v>6.66666666666667</v>
          </cell>
          <cell r="AR13">
            <v>20</v>
          </cell>
          <cell r="AS13">
            <v>12</v>
          </cell>
          <cell r="AT13">
            <v>0.6</v>
          </cell>
          <cell r="AU13">
            <v>19</v>
          </cell>
          <cell r="AV13">
            <v>28</v>
          </cell>
          <cell r="AW13">
            <v>1.47368421052632</v>
          </cell>
          <cell r="AX13">
            <v>26</v>
          </cell>
          <cell r="AY13">
            <v>24</v>
          </cell>
          <cell r="AZ13">
            <v>0.923076923076923</v>
          </cell>
          <cell r="BA13">
            <v>45</v>
          </cell>
        </row>
        <row r="13">
          <cell r="BC13">
            <v>60</v>
          </cell>
        </row>
        <row r="14">
          <cell r="C14" t="str">
            <v>H468100000062</v>
          </cell>
          <cell r="D14" t="str">
            <v>SHT0014073</v>
          </cell>
        </row>
        <row r="14">
          <cell r="F14">
            <v>0</v>
          </cell>
          <cell r="G14">
            <v>2</v>
          </cell>
          <cell r="H14" t="e">
            <v>#DIV/0!</v>
          </cell>
          <cell r="I14">
            <v>0</v>
          </cell>
          <cell r="J14">
            <v>-1</v>
          </cell>
          <cell r="K14">
            <v>20</v>
          </cell>
          <cell r="L14" t="e">
            <v>#DIV/0!</v>
          </cell>
          <cell r="M14">
            <v>800</v>
          </cell>
          <cell r="N14">
            <v>39</v>
          </cell>
          <cell r="O14">
            <v>479</v>
          </cell>
          <cell r="P14">
            <v>0.59875</v>
          </cell>
          <cell r="Q14">
            <v>1030</v>
          </cell>
          <cell r="R14">
            <v>284</v>
          </cell>
          <cell r="S14">
            <v>0.275728155339806</v>
          </cell>
          <cell r="T14">
            <v>850</v>
          </cell>
          <cell r="U14">
            <v>284</v>
          </cell>
          <cell r="V14">
            <v>0.334117647058824</v>
          </cell>
          <cell r="W14">
            <v>470</v>
          </cell>
          <cell r="X14">
            <v>164</v>
          </cell>
          <cell r="Y14">
            <v>0.348936170212766</v>
          </cell>
          <cell r="Z14">
            <v>380</v>
          </cell>
          <cell r="AA14">
            <v>224</v>
          </cell>
          <cell r="AB14">
            <v>0.589473684210526</v>
          </cell>
          <cell r="AC14">
            <v>255</v>
          </cell>
          <cell r="AD14">
            <v>300</v>
          </cell>
          <cell r="AE14">
            <v>1.17647058823529</v>
          </cell>
          <cell r="AF14">
            <v>430</v>
          </cell>
          <cell r="AG14">
            <v>560</v>
          </cell>
          <cell r="AH14">
            <v>1.30232558139535</v>
          </cell>
          <cell r="AI14">
            <v>809</v>
          </cell>
          <cell r="AJ14">
            <v>1000</v>
          </cell>
          <cell r="AK14">
            <v>1.23609394313968</v>
          </cell>
          <cell r="AL14">
            <v>1200</v>
          </cell>
          <cell r="AM14">
            <v>192</v>
          </cell>
          <cell r="AN14">
            <v>0.16</v>
          </cell>
          <cell r="AO14">
            <v>694</v>
          </cell>
          <cell r="AP14">
            <v>581</v>
          </cell>
          <cell r="AQ14">
            <v>0.837175792507205</v>
          </cell>
          <cell r="AR14">
            <v>520</v>
          </cell>
          <cell r="AS14">
            <v>364</v>
          </cell>
          <cell r="AT14">
            <v>0.7</v>
          </cell>
          <cell r="AU14">
            <v>433</v>
          </cell>
          <cell r="AV14">
            <v>460</v>
          </cell>
          <cell r="AW14">
            <v>1.06235565819861</v>
          </cell>
          <cell r="AX14">
            <v>469</v>
          </cell>
          <cell r="AY14">
            <v>890</v>
          </cell>
          <cell r="AZ14">
            <v>1.89765458422175</v>
          </cell>
          <cell r="BA14">
            <v>1300</v>
          </cell>
          <cell r="BB14">
            <v>436</v>
          </cell>
          <cell r="BC14">
            <v>1300</v>
          </cell>
        </row>
        <row r="15">
          <cell r="C15" t="str">
            <v>H468100000096</v>
          </cell>
          <cell r="D15" t="str">
            <v>SHT0014069</v>
          </cell>
        </row>
        <row r="15">
          <cell r="F15">
            <v>0</v>
          </cell>
          <cell r="G15">
            <v>2</v>
          </cell>
          <cell r="H15" t="e">
            <v>#DIV/0!</v>
          </cell>
          <cell r="I15">
            <v>0</v>
          </cell>
          <cell r="J15">
            <v>-1</v>
          </cell>
          <cell r="K15">
            <v>12</v>
          </cell>
          <cell r="L15" t="e">
            <v>#DIV/0!</v>
          </cell>
          <cell r="M15">
            <v>400</v>
          </cell>
          <cell r="N15">
            <v>32.3333333333333</v>
          </cell>
          <cell r="O15">
            <v>320</v>
          </cell>
          <cell r="P15">
            <v>0.8</v>
          </cell>
          <cell r="Q15">
            <v>730</v>
          </cell>
          <cell r="R15">
            <v>124</v>
          </cell>
          <cell r="S15">
            <v>0.16986301369863</v>
          </cell>
          <cell r="T15">
            <v>650</v>
          </cell>
          <cell r="U15">
            <v>136</v>
          </cell>
          <cell r="V15">
            <v>0.209230769230769</v>
          </cell>
          <cell r="W15">
            <v>470</v>
          </cell>
          <cell r="X15">
            <v>124</v>
          </cell>
          <cell r="Y15">
            <v>0.263829787234043</v>
          </cell>
          <cell r="Z15">
            <v>380</v>
          </cell>
          <cell r="AA15">
            <v>148</v>
          </cell>
          <cell r="AB15">
            <v>0.389473684210526</v>
          </cell>
          <cell r="AC15">
            <v>205</v>
          </cell>
          <cell r="AD15">
            <v>56</v>
          </cell>
          <cell r="AE15">
            <v>0.273170731707317</v>
          </cell>
          <cell r="AF15">
            <v>230</v>
          </cell>
          <cell r="AG15">
            <v>280</v>
          </cell>
          <cell r="AH15">
            <v>1.21739130434783</v>
          </cell>
          <cell r="AI15">
            <v>809</v>
          </cell>
          <cell r="AJ15">
            <v>450</v>
          </cell>
          <cell r="AK15">
            <v>0.556242274412855</v>
          </cell>
          <cell r="AL15">
            <v>794</v>
          </cell>
          <cell r="AM15">
            <v>141</v>
          </cell>
          <cell r="AN15">
            <v>0.177581863979849</v>
          </cell>
          <cell r="AO15">
            <v>347</v>
          </cell>
          <cell r="AP15">
            <v>309</v>
          </cell>
          <cell r="AQ15">
            <v>0.890489913544669</v>
          </cell>
          <cell r="AR15">
            <v>260</v>
          </cell>
          <cell r="AS15">
            <v>168</v>
          </cell>
          <cell r="AT15">
            <v>0.646153846153846</v>
          </cell>
          <cell r="AU15">
            <v>233</v>
          </cell>
          <cell r="AV15">
            <v>216</v>
          </cell>
          <cell r="AW15">
            <v>0.927038626609442</v>
          </cell>
          <cell r="AX15">
            <v>269</v>
          </cell>
          <cell r="AY15">
            <v>285</v>
          </cell>
          <cell r="AZ15">
            <v>1.05947955390335</v>
          </cell>
          <cell r="BA15">
            <v>500</v>
          </cell>
          <cell r="BB15">
            <v>115</v>
          </cell>
          <cell r="BC15">
            <v>500</v>
          </cell>
        </row>
        <row r="16">
          <cell r="C16" t="str">
            <v>H468100000064</v>
          </cell>
          <cell r="D16" t="str">
            <v>SHT0012914</v>
          </cell>
        </row>
        <row r="16">
          <cell r="F16">
            <v>0</v>
          </cell>
          <cell r="G16">
            <v>0</v>
          </cell>
          <cell r="H16" t="e">
            <v>#DIV/0!</v>
          </cell>
          <cell r="I16">
            <v>0</v>
          </cell>
          <cell r="J16" t="e">
            <v>#DIV/0!</v>
          </cell>
          <cell r="K16">
            <v>8</v>
          </cell>
          <cell r="L16" t="e">
            <v>#DIV/0!</v>
          </cell>
          <cell r="M16">
            <v>400</v>
          </cell>
          <cell r="N16">
            <v>49</v>
          </cell>
          <cell r="O16">
            <v>165</v>
          </cell>
          <cell r="P16">
            <v>0.4125</v>
          </cell>
          <cell r="Q16">
            <v>300</v>
          </cell>
          <cell r="R16">
            <v>157</v>
          </cell>
          <cell r="S16">
            <v>0.523333333333333</v>
          </cell>
          <cell r="T16">
            <v>200</v>
          </cell>
          <cell r="U16">
            <v>124</v>
          </cell>
          <cell r="V16">
            <v>0.62</v>
          </cell>
          <cell r="W16">
            <v>0</v>
          </cell>
          <cell r="X16">
            <v>56</v>
          </cell>
          <cell r="Y16" t="e">
            <v>#DIV/0!</v>
          </cell>
          <cell r="Z16">
            <v>0</v>
          </cell>
          <cell r="AA16">
            <v>73</v>
          </cell>
          <cell r="AB16" t="e">
            <v>#DIV/0!</v>
          </cell>
          <cell r="AC16">
            <v>50</v>
          </cell>
          <cell r="AD16">
            <v>184</v>
          </cell>
          <cell r="AE16">
            <v>3.68</v>
          </cell>
          <cell r="AF16">
            <v>200</v>
          </cell>
          <cell r="AG16">
            <v>280</v>
          </cell>
          <cell r="AH16">
            <v>1.4</v>
          </cell>
          <cell r="AI16">
            <v>1000</v>
          </cell>
          <cell r="AJ16">
            <v>550</v>
          </cell>
          <cell r="AK16">
            <v>0.55</v>
          </cell>
          <cell r="AL16">
            <v>500</v>
          </cell>
          <cell r="AM16">
            <v>59</v>
          </cell>
          <cell r="AN16">
            <v>0.118</v>
          </cell>
          <cell r="AO16">
            <v>347</v>
          </cell>
          <cell r="AP16">
            <v>272</v>
          </cell>
          <cell r="AQ16">
            <v>0.783861671469741</v>
          </cell>
          <cell r="AR16">
            <v>260</v>
          </cell>
          <cell r="AS16">
            <v>172</v>
          </cell>
          <cell r="AT16">
            <v>0.661538461538462</v>
          </cell>
          <cell r="AU16">
            <v>200</v>
          </cell>
          <cell r="AV16">
            <v>328</v>
          </cell>
          <cell r="AW16">
            <v>1.64</v>
          </cell>
          <cell r="AX16">
            <v>200</v>
          </cell>
          <cell r="AY16">
            <v>640</v>
          </cell>
          <cell r="AZ16">
            <v>3.2</v>
          </cell>
          <cell r="BA16">
            <v>800</v>
          </cell>
          <cell r="BB16">
            <v>317</v>
          </cell>
          <cell r="BC16">
            <v>800</v>
          </cell>
        </row>
        <row r="17">
          <cell r="C17" t="str">
            <v>H568100000138</v>
          </cell>
          <cell r="D17" t="str">
            <v>SHT0013981</v>
          </cell>
        </row>
        <row r="17">
          <cell r="R17">
            <v>5</v>
          </cell>
          <cell r="S17" t="e">
            <v>#DIV/0!</v>
          </cell>
        </row>
        <row r="17">
          <cell r="U17">
            <v>29</v>
          </cell>
          <cell r="V17" t="e">
            <v>#DIV/0!</v>
          </cell>
          <cell r="W17">
            <v>0</v>
          </cell>
          <cell r="X17">
            <v>0</v>
          </cell>
          <cell r="Y17" t="e">
            <v>#DIV/0!</v>
          </cell>
          <cell r="Z17">
            <v>0</v>
          </cell>
          <cell r="AA17">
            <v>4</v>
          </cell>
          <cell r="AB17" t="e">
            <v>#DIV/0!</v>
          </cell>
        </row>
        <row r="17">
          <cell r="AD17">
            <v>4</v>
          </cell>
          <cell r="AE17" t="e">
            <v>#DIV/0!</v>
          </cell>
        </row>
        <row r="17">
          <cell r="AG17">
            <v>28</v>
          </cell>
          <cell r="AH17" t="e">
            <v>#DIV/0!</v>
          </cell>
        </row>
        <row r="17">
          <cell r="AJ17">
            <v>60</v>
          </cell>
          <cell r="AK17" t="e">
            <v>#DIV/0!</v>
          </cell>
        </row>
        <row r="17">
          <cell r="AM17">
            <v>16</v>
          </cell>
          <cell r="AN17" t="e">
            <v>#DIV/0!</v>
          </cell>
          <cell r="AO17">
            <v>3</v>
          </cell>
          <cell r="AP17">
            <v>12</v>
          </cell>
          <cell r="AQ17">
            <v>4</v>
          </cell>
          <cell r="AR17">
            <v>3</v>
          </cell>
          <cell r="AS17">
            <v>8</v>
          </cell>
          <cell r="AT17">
            <v>2.66666666666667</v>
          </cell>
        </row>
        <row r="17">
          <cell r="AV17">
            <v>20</v>
          </cell>
          <cell r="AW17" t="e">
            <v>#DIV/0!</v>
          </cell>
          <cell r="AX17">
            <v>3</v>
          </cell>
          <cell r="AY17">
            <v>48</v>
          </cell>
          <cell r="AZ17">
            <v>16</v>
          </cell>
          <cell r="BA17">
            <v>32</v>
          </cell>
          <cell r="BB17">
            <v>28</v>
          </cell>
          <cell r="BC17">
            <v>32</v>
          </cell>
        </row>
        <row r="18">
          <cell r="C18" t="str">
            <v>H568100000141</v>
          </cell>
          <cell r="D18" t="str">
            <v>SHT0014956</v>
          </cell>
        </row>
        <row r="18">
          <cell r="R18">
            <v>16</v>
          </cell>
          <cell r="S18" t="e">
            <v>#DIV/0!</v>
          </cell>
        </row>
        <row r="18">
          <cell r="U18">
            <v>72</v>
          </cell>
          <cell r="V18" t="e">
            <v>#DIV/0!</v>
          </cell>
          <cell r="W18">
            <v>85</v>
          </cell>
          <cell r="X18">
            <v>0</v>
          </cell>
          <cell r="Y18">
            <v>0</v>
          </cell>
          <cell r="Z18">
            <v>95</v>
          </cell>
          <cell r="AA18">
            <v>4</v>
          </cell>
          <cell r="AB18">
            <v>0.0421052631578947</v>
          </cell>
          <cell r="AC18">
            <v>30</v>
          </cell>
          <cell r="AD18">
            <v>32</v>
          </cell>
          <cell r="AE18">
            <v>1.06666666666667</v>
          </cell>
          <cell r="AF18">
            <v>70</v>
          </cell>
          <cell r="AG18">
            <v>120</v>
          </cell>
          <cell r="AH18">
            <v>1.71428571428571</v>
          </cell>
          <cell r="AI18">
            <v>205</v>
          </cell>
          <cell r="AJ18">
            <v>200</v>
          </cell>
          <cell r="AK18">
            <v>0.975609756097561</v>
          </cell>
          <cell r="AL18">
            <v>133</v>
          </cell>
          <cell r="AM18">
            <v>52</v>
          </cell>
          <cell r="AN18">
            <v>0.390977443609023</v>
          </cell>
          <cell r="AO18">
            <v>103</v>
          </cell>
          <cell r="AP18">
            <v>64</v>
          </cell>
          <cell r="AQ18">
            <v>0.621359223300971</v>
          </cell>
          <cell r="AR18">
            <v>52</v>
          </cell>
          <cell r="AS18">
            <v>32</v>
          </cell>
          <cell r="AT18">
            <v>0.615384615384615</v>
          </cell>
          <cell r="AU18">
            <v>65</v>
          </cell>
          <cell r="AV18">
            <v>52</v>
          </cell>
          <cell r="AW18">
            <v>0.8</v>
          </cell>
          <cell r="AX18">
            <v>65</v>
          </cell>
          <cell r="AY18">
            <v>88</v>
          </cell>
          <cell r="AZ18">
            <v>1.35384615384615</v>
          </cell>
          <cell r="BA18">
            <v>113</v>
          </cell>
          <cell r="BB18">
            <v>68</v>
          </cell>
          <cell r="BC18">
            <v>183</v>
          </cell>
        </row>
        <row r="19">
          <cell r="C19" t="str">
            <v>H568100000139</v>
          </cell>
          <cell r="D19" t="str">
            <v>SHT0014948</v>
          </cell>
        </row>
        <row r="19">
          <cell r="R19">
            <v>5</v>
          </cell>
          <cell r="S19" t="e">
            <v>#DIV/0!</v>
          </cell>
        </row>
        <row r="19">
          <cell r="U19">
            <v>25</v>
          </cell>
          <cell r="V19" t="e">
            <v>#DIV/0!</v>
          </cell>
          <cell r="W19">
            <v>85</v>
          </cell>
          <cell r="X19">
            <v>0</v>
          </cell>
          <cell r="Y19">
            <v>0</v>
          </cell>
          <cell r="Z19">
            <v>95</v>
          </cell>
          <cell r="AA19">
            <v>0</v>
          </cell>
          <cell r="AB19">
            <v>0</v>
          </cell>
          <cell r="AC19">
            <v>30</v>
          </cell>
          <cell r="AD19">
            <v>20</v>
          </cell>
          <cell r="AE19">
            <v>0.666666666666667</v>
          </cell>
          <cell r="AF19">
            <v>70</v>
          </cell>
          <cell r="AG19">
            <v>32</v>
          </cell>
          <cell r="AH19">
            <v>0.457142857142857</v>
          </cell>
          <cell r="AI19">
            <v>205</v>
          </cell>
          <cell r="AJ19">
            <v>88</v>
          </cell>
          <cell r="AK19">
            <v>0.429268292682927</v>
          </cell>
          <cell r="AL19">
            <v>133</v>
          </cell>
          <cell r="AM19">
            <v>16</v>
          </cell>
          <cell r="AN19">
            <v>0.120300751879699</v>
          </cell>
          <cell r="AO19">
            <v>100</v>
          </cell>
          <cell r="AP19">
            <v>24</v>
          </cell>
          <cell r="AQ19">
            <v>0.24</v>
          </cell>
          <cell r="AR19">
            <v>49</v>
          </cell>
          <cell r="AS19">
            <v>16</v>
          </cell>
          <cell r="AT19">
            <v>0.326530612244898</v>
          </cell>
          <cell r="AU19">
            <v>65</v>
          </cell>
          <cell r="AV19">
            <v>24</v>
          </cell>
          <cell r="AW19">
            <v>0.369230769230769</v>
          </cell>
          <cell r="AX19">
            <v>62</v>
          </cell>
          <cell r="AY19">
            <v>1</v>
          </cell>
          <cell r="AZ19">
            <v>0.0161290322580645</v>
          </cell>
          <cell r="BA19">
            <v>81</v>
          </cell>
          <cell r="BB19">
            <v>8</v>
          </cell>
          <cell r="BC19">
            <v>111</v>
          </cell>
        </row>
        <row r="20">
          <cell r="C20" t="str">
            <v>H568100000140</v>
          </cell>
          <cell r="D20" t="str">
            <v>SHT0014949</v>
          </cell>
        </row>
        <row r="20">
          <cell r="R20">
            <v>5</v>
          </cell>
          <cell r="S20" t="e">
            <v>#DIV/0!</v>
          </cell>
        </row>
        <row r="20">
          <cell r="U20">
            <v>12</v>
          </cell>
          <cell r="V20" t="e">
            <v>#DIV/0!</v>
          </cell>
          <cell r="W20">
            <v>0</v>
          </cell>
          <cell r="X20">
            <v>0</v>
          </cell>
          <cell r="Y20" t="e">
            <v>#DIV/0!</v>
          </cell>
          <cell r="Z20">
            <v>0</v>
          </cell>
          <cell r="AA20">
            <v>0</v>
          </cell>
          <cell r="AB20" t="e">
            <v>#DIV/0!</v>
          </cell>
        </row>
        <row r="20">
          <cell r="AD20">
            <v>8</v>
          </cell>
          <cell r="AE20" t="e">
            <v>#DIV/0!</v>
          </cell>
        </row>
        <row r="20">
          <cell r="AG20">
            <v>60</v>
          </cell>
          <cell r="AH20" t="e">
            <v>#DIV/0!</v>
          </cell>
        </row>
        <row r="20">
          <cell r="AJ20">
            <v>52</v>
          </cell>
          <cell r="AK20" t="e">
            <v>#DIV/0!</v>
          </cell>
        </row>
        <row r="20">
          <cell r="AM20">
            <v>16</v>
          </cell>
          <cell r="AN20" t="e">
            <v>#DIV/0!</v>
          </cell>
        </row>
        <row r="20">
          <cell r="AP20">
            <v>28</v>
          </cell>
          <cell r="AQ20" t="e">
            <v>#DIV/0!</v>
          </cell>
        </row>
        <row r="20">
          <cell r="AS20">
            <v>8</v>
          </cell>
          <cell r="AT20" t="e">
            <v>#DIV/0!</v>
          </cell>
        </row>
        <row r="20">
          <cell r="AV20">
            <v>4</v>
          </cell>
          <cell r="AW20" t="e">
            <v>#DIV/0!</v>
          </cell>
        </row>
        <row r="20">
          <cell r="AY20">
            <v>36</v>
          </cell>
          <cell r="AZ20" t="e">
            <v>#DIV/0!</v>
          </cell>
        </row>
        <row r="20">
          <cell r="BB20">
            <v>31</v>
          </cell>
          <cell r="BC20">
            <v>40</v>
          </cell>
        </row>
        <row r="21">
          <cell r="C21" t="str">
            <v>H0681010013A0</v>
          </cell>
          <cell r="D21" t="str">
            <v>SHT0000877</v>
          </cell>
        </row>
        <row r="21">
          <cell r="AN21" t="e">
            <v>#DIV/0!</v>
          </cell>
          <cell r="AO21">
            <v>69</v>
          </cell>
          <cell r="AP21">
            <v>8</v>
          </cell>
          <cell r="AQ21">
            <v>0.115942028985507</v>
          </cell>
          <cell r="AR21">
            <v>14</v>
          </cell>
        </row>
        <row r="21">
          <cell r="AT21">
            <v>0</v>
          </cell>
        </row>
        <row r="21">
          <cell r="AV21">
            <v>82</v>
          </cell>
          <cell r="AW21" t="e">
            <v>#DIV/0!</v>
          </cell>
          <cell r="AX21">
            <v>6</v>
          </cell>
          <cell r="AY21">
            <v>6</v>
          </cell>
          <cell r="AZ21">
            <v>1</v>
          </cell>
        </row>
        <row r="22">
          <cell r="C22" t="str">
            <v>H0681020004A0</v>
          </cell>
          <cell r="D22" t="str">
            <v>SHT0000878</v>
          </cell>
        </row>
        <row r="22">
          <cell r="AN22" t="e">
            <v>#DIV/0!</v>
          </cell>
          <cell r="AO22">
            <v>69</v>
          </cell>
          <cell r="AP22">
            <v>8</v>
          </cell>
          <cell r="AQ22">
            <v>0.115942028985507</v>
          </cell>
          <cell r="AR22">
            <v>14</v>
          </cell>
        </row>
        <row r="22">
          <cell r="AT22">
            <v>0</v>
          </cell>
        </row>
        <row r="22">
          <cell r="AV22">
            <v>83</v>
          </cell>
          <cell r="AW22" t="e">
            <v>#DIV/0!</v>
          </cell>
          <cell r="AX22">
            <v>12</v>
          </cell>
          <cell r="AY22">
            <v>12</v>
          </cell>
          <cell r="AZ22">
            <v>1</v>
          </cell>
        </row>
        <row r="23">
          <cell r="C23" t="str">
            <v>H0681010014A0</v>
          </cell>
          <cell r="D23" t="str">
            <v>SHT0000885</v>
          </cell>
        </row>
        <row r="23">
          <cell r="AN23" t="e">
            <v>#DIV/0!</v>
          </cell>
        </row>
        <row r="23">
          <cell r="AQ23" t="e">
            <v>#DIV/0!</v>
          </cell>
          <cell r="AR23">
            <v>0</v>
          </cell>
        </row>
        <row r="23">
          <cell r="AT23" t="e">
            <v>#DIV/0!</v>
          </cell>
        </row>
        <row r="23">
          <cell r="AW23" t="e">
            <v>#DIV/0!</v>
          </cell>
          <cell r="AX23">
            <v>6</v>
          </cell>
          <cell r="AY23">
            <v>6</v>
          </cell>
          <cell r="AZ23">
            <v>1</v>
          </cell>
        </row>
        <row r="24">
          <cell r="C24" t="str">
            <v>H0704010007A0</v>
          </cell>
          <cell r="D24" t="str">
            <v>SHT0000862</v>
          </cell>
        </row>
        <row r="24">
          <cell r="AN24" t="e">
            <v>#DIV/0!</v>
          </cell>
          <cell r="AO24">
            <v>69</v>
          </cell>
          <cell r="AP24">
            <v>8</v>
          </cell>
          <cell r="AQ24">
            <v>0.115942028985507</v>
          </cell>
          <cell r="AR24">
            <v>14</v>
          </cell>
        </row>
        <row r="24">
          <cell r="AT24">
            <v>0</v>
          </cell>
        </row>
        <row r="24">
          <cell r="AV24">
            <v>83</v>
          </cell>
          <cell r="AW24" t="e">
            <v>#DIV/0!</v>
          </cell>
          <cell r="AX24">
            <v>12</v>
          </cell>
          <cell r="AY24">
            <v>12</v>
          </cell>
          <cell r="AZ24">
            <v>1</v>
          </cell>
        </row>
        <row r="25">
          <cell r="C25" t="str">
            <v>H0681050002A0</v>
          </cell>
          <cell r="D25" t="str">
            <v>SHT0000879</v>
          </cell>
        </row>
        <row r="25">
          <cell r="AN25" t="e">
            <v>#DIV/0!</v>
          </cell>
          <cell r="AO25">
            <v>69</v>
          </cell>
          <cell r="AP25">
            <v>8</v>
          </cell>
          <cell r="AQ25">
            <v>0.115942028985507</v>
          </cell>
          <cell r="AR25">
            <v>14</v>
          </cell>
        </row>
        <row r="25">
          <cell r="AT25">
            <v>0</v>
          </cell>
        </row>
        <row r="25">
          <cell r="AV25">
            <v>83</v>
          </cell>
          <cell r="AW25" t="e">
            <v>#DIV/0!</v>
          </cell>
          <cell r="AX25">
            <v>12</v>
          </cell>
          <cell r="AY25">
            <v>12</v>
          </cell>
          <cell r="AZ25">
            <v>1</v>
          </cell>
        </row>
        <row r="26">
          <cell r="C26" t="str">
            <v>H0681010100A0</v>
          </cell>
          <cell r="D26" t="str">
            <v>SHT0012128</v>
          </cell>
        </row>
        <row r="26">
          <cell r="F26">
            <v>115</v>
          </cell>
          <cell r="G26">
            <v>58</v>
          </cell>
          <cell r="H26">
            <v>0.504347826086956</v>
          </cell>
          <cell r="I26">
            <v>25</v>
          </cell>
          <cell r="J26">
            <v>-0.568965517241379</v>
          </cell>
          <cell r="K26">
            <v>45</v>
          </cell>
          <cell r="L26">
            <v>1.8</v>
          </cell>
          <cell r="M26">
            <v>44</v>
          </cell>
          <cell r="N26">
            <v>-0.0222222222222222</v>
          </cell>
          <cell r="O26">
            <v>29</v>
          </cell>
          <cell r="P26">
            <v>0.659090909090909</v>
          </cell>
          <cell r="Q26">
            <v>45</v>
          </cell>
          <cell r="R26">
            <v>9</v>
          </cell>
          <cell r="S26">
            <v>0.2</v>
          </cell>
          <cell r="T26">
            <v>45</v>
          </cell>
          <cell r="U26">
            <v>9</v>
          </cell>
          <cell r="V26">
            <v>0.2</v>
          </cell>
          <cell r="W26">
            <v>23</v>
          </cell>
          <cell r="X26">
            <v>45</v>
          </cell>
          <cell r="Y26">
            <v>1.95652173913043</v>
          </cell>
          <cell r="Z26">
            <v>35</v>
          </cell>
          <cell r="AA26">
            <v>45</v>
          </cell>
          <cell r="AB26">
            <v>1.28571428571429</v>
          </cell>
          <cell r="AC26">
            <v>18</v>
          </cell>
          <cell r="AD26">
            <v>9</v>
          </cell>
          <cell r="AE26">
            <v>0.5</v>
          </cell>
          <cell r="AF26">
            <v>24</v>
          </cell>
          <cell r="AG26">
            <v>18</v>
          </cell>
          <cell r="AH26">
            <v>0.75</v>
          </cell>
          <cell r="AI26">
            <v>17</v>
          </cell>
          <cell r="AJ26">
            <v>61</v>
          </cell>
          <cell r="AK26">
            <v>3.58823529411765</v>
          </cell>
          <cell r="AL26">
            <v>150</v>
          </cell>
          <cell r="AM26">
            <v>9</v>
          </cell>
          <cell r="AN26">
            <v>0.06</v>
          </cell>
          <cell r="AO26">
            <v>133</v>
          </cell>
          <cell r="AP26">
            <v>14</v>
          </cell>
          <cell r="AQ26">
            <v>0.105263157894737</v>
          </cell>
          <cell r="AR26">
            <v>15</v>
          </cell>
          <cell r="AS26">
            <v>13</v>
          </cell>
          <cell r="AT26">
            <v>0.866666666666667</v>
          </cell>
          <cell r="AU26">
            <v>27</v>
          </cell>
          <cell r="AV26">
            <v>9</v>
          </cell>
          <cell r="AW26">
            <v>0.333333333333333</v>
          </cell>
          <cell r="AX26">
            <v>144</v>
          </cell>
          <cell r="AY26">
            <v>54</v>
          </cell>
          <cell r="AZ26">
            <v>0.375</v>
          </cell>
          <cell r="BA26">
            <v>120</v>
          </cell>
        </row>
        <row r="26">
          <cell r="BC26">
            <v>36</v>
          </cell>
        </row>
        <row r="27">
          <cell r="C27" t="str">
            <v>H0681020100A0</v>
          </cell>
          <cell r="D27" t="str">
            <v>SHT0002500</v>
          </cell>
        </row>
        <row r="27">
          <cell r="T27">
            <v>45</v>
          </cell>
          <cell r="U27">
            <v>9</v>
          </cell>
          <cell r="V27">
            <v>0.2</v>
          </cell>
          <cell r="W27">
            <v>23</v>
          </cell>
          <cell r="X27">
            <v>45</v>
          </cell>
          <cell r="Y27">
            <v>1.95652173913043</v>
          </cell>
          <cell r="Z27">
            <v>35</v>
          </cell>
          <cell r="AA27">
            <v>45</v>
          </cell>
          <cell r="AB27">
            <v>1.28571428571429</v>
          </cell>
          <cell r="AC27">
            <v>18</v>
          </cell>
          <cell r="AD27">
            <v>9</v>
          </cell>
          <cell r="AE27">
            <v>0.5</v>
          </cell>
          <cell r="AF27">
            <v>24</v>
          </cell>
          <cell r="AG27">
            <v>18</v>
          </cell>
          <cell r="AH27">
            <v>0.75</v>
          </cell>
          <cell r="AI27">
            <v>17</v>
          </cell>
          <cell r="AJ27">
            <v>62</v>
          </cell>
          <cell r="AK27">
            <v>3.64705882352941</v>
          </cell>
          <cell r="AL27">
            <v>150</v>
          </cell>
          <cell r="AM27">
            <v>9</v>
          </cell>
          <cell r="AN27">
            <v>0.06</v>
          </cell>
          <cell r="AO27">
            <v>133</v>
          </cell>
          <cell r="AP27">
            <v>14</v>
          </cell>
          <cell r="AQ27">
            <v>0.105263157894737</v>
          </cell>
          <cell r="AR27">
            <v>15</v>
          </cell>
          <cell r="AS27">
            <v>13</v>
          </cell>
          <cell r="AT27">
            <v>0.866666666666667</v>
          </cell>
          <cell r="AU27">
            <v>27</v>
          </cell>
          <cell r="AV27">
            <v>9</v>
          </cell>
          <cell r="AW27">
            <v>0.333333333333333</v>
          </cell>
          <cell r="AX27">
            <v>144</v>
          </cell>
          <cell r="AY27">
            <v>54</v>
          </cell>
          <cell r="AZ27">
            <v>0.375</v>
          </cell>
          <cell r="BA27">
            <v>120</v>
          </cell>
        </row>
        <row r="27">
          <cell r="BC27">
            <v>36</v>
          </cell>
        </row>
        <row r="28">
          <cell r="C28" t="str">
            <v>H470400000026</v>
          </cell>
          <cell r="D28" t="str">
            <v>SHT0013017</v>
          </cell>
        </row>
        <row r="28">
          <cell r="F28">
            <v>52</v>
          </cell>
          <cell r="G28">
            <v>149</v>
          </cell>
          <cell r="H28">
            <v>2.86538461538462</v>
          </cell>
          <cell r="I28">
            <v>32</v>
          </cell>
          <cell r="J28">
            <v>-0.785234899328859</v>
          </cell>
          <cell r="K28">
            <v>0</v>
          </cell>
          <cell r="L28">
            <v>0</v>
          </cell>
          <cell r="M28">
            <v>0</v>
          </cell>
          <cell r="N28" t="e">
            <v>#DIV/0!</v>
          </cell>
          <cell r="O28">
            <v>18</v>
          </cell>
          <cell r="P28" t="e">
            <v>#DIV/0!</v>
          </cell>
          <cell r="Q28">
            <v>32</v>
          </cell>
          <cell r="R28">
            <v>0</v>
          </cell>
          <cell r="S28">
            <v>0</v>
          </cell>
          <cell r="T28">
            <v>102</v>
          </cell>
          <cell r="U28">
            <v>18</v>
          </cell>
          <cell r="V28">
            <v>0.176470588235294</v>
          </cell>
          <cell r="W28">
            <v>2</v>
          </cell>
          <cell r="X28">
            <v>18</v>
          </cell>
          <cell r="Y28">
            <v>9</v>
          </cell>
          <cell r="Z28">
            <v>10</v>
          </cell>
          <cell r="AA28">
            <v>0</v>
          </cell>
          <cell r="AB28">
            <v>0</v>
          </cell>
          <cell r="AC28">
            <v>3</v>
          </cell>
          <cell r="AD28">
            <v>18</v>
          </cell>
          <cell r="AE28">
            <v>6</v>
          </cell>
          <cell r="AF28">
            <v>7</v>
          </cell>
          <cell r="AG28">
            <v>0</v>
          </cell>
          <cell r="AH28">
            <v>0</v>
          </cell>
          <cell r="AI28">
            <v>5</v>
          </cell>
          <cell r="AJ28">
            <v>18</v>
          </cell>
          <cell r="AK28">
            <v>3.6</v>
          </cell>
          <cell r="AL28">
            <v>8</v>
          </cell>
          <cell r="AM28">
            <v>0</v>
          </cell>
          <cell r="AN28">
            <v>0</v>
          </cell>
          <cell r="AO28">
            <v>6</v>
          </cell>
          <cell r="AP28">
            <v>0</v>
          </cell>
          <cell r="AQ28">
            <v>0</v>
          </cell>
          <cell r="AR28">
            <v>13</v>
          </cell>
          <cell r="AS28">
            <v>0</v>
          </cell>
          <cell r="AT28">
            <v>0</v>
          </cell>
          <cell r="AU28">
            <v>9</v>
          </cell>
          <cell r="AV28">
            <v>0</v>
          </cell>
          <cell r="AW28">
            <v>0</v>
          </cell>
          <cell r="AX28">
            <v>1</v>
          </cell>
        </row>
        <row r="28">
          <cell r="AZ28">
            <v>0</v>
          </cell>
        </row>
        <row r="29">
          <cell r="C29" t="str">
            <v>H470400000027</v>
          </cell>
          <cell r="D29" t="str">
            <v>SHT0013018</v>
          </cell>
        </row>
        <row r="29">
          <cell r="F29">
            <v>167</v>
          </cell>
          <cell r="G29">
            <v>138</v>
          </cell>
          <cell r="H29">
            <v>0.826347305389222</v>
          </cell>
          <cell r="I29">
            <v>130</v>
          </cell>
          <cell r="J29">
            <v>-0.0579710144927536</v>
          </cell>
          <cell r="K29">
            <v>72</v>
          </cell>
          <cell r="L29">
            <v>0.553846153846154</v>
          </cell>
          <cell r="M29">
            <v>117</v>
          </cell>
          <cell r="N29">
            <v>0.625</v>
          </cell>
          <cell r="O29">
            <v>90</v>
          </cell>
          <cell r="P29">
            <v>0.769230769230769</v>
          </cell>
          <cell r="Q29">
            <v>159</v>
          </cell>
          <cell r="R29">
            <v>103</v>
          </cell>
          <cell r="S29">
            <v>0.647798742138365</v>
          </cell>
          <cell r="T29">
            <v>117</v>
          </cell>
          <cell r="U29">
            <v>0</v>
          </cell>
          <cell r="V29">
            <v>0</v>
          </cell>
          <cell r="W29">
            <v>57</v>
          </cell>
          <cell r="X29">
            <v>72</v>
          </cell>
          <cell r="Y29">
            <v>1.26315789473684</v>
          </cell>
          <cell r="Z29">
            <v>84</v>
          </cell>
          <cell r="AA29">
            <v>90</v>
          </cell>
          <cell r="AB29">
            <v>1.07142857142857</v>
          </cell>
          <cell r="AC29">
            <v>48</v>
          </cell>
          <cell r="AD29">
            <v>72</v>
          </cell>
          <cell r="AE29">
            <v>1.5</v>
          </cell>
          <cell r="AF29">
            <v>82</v>
          </cell>
          <cell r="AG29">
            <v>90</v>
          </cell>
          <cell r="AH29">
            <v>1.09756097560976</v>
          </cell>
          <cell r="AI29">
            <v>69</v>
          </cell>
          <cell r="AJ29">
            <v>36</v>
          </cell>
          <cell r="AK29">
            <v>0.521739130434783</v>
          </cell>
          <cell r="AL29">
            <v>43</v>
          </cell>
          <cell r="AM29">
            <v>54</v>
          </cell>
          <cell r="AN29">
            <v>1.25581395348837</v>
          </cell>
          <cell r="AO29">
            <v>49</v>
          </cell>
          <cell r="AP29">
            <v>18</v>
          </cell>
          <cell r="AQ29">
            <v>0.36734693877551</v>
          </cell>
          <cell r="AR29">
            <v>49</v>
          </cell>
          <cell r="AS29">
            <v>108</v>
          </cell>
          <cell r="AT29">
            <v>2.20408163265306</v>
          </cell>
          <cell r="AU29">
            <v>21</v>
          </cell>
          <cell r="AV29">
            <v>36</v>
          </cell>
          <cell r="AW29">
            <v>1.71428571428571</v>
          </cell>
          <cell r="AX29">
            <v>3</v>
          </cell>
        </row>
        <row r="29">
          <cell r="AZ29">
            <v>0</v>
          </cell>
        </row>
        <row r="29">
          <cell r="BC29">
            <v>1</v>
          </cell>
        </row>
        <row r="30">
          <cell r="C30" t="str">
            <v>H470400000213</v>
          </cell>
          <cell r="D30" t="str">
            <v>SHT0013025</v>
          </cell>
        </row>
        <row r="30">
          <cell r="F30">
            <v>52</v>
          </cell>
          <cell r="G30">
            <v>206</v>
          </cell>
          <cell r="H30">
            <v>3.96153846153846</v>
          </cell>
          <cell r="I30">
            <v>32</v>
          </cell>
          <cell r="J30">
            <v>-0.844660194174757</v>
          </cell>
          <cell r="K30">
            <v>0</v>
          </cell>
          <cell r="L30">
            <v>0</v>
          </cell>
          <cell r="M30">
            <v>0</v>
          </cell>
          <cell r="N30" t="e">
            <v>#DIV/0!</v>
          </cell>
          <cell r="O30">
            <v>18</v>
          </cell>
          <cell r="P30" t="e">
            <v>#DIV/0!</v>
          </cell>
          <cell r="Q30">
            <v>32</v>
          </cell>
        </row>
        <row r="30">
          <cell r="S30">
            <v>0</v>
          </cell>
          <cell r="T30">
            <v>102</v>
          </cell>
          <cell r="U30">
            <v>18</v>
          </cell>
          <cell r="V30">
            <v>0.176470588235294</v>
          </cell>
          <cell r="W30">
            <v>2</v>
          </cell>
          <cell r="X30">
            <v>18</v>
          </cell>
          <cell r="Y30">
            <v>9</v>
          </cell>
          <cell r="Z30">
            <v>10</v>
          </cell>
          <cell r="AA30">
            <v>0</v>
          </cell>
          <cell r="AB30">
            <v>0</v>
          </cell>
          <cell r="AC30">
            <v>3</v>
          </cell>
          <cell r="AD30">
            <v>0</v>
          </cell>
          <cell r="AE30">
            <v>0</v>
          </cell>
          <cell r="AF30">
            <v>7</v>
          </cell>
          <cell r="AG30">
            <v>0</v>
          </cell>
          <cell r="AH30">
            <v>0</v>
          </cell>
          <cell r="AI30">
            <v>5</v>
          </cell>
          <cell r="AJ30">
            <v>18</v>
          </cell>
          <cell r="AK30">
            <v>3.6</v>
          </cell>
          <cell r="AL30">
            <v>8</v>
          </cell>
          <cell r="AM30">
            <v>0</v>
          </cell>
          <cell r="AN30">
            <v>0</v>
          </cell>
          <cell r="AO30">
            <v>6</v>
          </cell>
          <cell r="AP30">
            <v>0</v>
          </cell>
          <cell r="AQ30">
            <v>0</v>
          </cell>
          <cell r="AR30">
            <v>13</v>
          </cell>
          <cell r="AS30">
            <v>18</v>
          </cell>
          <cell r="AT30">
            <v>1.38461538461538</v>
          </cell>
          <cell r="AU30">
            <v>9</v>
          </cell>
          <cell r="AV30">
            <v>0</v>
          </cell>
          <cell r="AW30">
            <v>0</v>
          </cell>
          <cell r="AX30">
            <v>1</v>
          </cell>
        </row>
        <row r="30">
          <cell r="AZ30">
            <v>0</v>
          </cell>
        </row>
        <row r="31">
          <cell r="C31" t="str">
            <v>H470400000214</v>
          </cell>
          <cell r="D31" t="str">
            <v>SHT0013026</v>
          </cell>
        </row>
        <row r="31">
          <cell r="F31">
            <v>154</v>
          </cell>
          <cell r="G31">
            <v>111</v>
          </cell>
          <cell r="H31">
            <v>0.720779220779221</v>
          </cell>
          <cell r="I31">
            <v>130</v>
          </cell>
          <cell r="J31">
            <v>0.171171171171171</v>
          </cell>
          <cell r="K31">
            <v>106</v>
          </cell>
          <cell r="L31">
            <v>0.815384615384615</v>
          </cell>
          <cell r="M31">
            <v>93</v>
          </cell>
          <cell r="N31">
            <v>-0.122641509433962</v>
          </cell>
          <cell r="O31">
            <v>36</v>
          </cell>
          <cell r="P31">
            <v>0.387096774193548</v>
          </cell>
          <cell r="Q31">
            <v>93</v>
          </cell>
          <cell r="R31">
            <v>80</v>
          </cell>
          <cell r="S31">
            <v>0.860215053763441</v>
          </cell>
          <cell r="T31">
            <v>117</v>
          </cell>
          <cell r="U31">
            <v>0</v>
          </cell>
          <cell r="V31">
            <v>0</v>
          </cell>
          <cell r="W31">
            <v>57</v>
          </cell>
          <cell r="X31">
            <v>54</v>
          </cell>
          <cell r="Y31">
            <v>0.947368421052632</v>
          </cell>
          <cell r="Z31">
            <v>74</v>
          </cell>
          <cell r="AA31">
            <v>72</v>
          </cell>
          <cell r="AB31">
            <v>0.972972972972973</v>
          </cell>
          <cell r="AC31">
            <v>48</v>
          </cell>
          <cell r="AD31">
            <v>72</v>
          </cell>
          <cell r="AE31">
            <v>1.5</v>
          </cell>
          <cell r="AF31">
            <v>72</v>
          </cell>
          <cell r="AG31">
            <v>90</v>
          </cell>
          <cell r="AH31">
            <v>1.25</v>
          </cell>
          <cell r="AI31">
            <v>69</v>
          </cell>
          <cell r="AJ31">
            <v>36</v>
          </cell>
          <cell r="AK31">
            <v>0.521739130434783</v>
          </cell>
          <cell r="AL31">
            <v>43</v>
          </cell>
          <cell r="AM31">
            <v>72</v>
          </cell>
          <cell r="AN31">
            <v>1.67441860465116</v>
          </cell>
          <cell r="AO31">
            <v>49</v>
          </cell>
          <cell r="AP31">
            <v>18</v>
          </cell>
          <cell r="AQ31">
            <v>0.36734693877551</v>
          </cell>
          <cell r="AR31">
            <v>49</v>
          </cell>
          <cell r="AS31">
            <v>108</v>
          </cell>
          <cell r="AT31">
            <v>2.20408163265306</v>
          </cell>
          <cell r="AU31">
            <v>21</v>
          </cell>
          <cell r="AV31">
            <v>40</v>
          </cell>
          <cell r="AW31">
            <v>1.9047619047619</v>
          </cell>
          <cell r="AX31">
            <v>2</v>
          </cell>
        </row>
        <row r="31">
          <cell r="AZ31">
            <v>0</v>
          </cell>
        </row>
        <row r="32">
          <cell r="C32" t="str">
            <v>H570400000045</v>
          </cell>
          <cell r="D32" t="str">
            <v>SHT0014345</v>
          </cell>
        </row>
        <row r="32">
          <cell r="H32" t="e">
            <v>#DIV/0!</v>
          </cell>
        </row>
        <row r="32">
          <cell r="J32" t="e">
            <v>#DIV/0!</v>
          </cell>
        </row>
        <row r="32">
          <cell r="L32" t="e">
            <v>#DIV/0!</v>
          </cell>
          <cell r="M32">
            <v>0</v>
          </cell>
          <cell r="N32" t="e">
            <v>#DIV/0!</v>
          </cell>
          <cell r="O32">
            <v>4</v>
          </cell>
          <cell r="P32" t="e">
            <v>#DIV/0!</v>
          </cell>
          <cell r="Q32">
            <v>54</v>
          </cell>
          <cell r="R32">
            <v>46</v>
          </cell>
          <cell r="S32">
            <v>0.851851851851852</v>
          </cell>
          <cell r="T32">
            <v>80</v>
          </cell>
          <cell r="U32">
            <v>90</v>
          </cell>
          <cell r="V32">
            <v>1.125</v>
          </cell>
          <cell r="W32">
            <v>125</v>
          </cell>
          <cell r="X32">
            <v>38</v>
          </cell>
          <cell r="Y32">
            <v>0.304</v>
          </cell>
          <cell r="Z32">
            <v>135</v>
          </cell>
          <cell r="AA32">
            <v>88</v>
          </cell>
          <cell r="AB32">
            <v>0.651851851851852</v>
          </cell>
          <cell r="AC32">
            <v>120</v>
          </cell>
          <cell r="AD32">
            <v>65</v>
          </cell>
          <cell r="AE32">
            <v>0.541666666666667</v>
          </cell>
          <cell r="AF32">
            <v>180</v>
          </cell>
          <cell r="AG32">
            <v>115</v>
          </cell>
          <cell r="AH32">
            <v>0.638888888888889</v>
          </cell>
          <cell r="AI32">
            <v>380</v>
          </cell>
          <cell r="AJ32">
            <v>360</v>
          </cell>
          <cell r="AK32">
            <v>0.947368421052632</v>
          </cell>
          <cell r="AL32">
            <v>305</v>
          </cell>
          <cell r="AM32">
            <v>139</v>
          </cell>
          <cell r="AN32">
            <v>0.455737704918033</v>
          </cell>
          <cell r="AO32">
            <v>180</v>
          </cell>
          <cell r="AP32">
            <v>196</v>
          </cell>
          <cell r="AQ32">
            <v>1.08888888888889</v>
          </cell>
          <cell r="AR32">
            <v>103</v>
          </cell>
          <cell r="AS32">
            <v>126</v>
          </cell>
          <cell r="AT32">
            <v>1.22330097087379</v>
          </cell>
          <cell r="AU32">
            <v>182</v>
          </cell>
          <cell r="AV32">
            <v>192</v>
          </cell>
          <cell r="AW32">
            <v>1.05494505494505</v>
          </cell>
          <cell r="AX32">
            <v>225</v>
          </cell>
          <cell r="AY32">
            <v>247</v>
          </cell>
          <cell r="AZ32">
            <v>1.09777777777778</v>
          </cell>
          <cell r="BA32">
            <v>320</v>
          </cell>
          <cell r="BB32">
            <v>126</v>
          </cell>
          <cell r="BC32">
            <v>395</v>
          </cell>
        </row>
        <row r="33">
          <cell r="C33" t="str">
            <v>H570400000046</v>
          </cell>
          <cell r="D33" t="str">
            <v>SHT0014351</v>
          </cell>
        </row>
        <row r="33">
          <cell r="H33" t="e">
            <v>#DIV/0!</v>
          </cell>
        </row>
        <row r="33">
          <cell r="J33" t="e">
            <v>#DIV/0!</v>
          </cell>
        </row>
        <row r="33">
          <cell r="L33" t="e">
            <v>#DIV/0!</v>
          </cell>
          <cell r="M33">
            <v>0</v>
          </cell>
          <cell r="N33" t="e">
            <v>#DIV/0!</v>
          </cell>
          <cell r="O33">
            <v>4</v>
          </cell>
          <cell r="P33" t="e">
            <v>#DIV/0!</v>
          </cell>
          <cell r="Q33">
            <v>54</v>
          </cell>
          <cell r="R33">
            <v>45</v>
          </cell>
          <cell r="S33">
            <v>0.833333333333333</v>
          </cell>
          <cell r="T33">
            <v>80</v>
          </cell>
          <cell r="U33">
            <v>90</v>
          </cell>
          <cell r="V33">
            <v>1.125</v>
          </cell>
          <cell r="W33">
            <v>125</v>
          </cell>
          <cell r="X33">
            <v>38</v>
          </cell>
          <cell r="Y33">
            <v>0.304</v>
          </cell>
          <cell r="Z33">
            <v>135</v>
          </cell>
          <cell r="AA33">
            <v>90</v>
          </cell>
          <cell r="AB33">
            <v>0.666666666666667</v>
          </cell>
          <cell r="AC33">
            <v>120</v>
          </cell>
          <cell r="AD33">
            <v>72</v>
          </cell>
          <cell r="AE33">
            <v>0.6</v>
          </cell>
          <cell r="AF33">
            <v>180</v>
          </cell>
          <cell r="AG33">
            <v>115</v>
          </cell>
          <cell r="AH33">
            <v>0.638888888888889</v>
          </cell>
          <cell r="AI33">
            <v>380</v>
          </cell>
          <cell r="AJ33">
            <v>360</v>
          </cell>
          <cell r="AK33">
            <v>0.947368421052632</v>
          </cell>
          <cell r="AL33">
            <v>305</v>
          </cell>
          <cell r="AM33">
            <v>126</v>
          </cell>
          <cell r="AN33">
            <v>0.413114754098361</v>
          </cell>
          <cell r="AO33">
            <v>180</v>
          </cell>
          <cell r="AP33">
            <v>196</v>
          </cell>
          <cell r="AQ33">
            <v>1.08888888888889</v>
          </cell>
          <cell r="AR33">
            <v>103</v>
          </cell>
          <cell r="AS33">
            <v>126</v>
          </cell>
          <cell r="AT33">
            <v>1.22330097087379</v>
          </cell>
          <cell r="AU33">
            <v>182</v>
          </cell>
          <cell r="AV33">
            <v>181</v>
          </cell>
          <cell r="AW33">
            <v>0.994505494505495</v>
          </cell>
          <cell r="AX33">
            <v>225</v>
          </cell>
          <cell r="AY33">
            <v>247</v>
          </cell>
          <cell r="AZ33">
            <v>1.09777777777778</v>
          </cell>
          <cell r="BA33">
            <v>320</v>
          </cell>
          <cell r="BB33">
            <v>126</v>
          </cell>
          <cell r="BC33">
            <v>395</v>
          </cell>
        </row>
        <row r="34">
          <cell r="C34" t="str">
            <v>H470400000211</v>
          </cell>
          <cell r="D34" t="str">
            <v>SHT0013023</v>
          </cell>
        </row>
        <row r="34">
          <cell r="F34">
            <v>267</v>
          </cell>
          <cell r="G34">
            <v>381</v>
          </cell>
          <cell r="H34">
            <v>1.42696629213483</v>
          </cell>
          <cell r="I34">
            <v>401</v>
          </cell>
          <cell r="J34">
            <v>0.05249343832021</v>
          </cell>
          <cell r="K34">
            <v>192</v>
          </cell>
          <cell r="L34">
            <v>0.478802992518703</v>
          </cell>
          <cell r="M34">
            <v>310</v>
          </cell>
          <cell r="N34">
            <v>0.614583333333333</v>
          </cell>
          <cell r="O34">
            <v>144</v>
          </cell>
          <cell r="P34">
            <v>0.464516129032258</v>
          </cell>
          <cell r="Q34">
            <v>521</v>
          </cell>
          <cell r="R34">
            <v>450</v>
          </cell>
          <cell r="S34">
            <v>0.863723608445297</v>
          </cell>
          <cell r="T34">
            <v>298</v>
          </cell>
          <cell r="U34">
            <v>90</v>
          </cell>
          <cell r="V34">
            <v>0.302013422818792</v>
          </cell>
          <cell r="W34">
            <v>220</v>
          </cell>
          <cell r="X34">
            <v>62</v>
          </cell>
          <cell r="Y34">
            <v>0.281818181818182</v>
          </cell>
          <cell r="Z34">
            <v>306</v>
          </cell>
          <cell r="AA34">
            <v>324</v>
          </cell>
          <cell r="AB34">
            <v>1.05882352941176</v>
          </cell>
          <cell r="AC34">
            <v>289</v>
          </cell>
          <cell r="AD34">
            <v>306</v>
          </cell>
          <cell r="AE34">
            <v>1.05882352941176</v>
          </cell>
          <cell r="AF34">
            <v>407</v>
          </cell>
          <cell r="AG34">
            <v>486</v>
          </cell>
          <cell r="AH34">
            <v>1.19410319410319</v>
          </cell>
          <cell r="AI34">
            <v>567</v>
          </cell>
          <cell r="AJ34">
            <v>810</v>
          </cell>
          <cell r="AK34">
            <v>1.42857142857143</v>
          </cell>
          <cell r="AL34">
            <v>470</v>
          </cell>
          <cell r="AM34">
            <v>187</v>
          </cell>
          <cell r="AN34">
            <v>0.397872340425532</v>
          </cell>
          <cell r="AO34">
            <v>458</v>
          </cell>
          <cell r="AP34">
            <v>316</v>
          </cell>
          <cell r="AQ34">
            <v>0.689956331877729</v>
          </cell>
          <cell r="AR34">
            <v>307</v>
          </cell>
          <cell r="AS34">
            <v>234</v>
          </cell>
          <cell r="AT34">
            <v>0.762214983713355</v>
          </cell>
          <cell r="AU34">
            <v>222</v>
          </cell>
          <cell r="AV34">
            <v>306</v>
          </cell>
          <cell r="AW34">
            <v>1.37837837837838</v>
          </cell>
          <cell r="AX34">
            <v>438</v>
          </cell>
          <cell r="AY34">
            <v>342</v>
          </cell>
          <cell r="AZ34">
            <v>0.780821917808219</v>
          </cell>
          <cell r="BA34">
            <v>301</v>
          </cell>
          <cell r="BB34">
            <v>216</v>
          </cell>
          <cell r="BC34">
            <v>500</v>
          </cell>
        </row>
        <row r="35">
          <cell r="C35" t="str">
            <v>H470400000158</v>
          </cell>
          <cell r="D35" t="str">
            <v>SHT0013015</v>
          </cell>
        </row>
        <row r="35">
          <cell r="F35">
            <v>282</v>
          </cell>
          <cell r="G35">
            <v>435</v>
          </cell>
          <cell r="H35">
            <v>1.54255319148936</v>
          </cell>
          <cell r="I35">
            <v>420</v>
          </cell>
          <cell r="J35">
            <v>-0.0344827586206897</v>
          </cell>
          <cell r="K35">
            <v>162</v>
          </cell>
          <cell r="L35">
            <v>0.385714285714286</v>
          </cell>
          <cell r="M35">
            <v>312</v>
          </cell>
          <cell r="N35">
            <v>0.925925925925926</v>
          </cell>
          <cell r="O35">
            <v>190</v>
          </cell>
          <cell r="P35">
            <v>0.608974358974359</v>
          </cell>
          <cell r="Q35">
            <v>528</v>
          </cell>
          <cell r="R35">
            <v>468</v>
          </cell>
          <cell r="S35">
            <v>0.886363636363636</v>
          </cell>
          <cell r="T35">
            <v>307</v>
          </cell>
          <cell r="U35">
            <v>143</v>
          </cell>
          <cell r="V35">
            <v>0.465798045602606</v>
          </cell>
          <cell r="W35">
            <v>237</v>
          </cell>
          <cell r="X35">
            <v>90</v>
          </cell>
          <cell r="Y35">
            <v>0.379746835443038</v>
          </cell>
          <cell r="Z35">
            <v>366</v>
          </cell>
          <cell r="AA35">
            <v>375</v>
          </cell>
          <cell r="AB35">
            <v>1.02459016393443</v>
          </cell>
          <cell r="AC35">
            <v>323</v>
          </cell>
          <cell r="AD35">
            <v>441</v>
          </cell>
          <cell r="AE35">
            <v>1.36532507739938</v>
          </cell>
          <cell r="AF35">
            <v>489</v>
          </cell>
          <cell r="AG35">
            <v>540</v>
          </cell>
          <cell r="AH35">
            <v>1.10429447852761</v>
          </cell>
          <cell r="AI35">
            <v>646</v>
          </cell>
          <cell r="AJ35">
            <v>832</v>
          </cell>
          <cell r="AK35">
            <v>1.28792569659443</v>
          </cell>
          <cell r="AL35">
            <v>521</v>
          </cell>
          <cell r="AM35">
            <v>200</v>
          </cell>
          <cell r="AN35">
            <v>0.383877159309021</v>
          </cell>
          <cell r="AO35">
            <v>477</v>
          </cell>
          <cell r="AP35">
            <v>316</v>
          </cell>
          <cell r="AQ35">
            <v>0.662473794549266</v>
          </cell>
          <cell r="AR35">
            <v>378</v>
          </cell>
          <cell r="AS35">
            <v>234</v>
          </cell>
          <cell r="AT35">
            <v>0.619047619047619</v>
          </cell>
          <cell r="AU35">
            <v>302</v>
          </cell>
          <cell r="AV35">
            <v>306</v>
          </cell>
          <cell r="AW35">
            <v>1.01324503311258</v>
          </cell>
          <cell r="AX35">
            <v>441</v>
          </cell>
          <cell r="AY35">
            <v>360</v>
          </cell>
          <cell r="AZ35">
            <v>0.816326530612245</v>
          </cell>
          <cell r="BA35">
            <v>320</v>
          </cell>
          <cell r="BB35">
            <v>216</v>
          </cell>
          <cell r="BC35">
            <v>528</v>
          </cell>
        </row>
        <row r="36">
          <cell r="C36" t="str">
            <v>H470400000028</v>
          </cell>
          <cell r="D36" t="str">
            <v>SHT0013019</v>
          </cell>
        </row>
        <row r="36">
          <cell r="AV36">
            <v>0</v>
          </cell>
          <cell r="AW36" t="e">
            <v>#DIV/0!</v>
          </cell>
          <cell r="AX36">
            <v>3</v>
          </cell>
          <cell r="AY36">
            <v>6</v>
          </cell>
          <cell r="AZ36">
            <v>2</v>
          </cell>
          <cell r="BA36">
            <v>2</v>
          </cell>
        </row>
        <row r="36">
          <cell r="BC36">
            <v>18</v>
          </cell>
        </row>
        <row r="37">
          <cell r="C37" t="str">
            <v>H470400000212</v>
          </cell>
          <cell r="D37" t="str">
            <v>SHT0013024</v>
          </cell>
        </row>
        <row r="37">
          <cell r="AV37">
            <v>0</v>
          </cell>
          <cell r="AW37" t="e">
            <v>#DIV/0!</v>
          </cell>
          <cell r="AX37">
            <v>3</v>
          </cell>
          <cell r="AY37">
            <v>10</v>
          </cell>
          <cell r="AZ37">
            <v>3.33333333333333</v>
          </cell>
          <cell r="BA37">
            <v>1</v>
          </cell>
        </row>
        <row r="37">
          <cell r="BC37">
            <v>18</v>
          </cell>
        </row>
        <row r="38">
          <cell r="C38" t="str">
            <v>H4704010220A0</v>
          </cell>
          <cell r="D38" t="str">
            <v>SHT0000848</v>
          </cell>
        </row>
        <row r="38">
          <cell r="AU38">
            <v>26</v>
          </cell>
          <cell r="AV38">
            <v>18</v>
          </cell>
          <cell r="AW38">
            <v>0.692307692307692</v>
          </cell>
          <cell r="AX38">
            <v>4</v>
          </cell>
          <cell r="AY38">
            <v>20</v>
          </cell>
          <cell r="AZ38">
            <v>5</v>
          </cell>
          <cell r="BA38">
            <v>10</v>
          </cell>
          <cell r="BB38">
            <v>10</v>
          </cell>
          <cell r="BC38">
            <v>42</v>
          </cell>
        </row>
        <row r="39">
          <cell r="C39" t="str">
            <v>H4704010208A0</v>
          </cell>
          <cell r="D39" t="str">
            <v>SHT0000868</v>
          </cell>
        </row>
        <row r="39">
          <cell r="F39">
            <v>35</v>
          </cell>
          <cell r="G39">
            <v>90</v>
          </cell>
          <cell r="H39">
            <v>2.57142857142857</v>
          </cell>
          <cell r="I39">
            <v>68</v>
          </cell>
          <cell r="J39">
            <v>-0.244444444444444</v>
          </cell>
          <cell r="K39">
            <v>36</v>
          </cell>
          <cell r="L39">
            <v>0.529411764705882</v>
          </cell>
          <cell r="M39">
            <v>42</v>
          </cell>
          <cell r="N39">
            <v>0.166666666666667</v>
          </cell>
          <cell r="O39">
            <v>72</v>
          </cell>
          <cell r="P39">
            <v>1.71428571428571</v>
          </cell>
          <cell r="Q39">
            <v>109</v>
          </cell>
          <cell r="R39">
            <v>36</v>
          </cell>
          <cell r="S39">
            <v>0.330275229357798</v>
          </cell>
        </row>
        <row r="39">
          <cell r="U39">
            <v>54</v>
          </cell>
          <cell r="V39" t="e">
            <v>#DIV/0!</v>
          </cell>
          <cell r="W39">
            <v>2</v>
          </cell>
          <cell r="X39">
            <v>0</v>
          </cell>
          <cell r="Y39">
            <v>0</v>
          </cell>
          <cell r="Z39">
            <v>23</v>
          </cell>
          <cell r="AA39">
            <v>0</v>
          </cell>
          <cell r="AB39">
            <v>0</v>
          </cell>
          <cell r="AC39">
            <v>17</v>
          </cell>
          <cell r="AD39">
            <v>16</v>
          </cell>
          <cell r="AE39">
            <v>0.941176470588235</v>
          </cell>
          <cell r="AF39">
            <v>7</v>
          </cell>
          <cell r="AG39">
            <v>0</v>
          </cell>
          <cell r="AH39">
            <v>0</v>
          </cell>
          <cell r="AI39">
            <v>14</v>
          </cell>
          <cell r="AJ39">
            <v>2</v>
          </cell>
          <cell r="AK39">
            <v>0.142857142857143</v>
          </cell>
          <cell r="AL39">
            <v>17</v>
          </cell>
          <cell r="AM39">
            <v>11</v>
          </cell>
          <cell r="AN39">
            <v>0.647058823529412</v>
          </cell>
          <cell r="AO39">
            <v>97</v>
          </cell>
          <cell r="AP39">
            <v>50</v>
          </cell>
          <cell r="AQ39">
            <v>0.515463917525773</v>
          </cell>
          <cell r="AR39">
            <v>121</v>
          </cell>
          <cell r="AS39">
            <v>132</v>
          </cell>
          <cell r="AT39">
            <v>1.09090909090909</v>
          </cell>
          <cell r="AU39">
            <v>80</v>
          </cell>
          <cell r="AV39">
            <v>18</v>
          </cell>
          <cell r="AW39">
            <v>0.225</v>
          </cell>
          <cell r="AX39">
            <v>97</v>
          </cell>
          <cell r="AY39">
            <v>168</v>
          </cell>
          <cell r="AZ39">
            <v>1.7319587628866</v>
          </cell>
          <cell r="BA39">
            <v>57</v>
          </cell>
          <cell r="BB39">
            <v>8</v>
          </cell>
          <cell r="BC39">
            <v>66</v>
          </cell>
        </row>
        <row r="40">
          <cell r="C40" t="str">
            <v>H4704010102A0</v>
          </cell>
          <cell r="D40" t="str">
            <v>SHT0000844</v>
          </cell>
        </row>
        <row r="40">
          <cell r="F40">
            <v>127</v>
          </cell>
          <cell r="G40">
            <v>409</v>
          </cell>
          <cell r="H40">
            <v>3.22047244094488</v>
          </cell>
          <cell r="I40">
            <v>535</v>
          </cell>
          <cell r="J40">
            <v>0.308068459657702</v>
          </cell>
          <cell r="K40">
            <v>558</v>
          </cell>
          <cell r="L40">
            <v>1.04299065420561</v>
          </cell>
          <cell r="M40">
            <v>700</v>
          </cell>
          <cell r="N40">
            <v>0.254480286738351</v>
          </cell>
          <cell r="O40">
            <v>198</v>
          </cell>
          <cell r="P40">
            <v>0.282857142857143</v>
          </cell>
          <cell r="Q40">
            <v>311</v>
          </cell>
          <cell r="R40">
            <v>72</v>
          </cell>
          <cell r="S40">
            <v>0.231511254019293</v>
          </cell>
          <cell r="T40">
            <v>535</v>
          </cell>
          <cell r="U40">
            <v>736</v>
          </cell>
          <cell r="V40">
            <v>1.37570093457944</v>
          </cell>
          <cell r="W40">
            <v>511</v>
          </cell>
          <cell r="X40">
            <v>206</v>
          </cell>
          <cell r="Y40">
            <v>0.403131115459883</v>
          </cell>
          <cell r="Z40">
            <v>495</v>
          </cell>
          <cell r="AA40">
            <v>953</v>
          </cell>
          <cell r="AB40">
            <v>1.92525252525253</v>
          </cell>
          <cell r="AC40">
            <v>462</v>
          </cell>
          <cell r="AD40">
            <v>540</v>
          </cell>
          <cell r="AE40">
            <v>1.16883116883117</v>
          </cell>
          <cell r="AF40">
            <v>587</v>
          </cell>
          <cell r="AG40">
            <v>666</v>
          </cell>
          <cell r="AH40">
            <v>1.13458262350937</v>
          </cell>
          <cell r="AI40">
            <v>1173</v>
          </cell>
          <cell r="AJ40">
            <v>1354</v>
          </cell>
          <cell r="AK40">
            <v>1.15430520034101</v>
          </cell>
          <cell r="AL40">
            <v>1451</v>
          </cell>
          <cell r="AM40">
            <v>916</v>
          </cell>
          <cell r="AN40">
            <v>0.631288766368022</v>
          </cell>
          <cell r="AO40">
            <v>1051</v>
          </cell>
          <cell r="AP40">
            <v>1712</v>
          </cell>
          <cell r="AQ40">
            <v>1.62892483349191</v>
          </cell>
          <cell r="AR40">
            <v>1209</v>
          </cell>
          <cell r="AS40">
            <v>252</v>
          </cell>
          <cell r="AT40">
            <v>0.208436724565757</v>
          </cell>
          <cell r="AU40">
            <v>1136</v>
          </cell>
          <cell r="AV40">
            <v>810</v>
          </cell>
          <cell r="AW40">
            <v>0.713028169014085</v>
          </cell>
          <cell r="AX40">
            <v>891</v>
          </cell>
          <cell r="AY40">
            <v>234</v>
          </cell>
          <cell r="AZ40">
            <v>0.262626262626263</v>
          </cell>
          <cell r="BA40">
            <v>1090</v>
          </cell>
          <cell r="BB40">
            <v>324</v>
          </cell>
          <cell r="BC40">
            <v>844</v>
          </cell>
        </row>
        <row r="41">
          <cell r="C41" t="str">
            <v>H470400000002</v>
          </cell>
          <cell r="D41" t="str">
            <v>SHT0000899</v>
          </cell>
        </row>
        <row r="41">
          <cell r="F41">
            <v>0</v>
          </cell>
          <cell r="G41">
            <v>714</v>
          </cell>
          <cell r="H41" t="e">
            <v>#DIV/0!</v>
          </cell>
          <cell r="I41">
            <v>624</v>
          </cell>
          <cell r="J41">
            <v>-0.126050420168067</v>
          </cell>
          <cell r="K41">
            <v>681</v>
          </cell>
          <cell r="L41">
            <v>1.09134615384615</v>
          </cell>
          <cell r="M41">
            <v>96</v>
          </cell>
          <cell r="N41">
            <v>-0.859030837004405</v>
          </cell>
          <cell r="O41">
            <v>450</v>
          </cell>
          <cell r="P41">
            <v>4.6875</v>
          </cell>
          <cell r="Q41">
            <v>288</v>
          </cell>
          <cell r="R41">
            <v>108</v>
          </cell>
          <cell r="S41">
            <v>0.375</v>
          </cell>
          <cell r="T41">
            <v>432</v>
          </cell>
          <cell r="U41">
            <v>558</v>
          </cell>
          <cell r="V41">
            <v>1.29166666666667</v>
          </cell>
          <cell r="W41">
            <v>480</v>
          </cell>
          <cell r="X41">
            <v>486</v>
          </cell>
          <cell r="Y41">
            <v>1.0125</v>
          </cell>
          <cell r="Z41">
            <v>480</v>
          </cell>
          <cell r="AA41">
            <v>180</v>
          </cell>
          <cell r="AB41">
            <v>0.375</v>
          </cell>
          <cell r="AC41">
            <v>480</v>
          </cell>
          <cell r="AD41">
            <v>379</v>
          </cell>
          <cell r="AE41">
            <v>0.789583333333333</v>
          </cell>
          <cell r="AF41">
            <v>768</v>
          </cell>
          <cell r="AG41">
            <v>522</v>
          </cell>
          <cell r="AH41">
            <v>0.6796875</v>
          </cell>
          <cell r="AI41">
            <v>864</v>
          </cell>
          <cell r="AJ41">
            <v>681</v>
          </cell>
          <cell r="AK41">
            <v>0.788194444444444</v>
          </cell>
          <cell r="AL41">
            <v>96</v>
          </cell>
          <cell r="AM41">
            <v>91</v>
          </cell>
          <cell r="AN41">
            <v>0.947916666666667</v>
          </cell>
          <cell r="AO41">
            <v>96</v>
          </cell>
          <cell r="AP41">
            <v>89</v>
          </cell>
          <cell r="AQ41">
            <v>0.927083333333333</v>
          </cell>
          <cell r="AR41">
            <v>288</v>
          </cell>
          <cell r="AS41">
            <v>288</v>
          </cell>
          <cell r="AT41">
            <v>1</v>
          </cell>
          <cell r="AU41">
            <v>96</v>
          </cell>
          <cell r="AV41">
            <v>90</v>
          </cell>
          <cell r="AW41">
            <v>0.9375</v>
          </cell>
          <cell r="AX41">
            <v>96</v>
          </cell>
        </row>
        <row r="41">
          <cell r="AZ41">
            <v>0</v>
          </cell>
          <cell r="BA41">
            <v>192</v>
          </cell>
        </row>
        <row r="41">
          <cell r="BC41">
            <v>288</v>
          </cell>
        </row>
        <row r="42">
          <cell r="C42" t="str">
            <v>H0704010206A0</v>
          </cell>
          <cell r="D42" t="str">
            <v>SHT0000897</v>
          </cell>
        </row>
        <row r="42">
          <cell r="AA42">
            <v>36</v>
          </cell>
          <cell r="AB42" t="e">
            <v>#DIV/0!</v>
          </cell>
        </row>
        <row r="42">
          <cell r="AD42">
            <v>36</v>
          </cell>
          <cell r="AE42" t="e">
            <v>#DIV/0!</v>
          </cell>
          <cell r="AF42">
            <v>6</v>
          </cell>
          <cell r="AG42">
            <v>20</v>
          </cell>
          <cell r="AH42">
            <v>3.33333333333333</v>
          </cell>
        </row>
        <row r="42">
          <cell r="AK42" t="e">
            <v>#DIV/0!</v>
          </cell>
          <cell r="AL42">
            <v>48</v>
          </cell>
          <cell r="AM42">
            <v>0</v>
          </cell>
          <cell r="AN42">
            <v>0</v>
          </cell>
        </row>
        <row r="42">
          <cell r="AQ42" t="e">
            <v>#DIV/0!</v>
          </cell>
        </row>
        <row r="42">
          <cell r="AT42" t="e">
            <v>#DIV/0!</v>
          </cell>
        </row>
        <row r="42">
          <cell r="AV42">
            <v>0</v>
          </cell>
          <cell r="AW42" t="e">
            <v>#DIV/0!</v>
          </cell>
        </row>
        <row r="42">
          <cell r="AZ42" t="e">
            <v>#DIV/0!</v>
          </cell>
          <cell r="BA42">
            <v>120</v>
          </cell>
        </row>
        <row r="43">
          <cell r="C43" t="str">
            <v>H0704010001A0</v>
          </cell>
          <cell r="D43" t="str">
            <v>SHT0000861</v>
          </cell>
        </row>
        <row r="43">
          <cell r="F43">
            <v>0</v>
          </cell>
          <cell r="G43">
            <v>714</v>
          </cell>
          <cell r="H43" t="e">
            <v>#DIV/0!</v>
          </cell>
          <cell r="I43">
            <v>624</v>
          </cell>
          <cell r="J43">
            <v>-0.126050420168067</v>
          </cell>
          <cell r="K43">
            <v>681</v>
          </cell>
          <cell r="L43">
            <v>1.09134615384615</v>
          </cell>
          <cell r="M43">
            <v>96</v>
          </cell>
          <cell r="N43">
            <v>-0.859030837004405</v>
          </cell>
          <cell r="O43">
            <v>450</v>
          </cell>
          <cell r="P43">
            <v>4.6875</v>
          </cell>
        </row>
        <row r="43">
          <cell r="S43" t="e">
            <v>#DIV/0!</v>
          </cell>
        </row>
        <row r="43">
          <cell r="V43" t="e">
            <v>#DIV/0!</v>
          </cell>
          <cell r="W43">
            <v>3</v>
          </cell>
          <cell r="X43">
            <v>14</v>
          </cell>
          <cell r="Y43">
            <v>4.66666666666667</v>
          </cell>
          <cell r="Z43">
            <v>12</v>
          </cell>
          <cell r="AA43">
            <v>0</v>
          </cell>
          <cell r="AB43">
            <v>0</v>
          </cell>
          <cell r="AC43">
            <v>41</v>
          </cell>
          <cell r="AD43">
            <v>37</v>
          </cell>
          <cell r="AE43">
            <v>0.902439024390244</v>
          </cell>
        </row>
        <row r="43">
          <cell r="AG43">
            <v>12</v>
          </cell>
          <cell r="AH43" t="e">
            <v>#DIV/0!</v>
          </cell>
          <cell r="AI43">
            <v>5</v>
          </cell>
        </row>
        <row r="43">
          <cell r="AK43">
            <v>0</v>
          </cell>
          <cell r="AL43">
            <v>5</v>
          </cell>
          <cell r="AM43">
            <v>0</v>
          </cell>
          <cell r="AN43">
            <v>0</v>
          </cell>
        </row>
        <row r="43">
          <cell r="AQ43" t="e">
            <v>#DIV/0!</v>
          </cell>
        </row>
        <row r="43">
          <cell r="AT43" t="e">
            <v>#DIV/0!</v>
          </cell>
        </row>
        <row r="43">
          <cell r="AV43">
            <v>0</v>
          </cell>
          <cell r="AW43" t="e">
            <v>#DIV/0!</v>
          </cell>
        </row>
        <row r="43">
          <cell r="AZ43" t="e">
            <v>#DIV/0!</v>
          </cell>
        </row>
        <row r="44">
          <cell r="C44" t="str">
            <v>H4704010380A0</v>
          </cell>
          <cell r="D44" t="str">
            <v>SHT0000770</v>
          </cell>
        </row>
        <row r="44">
          <cell r="AA44">
            <v>2054</v>
          </cell>
          <cell r="AB44" t="e">
            <v>#DIV/0!</v>
          </cell>
          <cell r="AC44">
            <v>1904</v>
          </cell>
          <cell r="AD44">
            <v>1150</v>
          </cell>
          <cell r="AE44">
            <v>0.603991596638655</v>
          </cell>
          <cell r="AF44">
            <v>2710</v>
          </cell>
          <cell r="AG44">
            <v>960</v>
          </cell>
          <cell r="AH44">
            <v>0.354243542435424</v>
          </cell>
          <cell r="AI44">
            <v>4094</v>
          </cell>
          <cell r="AJ44">
            <v>4000</v>
          </cell>
          <cell r="AK44">
            <v>0.977039570102589</v>
          </cell>
          <cell r="AL44">
            <v>3178</v>
          </cell>
          <cell r="AM44">
            <v>1890</v>
          </cell>
          <cell r="AN44">
            <v>0.594713656387665</v>
          </cell>
          <cell r="AO44">
            <v>2124</v>
          </cell>
          <cell r="AP44">
            <v>3222</v>
          </cell>
          <cell r="AQ44">
            <v>1.51694915254237</v>
          </cell>
          <cell r="AR44">
            <v>2996</v>
          </cell>
          <cell r="AS44">
            <v>600</v>
          </cell>
          <cell r="AT44">
            <v>0.200267022696929</v>
          </cell>
          <cell r="AU44">
            <v>2474</v>
          </cell>
          <cell r="AV44">
            <v>2160</v>
          </cell>
          <cell r="AW44">
            <v>0.873080032336297</v>
          </cell>
          <cell r="AX44">
            <v>934</v>
          </cell>
          <cell r="AY44">
            <v>748</v>
          </cell>
          <cell r="AZ44">
            <v>0.800856531049251</v>
          </cell>
          <cell r="BA44">
            <v>1626</v>
          </cell>
          <cell r="BB44">
            <v>1728</v>
          </cell>
          <cell r="BC44">
            <v>2288</v>
          </cell>
        </row>
        <row r="45">
          <cell r="C45" t="str">
            <v>H4681010099A0</v>
          </cell>
          <cell r="D45" t="str">
            <v>SHT0000778</v>
          </cell>
        </row>
        <row r="45">
          <cell r="AA45">
            <v>3250</v>
          </cell>
          <cell r="AB45" t="e">
            <v>#DIV/0!</v>
          </cell>
          <cell r="AC45">
            <v>2662</v>
          </cell>
          <cell r="AD45">
            <v>4550</v>
          </cell>
          <cell r="AE45">
            <v>1.70924117205109</v>
          </cell>
          <cell r="AF45">
            <v>3925</v>
          </cell>
          <cell r="AG45">
            <v>2500</v>
          </cell>
          <cell r="AH45">
            <v>0.636942675159236</v>
          </cell>
          <cell r="AI45">
            <v>6502</v>
          </cell>
          <cell r="AJ45">
            <v>7000</v>
          </cell>
          <cell r="AK45">
            <v>1.07659181790218</v>
          </cell>
          <cell r="AL45">
            <v>5611</v>
          </cell>
          <cell r="AM45">
            <v>2622</v>
          </cell>
          <cell r="AN45">
            <v>0.467296382106576</v>
          </cell>
          <cell r="AO45">
            <v>4805</v>
          </cell>
          <cell r="AP45">
            <v>4329</v>
          </cell>
          <cell r="AQ45">
            <v>0.900936524453694</v>
          </cell>
          <cell r="AR45">
            <v>3867</v>
          </cell>
          <cell r="AS45">
            <v>2900</v>
          </cell>
          <cell r="AT45">
            <v>0.749935350400827</v>
          </cell>
          <cell r="AU45">
            <v>3391</v>
          </cell>
          <cell r="AV45">
            <v>3108</v>
          </cell>
          <cell r="AW45">
            <v>0.916543792391625</v>
          </cell>
          <cell r="AX45">
            <v>3469</v>
          </cell>
          <cell r="AY45">
            <v>4000</v>
          </cell>
          <cell r="AZ45">
            <v>1.15307004900548</v>
          </cell>
          <cell r="BA45">
            <v>3665</v>
          </cell>
          <cell r="BB45" t="str">
            <v>2719（已上线）</v>
          </cell>
          <cell r="BC45">
            <v>5288</v>
          </cell>
        </row>
        <row r="46">
          <cell r="C46" t="str">
            <v>H4681020200A0</v>
          </cell>
          <cell r="D46" t="str">
            <v>SHT0000779</v>
          </cell>
        </row>
        <row r="46">
          <cell r="AA46">
            <v>956</v>
          </cell>
          <cell r="AB46" t="e">
            <v>#DIV/0!</v>
          </cell>
          <cell r="AC46">
            <v>1895</v>
          </cell>
          <cell r="AD46">
            <v>1144</v>
          </cell>
          <cell r="AE46">
            <v>0.603693931398417</v>
          </cell>
          <cell r="AF46">
            <v>2743</v>
          </cell>
          <cell r="AG46">
            <v>2519</v>
          </cell>
          <cell r="AH46">
            <v>0.918337586584032</v>
          </cell>
          <cell r="AI46">
            <v>4669</v>
          </cell>
          <cell r="AJ46">
            <v>4600</v>
          </cell>
          <cell r="AK46">
            <v>0.985221674876847</v>
          </cell>
          <cell r="AL46">
            <v>4120</v>
          </cell>
          <cell r="AM46">
            <v>1606</v>
          </cell>
          <cell r="AN46">
            <v>0.389805825242718</v>
          </cell>
          <cell r="AO46">
            <v>3552</v>
          </cell>
          <cell r="AP46">
            <v>2636</v>
          </cell>
          <cell r="AQ46">
            <v>0.742117117117117</v>
          </cell>
          <cell r="AR46">
            <v>2729</v>
          </cell>
          <cell r="AS46">
            <v>1560</v>
          </cell>
          <cell r="AT46">
            <v>0.571637962623672</v>
          </cell>
          <cell r="AU46">
            <v>2381</v>
          </cell>
          <cell r="AV46">
            <v>2077</v>
          </cell>
          <cell r="AW46">
            <v>0.872322553548929</v>
          </cell>
          <cell r="AX46">
            <v>2570</v>
          </cell>
          <cell r="AY46">
            <v>2700</v>
          </cell>
          <cell r="AZ46">
            <v>1.05058365758755</v>
          </cell>
          <cell r="BA46">
            <v>2672</v>
          </cell>
          <cell r="BB46">
            <v>1340</v>
          </cell>
          <cell r="BC46">
            <v>3824</v>
          </cell>
        </row>
        <row r="47">
          <cell r="C47" t="str">
            <v>H4704010310A0</v>
          </cell>
          <cell r="D47" t="str">
            <v>SHT0000781</v>
          </cell>
        </row>
        <row r="47">
          <cell r="AA47">
            <v>0</v>
          </cell>
          <cell r="AB47" t="e">
            <v>#DIV/0!</v>
          </cell>
          <cell r="AC47">
            <v>490</v>
          </cell>
          <cell r="AD47">
            <v>228</v>
          </cell>
          <cell r="AE47">
            <v>0.46530612244898</v>
          </cell>
          <cell r="AF47">
            <v>768</v>
          </cell>
          <cell r="AG47">
            <v>618</v>
          </cell>
          <cell r="AH47">
            <v>0.8046875</v>
          </cell>
          <cell r="AI47">
            <v>874</v>
          </cell>
          <cell r="AJ47">
            <v>1032</v>
          </cell>
          <cell r="AK47">
            <v>1.18077803203661</v>
          </cell>
          <cell r="AL47">
            <v>138</v>
          </cell>
          <cell r="AM47">
            <v>100</v>
          </cell>
          <cell r="AN47">
            <v>0.72463768115942</v>
          </cell>
          <cell r="AO47">
            <v>11</v>
          </cell>
          <cell r="AP47">
            <v>104</v>
          </cell>
          <cell r="AQ47">
            <v>9.45454545454546</v>
          </cell>
          <cell r="AR47">
            <v>289</v>
          </cell>
          <cell r="AS47">
            <v>384</v>
          </cell>
          <cell r="AT47">
            <v>1.32871972318339</v>
          </cell>
          <cell r="AU47">
            <v>101</v>
          </cell>
          <cell r="AV47">
            <v>96</v>
          </cell>
          <cell r="AW47">
            <v>0.95049504950495</v>
          </cell>
          <cell r="AX47">
            <v>96</v>
          </cell>
        </row>
        <row r="47">
          <cell r="AZ47">
            <v>0</v>
          </cell>
          <cell r="BA47">
            <v>192</v>
          </cell>
        </row>
        <row r="47">
          <cell r="BC47">
            <v>300</v>
          </cell>
        </row>
        <row r="48">
          <cell r="C48" t="str">
            <v>H4704010320A0</v>
          </cell>
          <cell r="D48" t="str">
            <v>SHT0000782</v>
          </cell>
        </row>
        <row r="48">
          <cell r="AA48">
            <v>0</v>
          </cell>
          <cell r="AB48" t="e">
            <v>#DIV/0!</v>
          </cell>
          <cell r="AC48">
            <v>490</v>
          </cell>
          <cell r="AD48">
            <v>228</v>
          </cell>
          <cell r="AE48">
            <v>0.46530612244898</v>
          </cell>
          <cell r="AF48">
            <v>768</v>
          </cell>
          <cell r="AG48">
            <v>618</v>
          </cell>
          <cell r="AH48">
            <v>0.8046875</v>
          </cell>
          <cell r="AI48">
            <v>874</v>
          </cell>
          <cell r="AJ48">
            <v>1032</v>
          </cell>
          <cell r="AK48">
            <v>1.18077803203661</v>
          </cell>
          <cell r="AL48">
            <v>138</v>
          </cell>
          <cell r="AM48">
            <v>100</v>
          </cell>
          <cell r="AN48">
            <v>0.72463768115942</v>
          </cell>
          <cell r="AO48">
            <v>11</v>
          </cell>
          <cell r="AP48">
            <v>104</v>
          </cell>
          <cell r="AQ48">
            <v>9.45454545454546</v>
          </cell>
          <cell r="AR48">
            <v>289</v>
          </cell>
          <cell r="AS48">
            <v>384</v>
          </cell>
          <cell r="AT48">
            <v>1.32871972318339</v>
          </cell>
          <cell r="AU48">
            <v>101</v>
          </cell>
          <cell r="AV48">
            <v>96</v>
          </cell>
          <cell r="AW48">
            <v>0.95049504950495</v>
          </cell>
          <cell r="AX48">
            <v>96</v>
          </cell>
        </row>
        <row r="48">
          <cell r="AZ48">
            <v>0</v>
          </cell>
          <cell r="BA48">
            <v>192</v>
          </cell>
        </row>
        <row r="48">
          <cell r="BC48">
            <v>300</v>
          </cell>
        </row>
        <row r="49">
          <cell r="C49" t="str">
            <v>H4704010301A0</v>
          </cell>
          <cell r="D49" t="str">
            <v>SHT0000783</v>
          </cell>
        </row>
        <row r="49">
          <cell r="AA49">
            <v>684</v>
          </cell>
          <cell r="AB49" t="e">
            <v>#DIV/0!</v>
          </cell>
          <cell r="AC49">
            <v>462</v>
          </cell>
          <cell r="AD49">
            <v>444</v>
          </cell>
          <cell r="AE49">
            <v>0.961038961038961</v>
          </cell>
          <cell r="AF49">
            <v>587</v>
          </cell>
          <cell r="AG49">
            <v>764</v>
          </cell>
          <cell r="AH49">
            <v>1.3015332197615</v>
          </cell>
          <cell r="AI49">
            <v>1173</v>
          </cell>
          <cell r="AJ49">
            <v>1200</v>
          </cell>
          <cell r="AK49">
            <v>1.0230179028133</v>
          </cell>
          <cell r="AL49">
            <v>1451</v>
          </cell>
          <cell r="AM49">
            <v>942</v>
          </cell>
          <cell r="AN49">
            <v>0.64920744314266</v>
          </cell>
          <cell r="AO49">
            <v>1051</v>
          </cell>
          <cell r="AP49">
            <v>927</v>
          </cell>
          <cell r="AQ49">
            <v>0.882017126546147</v>
          </cell>
          <cell r="AR49">
            <v>1209</v>
          </cell>
          <cell r="AS49">
            <v>204</v>
          </cell>
          <cell r="AT49">
            <v>0.168734491315136</v>
          </cell>
          <cell r="AU49">
            <v>1136</v>
          </cell>
          <cell r="AV49">
            <v>761</v>
          </cell>
          <cell r="AW49">
            <v>0.669894366197183</v>
          </cell>
          <cell r="AX49">
            <v>371</v>
          </cell>
          <cell r="AY49">
            <v>174</v>
          </cell>
          <cell r="AZ49">
            <v>0.46900269541779</v>
          </cell>
          <cell r="BA49">
            <v>1090</v>
          </cell>
          <cell r="BB49">
            <v>372</v>
          </cell>
          <cell r="BC49">
            <v>844</v>
          </cell>
        </row>
        <row r="50">
          <cell r="C50" t="str">
            <v>H4704010402A0</v>
          </cell>
          <cell r="D50" t="str">
            <v>SHT0000784</v>
          </cell>
        </row>
        <row r="50">
          <cell r="AA50">
            <v>684</v>
          </cell>
          <cell r="AB50" t="e">
            <v>#DIV/0!</v>
          </cell>
          <cell r="AC50">
            <v>462</v>
          </cell>
          <cell r="AD50">
            <v>444</v>
          </cell>
          <cell r="AE50">
            <v>0.961038961038961</v>
          </cell>
          <cell r="AF50">
            <v>587</v>
          </cell>
          <cell r="AG50">
            <v>764</v>
          </cell>
          <cell r="AH50">
            <v>1.3015332197615</v>
          </cell>
          <cell r="AI50">
            <v>1173</v>
          </cell>
          <cell r="AJ50">
            <v>1200</v>
          </cell>
          <cell r="AK50">
            <v>1.0230179028133</v>
          </cell>
          <cell r="AL50">
            <v>1451</v>
          </cell>
          <cell r="AM50">
            <v>942</v>
          </cell>
          <cell r="AN50">
            <v>0.64920744314266</v>
          </cell>
          <cell r="AO50">
            <v>1051</v>
          </cell>
          <cell r="AP50">
            <v>927</v>
          </cell>
          <cell r="AQ50">
            <v>0.882017126546147</v>
          </cell>
          <cell r="AR50">
            <v>1209</v>
          </cell>
          <cell r="AS50">
            <v>204</v>
          </cell>
          <cell r="AT50">
            <v>0.168734491315136</v>
          </cell>
          <cell r="AU50">
            <v>1136</v>
          </cell>
          <cell r="AV50">
            <v>761</v>
          </cell>
          <cell r="AW50">
            <v>0.669894366197183</v>
          </cell>
          <cell r="AX50">
            <v>371</v>
          </cell>
          <cell r="AY50">
            <v>174</v>
          </cell>
          <cell r="AZ50">
            <v>0.46900269541779</v>
          </cell>
          <cell r="BA50">
            <v>1090</v>
          </cell>
          <cell r="BB50">
            <v>372</v>
          </cell>
          <cell r="BC50">
            <v>844</v>
          </cell>
        </row>
        <row r="51">
          <cell r="C51" t="str">
            <v>B00007347_IB11</v>
          </cell>
        </row>
        <row r="51">
          <cell r="F51">
            <v>2632</v>
          </cell>
          <cell r="G51">
            <v>2633</v>
          </cell>
          <cell r="H51">
            <v>1.00037993920973</v>
          </cell>
          <cell r="I51">
            <v>3250</v>
          </cell>
          <cell r="J51">
            <v>0.234333459931637</v>
          </cell>
          <cell r="K51">
            <v>3953</v>
          </cell>
          <cell r="L51">
            <v>1.21630769230769</v>
          </cell>
          <cell r="M51">
            <v>3511</v>
          </cell>
          <cell r="N51">
            <v>-0.11181381229446</v>
          </cell>
          <cell r="O51">
            <v>3580</v>
          </cell>
          <cell r="P51">
            <v>1.01965252064939</v>
          </cell>
          <cell r="Q51">
            <v>3560</v>
          </cell>
          <cell r="R51">
            <v>3542</v>
          </cell>
          <cell r="S51">
            <v>0.994943820224719</v>
          </cell>
          <cell r="T51">
            <v>2760</v>
          </cell>
          <cell r="U51">
            <v>2572</v>
          </cell>
          <cell r="V51">
            <v>0.931884057971014</v>
          </cell>
          <cell r="W51">
            <v>2760</v>
          </cell>
          <cell r="X51">
            <v>341</v>
          </cell>
          <cell r="Y51">
            <v>0.123550724637681</v>
          </cell>
          <cell r="Z51">
            <v>1520</v>
          </cell>
        </row>
        <row r="51">
          <cell r="AB51">
            <v>3</v>
          </cell>
          <cell r="AC51">
            <v>910</v>
          </cell>
          <cell r="AD51">
            <v>108</v>
          </cell>
          <cell r="AE51">
            <v>0.118681318681319</v>
          </cell>
          <cell r="AF51">
            <v>500</v>
          </cell>
          <cell r="AG51">
            <v>240</v>
          </cell>
          <cell r="AH51">
            <v>0.48</v>
          </cell>
          <cell r="AI51">
            <v>1500</v>
          </cell>
          <cell r="AJ51">
            <v>1863</v>
          </cell>
          <cell r="AK51">
            <v>1.242</v>
          </cell>
          <cell r="AL51">
            <v>2406</v>
          </cell>
          <cell r="AM51">
            <v>2370</v>
          </cell>
          <cell r="AN51">
            <v>0.985037406483791</v>
          </cell>
          <cell r="AO51">
            <v>2543</v>
          </cell>
          <cell r="AP51">
            <v>2640</v>
          </cell>
          <cell r="AQ51">
            <v>1.03814392449862</v>
          </cell>
          <cell r="AR51">
            <v>2923</v>
          </cell>
          <cell r="AS51">
            <v>2806</v>
          </cell>
          <cell r="AT51">
            <v>0.959972630858707</v>
          </cell>
          <cell r="AU51">
            <v>2550</v>
          </cell>
          <cell r="AV51">
            <v>2806</v>
          </cell>
          <cell r="AW51">
            <v>1.10039215686275</v>
          </cell>
        </row>
        <row r="51">
          <cell r="AY51">
            <v>408</v>
          </cell>
          <cell r="AZ51" t="e">
            <v>#DIV/0!</v>
          </cell>
          <cell r="BA51">
            <v>600</v>
          </cell>
          <cell r="BB51">
            <v>100</v>
          </cell>
          <cell r="BC51">
            <v>600</v>
          </cell>
        </row>
        <row r="52">
          <cell r="C52" t="str">
            <v>B00007325_IB11</v>
          </cell>
        </row>
        <row r="52">
          <cell r="F52">
            <v>2632</v>
          </cell>
          <cell r="G52">
            <v>2633</v>
          </cell>
          <cell r="H52">
            <v>1.00037993920973</v>
          </cell>
          <cell r="I52">
            <v>3250</v>
          </cell>
          <cell r="J52">
            <v>0.234333459931637</v>
          </cell>
          <cell r="K52">
            <v>3953</v>
          </cell>
          <cell r="L52">
            <v>1.21630769230769</v>
          </cell>
          <cell r="M52">
            <v>3511</v>
          </cell>
          <cell r="N52">
            <v>-0.11181381229446</v>
          </cell>
          <cell r="O52">
            <v>3580</v>
          </cell>
          <cell r="P52">
            <v>1.01965252064939</v>
          </cell>
          <cell r="Q52">
            <v>3560</v>
          </cell>
          <cell r="R52">
            <v>3542</v>
          </cell>
          <cell r="S52">
            <v>0.994943820224719</v>
          </cell>
          <cell r="T52">
            <v>2760</v>
          </cell>
          <cell r="U52">
            <v>2572</v>
          </cell>
          <cell r="V52">
            <v>0.931884057971014</v>
          </cell>
          <cell r="W52">
            <v>2760</v>
          </cell>
          <cell r="X52">
            <v>341</v>
          </cell>
          <cell r="Y52">
            <v>0.123550724637681</v>
          </cell>
          <cell r="Z52">
            <v>1520</v>
          </cell>
        </row>
        <row r="52">
          <cell r="AB52">
            <v>3</v>
          </cell>
          <cell r="AC52">
            <v>910</v>
          </cell>
          <cell r="AD52">
            <v>108</v>
          </cell>
          <cell r="AE52">
            <v>0.118681318681319</v>
          </cell>
          <cell r="AF52">
            <v>500</v>
          </cell>
          <cell r="AG52">
            <v>240</v>
          </cell>
          <cell r="AH52">
            <v>0.48</v>
          </cell>
          <cell r="AI52">
            <v>1500</v>
          </cell>
          <cell r="AJ52">
            <v>1863</v>
          </cell>
          <cell r="AK52">
            <v>1.242</v>
          </cell>
          <cell r="AL52">
            <v>2406</v>
          </cell>
          <cell r="AM52">
            <v>2370</v>
          </cell>
          <cell r="AN52">
            <v>0.985037406483791</v>
          </cell>
          <cell r="AO52">
            <v>2543</v>
          </cell>
          <cell r="AP52">
            <v>2640</v>
          </cell>
          <cell r="AQ52">
            <v>1.03814392449862</v>
          </cell>
          <cell r="AR52">
            <v>2923</v>
          </cell>
          <cell r="AS52">
            <v>2806</v>
          </cell>
          <cell r="AT52">
            <v>0.959972630858707</v>
          </cell>
          <cell r="AU52">
            <v>2550</v>
          </cell>
          <cell r="AV52">
            <v>2806</v>
          </cell>
          <cell r="AW52">
            <v>1.10039215686275</v>
          </cell>
        </row>
        <row r="52">
          <cell r="AY52">
            <v>408</v>
          </cell>
          <cell r="AZ52" t="e">
            <v>#DIV/0!</v>
          </cell>
          <cell r="BA52">
            <v>600</v>
          </cell>
          <cell r="BB52">
            <v>100</v>
          </cell>
          <cell r="BC52">
            <v>600</v>
          </cell>
        </row>
        <row r="53">
          <cell r="C53" t="str">
            <v>B00022659_IB11</v>
          </cell>
        </row>
        <row r="53">
          <cell r="F53">
            <v>20</v>
          </cell>
          <cell r="G53">
            <v>51</v>
          </cell>
          <cell r="H53">
            <v>2.55</v>
          </cell>
          <cell r="I53">
            <v>100</v>
          </cell>
          <cell r="J53">
            <v>0.96078431372549</v>
          </cell>
          <cell r="K53">
            <v>42</v>
          </cell>
          <cell r="L53">
            <v>0.42</v>
          </cell>
          <cell r="M53">
            <v>100</v>
          </cell>
          <cell r="N53">
            <v>1.38095238095238</v>
          </cell>
          <cell r="O53">
            <v>35</v>
          </cell>
          <cell r="P53">
            <v>0.35</v>
          </cell>
          <cell r="Q53">
            <v>100</v>
          </cell>
          <cell r="R53">
            <v>47</v>
          </cell>
          <cell r="S53">
            <v>0.47</v>
          </cell>
          <cell r="T53">
            <v>100</v>
          </cell>
          <cell r="U53">
            <v>35</v>
          </cell>
          <cell r="V53">
            <v>0.35</v>
          </cell>
          <cell r="W53">
            <v>150</v>
          </cell>
          <cell r="X53">
            <v>94</v>
          </cell>
          <cell r="Y53">
            <v>0.626666666666667</v>
          </cell>
          <cell r="Z53">
            <v>100</v>
          </cell>
        </row>
        <row r="53">
          <cell r="AB53">
            <v>48</v>
          </cell>
          <cell r="AC53">
            <v>70</v>
          </cell>
          <cell r="AD53">
            <v>10</v>
          </cell>
          <cell r="AE53">
            <v>0.142857142857143</v>
          </cell>
        </row>
        <row r="53">
          <cell r="AG53">
            <v>3</v>
          </cell>
          <cell r="AH53" t="e">
            <v>#DIV/0!</v>
          </cell>
        </row>
        <row r="53">
          <cell r="AJ53">
            <v>7</v>
          </cell>
          <cell r="AK53" t="e">
            <v>#DIV/0!</v>
          </cell>
          <cell r="AL53">
            <v>50</v>
          </cell>
          <cell r="AM53">
            <v>4</v>
          </cell>
          <cell r="AN53">
            <v>0.08</v>
          </cell>
          <cell r="AO53">
            <v>20</v>
          </cell>
          <cell r="AP53">
            <v>16</v>
          </cell>
          <cell r="AQ53">
            <v>0.8</v>
          </cell>
          <cell r="AR53">
            <v>33</v>
          </cell>
          <cell r="AS53">
            <v>31</v>
          </cell>
          <cell r="AT53">
            <v>0.939393939393939</v>
          </cell>
          <cell r="AU53">
            <v>30</v>
          </cell>
          <cell r="AV53">
            <v>31</v>
          </cell>
          <cell r="AW53">
            <v>1.03333333333333</v>
          </cell>
        </row>
        <row r="53">
          <cell r="AY53">
            <v>15</v>
          </cell>
          <cell r="AZ53" t="e">
            <v>#DIV/0!</v>
          </cell>
          <cell r="BA53">
            <v>15</v>
          </cell>
        </row>
        <row r="53">
          <cell r="BC53">
            <v>20</v>
          </cell>
        </row>
        <row r="54">
          <cell r="C54" t="str">
            <v>A9609109520</v>
          </cell>
          <cell r="D54" t="str">
            <v>SHT0011947</v>
          </cell>
        </row>
        <row r="54">
          <cell r="AU54">
            <v>150</v>
          </cell>
          <cell r="AV54">
            <v>108</v>
          </cell>
          <cell r="AW54">
            <v>0.72</v>
          </cell>
          <cell r="AX54">
            <v>144</v>
          </cell>
          <cell r="AY54">
            <v>102</v>
          </cell>
          <cell r="AZ54">
            <v>0.708333333333333</v>
          </cell>
          <cell r="BA54">
            <v>348</v>
          </cell>
          <cell r="BB54">
            <v>114</v>
          </cell>
          <cell r="BC54">
            <v>228</v>
          </cell>
        </row>
        <row r="55">
          <cell r="C55" t="str">
            <v>A9609109920</v>
          </cell>
          <cell r="D55" t="str">
            <v>SHT0011951</v>
          </cell>
        </row>
        <row r="55">
          <cell r="AU55">
            <v>30</v>
          </cell>
          <cell r="AV55">
            <v>36</v>
          </cell>
          <cell r="AW55">
            <v>1.2</v>
          </cell>
          <cell r="AX55">
            <v>54</v>
          </cell>
          <cell r="AY55">
            <v>216</v>
          </cell>
          <cell r="AZ55">
            <v>4</v>
          </cell>
          <cell r="BA55">
            <v>174</v>
          </cell>
          <cell r="BB55">
            <v>148</v>
          </cell>
          <cell r="BC55">
            <v>378</v>
          </cell>
        </row>
        <row r="56">
          <cell r="C56" t="str">
            <v>A9609109620</v>
          </cell>
          <cell r="D56" t="str">
            <v>SHT0011948</v>
          </cell>
        </row>
        <row r="56">
          <cell r="AV56">
            <v>6</v>
          </cell>
          <cell r="AW56" t="e">
            <v>#DIV/0!</v>
          </cell>
          <cell r="AX56">
            <v>12</v>
          </cell>
          <cell r="AY56">
            <v>6</v>
          </cell>
          <cell r="AZ56">
            <v>0.5</v>
          </cell>
          <cell r="BA56">
            <v>0</v>
          </cell>
        </row>
        <row r="56">
          <cell r="BC56">
            <v>180</v>
          </cell>
        </row>
        <row r="57">
          <cell r="C57" t="str">
            <v>A9609109820</v>
          </cell>
          <cell r="D57" t="str">
            <v>SHT0011950</v>
          </cell>
        </row>
        <row r="57">
          <cell r="AW57" t="e">
            <v>#DIV/0!</v>
          </cell>
        </row>
        <row r="57">
          <cell r="AZ57" t="e">
            <v>#DIV/0!</v>
          </cell>
          <cell r="BA57">
            <v>0</v>
          </cell>
        </row>
        <row r="58">
          <cell r="C58" t="str">
            <v>A9609109720</v>
          </cell>
          <cell r="D58" t="str">
            <v>SHT0011949</v>
          </cell>
        </row>
        <row r="58">
          <cell r="AU58">
            <v>72</v>
          </cell>
          <cell r="AV58">
            <v>42</v>
          </cell>
          <cell r="AW58">
            <v>0.583333333333333</v>
          </cell>
          <cell r="AX58">
            <v>90</v>
          </cell>
          <cell r="AY58">
            <v>152</v>
          </cell>
          <cell r="AZ58">
            <v>1.68888888888889</v>
          </cell>
          <cell r="BA58">
            <v>186</v>
          </cell>
          <cell r="BB58">
            <v>82</v>
          </cell>
          <cell r="BC58">
            <v>210</v>
          </cell>
        </row>
        <row r="59">
          <cell r="C59" t="str">
            <v>A9609103909</v>
          </cell>
          <cell r="D59" t="str">
            <v>SHT0011952</v>
          </cell>
        </row>
        <row r="59">
          <cell r="AU59">
            <v>210</v>
          </cell>
          <cell r="AV59">
            <v>144</v>
          </cell>
          <cell r="AW59">
            <v>0.685714285714286</v>
          </cell>
          <cell r="AX59">
            <v>210</v>
          </cell>
          <cell r="AY59">
            <v>162</v>
          </cell>
          <cell r="AZ59">
            <v>0.771428571428571</v>
          </cell>
          <cell r="BA59">
            <v>372</v>
          </cell>
          <cell r="BB59">
            <v>198</v>
          </cell>
          <cell r="BC59">
            <v>336</v>
          </cell>
        </row>
        <row r="60">
          <cell r="C60" t="str">
            <v>A9609100753</v>
          </cell>
          <cell r="D60" t="str">
            <v>SHT0015616</v>
          </cell>
        </row>
        <row r="60">
          <cell r="AV60">
            <v>0</v>
          </cell>
          <cell r="AW60" t="e">
            <v>#DIV/0!</v>
          </cell>
          <cell r="AX60">
            <v>54</v>
          </cell>
          <cell r="AY60">
            <v>60</v>
          </cell>
          <cell r="AZ60">
            <v>1.11111111111111</v>
          </cell>
          <cell r="BA60">
            <v>132</v>
          </cell>
          <cell r="BB60">
            <v>96</v>
          </cell>
          <cell r="BC60">
            <v>96</v>
          </cell>
        </row>
        <row r="61">
          <cell r="C61">
            <v>5179100001</v>
          </cell>
          <cell r="D61" t="str">
            <v>SHT0014298</v>
          </cell>
        </row>
        <row r="61">
          <cell r="AU61">
            <v>1</v>
          </cell>
          <cell r="AV61">
            <v>1</v>
          </cell>
          <cell r="AW61">
            <v>1</v>
          </cell>
        </row>
        <row r="61">
          <cell r="AZ61" t="e">
            <v>#DIV/0!</v>
          </cell>
          <cell r="BA61">
            <v>1</v>
          </cell>
          <cell r="BB61">
            <v>1</v>
          </cell>
        </row>
        <row r="62">
          <cell r="C62">
            <v>5179100101</v>
          </cell>
          <cell r="D62" t="str">
            <v>SHT0014373</v>
          </cell>
        </row>
        <row r="62">
          <cell r="AU62">
            <v>164</v>
          </cell>
          <cell r="AV62">
            <v>167</v>
          </cell>
          <cell r="AW62">
            <v>1.01829268292683</v>
          </cell>
        </row>
        <row r="62">
          <cell r="AZ62" t="e">
            <v>#DIV/0!</v>
          </cell>
          <cell r="BA62">
            <v>350</v>
          </cell>
          <cell r="BB62">
            <v>190</v>
          </cell>
          <cell r="BC62">
            <v>160</v>
          </cell>
        </row>
        <row r="63">
          <cell r="C63">
            <v>5179100201</v>
          </cell>
          <cell r="D63" t="str">
            <v>SHT0014374</v>
          </cell>
        </row>
        <row r="63">
          <cell r="BA63">
            <v>2</v>
          </cell>
          <cell r="BB63">
            <v>2</v>
          </cell>
        </row>
        <row r="64">
          <cell r="C64">
            <v>5179100103</v>
          </cell>
          <cell r="D64" t="str">
            <v>SHT0014311</v>
          </cell>
        </row>
        <row r="64">
          <cell r="BA64">
            <v>2</v>
          </cell>
          <cell r="BB64">
            <v>2</v>
          </cell>
        </row>
        <row r="65">
          <cell r="C65">
            <v>5179100003</v>
          </cell>
          <cell r="D65" t="str">
            <v>SHT0014382</v>
          </cell>
        </row>
        <row r="65">
          <cell r="AU65">
            <v>165</v>
          </cell>
          <cell r="AV65">
            <v>165</v>
          </cell>
          <cell r="AW65">
            <v>1</v>
          </cell>
        </row>
        <row r="65">
          <cell r="AZ65" t="e">
            <v>#DIV/0!</v>
          </cell>
          <cell r="BA65">
            <v>351</v>
          </cell>
          <cell r="BB65">
            <v>185</v>
          </cell>
          <cell r="BC65">
            <v>160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月计划准确率 "/>
    </sheetNames>
    <sheetDataSet>
      <sheetData sheetId="0"/>
      <sheetData sheetId="1">
        <row r="1">
          <cell r="BB1" t="str">
            <v>编制</v>
          </cell>
          <cell r="BC1" t="str">
            <v>审核</v>
          </cell>
        </row>
        <row r="2">
          <cell r="BB2" t="str">
            <v>郭金凯</v>
          </cell>
        </row>
        <row r="3">
          <cell r="C3" t="str">
            <v>图号</v>
          </cell>
          <cell r="D3" t="str">
            <v>QAD号</v>
          </cell>
          <cell r="E3" t="str">
            <v>备注</v>
          </cell>
          <cell r="F3" t="str">
            <v>客户计划准确率</v>
          </cell>
        </row>
        <row r="4">
          <cell r="F4" t="str">
            <v>6月销售计划数量</v>
          </cell>
          <cell r="G4" t="str">
            <v>6月发货数量</v>
          </cell>
          <cell r="H4" t="str">
            <v>6月计划准确率</v>
          </cell>
          <cell r="I4" t="str">
            <v>7月销售计划数量</v>
          </cell>
          <cell r="J4" t="str">
            <v>增幅比例</v>
          </cell>
          <cell r="K4" t="str">
            <v>7月发货数量</v>
          </cell>
          <cell r="L4" t="str">
            <v>7月计划准确率</v>
          </cell>
          <cell r="M4" t="str">
            <v>8月销售计划数量</v>
          </cell>
          <cell r="N4" t="str">
            <v>增幅比例</v>
          </cell>
          <cell r="O4" t="str">
            <v>8月发货数量</v>
          </cell>
          <cell r="P4" t="str">
            <v>8月计划准确率</v>
          </cell>
          <cell r="Q4" t="str">
            <v>9月销售计划数量</v>
          </cell>
          <cell r="R4" t="str">
            <v>9月发货数量</v>
          </cell>
          <cell r="S4" t="str">
            <v>9月计划准确率</v>
          </cell>
          <cell r="T4" t="str">
            <v>10月销售计划数量</v>
          </cell>
          <cell r="U4" t="str">
            <v>10月发货数量</v>
          </cell>
          <cell r="V4" t="str">
            <v>10月计划准确率</v>
          </cell>
          <cell r="W4" t="str">
            <v>11月销售计划数量</v>
          </cell>
          <cell r="X4" t="str">
            <v>11月发货数量</v>
          </cell>
          <cell r="Y4" t="str">
            <v>11月计划准确率</v>
          </cell>
          <cell r="Z4" t="str">
            <v>12月销售计划数量</v>
          </cell>
          <cell r="AA4" t="str">
            <v>12月发货数量</v>
          </cell>
          <cell r="AB4" t="str">
            <v>12月计划准确率</v>
          </cell>
          <cell r="AC4" t="str">
            <v>23年1月销售计划数量</v>
          </cell>
          <cell r="AD4" t="str">
            <v>1月发货数量</v>
          </cell>
          <cell r="AE4" t="str">
            <v>1月计划准确率</v>
          </cell>
          <cell r="AF4" t="str">
            <v>2月销售计划预测</v>
          </cell>
          <cell r="AG4" t="str">
            <v>2月发货数量</v>
          </cell>
          <cell r="AH4" t="str">
            <v>2月计划准确率</v>
          </cell>
          <cell r="AI4" t="str">
            <v>3月销售计划预测</v>
          </cell>
          <cell r="AJ4" t="str">
            <v>3月发货数量</v>
          </cell>
          <cell r="AK4" t="str">
            <v>3月计划准确率</v>
          </cell>
          <cell r="AL4" t="str">
            <v>4月销售计划预测</v>
          </cell>
          <cell r="AM4" t="str">
            <v>4月发货数量</v>
          </cell>
          <cell r="AN4" t="str">
            <v>4月计划准确率</v>
          </cell>
          <cell r="AO4" t="str">
            <v>5月销售计划预测</v>
          </cell>
          <cell r="AP4" t="str">
            <v>5月发货数量</v>
          </cell>
          <cell r="AQ4" t="str">
            <v>5月计划准确率</v>
          </cell>
          <cell r="AR4" t="str">
            <v>6月销售计划预测</v>
          </cell>
          <cell r="AS4" t="str">
            <v>6月发货数量</v>
          </cell>
          <cell r="AT4" t="str">
            <v>6月计划准确率</v>
          </cell>
          <cell r="AU4" t="str">
            <v>7月销售计划预测</v>
          </cell>
          <cell r="AV4" t="str">
            <v>7月发货数量</v>
          </cell>
          <cell r="AW4" t="str">
            <v>7月计划准确率</v>
          </cell>
          <cell r="AX4" t="str">
            <v>8月销售计划预测</v>
          </cell>
          <cell r="AY4" t="str">
            <v>8月发货数量</v>
          </cell>
          <cell r="AZ4" t="str">
            <v>8月计划准确率</v>
          </cell>
          <cell r="BA4" t="str">
            <v>9月销售计划预测</v>
          </cell>
          <cell r="BB4" t="str">
            <v>截止9月14日发货</v>
          </cell>
          <cell r="BC4" t="str">
            <v>10月销售计划预测</v>
          </cell>
          <cell r="BD4" t="str">
            <v>10月增加</v>
          </cell>
        </row>
        <row r="5">
          <cell r="C5" t="str">
            <v>H468100000226</v>
          </cell>
          <cell r="D5" t="str">
            <v>SHT0014048</v>
          </cell>
          <cell r="E5" t="str">
            <v>18款带扶手</v>
          </cell>
          <cell r="F5">
            <v>1012</v>
          </cell>
          <cell r="G5">
            <v>1642</v>
          </cell>
          <cell r="H5">
            <v>1.62252964426877</v>
          </cell>
          <cell r="I5">
            <v>1635</v>
          </cell>
          <cell r="J5">
            <v>-0.00426309378806334</v>
          </cell>
          <cell r="K5">
            <v>1016</v>
          </cell>
          <cell r="L5">
            <v>0.621406727828746</v>
          </cell>
          <cell r="M5">
            <v>968</v>
          </cell>
          <cell r="N5">
            <v>-0.047244094488189</v>
          </cell>
          <cell r="O5">
            <v>764</v>
          </cell>
          <cell r="P5">
            <v>0.789256198347107</v>
          </cell>
          <cell r="Q5">
            <v>1724</v>
          </cell>
          <cell r="R5">
            <v>1072</v>
          </cell>
          <cell r="S5">
            <v>0.621809744779582</v>
          </cell>
          <cell r="T5">
            <v>1124</v>
          </cell>
          <cell r="U5">
            <v>724</v>
          </cell>
          <cell r="V5">
            <v>0.644128113879004</v>
          </cell>
          <cell r="W5">
            <v>896</v>
          </cell>
          <cell r="X5">
            <v>412</v>
          </cell>
          <cell r="Y5">
            <v>0.459821428571429</v>
          </cell>
          <cell r="Z5">
            <v>1254</v>
          </cell>
          <cell r="AA5">
            <v>1184</v>
          </cell>
          <cell r="AB5">
            <v>0.944178628389155</v>
          </cell>
          <cell r="AC5">
            <v>1221</v>
          </cell>
          <cell r="AD5">
            <v>1164</v>
          </cell>
          <cell r="AE5">
            <v>0.953316953316953</v>
          </cell>
          <cell r="AF5">
            <v>1704</v>
          </cell>
          <cell r="AG5">
            <v>2420</v>
          </cell>
          <cell r="AH5">
            <v>1.42018779342723</v>
          </cell>
          <cell r="AI5">
            <v>2385</v>
          </cell>
          <cell r="AJ5">
            <v>3060</v>
          </cell>
          <cell r="AK5">
            <v>1.28301886792453</v>
          </cell>
          <cell r="AL5">
            <v>1982</v>
          </cell>
          <cell r="AM5">
            <v>1071</v>
          </cell>
          <cell r="AN5">
            <v>0.540363269424823</v>
          </cell>
          <cell r="AO5">
            <v>1876</v>
          </cell>
          <cell r="AP5">
            <v>1248</v>
          </cell>
          <cell r="AQ5">
            <v>0.665245202558635</v>
          </cell>
          <cell r="AR5">
            <v>1234</v>
          </cell>
          <cell r="AS5">
            <v>740</v>
          </cell>
          <cell r="AT5">
            <v>0.59967585089141</v>
          </cell>
          <cell r="AU5">
            <v>877</v>
          </cell>
          <cell r="AV5">
            <v>892</v>
          </cell>
          <cell r="AW5">
            <v>1.01710376282782</v>
          </cell>
          <cell r="AX5">
            <v>1730</v>
          </cell>
          <cell r="AY5">
            <v>1192</v>
          </cell>
          <cell r="AZ5">
            <v>0.689017341040462</v>
          </cell>
          <cell r="BA5">
            <v>1234</v>
          </cell>
          <cell r="BB5">
            <v>562</v>
          </cell>
          <cell r="BC5">
            <v>2050</v>
          </cell>
          <cell r="BD5">
            <v>1335</v>
          </cell>
          <cell r="BE5">
            <v>3385</v>
          </cell>
        </row>
        <row r="6">
          <cell r="C6" t="str">
            <v>H4681021100A0</v>
          </cell>
          <cell r="D6" t="str">
            <v>SHT0000847</v>
          </cell>
        </row>
        <row r="6">
          <cell r="F6">
            <v>888</v>
          </cell>
          <cell r="G6">
            <v>1254</v>
          </cell>
          <cell r="H6">
            <v>1.41216216216216</v>
          </cell>
          <cell r="I6">
            <v>1968</v>
          </cell>
          <cell r="J6">
            <v>0.569377990430622</v>
          </cell>
          <cell r="K6">
            <v>1180</v>
          </cell>
          <cell r="L6">
            <v>0.599593495934959</v>
          </cell>
          <cell r="M6">
            <v>1000</v>
          </cell>
          <cell r="N6">
            <v>-0.152542372881356</v>
          </cell>
          <cell r="O6">
            <v>732</v>
          </cell>
          <cell r="P6">
            <v>0.732</v>
          </cell>
          <cell r="Q6">
            <v>1748</v>
          </cell>
          <cell r="R6">
            <v>1196</v>
          </cell>
          <cell r="S6">
            <v>0.684210526315789</v>
          </cell>
          <cell r="T6">
            <v>1180</v>
          </cell>
          <cell r="U6">
            <v>836</v>
          </cell>
          <cell r="V6">
            <v>0.708474576271186</v>
          </cell>
          <cell r="W6">
            <v>960</v>
          </cell>
          <cell r="X6">
            <v>384</v>
          </cell>
          <cell r="Y6">
            <v>0.4</v>
          </cell>
          <cell r="Z6">
            <v>1390</v>
          </cell>
          <cell r="AA6">
            <v>1239</v>
          </cell>
          <cell r="AB6">
            <v>0.89136690647482</v>
          </cell>
          <cell r="AC6">
            <v>1287</v>
          </cell>
          <cell r="AD6">
            <v>1318</v>
          </cell>
          <cell r="AE6">
            <v>1.02408702408702</v>
          </cell>
          <cell r="AF6">
            <v>1832</v>
          </cell>
          <cell r="AG6">
            <v>2419</v>
          </cell>
          <cell r="AH6">
            <v>1.32041484716157</v>
          </cell>
          <cell r="AI6">
            <v>2587</v>
          </cell>
          <cell r="AJ6">
            <v>3016</v>
          </cell>
          <cell r="AK6">
            <v>1.16582914572864</v>
          </cell>
          <cell r="AL6">
            <v>2095</v>
          </cell>
          <cell r="AM6">
            <v>1043</v>
          </cell>
          <cell r="AN6">
            <v>0.497852028639618</v>
          </cell>
          <cell r="AO6">
            <v>1912</v>
          </cell>
          <cell r="AP6">
            <v>1272</v>
          </cell>
          <cell r="AQ6">
            <v>0.665271966527197</v>
          </cell>
          <cell r="AR6">
            <v>1270</v>
          </cell>
          <cell r="AS6">
            <v>752</v>
          </cell>
          <cell r="AT6">
            <v>0.592125984251968</v>
          </cell>
          <cell r="AU6">
            <v>885</v>
          </cell>
          <cell r="AV6">
            <v>884</v>
          </cell>
          <cell r="AW6">
            <v>0.998870056497175</v>
          </cell>
          <cell r="AX6">
            <v>1752</v>
          </cell>
          <cell r="AY6">
            <v>1236</v>
          </cell>
          <cell r="AZ6">
            <v>0.705479452054795</v>
          </cell>
          <cell r="BA6">
            <v>1270</v>
          </cell>
          <cell r="BB6">
            <v>564</v>
          </cell>
          <cell r="BC6">
            <v>2106</v>
          </cell>
          <cell r="BD6">
            <v>1305</v>
          </cell>
          <cell r="BE6">
            <v>3411</v>
          </cell>
        </row>
        <row r="7">
          <cell r="C7" t="str">
            <v>H468100000224</v>
          </cell>
          <cell r="D7" t="str">
            <v>SHT0014050</v>
          </cell>
          <cell r="E7" t="str">
            <v>2.0款带扶手</v>
          </cell>
          <cell r="F7">
            <v>590</v>
          </cell>
          <cell r="G7">
            <v>504</v>
          </cell>
          <cell r="H7">
            <v>0.854237288135593</v>
          </cell>
          <cell r="I7">
            <v>329</v>
          </cell>
          <cell r="J7">
            <v>-0.347222222222222</v>
          </cell>
          <cell r="K7">
            <v>184</v>
          </cell>
          <cell r="L7">
            <v>0.559270516717325</v>
          </cell>
          <cell r="M7">
            <v>210</v>
          </cell>
          <cell r="N7">
            <v>0.141304347826087</v>
          </cell>
          <cell r="O7">
            <v>181</v>
          </cell>
          <cell r="P7">
            <v>0.861904761904762</v>
          </cell>
          <cell r="Q7">
            <v>238</v>
          </cell>
          <cell r="R7">
            <v>385</v>
          </cell>
          <cell r="S7">
            <v>1.61764705882353</v>
          </cell>
          <cell r="T7">
            <v>105</v>
          </cell>
          <cell r="U7">
            <v>124</v>
          </cell>
          <cell r="V7">
            <v>1.18095238095238</v>
          </cell>
          <cell r="W7">
            <v>21</v>
          </cell>
          <cell r="X7">
            <v>56</v>
          </cell>
          <cell r="Y7">
            <v>2.66666666666667</v>
          </cell>
          <cell r="Z7">
            <v>77</v>
          </cell>
          <cell r="AA7">
            <v>40</v>
          </cell>
          <cell r="AB7">
            <v>0.519480519480519</v>
          </cell>
          <cell r="AC7">
            <v>32</v>
          </cell>
          <cell r="AD7">
            <v>56</v>
          </cell>
          <cell r="AE7">
            <v>1.75</v>
          </cell>
          <cell r="AF7">
            <v>46</v>
          </cell>
          <cell r="AG7">
            <v>76</v>
          </cell>
          <cell r="AH7">
            <v>1.65217391304348</v>
          </cell>
          <cell r="AI7">
            <v>49</v>
          </cell>
          <cell r="AJ7">
            <v>80</v>
          </cell>
          <cell r="AK7">
            <v>1.63265306122449</v>
          </cell>
          <cell r="AL7">
            <v>50</v>
          </cell>
          <cell r="AM7">
            <v>36</v>
          </cell>
          <cell r="AN7">
            <v>0.72</v>
          </cell>
          <cell r="AO7">
            <v>78</v>
          </cell>
          <cell r="AP7">
            <v>32</v>
          </cell>
          <cell r="AQ7">
            <v>0.41025641025641</v>
          </cell>
          <cell r="AR7">
            <v>77</v>
          </cell>
          <cell r="AS7">
            <v>20</v>
          </cell>
          <cell r="AT7">
            <v>0.25974025974026</v>
          </cell>
          <cell r="AU7">
            <v>69</v>
          </cell>
          <cell r="AV7">
            <v>54</v>
          </cell>
          <cell r="AW7">
            <v>0.782608695652174</v>
          </cell>
          <cell r="AX7">
            <v>61</v>
          </cell>
          <cell r="AY7">
            <v>16</v>
          </cell>
          <cell r="AZ7">
            <v>0.262295081967213</v>
          </cell>
          <cell r="BA7">
            <v>4</v>
          </cell>
        </row>
        <row r="7">
          <cell r="BC7">
            <v>40</v>
          </cell>
        </row>
        <row r="7">
          <cell r="BE7">
            <v>40</v>
          </cell>
        </row>
        <row r="8">
          <cell r="C8" t="str">
            <v>H468100000054</v>
          </cell>
          <cell r="D8" t="str">
            <v>SHT0001563</v>
          </cell>
        </row>
        <row r="8">
          <cell r="F8">
            <v>413</v>
          </cell>
          <cell r="G8">
            <v>402</v>
          </cell>
          <cell r="H8">
            <v>0.973365617433414</v>
          </cell>
          <cell r="I8">
            <v>329</v>
          </cell>
          <cell r="J8">
            <v>-0.181592039800995</v>
          </cell>
          <cell r="K8">
            <v>188</v>
          </cell>
          <cell r="L8">
            <v>0.571428571428571</v>
          </cell>
          <cell r="M8">
            <v>210</v>
          </cell>
          <cell r="N8">
            <v>0.117021276595745</v>
          </cell>
          <cell r="O8">
            <v>124</v>
          </cell>
          <cell r="P8">
            <v>0.59047619047619</v>
          </cell>
          <cell r="Q8">
            <v>98</v>
          </cell>
          <cell r="R8">
            <v>408</v>
          </cell>
          <cell r="S8">
            <v>4.16326530612245</v>
          </cell>
          <cell r="T8">
            <v>105</v>
          </cell>
          <cell r="U8">
            <v>148</v>
          </cell>
          <cell r="V8">
            <v>1.40952380952381</v>
          </cell>
          <cell r="W8">
            <v>21</v>
          </cell>
          <cell r="X8">
            <v>56</v>
          </cell>
          <cell r="Y8">
            <v>2.66666666666667</v>
          </cell>
          <cell r="Z8">
            <v>77</v>
          </cell>
          <cell r="AA8">
            <v>40</v>
          </cell>
          <cell r="AB8">
            <v>0.519480519480519</v>
          </cell>
          <cell r="AC8">
            <v>32</v>
          </cell>
          <cell r="AD8">
            <v>52</v>
          </cell>
          <cell r="AE8">
            <v>1.625</v>
          </cell>
          <cell r="AF8">
            <v>46</v>
          </cell>
          <cell r="AG8">
            <v>68</v>
          </cell>
          <cell r="AH8">
            <v>1.47826086956522</v>
          </cell>
          <cell r="AI8">
            <v>49</v>
          </cell>
          <cell r="AJ8">
            <v>80</v>
          </cell>
          <cell r="AK8">
            <v>1.63265306122449</v>
          </cell>
          <cell r="AL8">
            <v>50</v>
          </cell>
          <cell r="AM8">
            <v>32</v>
          </cell>
          <cell r="AN8">
            <v>0.64</v>
          </cell>
          <cell r="AO8">
            <v>78</v>
          </cell>
          <cell r="AP8">
            <v>32</v>
          </cell>
          <cell r="AQ8">
            <v>0.41025641025641</v>
          </cell>
          <cell r="AR8">
            <v>77</v>
          </cell>
          <cell r="AS8">
            <v>16</v>
          </cell>
          <cell r="AT8">
            <v>0.207792207792208</v>
          </cell>
          <cell r="AU8">
            <v>69</v>
          </cell>
          <cell r="AV8">
            <v>58</v>
          </cell>
          <cell r="AW8">
            <v>0.840579710144927</v>
          </cell>
          <cell r="AX8">
            <v>61</v>
          </cell>
          <cell r="AY8">
            <v>12</v>
          </cell>
          <cell r="AZ8">
            <v>0.19672131147541</v>
          </cell>
          <cell r="BA8">
            <v>4</v>
          </cell>
        </row>
        <row r="8">
          <cell r="BC8">
            <v>40</v>
          </cell>
        </row>
        <row r="8">
          <cell r="BE8">
            <v>40</v>
          </cell>
        </row>
        <row r="9">
          <cell r="C9" t="str">
            <v>H468100000055</v>
          </cell>
          <cell r="D9" t="str">
            <v>SHT0001564</v>
          </cell>
        </row>
        <row r="9">
          <cell r="F9">
            <v>141</v>
          </cell>
          <cell r="G9">
            <v>192</v>
          </cell>
          <cell r="H9">
            <v>1.36170212765957</v>
          </cell>
          <cell r="I9">
            <v>20</v>
          </cell>
          <cell r="J9">
            <v>-0.895833333333333</v>
          </cell>
          <cell r="K9">
            <v>152</v>
          </cell>
          <cell r="L9">
            <v>7.6</v>
          </cell>
          <cell r="M9">
            <v>110</v>
          </cell>
          <cell r="N9">
            <v>-0.276315789473684</v>
          </cell>
          <cell r="O9">
            <v>374</v>
          </cell>
          <cell r="P9">
            <v>3.4</v>
          </cell>
          <cell r="Q9">
            <v>373</v>
          </cell>
          <cell r="R9">
            <v>176</v>
          </cell>
          <cell r="S9">
            <v>0.471849865951743</v>
          </cell>
          <cell r="T9">
            <v>190</v>
          </cell>
          <cell r="U9">
            <v>16</v>
          </cell>
          <cell r="V9">
            <v>0.0842105263157895</v>
          </cell>
          <cell r="W9">
            <v>19</v>
          </cell>
          <cell r="X9">
            <v>12</v>
          </cell>
          <cell r="Y9">
            <v>0.631578947368421</v>
          </cell>
          <cell r="Z9">
            <v>49</v>
          </cell>
          <cell r="AA9">
            <v>60</v>
          </cell>
          <cell r="AB9">
            <v>1.22448979591837</v>
          </cell>
          <cell r="AC9">
            <v>7</v>
          </cell>
          <cell r="AD9">
            <v>32</v>
          </cell>
          <cell r="AE9">
            <v>4.57142857142857</v>
          </cell>
          <cell r="AF9">
            <v>69</v>
          </cell>
          <cell r="AG9">
            <v>68</v>
          </cell>
          <cell r="AH9">
            <v>0.985507246376812</v>
          </cell>
          <cell r="AI9">
            <v>38</v>
          </cell>
          <cell r="AJ9">
            <v>8</v>
          </cell>
          <cell r="AK9">
            <v>0.210526315789474</v>
          </cell>
          <cell r="AL9">
            <v>25</v>
          </cell>
          <cell r="AM9">
            <v>4</v>
          </cell>
          <cell r="AN9">
            <v>0.16</v>
          </cell>
          <cell r="AO9">
            <v>36</v>
          </cell>
          <cell r="AP9">
            <v>24</v>
          </cell>
          <cell r="AQ9">
            <v>0.666666666666667</v>
          </cell>
          <cell r="AR9">
            <v>63</v>
          </cell>
          <cell r="AS9">
            <v>28</v>
          </cell>
          <cell r="AT9">
            <v>0.444444444444444</v>
          </cell>
          <cell r="AU9">
            <v>42</v>
          </cell>
          <cell r="AV9">
            <v>44</v>
          </cell>
          <cell r="AW9">
            <v>1.04761904761905</v>
          </cell>
          <cell r="AX9">
            <v>75</v>
          </cell>
          <cell r="AY9">
            <v>48</v>
          </cell>
          <cell r="AZ9">
            <v>0.64</v>
          </cell>
          <cell r="BA9">
            <v>49</v>
          </cell>
          <cell r="BB9">
            <v>28</v>
          </cell>
          <cell r="BC9">
            <v>71</v>
          </cell>
        </row>
        <row r="9">
          <cell r="BE9">
            <v>71</v>
          </cell>
        </row>
        <row r="10">
          <cell r="C10" t="str">
            <v>H468100000016</v>
          </cell>
          <cell r="D10" t="str">
            <v>SHT0002390</v>
          </cell>
        </row>
        <row r="10">
          <cell r="F10">
            <v>46</v>
          </cell>
          <cell r="G10">
            <v>164</v>
          </cell>
          <cell r="H10">
            <v>3.56521739130435</v>
          </cell>
          <cell r="I10">
            <v>0</v>
          </cell>
          <cell r="J10">
            <v>-1</v>
          </cell>
          <cell r="K10">
            <v>68</v>
          </cell>
          <cell r="L10" t="e">
            <v>#DIV/0!</v>
          </cell>
          <cell r="M10">
            <v>85</v>
          </cell>
          <cell r="N10">
            <v>0.25</v>
          </cell>
          <cell r="O10">
            <v>325</v>
          </cell>
          <cell r="P10">
            <v>3.82352941176471</v>
          </cell>
          <cell r="Q10">
            <v>231</v>
          </cell>
          <cell r="R10">
            <v>124</v>
          </cell>
          <cell r="S10">
            <v>0.536796536796537</v>
          </cell>
          <cell r="T10">
            <v>1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 t="e">
            <v>#DIV/0!</v>
          </cell>
          <cell r="Z10">
            <v>0</v>
          </cell>
          <cell r="AA10">
            <v>0</v>
          </cell>
          <cell r="AB10" t="e">
            <v>#DIV/0!</v>
          </cell>
        </row>
        <row r="10">
          <cell r="AD10">
            <v>4</v>
          </cell>
          <cell r="AE10" t="e">
            <v>#DIV/0!</v>
          </cell>
          <cell r="AF10">
            <v>6</v>
          </cell>
          <cell r="AG10">
            <v>12</v>
          </cell>
          <cell r="AH10">
            <v>2</v>
          </cell>
          <cell r="AI10">
            <v>27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</row>
        <row r="10">
          <cell r="AQ10" t="e">
            <v>#DIV/0!</v>
          </cell>
        </row>
        <row r="10">
          <cell r="AS10">
            <v>0</v>
          </cell>
          <cell r="AT10" t="e">
            <v>#DIV/0!</v>
          </cell>
          <cell r="AU10">
            <v>20</v>
          </cell>
          <cell r="AV10">
            <v>8</v>
          </cell>
          <cell r="AW10">
            <v>0.4</v>
          </cell>
          <cell r="AX10">
            <v>40</v>
          </cell>
          <cell r="AY10">
            <v>40</v>
          </cell>
          <cell r="AZ10">
            <v>1</v>
          </cell>
          <cell r="BA10">
            <v>40</v>
          </cell>
        </row>
        <row r="10">
          <cell r="BC10">
            <v>40</v>
          </cell>
        </row>
        <row r="10">
          <cell r="BE10">
            <v>40</v>
          </cell>
        </row>
        <row r="11">
          <cell r="C11" t="str">
            <v>H468100000222</v>
          </cell>
          <cell r="D11" t="str">
            <v>SHT0014051</v>
          </cell>
        </row>
        <row r="11">
          <cell r="F11">
            <v>135</v>
          </cell>
          <cell r="G11">
            <v>28</v>
          </cell>
          <cell r="H11">
            <v>0.207407407407407</v>
          </cell>
          <cell r="I11">
            <v>28</v>
          </cell>
          <cell r="J11">
            <v>0</v>
          </cell>
          <cell r="K11">
            <v>36</v>
          </cell>
          <cell r="L11">
            <v>1.28571428571429</v>
          </cell>
          <cell r="M11">
            <v>25</v>
          </cell>
          <cell r="N11">
            <v>-0.305555555555556</v>
          </cell>
          <cell r="O11">
            <v>28</v>
          </cell>
          <cell r="P11">
            <v>1.12</v>
          </cell>
          <cell r="Q11">
            <v>37</v>
          </cell>
          <cell r="R11">
            <v>20</v>
          </cell>
          <cell r="S11">
            <v>0.540540540540541</v>
          </cell>
          <cell r="T11">
            <v>67</v>
          </cell>
          <cell r="U11">
            <v>4</v>
          </cell>
          <cell r="V11">
            <v>0.0597014925373134</v>
          </cell>
          <cell r="W11">
            <v>7</v>
          </cell>
          <cell r="X11">
            <v>8</v>
          </cell>
          <cell r="Y11">
            <v>1.14285714285714</v>
          </cell>
          <cell r="Z11">
            <v>49</v>
          </cell>
          <cell r="AA11">
            <v>40</v>
          </cell>
          <cell r="AB11">
            <v>0.816326530612245</v>
          </cell>
          <cell r="AC11">
            <v>7</v>
          </cell>
          <cell r="AD11">
            <v>20</v>
          </cell>
          <cell r="AE11">
            <v>2.85714285714286</v>
          </cell>
          <cell r="AF11">
            <v>63</v>
          </cell>
          <cell r="AG11">
            <v>28</v>
          </cell>
          <cell r="AH11">
            <v>0.444444444444444</v>
          </cell>
          <cell r="AI11">
            <v>11</v>
          </cell>
          <cell r="AJ11">
            <v>4</v>
          </cell>
          <cell r="AK11">
            <v>0.363636363636364</v>
          </cell>
          <cell r="AL11">
            <v>24</v>
          </cell>
          <cell r="AM11">
            <v>4</v>
          </cell>
          <cell r="AN11">
            <v>0.166666666666667</v>
          </cell>
          <cell r="AO11">
            <v>36</v>
          </cell>
          <cell r="AP11">
            <v>24</v>
          </cell>
          <cell r="AQ11">
            <v>0.666666666666667</v>
          </cell>
          <cell r="AR11">
            <v>63</v>
          </cell>
          <cell r="AS11">
            <v>28</v>
          </cell>
          <cell r="AT11">
            <v>0.444444444444444</v>
          </cell>
          <cell r="AU11">
            <v>42</v>
          </cell>
          <cell r="AV11">
            <v>64</v>
          </cell>
          <cell r="AW11">
            <v>1.52380952380952</v>
          </cell>
          <cell r="AX11">
            <v>71</v>
          </cell>
          <cell r="AY11">
            <v>32</v>
          </cell>
          <cell r="AZ11">
            <v>0.450704225352113</v>
          </cell>
          <cell r="BA11">
            <v>49</v>
          </cell>
          <cell r="BB11">
            <v>56</v>
          </cell>
          <cell r="BC11">
            <v>70</v>
          </cell>
        </row>
        <row r="11">
          <cell r="BE11">
            <v>70</v>
          </cell>
        </row>
        <row r="12">
          <cell r="C12" t="str">
            <v>H468100000348</v>
          </cell>
          <cell r="D12" t="str">
            <v>SHT0015939</v>
          </cell>
          <cell r="E12" t="str">
            <v>不带扶手（07）</v>
          </cell>
        </row>
        <row r="12">
          <cell r="BD12">
            <v>1</v>
          </cell>
          <cell r="BE12">
            <v>1</v>
          </cell>
        </row>
        <row r="13">
          <cell r="C13" t="str">
            <v>H468100000044</v>
          </cell>
          <cell r="D13" t="str">
            <v>SHT0013939</v>
          </cell>
        </row>
        <row r="13">
          <cell r="F13">
            <v>70</v>
          </cell>
          <cell r="G13">
            <v>0</v>
          </cell>
          <cell r="H13">
            <v>0</v>
          </cell>
          <cell r="I13">
            <v>5</v>
          </cell>
          <cell r="J13" t="e">
            <v>#DIV/0!</v>
          </cell>
          <cell r="K13">
            <v>26</v>
          </cell>
          <cell r="L13">
            <v>5.2</v>
          </cell>
          <cell r="M13">
            <v>16</v>
          </cell>
          <cell r="N13">
            <v>-0.384615384615385</v>
          </cell>
          <cell r="O13">
            <v>12</v>
          </cell>
          <cell r="P13">
            <v>0.75</v>
          </cell>
          <cell r="Q13">
            <v>25</v>
          </cell>
          <cell r="R13">
            <v>16</v>
          </cell>
          <cell r="S13">
            <v>0.64</v>
          </cell>
          <cell r="T13">
            <v>31</v>
          </cell>
          <cell r="U13">
            <v>20</v>
          </cell>
          <cell r="V13">
            <v>0.645161290322581</v>
          </cell>
          <cell r="W13">
            <v>5</v>
          </cell>
          <cell r="X13">
            <v>88</v>
          </cell>
          <cell r="Y13">
            <v>17.6</v>
          </cell>
          <cell r="Z13">
            <v>33</v>
          </cell>
          <cell r="AA13">
            <v>8</v>
          </cell>
          <cell r="AB13">
            <v>0.242424242424242</v>
          </cell>
          <cell r="AC13">
            <v>88</v>
          </cell>
          <cell r="AD13">
            <v>52</v>
          </cell>
          <cell r="AE13">
            <v>0.590909090909091</v>
          </cell>
          <cell r="AF13">
            <v>5</v>
          </cell>
          <cell r="AG13">
            <v>4</v>
          </cell>
          <cell r="AH13">
            <v>0.8</v>
          </cell>
          <cell r="AI13">
            <v>5</v>
          </cell>
          <cell r="AJ13">
            <v>8</v>
          </cell>
          <cell r="AK13">
            <v>1.6</v>
          </cell>
          <cell r="AL13">
            <v>3</v>
          </cell>
          <cell r="AM13">
            <v>8</v>
          </cell>
          <cell r="AN13">
            <v>2.66666666666667</v>
          </cell>
          <cell r="AO13">
            <v>3</v>
          </cell>
          <cell r="AP13">
            <v>20</v>
          </cell>
          <cell r="AQ13">
            <v>6.66666666666667</v>
          </cell>
          <cell r="AR13">
            <v>20</v>
          </cell>
          <cell r="AS13">
            <v>12</v>
          </cell>
          <cell r="AT13">
            <v>0.6</v>
          </cell>
          <cell r="AU13">
            <v>19</v>
          </cell>
          <cell r="AV13">
            <v>28</v>
          </cell>
          <cell r="AW13">
            <v>1.47368421052632</v>
          </cell>
          <cell r="AX13">
            <v>26</v>
          </cell>
          <cell r="AY13">
            <v>28</v>
          </cell>
          <cell r="AZ13">
            <v>1.07692307692308</v>
          </cell>
          <cell r="BA13">
            <v>45</v>
          </cell>
        </row>
        <row r="13">
          <cell r="BC13">
            <v>60</v>
          </cell>
        </row>
        <row r="13">
          <cell r="BE13">
            <v>60</v>
          </cell>
        </row>
        <row r="14">
          <cell r="C14" t="str">
            <v>H468100000046</v>
          </cell>
          <cell r="D14" t="str">
            <v>SHT0014024</v>
          </cell>
        </row>
        <row r="14">
          <cell r="F14">
            <v>70</v>
          </cell>
          <cell r="G14">
            <v>0</v>
          </cell>
          <cell r="H14">
            <v>0</v>
          </cell>
          <cell r="I14">
            <v>5</v>
          </cell>
          <cell r="J14" t="e">
            <v>#DIV/0!</v>
          </cell>
          <cell r="K14">
            <v>26</v>
          </cell>
          <cell r="L14">
            <v>5.2</v>
          </cell>
          <cell r="M14">
            <v>16</v>
          </cell>
          <cell r="N14">
            <v>-0.384615384615385</v>
          </cell>
          <cell r="O14">
            <v>13</v>
          </cell>
          <cell r="P14">
            <v>0.8125</v>
          </cell>
          <cell r="Q14">
            <v>25</v>
          </cell>
          <cell r="R14">
            <v>18</v>
          </cell>
          <cell r="S14">
            <v>0.72</v>
          </cell>
          <cell r="T14">
            <v>31</v>
          </cell>
          <cell r="U14">
            <v>20</v>
          </cell>
          <cell r="V14">
            <v>0.645161290322581</v>
          </cell>
          <cell r="W14">
            <v>5</v>
          </cell>
          <cell r="X14">
            <v>88</v>
          </cell>
          <cell r="Y14">
            <v>17.6</v>
          </cell>
          <cell r="Z14">
            <v>33</v>
          </cell>
          <cell r="AA14">
            <v>8</v>
          </cell>
          <cell r="AB14">
            <v>0.242424242424242</v>
          </cell>
          <cell r="AC14">
            <v>88</v>
          </cell>
          <cell r="AD14">
            <v>52</v>
          </cell>
          <cell r="AE14">
            <v>0.590909090909091</v>
          </cell>
          <cell r="AF14">
            <v>5</v>
          </cell>
          <cell r="AG14">
            <v>4</v>
          </cell>
          <cell r="AH14">
            <v>0.8</v>
          </cell>
          <cell r="AI14">
            <v>5</v>
          </cell>
          <cell r="AJ14">
            <v>8</v>
          </cell>
          <cell r="AK14">
            <v>1.6</v>
          </cell>
          <cell r="AL14">
            <v>3</v>
          </cell>
          <cell r="AM14">
            <v>8</v>
          </cell>
          <cell r="AN14">
            <v>2.66666666666667</v>
          </cell>
          <cell r="AO14">
            <v>3</v>
          </cell>
          <cell r="AP14">
            <v>20</v>
          </cell>
          <cell r="AQ14">
            <v>6.66666666666667</v>
          </cell>
          <cell r="AR14">
            <v>20</v>
          </cell>
          <cell r="AS14">
            <v>12</v>
          </cell>
          <cell r="AT14">
            <v>0.6</v>
          </cell>
          <cell r="AU14">
            <v>19</v>
          </cell>
          <cell r="AV14">
            <v>28</v>
          </cell>
          <cell r="AW14">
            <v>1.47368421052632</v>
          </cell>
          <cell r="AX14">
            <v>26</v>
          </cell>
          <cell r="AY14">
            <v>24</v>
          </cell>
          <cell r="AZ14">
            <v>0.923076923076923</v>
          </cell>
          <cell r="BA14">
            <v>45</v>
          </cell>
        </row>
        <row r="14">
          <cell r="BC14">
            <v>60</v>
          </cell>
        </row>
        <row r="14">
          <cell r="BE14">
            <v>60</v>
          </cell>
        </row>
        <row r="15">
          <cell r="C15" t="str">
            <v>H468100000062</v>
          </cell>
          <cell r="D15" t="str">
            <v>SHT0014073</v>
          </cell>
        </row>
        <row r="15">
          <cell r="F15">
            <v>0</v>
          </cell>
          <cell r="G15">
            <v>2</v>
          </cell>
          <cell r="H15" t="e">
            <v>#DIV/0!</v>
          </cell>
          <cell r="I15">
            <v>0</v>
          </cell>
          <cell r="J15">
            <v>-1</v>
          </cell>
          <cell r="K15">
            <v>20</v>
          </cell>
          <cell r="L15" t="e">
            <v>#DIV/0!</v>
          </cell>
          <cell r="M15">
            <v>800</v>
          </cell>
          <cell r="N15">
            <v>39</v>
          </cell>
          <cell r="O15">
            <v>479</v>
          </cell>
          <cell r="P15">
            <v>0.59875</v>
          </cell>
          <cell r="Q15">
            <v>1030</v>
          </cell>
          <cell r="R15">
            <v>284</v>
          </cell>
          <cell r="S15">
            <v>0.275728155339806</v>
          </cell>
          <cell r="T15">
            <v>850</v>
          </cell>
          <cell r="U15">
            <v>284</v>
          </cell>
          <cell r="V15">
            <v>0.334117647058824</v>
          </cell>
          <cell r="W15">
            <v>470</v>
          </cell>
          <cell r="X15">
            <v>164</v>
          </cell>
          <cell r="Y15">
            <v>0.348936170212766</v>
          </cell>
          <cell r="Z15">
            <v>380</v>
          </cell>
          <cell r="AA15">
            <v>224</v>
          </cell>
          <cell r="AB15">
            <v>0.589473684210526</v>
          </cell>
          <cell r="AC15">
            <v>255</v>
          </cell>
          <cell r="AD15">
            <v>300</v>
          </cell>
          <cell r="AE15">
            <v>1.17647058823529</v>
          </cell>
          <cell r="AF15">
            <v>430</v>
          </cell>
          <cell r="AG15">
            <v>560</v>
          </cell>
          <cell r="AH15">
            <v>1.30232558139535</v>
          </cell>
          <cell r="AI15">
            <v>809</v>
          </cell>
          <cell r="AJ15">
            <v>1000</v>
          </cell>
          <cell r="AK15">
            <v>1.23609394313968</v>
          </cell>
          <cell r="AL15">
            <v>1200</v>
          </cell>
          <cell r="AM15">
            <v>192</v>
          </cell>
          <cell r="AN15">
            <v>0.16</v>
          </cell>
          <cell r="AO15">
            <v>694</v>
          </cell>
          <cell r="AP15">
            <v>581</v>
          </cell>
          <cell r="AQ15">
            <v>0.837175792507205</v>
          </cell>
          <cell r="AR15">
            <v>520</v>
          </cell>
          <cell r="AS15">
            <v>364</v>
          </cell>
          <cell r="AT15">
            <v>0.7</v>
          </cell>
          <cell r="AU15">
            <v>433</v>
          </cell>
          <cell r="AV15">
            <v>460</v>
          </cell>
          <cell r="AW15">
            <v>1.06235565819861</v>
          </cell>
          <cell r="AX15">
            <v>469</v>
          </cell>
          <cell r="AY15">
            <v>890</v>
          </cell>
          <cell r="AZ15">
            <v>1.89765458422175</v>
          </cell>
          <cell r="BA15">
            <v>1300</v>
          </cell>
          <cell r="BB15">
            <v>436</v>
          </cell>
          <cell r="BC15">
            <v>1300</v>
          </cell>
        </row>
        <row r="15">
          <cell r="BE15">
            <v>1300</v>
          </cell>
        </row>
        <row r="16">
          <cell r="C16" t="str">
            <v>H468100000096</v>
          </cell>
          <cell r="D16" t="str">
            <v>SHT0014069</v>
          </cell>
        </row>
        <row r="16">
          <cell r="F16">
            <v>0</v>
          </cell>
          <cell r="G16">
            <v>2</v>
          </cell>
          <cell r="H16" t="e">
            <v>#DIV/0!</v>
          </cell>
          <cell r="I16">
            <v>0</v>
          </cell>
          <cell r="J16">
            <v>-1</v>
          </cell>
          <cell r="K16">
            <v>12</v>
          </cell>
          <cell r="L16" t="e">
            <v>#DIV/0!</v>
          </cell>
          <cell r="M16">
            <v>400</v>
          </cell>
          <cell r="N16">
            <v>32.3333333333333</v>
          </cell>
          <cell r="O16">
            <v>320</v>
          </cell>
          <cell r="P16">
            <v>0.8</v>
          </cell>
          <cell r="Q16">
            <v>730</v>
          </cell>
          <cell r="R16">
            <v>124</v>
          </cell>
          <cell r="S16">
            <v>0.16986301369863</v>
          </cell>
          <cell r="T16">
            <v>650</v>
          </cell>
          <cell r="U16">
            <v>136</v>
          </cell>
          <cell r="V16">
            <v>0.209230769230769</v>
          </cell>
          <cell r="W16">
            <v>470</v>
          </cell>
          <cell r="X16">
            <v>124</v>
          </cell>
          <cell r="Y16">
            <v>0.263829787234043</v>
          </cell>
          <cell r="Z16">
            <v>380</v>
          </cell>
          <cell r="AA16">
            <v>148</v>
          </cell>
          <cell r="AB16">
            <v>0.389473684210526</v>
          </cell>
          <cell r="AC16">
            <v>205</v>
          </cell>
          <cell r="AD16">
            <v>56</v>
          </cell>
          <cell r="AE16">
            <v>0.273170731707317</v>
          </cell>
          <cell r="AF16">
            <v>230</v>
          </cell>
          <cell r="AG16">
            <v>280</v>
          </cell>
          <cell r="AH16">
            <v>1.21739130434783</v>
          </cell>
          <cell r="AI16">
            <v>809</v>
          </cell>
          <cell r="AJ16">
            <v>450</v>
          </cell>
          <cell r="AK16">
            <v>0.556242274412855</v>
          </cell>
          <cell r="AL16">
            <v>794</v>
          </cell>
          <cell r="AM16">
            <v>141</v>
          </cell>
          <cell r="AN16">
            <v>0.177581863979849</v>
          </cell>
          <cell r="AO16">
            <v>347</v>
          </cell>
          <cell r="AP16">
            <v>309</v>
          </cell>
          <cell r="AQ16">
            <v>0.890489913544669</v>
          </cell>
          <cell r="AR16">
            <v>260</v>
          </cell>
          <cell r="AS16">
            <v>168</v>
          </cell>
          <cell r="AT16">
            <v>0.646153846153846</v>
          </cell>
          <cell r="AU16">
            <v>233</v>
          </cell>
          <cell r="AV16">
            <v>216</v>
          </cell>
          <cell r="AW16">
            <v>0.927038626609442</v>
          </cell>
          <cell r="AX16">
            <v>269</v>
          </cell>
          <cell r="AY16">
            <v>285</v>
          </cell>
          <cell r="AZ16">
            <v>1.05947955390335</v>
          </cell>
          <cell r="BA16">
            <v>500</v>
          </cell>
          <cell r="BB16">
            <v>115</v>
          </cell>
          <cell r="BC16">
            <v>500</v>
          </cell>
        </row>
        <row r="16">
          <cell r="BE16">
            <v>500</v>
          </cell>
        </row>
        <row r="17">
          <cell r="C17" t="str">
            <v>H468100000064</v>
          </cell>
          <cell r="D17" t="str">
            <v>SHT0012914</v>
          </cell>
        </row>
        <row r="17">
          <cell r="F17">
            <v>0</v>
          </cell>
          <cell r="G17">
            <v>0</v>
          </cell>
          <cell r="H17" t="e">
            <v>#DIV/0!</v>
          </cell>
          <cell r="I17">
            <v>0</v>
          </cell>
          <cell r="J17" t="e">
            <v>#DIV/0!</v>
          </cell>
          <cell r="K17">
            <v>8</v>
          </cell>
          <cell r="L17" t="e">
            <v>#DIV/0!</v>
          </cell>
          <cell r="M17">
            <v>400</v>
          </cell>
          <cell r="N17">
            <v>49</v>
          </cell>
          <cell r="O17">
            <v>165</v>
          </cell>
          <cell r="P17">
            <v>0.4125</v>
          </cell>
          <cell r="Q17">
            <v>300</v>
          </cell>
          <cell r="R17">
            <v>157</v>
          </cell>
          <cell r="S17">
            <v>0.523333333333333</v>
          </cell>
          <cell r="T17">
            <v>200</v>
          </cell>
          <cell r="U17">
            <v>124</v>
          </cell>
          <cell r="V17">
            <v>0.62</v>
          </cell>
          <cell r="W17">
            <v>0</v>
          </cell>
          <cell r="X17">
            <v>56</v>
          </cell>
          <cell r="Y17" t="e">
            <v>#DIV/0!</v>
          </cell>
          <cell r="Z17">
            <v>0</v>
          </cell>
          <cell r="AA17">
            <v>73</v>
          </cell>
          <cell r="AB17" t="e">
            <v>#DIV/0!</v>
          </cell>
          <cell r="AC17">
            <v>50</v>
          </cell>
          <cell r="AD17">
            <v>184</v>
          </cell>
          <cell r="AE17">
            <v>3.68</v>
          </cell>
          <cell r="AF17">
            <v>200</v>
          </cell>
          <cell r="AG17">
            <v>280</v>
          </cell>
          <cell r="AH17">
            <v>1.4</v>
          </cell>
          <cell r="AI17">
            <v>1000</v>
          </cell>
          <cell r="AJ17">
            <v>550</v>
          </cell>
          <cell r="AK17">
            <v>0.55</v>
          </cell>
          <cell r="AL17">
            <v>500</v>
          </cell>
          <cell r="AM17">
            <v>59</v>
          </cell>
          <cell r="AN17">
            <v>0.118</v>
          </cell>
          <cell r="AO17">
            <v>347</v>
          </cell>
          <cell r="AP17">
            <v>272</v>
          </cell>
          <cell r="AQ17">
            <v>0.783861671469741</v>
          </cell>
          <cell r="AR17">
            <v>260</v>
          </cell>
          <cell r="AS17">
            <v>172</v>
          </cell>
          <cell r="AT17">
            <v>0.661538461538462</v>
          </cell>
          <cell r="AU17">
            <v>200</v>
          </cell>
          <cell r="AV17">
            <v>328</v>
          </cell>
          <cell r="AW17">
            <v>1.64</v>
          </cell>
          <cell r="AX17">
            <v>200</v>
          </cell>
          <cell r="AY17">
            <v>640</v>
          </cell>
          <cell r="AZ17">
            <v>3.2</v>
          </cell>
          <cell r="BA17">
            <v>800</v>
          </cell>
          <cell r="BB17">
            <v>317</v>
          </cell>
          <cell r="BC17">
            <v>800</v>
          </cell>
        </row>
        <row r="17">
          <cell r="BE17">
            <v>800</v>
          </cell>
        </row>
        <row r="18">
          <cell r="C18" t="str">
            <v>H568100000138</v>
          </cell>
          <cell r="D18" t="str">
            <v>SHT0013981</v>
          </cell>
        </row>
        <row r="18">
          <cell r="R18">
            <v>5</v>
          </cell>
          <cell r="S18" t="e">
            <v>#DIV/0!</v>
          </cell>
        </row>
        <row r="18">
          <cell r="U18">
            <v>29</v>
          </cell>
          <cell r="V18" t="e">
            <v>#DIV/0!</v>
          </cell>
          <cell r="W18">
            <v>0</v>
          </cell>
          <cell r="X18">
            <v>0</v>
          </cell>
          <cell r="Y18" t="e">
            <v>#DIV/0!</v>
          </cell>
          <cell r="Z18">
            <v>0</v>
          </cell>
          <cell r="AA18">
            <v>4</v>
          </cell>
          <cell r="AB18" t="e">
            <v>#DIV/0!</v>
          </cell>
        </row>
        <row r="18">
          <cell r="AD18">
            <v>4</v>
          </cell>
          <cell r="AE18" t="e">
            <v>#DIV/0!</v>
          </cell>
        </row>
        <row r="18">
          <cell r="AG18">
            <v>28</v>
          </cell>
          <cell r="AH18" t="e">
            <v>#DIV/0!</v>
          </cell>
        </row>
        <row r="18">
          <cell r="AJ18">
            <v>60</v>
          </cell>
          <cell r="AK18" t="e">
            <v>#DIV/0!</v>
          </cell>
        </row>
        <row r="18">
          <cell r="AM18">
            <v>16</v>
          </cell>
          <cell r="AN18" t="e">
            <v>#DIV/0!</v>
          </cell>
          <cell r="AO18">
            <v>3</v>
          </cell>
          <cell r="AP18">
            <v>12</v>
          </cell>
          <cell r="AQ18">
            <v>4</v>
          </cell>
          <cell r="AR18">
            <v>3</v>
          </cell>
          <cell r="AS18">
            <v>8</v>
          </cell>
          <cell r="AT18">
            <v>2.66666666666667</v>
          </cell>
        </row>
        <row r="18">
          <cell r="AV18">
            <v>20</v>
          </cell>
          <cell r="AW18" t="e">
            <v>#DIV/0!</v>
          </cell>
          <cell r="AX18">
            <v>3</v>
          </cell>
          <cell r="AY18">
            <v>48</v>
          </cell>
          <cell r="AZ18">
            <v>16</v>
          </cell>
          <cell r="BA18">
            <v>32</v>
          </cell>
          <cell r="BB18">
            <v>28</v>
          </cell>
          <cell r="BC18">
            <v>32</v>
          </cell>
          <cell r="BD18">
            <v>127</v>
          </cell>
          <cell r="BE18">
            <v>159</v>
          </cell>
        </row>
        <row r="19">
          <cell r="C19" t="str">
            <v>H568100000141</v>
          </cell>
          <cell r="D19" t="str">
            <v>SHT0014956</v>
          </cell>
        </row>
        <row r="19">
          <cell r="R19">
            <v>16</v>
          </cell>
          <cell r="S19" t="e">
            <v>#DIV/0!</v>
          </cell>
        </row>
        <row r="19">
          <cell r="U19">
            <v>72</v>
          </cell>
          <cell r="V19" t="e">
            <v>#DIV/0!</v>
          </cell>
          <cell r="W19">
            <v>85</v>
          </cell>
          <cell r="X19">
            <v>0</v>
          </cell>
          <cell r="Y19">
            <v>0</v>
          </cell>
          <cell r="Z19">
            <v>95</v>
          </cell>
          <cell r="AA19">
            <v>4</v>
          </cell>
          <cell r="AB19">
            <v>0.0421052631578947</v>
          </cell>
          <cell r="AC19">
            <v>30</v>
          </cell>
          <cell r="AD19">
            <v>32</v>
          </cell>
          <cell r="AE19">
            <v>1.06666666666667</v>
          </cell>
          <cell r="AF19">
            <v>70</v>
          </cell>
          <cell r="AG19">
            <v>120</v>
          </cell>
          <cell r="AH19">
            <v>1.71428571428571</v>
          </cell>
          <cell r="AI19">
            <v>205</v>
          </cell>
          <cell r="AJ19">
            <v>200</v>
          </cell>
          <cell r="AK19">
            <v>0.975609756097561</v>
          </cell>
          <cell r="AL19">
            <v>133</v>
          </cell>
          <cell r="AM19">
            <v>52</v>
          </cell>
          <cell r="AN19">
            <v>0.390977443609023</v>
          </cell>
          <cell r="AO19">
            <v>103</v>
          </cell>
          <cell r="AP19">
            <v>64</v>
          </cell>
          <cell r="AQ19">
            <v>0.621359223300971</v>
          </cell>
          <cell r="AR19">
            <v>52</v>
          </cell>
          <cell r="AS19">
            <v>32</v>
          </cell>
          <cell r="AT19">
            <v>0.615384615384615</v>
          </cell>
          <cell r="AU19">
            <v>65</v>
          </cell>
          <cell r="AV19">
            <v>52</v>
          </cell>
          <cell r="AW19">
            <v>0.8</v>
          </cell>
          <cell r="AX19">
            <v>65</v>
          </cell>
          <cell r="AY19">
            <v>88</v>
          </cell>
          <cell r="AZ19">
            <v>1.35384615384615</v>
          </cell>
          <cell r="BA19">
            <v>113</v>
          </cell>
          <cell r="BB19">
            <v>68</v>
          </cell>
          <cell r="BC19">
            <v>183</v>
          </cell>
          <cell r="BD19">
            <v>21</v>
          </cell>
          <cell r="BE19">
            <v>204</v>
          </cell>
        </row>
        <row r="20">
          <cell r="C20" t="str">
            <v>H568100000139</v>
          </cell>
          <cell r="D20" t="str">
            <v>SHT0014948</v>
          </cell>
        </row>
        <row r="20">
          <cell r="R20">
            <v>5</v>
          </cell>
          <cell r="S20" t="e">
            <v>#DIV/0!</v>
          </cell>
        </row>
        <row r="20">
          <cell r="U20">
            <v>25</v>
          </cell>
          <cell r="V20" t="e">
            <v>#DIV/0!</v>
          </cell>
          <cell r="W20">
            <v>85</v>
          </cell>
          <cell r="X20">
            <v>0</v>
          </cell>
          <cell r="Y20">
            <v>0</v>
          </cell>
          <cell r="Z20">
            <v>95</v>
          </cell>
          <cell r="AA20">
            <v>0</v>
          </cell>
          <cell r="AB20">
            <v>0</v>
          </cell>
          <cell r="AC20">
            <v>30</v>
          </cell>
          <cell r="AD20">
            <v>20</v>
          </cell>
          <cell r="AE20">
            <v>0.666666666666667</v>
          </cell>
          <cell r="AF20">
            <v>70</v>
          </cell>
          <cell r="AG20">
            <v>32</v>
          </cell>
          <cell r="AH20">
            <v>0.457142857142857</v>
          </cell>
          <cell r="AI20">
            <v>205</v>
          </cell>
          <cell r="AJ20">
            <v>88</v>
          </cell>
          <cell r="AK20">
            <v>0.429268292682927</v>
          </cell>
          <cell r="AL20">
            <v>133</v>
          </cell>
          <cell r="AM20">
            <v>16</v>
          </cell>
          <cell r="AN20">
            <v>0.120300751879699</v>
          </cell>
          <cell r="AO20">
            <v>100</v>
          </cell>
          <cell r="AP20">
            <v>24</v>
          </cell>
          <cell r="AQ20">
            <v>0.24</v>
          </cell>
          <cell r="AR20">
            <v>49</v>
          </cell>
          <cell r="AS20">
            <v>16</v>
          </cell>
          <cell r="AT20">
            <v>0.326530612244898</v>
          </cell>
          <cell r="AU20">
            <v>65</v>
          </cell>
          <cell r="AV20">
            <v>24</v>
          </cell>
          <cell r="AW20">
            <v>0.369230769230769</v>
          </cell>
          <cell r="AX20">
            <v>62</v>
          </cell>
          <cell r="AY20">
            <v>1</v>
          </cell>
          <cell r="AZ20">
            <v>0.0161290322580645</v>
          </cell>
          <cell r="BA20">
            <v>81</v>
          </cell>
          <cell r="BB20">
            <v>8</v>
          </cell>
          <cell r="BC20">
            <v>111</v>
          </cell>
        </row>
        <row r="20">
          <cell r="BE20">
            <v>111</v>
          </cell>
        </row>
        <row r="21">
          <cell r="C21" t="str">
            <v>H568100000140</v>
          </cell>
          <cell r="D21" t="str">
            <v>SHT0014949</v>
          </cell>
        </row>
        <row r="21">
          <cell r="R21">
            <v>5</v>
          </cell>
          <cell r="S21" t="e">
            <v>#DIV/0!</v>
          </cell>
        </row>
        <row r="21">
          <cell r="U21">
            <v>12</v>
          </cell>
          <cell r="V21" t="e">
            <v>#DIV/0!</v>
          </cell>
          <cell r="W21">
            <v>0</v>
          </cell>
          <cell r="X21">
            <v>0</v>
          </cell>
          <cell r="Y21" t="e">
            <v>#DIV/0!</v>
          </cell>
          <cell r="Z21">
            <v>0</v>
          </cell>
          <cell r="AA21">
            <v>0</v>
          </cell>
          <cell r="AB21" t="e">
            <v>#DIV/0!</v>
          </cell>
        </row>
        <row r="21">
          <cell r="AD21">
            <v>8</v>
          </cell>
          <cell r="AE21" t="e">
            <v>#DIV/0!</v>
          </cell>
        </row>
        <row r="21">
          <cell r="AG21">
            <v>60</v>
          </cell>
          <cell r="AH21" t="e">
            <v>#DIV/0!</v>
          </cell>
        </row>
        <row r="21">
          <cell r="AJ21">
            <v>52</v>
          </cell>
          <cell r="AK21" t="e">
            <v>#DIV/0!</v>
          </cell>
        </row>
        <row r="21">
          <cell r="AM21">
            <v>16</v>
          </cell>
          <cell r="AN21" t="e">
            <v>#DIV/0!</v>
          </cell>
        </row>
        <row r="21">
          <cell r="AP21">
            <v>28</v>
          </cell>
          <cell r="AQ21" t="e">
            <v>#DIV/0!</v>
          </cell>
        </row>
        <row r="21">
          <cell r="AS21">
            <v>8</v>
          </cell>
          <cell r="AT21" t="e">
            <v>#DIV/0!</v>
          </cell>
        </row>
        <row r="21">
          <cell r="AV21">
            <v>4</v>
          </cell>
          <cell r="AW21" t="e">
            <v>#DIV/0!</v>
          </cell>
        </row>
        <row r="21">
          <cell r="AY21">
            <v>36</v>
          </cell>
          <cell r="AZ21" t="e">
            <v>#DIV/0!</v>
          </cell>
        </row>
        <row r="21">
          <cell r="BB21">
            <v>31</v>
          </cell>
          <cell r="BC21">
            <v>40</v>
          </cell>
        </row>
        <row r="21">
          <cell r="BE21">
            <v>40</v>
          </cell>
        </row>
        <row r="22">
          <cell r="C22" t="str">
            <v>H0681010013A0</v>
          </cell>
          <cell r="D22" t="str">
            <v>SHT0000877</v>
          </cell>
        </row>
        <row r="22">
          <cell r="AN22" t="e">
            <v>#DIV/0!</v>
          </cell>
          <cell r="AO22">
            <v>69</v>
          </cell>
          <cell r="AP22">
            <v>8</v>
          </cell>
          <cell r="AQ22">
            <v>0.115942028985507</v>
          </cell>
          <cell r="AR22">
            <v>14</v>
          </cell>
        </row>
        <row r="22">
          <cell r="AT22">
            <v>0</v>
          </cell>
        </row>
        <row r="22">
          <cell r="AV22">
            <v>82</v>
          </cell>
          <cell r="AW22" t="e">
            <v>#DIV/0!</v>
          </cell>
          <cell r="AX22">
            <v>6</v>
          </cell>
          <cell r="AY22">
            <v>6</v>
          </cell>
          <cell r="AZ22">
            <v>1</v>
          </cell>
        </row>
        <row r="22">
          <cell r="BD22">
            <v>0</v>
          </cell>
          <cell r="BE22">
            <v>0</v>
          </cell>
        </row>
        <row r="23">
          <cell r="C23" t="str">
            <v>H0681020004A0</v>
          </cell>
          <cell r="D23" t="str">
            <v>SHT0000878</v>
          </cell>
        </row>
        <row r="23">
          <cell r="AN23" t="e">
            <v>#DIV/0!</v>
          </cell>
          <cell r="AO23">
            <v>69</v>
          </cell>
          <cell r="AP23">
            <v>8</v>
          </cell>
          <cell r="AQ23">
            <v>0.115942028985507</v>
          </cell>
          <cell r="AR23">
            <v>14</v>
          </cell>
        </row>
        <row r="23">
          <cell r="AT23">
            <v>0</v>
          </cell>
        </row>
        <row r="23">
          <cell r="AV23">
            <v>83</v>
          </cell>
          <cell r="AW23" t="e">
            <v>#DIV/0!</v>
          </cell>
          <cell r="AX23">
            <v>12</v>
          </cell>
          <cell r="AY23">
            <v>12</v>
          </cell>
          <cell r="AZ23">
            <v>1</v>
          </cell>
        </row>
        <row r="23">
          <cell r="BD23">
            <v>0</v>
          </cell>
          <cell r="BE23">
            <v>0</v>
          </cell>
        </row>
        <row r="24">
          <cell r="C24" t="str">
            <v>H0681010014A0</v>
          </cell>
          <cell r="D24" t="str">
            <v>SHT0000885</v>
          </cell>
        </row>
        <row r="24">
          <cell r="AN24" t="e">
            <v>#DIV/0!</v>
          </cell>
        </row>
        <row r="24">
          <cell r="AQ24" t="e">
            <v>#DIV/0!</v>
          </cell>
          <cell r="AR24">
            <v>0</v>
          </cell>
        </row>
        <row r="24">
          <cell r="AT24" t="e">
            <v>#DIV/0!</v>
          </cell>
        </row>
        <row r="24">
          <cell r="AW24" t="e">
            <v>#DIV/0!</v>
          </cell>
          <cell r="AX24">
            <v>6</v>
          </cell>
          <cell r="AY24">
            <v>6</v>
          </cell>
          <cell r="AZ24">
            <v>1</v>
          </cell>
        </row>
        <row r="24">
          <cell r="BD24">
            <v>0</v>
          </cell>
          <cell r="BE24">
            <v>0</v>
          </cell>
        </row>
        <row r="25">
          <cell r="C25" t="str">
            <v>H0704010007A0</v>
          </cell>
          <cell r="D25" t="str">
            <v>SHT0000862</v>
          </cell>
        </row>
        <row r="25">
          <cell r="AN25" t="e">
            <v>#DIV/0!</v>
          </cell>
          <cell r="AO25">
            <v>69</v>
          </cell>
          <cell r="AP25">
            <v>8</v>
          </cell>
          <cell r="AQ25">
            <v>0.115942028985507</v>
          </cell>
          <cell r="AR25">
            <v>14</v>
          </cell>
        </row>
        <row r="25">
          <cell r="AT25">
            <v>0</v>
          </cell>
        </row>
        <row r="25">
          <cell r="AV25">
            <v>83</v>
          </cell>
          <cell r="AW25" t="e">
            <v>#DIV/0!</v>
          </cell>
          <cell r="AX25">
            <v>12</v>
          </cell>
          <cell r="AY25">
            <v>12</v>
          </cell>
          <cell r="AZ25">
            <v>1</v>
          </cell>
        </row>
        <row r="25">
          <cell r="BD25">
            <v>0</v>
          </cell>
          <cell r="BE25">
            <v>0</v>
          </cell>
        </row>
        <row r="26">
          <cell r="C26" t="str">
            <v>H0681050002A0</v>
          </cell>
          <cell r="D26" t="str">
            <v>SHT0000879</v>
          </cell>
        </row>
        <row r="26">
          <cell r="AN26" t="e">
            <v>#DIV/0!</v>
          </cell>
          <cell r="AO26">
            <v>69</v>
          </cell>
          <cell r="AP26">
            <v>8</v>
          </cell>
          <cell r="AQ26">
            <v>0.115942028985507</v>
          </cell>
          <cell r="AR26">
            <v>14</v>
          </cell>
        </row>
        <row r="26">
          <cell r="AT26">
            <v>0</v>
          </cell>
        </row>
        <row r="26">
          <cell r="AV26">
            <v>83</v>
          </cell>
          <cell r="AW26" t="e">
            <v>#DIV/0!</v>
          </cell>
          <cell r="AX26">
            <v>12</v>
          </cell>
          <cell r="AY26">
            <v>12</v>
          </cell>
          <cell r="AZ26">
            <v>1</v>
          </cell>
        </row>
        <row r="26">
          <cell r="BD26">
            <v>0</v>
          </cell>
          <cell r="BE26">
            <v>0</v>
          </cell>
        </row>
        <row r="27">
          <cell r="C27" t="str">
            <v>H0681010100A0</v>
          </cell>
          <cell r="D27" t="str">
            <v>SHT0012128</v>
          </cell>
        </row>
        <row r="27">
          <cell r="F27">
            <v>115</v>
          </cell>
          <cell r="G27">
            <v>58</v>
          </cell>
          <cell r="H27">
            <v>0.504347826086956</v>
          </cell>
          <cell r="I27">
            <v>25</v>
          </cell>
          <cell r="J27">
            <v>-0.568965517241379</v>
          </cell>
          <cell r="K27">
            <v>45</v>
          </cell>
          <cell r="L27">
            <v>1.8</v>
          </cell>
          <cell r="M27">
            <v>44</v>
          </cell>
          <cell r="N27">
            <v>-0.0222222222222222</v>
          </cell>
          <cell r="O27">
            <v>29</v>
          </cell>
          <cell r="P27">
            <v>0.659090909090909</v>
          </cell>
          <cell r="Q27">
            <v>45</v>
          </cell>
          <cell r="R27">
            <v>9</v>
          </cell>
          <cell r="S27">
            <v>0.2</v>
          </cell>
          <cell r="T27">
            <v>45</v>
          </cell>
          <cell r="U27">
            <v>9</v>
          </cell>
          <cell r="V27">
            <v>0.2</v>
          </cell>
          <cell r="W27">
            <v>23</v>
          </cell>
          <cell r="X27">
            <v>45</v>
          </cell>
          <cell r="Y27">
            <v>1.95652173913043</v>
          </cell>
          <cell r="Z27">
            <v>35</v>
          </cell>
          <cell r="AA27">
            <v>45</v>
          </cell>
          <cell r="AB27">
            <v>1.28571428571429</v>
          </cell>
          <cell r="AC27">
            <v>18</v>
          </cell>
          <cell r="AD27">
            <v>9</v>
          </cell>
          <cell r="AE27">
            <v>0.5</v>
          </cell>
          <cell r="AF27">
            <v>24</v>
          </cell>
          <cell r="AG27">
            <v>18</v>
          </cell>
          <cell r="AH27">
            <v>0.75</v>
          </cell>
          <cell r="AI27">
            <v>17</v>
          </cell>
          <cell r="AJ27">
            <v>61</v>
          </cell>
          <cell r="AK27">
            <v>3.58823529411765</v>
          </cell>
          <cell r="AL27">
            <v>150</v>
          </cell>
          <cell r="AM27">
            <v>9</v>
          </cell>
          <cell r="AN27">
            <v>0.06</v>
          </cell>
          <cell r="AO27">
            <v>133</v>
          </cell>
          <cell r="AP27">
            <v>14</v>
          </cell>
          <cell r="AQ27">
            <v>0.105263157894737</v>
          </cell>
          <cell r="AR27">
            <v>15</v>
          </cell>
          <cell r="AS27">
            <v>13</v>
          </cell>
          <cell r="AT27">
            <v>0.866666666666667</v>
          </cell>
          <cell r="AU27">
            <v>27</v>
          </cell>
          <cell r="AV27">
            <v>9</v>
          </cell>
          <cell r="AW27">
            <v>0.333333333333333</v>
          </cell>
          <cell r="AX27">
            <v>144</v>
          </cell>
          <cell r="AY27">
            <v>54</v>
          </cell>
          <cell r="AZ27">
            <v>0.375</v>
          </cell>
          <cell r="BA27">
            <v>120</v>
          </cell>
        </row>
        <row r="27">
          <cell r="BC27">
            <v>36</v>
          </cell>
        </row>
        <row r="27">
          <cell r="BE27">
            <v>36</v>
          </cell>
        </row>
        <row r="28">
          <cell r="C28" t="str">
            <v>H0681020100A0</v>
          </cell>
          <cell r="D28" t="str">
            <v>SHT0002500</v>
          </cell>
        </row>
        <row r="28">
          <cell r="T28">
            <v>45</v>
          </cell>
          <cell r="U28">
            <v>9</v>
          </cell>
          <cell r="V28">
            <v>0.2</v>
          </cell>
          <cell r="W28">
            <v>23</v>
          </cell>
          <cell r="X28">
            <v>45</v>
          </cell>
          <cell r="Y28">
            <v>1.95652173913043</v>
          </cell>
          <cell r="Z28">
            <v>35</v>
          </cell>
          <cell r="AA28">
            <v>45</v>
          </cell>
          <cell r="AB28">
            <v>1.28571428571429</v>
          </cell>
          <cell r="AC28">
            <v>18</v>
          </cell>
          <cell r="AD28">
            <v>9</v>
          </cell>
          <cell r="AE28">
            <v>0.5</v>
          </cell>
          <cell r="AF28">
            <v>24</v>
          </cell>
          <cell r="AG28">
            <v>18</v>
          </cell>
          <cell r="AH28">
            <v>0.75</v>
          </cell>
          <cell r="AI28">
            <v>17</v>
          </cell>
          <cell r="AJ28">
            <v>62</v>
          </cell>
          <cell r="AK28">
            <v>3.64705882352941</v>
          </cell>
          <cell r="AL28">
            <v>150</v>
          </cell>
          <cell r="AM28">
            <v>9</v>
          </cell>
          <cell r="AN28">
            <v>0.06</v>
          </cell>
          <cell r="AO28">
            <v>133</v>
          </cell>
          <cell r="AP28">
            <v>14</v>
          </cell>
          <cell r="AQ28">
            <v>0.105263157894737</v>
          </cell>
          <cell r="AR28">
            <v>15</v>
          </cell>
          <cell r="AS28">
            <v>13</v>
          </cell>
          <cell r="AT28">
            <v>0.866666666666667</v>
          </cell>
          <cell r="AU28">
            <v>27</v>
          </cell>
          <cell r="AV28">
            <v>9</v>
          </cell>
          <cell r="AW28">
            <v>0.333333333333333</v>
          </cell>
          <cell r="AX28">
            <v>144</v>
          </cell>
          <cell r="AY28">
            <v>54</v>
          </cell>
          <cell r="AZ28">
            <v>0.375</v>
          </cell>
          <cell r="BA28">
            <v>120</v>
          </cell>
        </row>
        <row r="28">
          <cell r="BC28">
            <v>36</v>
          </cell>
        </row>
        <row r="28">
          <cell r="BE28">
            <v>36</v>
          </cell>
        </row>
        <row r="29">
          <cell r="C29" t="str">
            <v>H470400000026</v>
          </cell>
          <cell r="D29" t="str">
            <v>SHT0013017</v>
          </cell>
        </row>
        <row r="29">
          <cell r="F29">
            <v>52</v>
          </cell>
          <cell r="G29">
            <v>149</v>
          </cell>
          <cell r="H29">
            <v>2.86538461538462</v>
          </cell>
          <cell r="I29">
            <v>32</v>
          </cell>
          <cell r="J29">
            <v>-0.785234899328859</v>
          </cell>
          <cell r="K29">
            <v>0</v>
          </cell>
          <cell r="L29">
            <v>0</v>
          </cell>
          <cell r="M29">
            <v>0</v>
          </cell>
          <cell r="N29" t="e">
            <v>#DIV/0!</v>
          </cell>
          <cell r="O29">
            <v>18</v>
          </cell>
          <cell r="P29" t="e">
            <v>#DIV/0!</v>
          </cell>
          <cell r="Q29">
            <v>32</v>
          </cell>
          <cell r="R29">
            <v>0</v>
          </cell>
          <cell r="S29">
            <v>0</v>
          </cell>
          <cell r="T29">
            <v>102</v>
          </cell>
          <cell r="U29">
            <v>18</v>
          </cell>
          <cell r="V29">
            <v>0.176470588235294</v>
          </cell>
          <cell r="W29">
            <v>2</v>
          </cell>
          <cell r="X29">
            <v>18</v>
          </cell>
          <cell r="Y29">
            <v>9</v>
          </cell>
          <cell r="Z29">
            <v>10</v>
          </cell>
          <cell r="AA29">
            <v>0</v>
          </cell>
          <cell r="AB29">
            <v>0</v>
          </cell>
          <cell r="AC29">
            <v>3</v>
          </cell>
          <cell r="AD29">
            <v>18</v>
          </cell>
          <cell r="AE29">
            <v>6</v>
          </cell>
          <cell r="AF29">
            <v>7</v>
          </cell>
          <cell r="AG29">
            <v>0</v>
          </cell>
          <cell r="AH29">
            <v>0</v>
          </cell>
          <cell r="AI29">
            <v>5</v>
          </cell>
          <cell r="AJ29">
            <v>18</v>
          </cell>
          <cell r="AK29">
            <v>3.6</v>
          </cell>
          <cell r="AL29">
            <v>8</v>
          </cell>
          <cell r="AM29">
            <v>0</v>
          </cell>
          <cell r="AN29">
            <v>0</v>
          </cell>
          <cell r="AO29">
            <v>6</v>
          </cell>
          <cell r="AP29">
            <v>0</v>
          </cell>
          <cell r="AQ29">
            <v>0</v>
          </cell>
          <cell r="AR29">
            <v>13</v>
          </cell>
          <cell r="AS29">
            <v>0</v>
          </cell>
          <cell r="AT29">
            <v>0</v>
          </cell>
          <cell r="AU29">
            <v>9</v>
          </cell>
          <cell r="AV29">
            <v>0</v>
          </cell>
          <cell r="AW29">
            <v>0</v>
          </cell>
          <cell r="AX29">
            <v>1</v>
          </cell>
        </row>
        <row r="29">
          <cell r="AZ29">
            <v>0</v>
          </cell>
        </row>
        <row r="29">
          <cell r="BD29">
            <v>0</v>
          </cell>
          <cell r="BE29">
            <v>0</v>
          </cell>
        </row>
        <row r="30">
          <cell r="C30" t="str">
            <v>H470400000027</v>
          </cell>
          <cell r="D30" t="str">
            <v>SHT0013018</v>
          </cell>
        </row>
        <row r="30">
          <cell r="F30">
            <v>167</v>
          </cell>
          <cell r="G30">
            <v>138</v>
          </cell>
          <cell r="H30">
            <v>0.826347305389222</v>
          </cell>
          <cell r="I30">
            <v>130</v>
          </cell>
          <cell r="J30">
            <v>-0.0579710144927536</v>
          </cell>
          <cell r="K30">
            <v>72</v>
          </cell>
          <cell r="L30">
            <v>0.553846153846154</v>
          </cell>
          <cell r="M30">
            <v>117</v>
          </cell>
          <cell r="N30">
            <v>0.625</v>
          </cell>
          <cell r="O30">
            <v>90</v>
          </cell>
          <cell r="P30">
            <v>0.769230769230769</v>
          </cell>
          <cell r="Q30">
            <v>159</v>
          </cell>
          <cell r="R30">
            <v>103</v>
          </cell>
          <cell r="S30">
            <v>0.647798742138365</v>
          </cell>
          <cell r="T30">
            <v>117</v>
          </cell>
          <cell r="U30">
            <v>0</v>
          </cell>
          <cell r="V30">
            <v>0</v>
          </cell>
          <cell r="W30">
            <v>57</v>
          </cell>
          <cell r="X30">
            <v>72</v>
          </cell>
          <cell r="Y30">
            <v>1.26315789473684</v>
          </cell>
          <cell r="Z30">
            <v>84</v>
          </cell>
          <cell r="AA30">
            <v>90</v>
          </cell>
          <cell r="AB30">
            <v>1.07142857142857</v>
          </cell>
          <cell r="AC30">
            <v>48</v>
          </cell>
          <cell r="AD30">
            <v>72</v>
          </cell>
          <cell r="AE30">
            <v>1.5</v>
          </cell>
          <cell r="AF30">
            <v>82</v>
          </cell>
          <cell r="AG30">
            <v>90</v>
          </cell>
          <cell r="AH30">
            <v>1.09756097560976</v>
          </cell>
          <cell r="AI30">
            <v>69</v>
          </cell>
          <cell r="AJ30">
            <v>36</v>
          </cell>
          <cell r="AK30">
            <v>0.521739130434783</v>
          </cell>
          <cell r="AL30">
            <v>43</v>
          </cell>
          <cell r="AM30">
            <v>54</v>
          </cell>
          <cell r="AN30">
            <v>1.25581395348837</v>
          </cell>
          <cell r="AO30">
            <v>49</v>
          </cell>
          <cell r="AP30">
            <v>18</v>
          </cell>
          <cell r="AQ30">
            <v>0.36734693877551</v>
          </cell>
          <cell r="AR30">
            <v>49</v>
          </cell>
          <cell r="AS30">
            <v>108</v>
          </cell>
          <cell r="AT30">
            <v>2.20408163265306</v>
          </cell>
          <cell r="AU30">
            <v>21</v>
          </cell>
          <cell r="AV30">
            <v>36</v>
          </cell>
          <cell r="AW30">
            <v>1.71428571428571</v>
          </cell>
          <cell r="AX30">
            <v>3</v>
          </cell>
        </row>
        <row r="30">
          <cell r="AZ30">
            <v>0</v>
          </cell>
        </row>
        <row r="30">
          <cell r="BC30">
            <v>1</v>
          </cell>
          <cell r="BD30">
            <v>3</v>
          </cell>
          <cell r="BE30">
            <v>4</v>
          </cell>
        </row>
        <row r="31">
          <cell r="C31" t="str">
            <v>H470400000213</v>
          </cell>
          <cell r="D31" t="str">
            <v>SHT0013025</v>
          </cell>
        </row>
        <row r="31">
          <cell r="F31">
            <v>52</v>
          </cell>
          <cell r="G31">
            <v>206</v>
          </cell>
          <cell r="H31">
            <v>3.96153846153846</v>
          </cell>
          <cell r="I31">
            <v>32</v>
          </cell>
          <cell r="J31">
            <v>-0.844660194174757</v>
          </cell>
          <cell r="K31">
            <v>0</v>
          </cell>
          <cell r="L31">
            <v>0</v>
          </cell>
          <cell r="M31">
            <v>0</v>
          </cell>
          <cell r="N31" t="e">
            <v>#DIV/0!</v>
          </cell>
          <cell r="O31">
            <v>18</v>
          </cell>
          <cell r="P31" t="e">
            <v>#DIV/0!</v>
          </cell>
          <cell r="Q31">
            <v>32</v>
          </cell>
        </row>
        <row r="31">
          <cell r="S31">
            <v>0</v>
          </cell>
          <cell r="T31">
            <v>102</v>
          </cell>
          <cell r="U31">
            <v>18</v>
          </cell>
          <cell r="V31">
            <v>0.176470588235294</v>
          </cell>
          <cell r="W31">
            <v>2</v>
          </cell>
          <cell r="X31">
            <v>18</v>
          </cell>
          <cell r="Y31">
            <v>9</v>
          </cell>
          <cell r="Z31">
            <v>10</v>
          </cell>
          <cell r="AA31">
            <v>0</v>
          </cell>
          <cell r="AB31">
            <v>0</v>
          </cell>
          <cell r="AC31">
            <v>3</v>
          </cell>
          <cell r="AD31">
            <v>0</v>
          </cell>
          <cell r="AE31">
            <v>0</v>
          </cell>
          <cell r="AF31">
            <v>7</v>
          </cell>
          <cell r="AG31">
            <v>0</v>
          </cell>
          <cell r="AH31">
            <v>0</v>
          </cell>
          <cell r="AI31">
            <v>5</v>
          </cell>
          <cell r="AJ31">
            <v>18</v>
          </cell>
          <cell r="AK31">
            <v>3.6</v>
          </cell>
          <cell r="AL31">
            <v>8</v>
          </cell>
          <cell r="AM31">
            <v>0</v>
          </cell>
          <cell r="AN31">
            <v>0</v>
          </cell>
          <cell r="AO31">
            <v>6</v>
          </cell>
          <cell r="AP31">
            <v>0</v>
          </cell>
          <cell r="AQ31">
            <v>0</v>
          </cell>
          <cell r="AR31">
            <v>13</v>
          </cell>
          <cell r="AS31">
            <v>18</v>
          </cell>
          <cell r="AT31">
            <v>1.38461538461538</v>
          </cell>
          <cell r="AU31">
            <v>9</v>
          </cell>
          <cell r="AV31">
            <v>0</v>
          </cell>
          <cell r="AW31">
            <v>0</v>
          </cell>
          <cell r="AX31">
            <v>1</v>
          </cell>
        </row>
        <row r="31">
          <cell r="AZ31">
            <v>0</v>
          </cell>
        </row>
        <row r="31">
          <cell r="BD31">
            <v>0</v>
          </cell>
          <cell r="BE31">
            <v>0</v>
          </cell>
        </row>
        <row r="32">
          <cell r="C32" t="str">
            <v>H470400000214</v>
          </cell>
          <cell r="D32" t="str">
            <v>SHT0013026</v>
          </cell>
        </row>
        <row r="32">
          <cell r="F32">
            <v>154</v>
          </cell>
          <cell r="G32">
            <v>111</v>
          </cell>
          <cell r="H32">
            <v>0.720779220779221</v>
          </cell>
          <cell r="I32">
            <v>130</v>
          </cell>
          <cell r="J32">
            <v>0.171171171171171</v>
          </cell>
          <cell r="K32">
            <v>106</v>
          </cell>
          <cell r="L32">
            <v>0.815384615384615</v>
          </cell>
          <cell r="M32">
            <v>93</v>
          </cell>
          <cell r="N32">
            <v>-0.122641509433962</v>
          </cell>
          <cell r="O32">
            <v>36</v>
          </cell>
          <cell r="P32">
            <v>0.387096774193548</v>
          </cell>
          <cell r="Q32">
            <v>93</v>
          </cell>
          <cell r="R32">
            <v>80</v>
          </cell>
          <cell r="S32">
            <v>0.860215053763441</v>
          </cell>
          <cell r="T32">
            <v>117</v>
          </cell>
          <cell r="U32">
            <v>0</v>
          </cell>
          <cell r="V32">
            <v>0</v>
          </cell>
          <cell r="W32">
            <v>57</v>
          </cell>
          <cell r="X32">
            <v>54</v>
          </cell>
          <cell r="Y32">
            <v>0.947368421052632</v>
          </cell>
          <cell r="Z32">
            <v>74</v>
          </cell>
          <cell r="AA32">
            <v>72</v>
          </cell>
          <cell r="AB32">
            <v>0.972972972972973</v>
          </cell>
          <cell r="AC32">
            <v>48</v>
          </cell>
          <cell r="AD32">
            <v>72</v>
          </cell>
          <cell r="AE32">
            <v>1.5</v>
          </cell>
          <cell r="AF32">
            <v>72</v>
          </cell>
          <cell r="AG32">
            <v>90</v>
          </cell>
          <cell r="AH32">
            <v>1.25</v>
          </cell>
          <cell r="AI32">
            <v>69</v>
          </cell>
          <cell r="AJ32">
            <v>36</v>
          </cell>
          <cell r="AK32">
            <v>0.521739130434783</v>
          </cell>
          <cell r="AL32">
            <v>43</v>
          </cell>
          <cell r="AM32">
            <v>72</v>
          </cell>
          <cell r="AN32">
            <v>1.67441860465116</v>
          </cell>
          <cell r="AO32">
            <v>49</v>
          </cell>
          <cell r="AP32">
            <v>18</v>
          </cell>
          <cell r="AQ32">
            <v>0.36734693877551</v>
          </cell>
          <cell r="AR32">
            <v>49</v>
          </cell>
          <cell r="AS32">
            <v>108</v>
          </cell>
          <cell r="AT32">
            <v>2.20408163265306</v>
          </cell>
          <cell r="AU32">
            <v>21</v>
          </cell>
          <cell r="AV32">
            <v>40</v>
          </cell>
          <cell r="AW32">
            <v>1.9047619047619</v>
          </cell>
          <cell r="AX32">
            <v>2</v>
          </cell>
        </row>
        <row r="32">
          <cell r="AZ32">
            <v>0</v>
          </cell>
        </row>
        <row r="32">
          <cell r="BD32">
            <v>4</v>
          </cell>
          <cell r="BE32">
            <v>4</v>
          </cell>
        </row>
        <row r="33">
          <cell r="C33" t="str">
            <v>H570400000045</v>
          </cell>
          <cell r="D33" t="str">
            <v>SHT0014345</v>
          </cell>
        </row>
        <row r="33">
          <cell r="H33" t="e">
            <v>#DIV/0!</v>
          </cell>
        </row>
        <row r="33">
          <cell r="J33" t="e">
            <v>#DIV/0!</v>
          </cell>
        </row>
        <row r="33">
          <cell r="L33" t="e">
            <v>#DIV/0!</v>
          </cell>
          <cell r="M33">
            <v>0</v>
          </cell>
          <cell r="N33" t="e">
            <v>#DIV/0!</v>
          </cell>
          <cell r="O33">
            <v>4</v>
          </cell>
          <cell r="P33" t="e">
            <v>#DIV/0!</v>
          </cell>
          <cell r="Q33">
            <v>54</v>
          </cell>
          <cell r="R33">
            <v>46</v>
          </cell>
          <cell r="S33">
            <v>0.851851851851852</v>
          </cell>
          <cell r="T33">
            <v>80</v>
          </cell>
          <cell r="U33">
            <v>90</v>
          </cell>
          <cell r="V33">
            <v>1.125</v>
          </cell>
          <cell r="W33">
            <v>125</v>
          </cell>
          <cell r="X33">
            <v>38</v>
          </cell>
          <cell r="Y33">
            <v>0.304</v>
          </cell>
          <cell r="Z33">
            <v>135</v>
          </cell>
          <cell r="AA33">
            <v>88</v>
          </cell>
          <cell r="AB33">
            <v>0.651851851851852</v>
          </cell>
          <cell r="AC33">
            <v>120</v>
          </cell>
          <cell r="AD33">
            <v>65</v>
          </cell>
          <cell r="AE33">
            <v>0.541666666666667</v>
          </cell>
          <cell r="AF33">
            <v>180</v>
          </cell>
          <cell r="AG33">
            <v>115</v>
          </cell>
          <cell r="AH33">
            <v>0.638888888888889</v>
          </cell>
          <cell r="AI33">
            <v>380</v>
          </cell>
          <cell r="AJ33">
            <v>360</v>
          </cell>
          <cell r="AK33">
            <v>0.947368421052632</v>
          </cell>
          <cell r="AL33">
            <v>305</v>
          </cell>
          <cell r="AM33">
            <v>139</v>
          </cell>
          <cell r="AN33">
            <v>0.455737704918033</v>
          </cell>
          <cell r="AO33">
            <v>180</v>
          </cell>
          <cell r="AP33">
            <v>196</v>
          </cell>
          <cell r="AQ33">
            <v>1.08888888888889</v>
          </cell>
          <cell r="AR33">
            <v>103</v>
          </cell>
          <cell r="AS33">
            <v>126</v>
          </cell>
          <cell r="AT33">
            <v>1.22330097087379</v>
          </cell>
          <cell r="AU33">
            <v>182</v>
          </cell>
          <cell r="AV33">
            <v>192</v>
          </cell>
          <cell r="AW33">
            <v>1.05494505494505</v>
          </cell>
          <cell r="AX33">
            <v>225</v>
          </cell>
          <cell r="AY33">
            <v>247</v>
          </cell>
          <cell r="AZ33">
            <v>1.09777777777778</v>
          </cell>
          <cell r="BA33">
            <v>320</v>
          </cell>
          <cell r="BB33">
            <v>126</v>
          </cell>
          <cell r="BC33">
            <v>395</v>
          </cell>
          <cell r="BD33">
            <v>157</v>
          </cell>
          <cell r="BE33">
            <v>552</v>
          </cell>
        </row>
        <row r="34">
          <cell r="C34" t="str">
            <v>H570400000046</v>
          </cell>
          <cell r="D34" t="str">
            <v>SHT0014351</v>
          </cell>
        </row>
        <row r="34">
          <cell r="H34" t="e">
            <v>#DIV/0!</v>
          </cell>
        </row>
        <row r="34">
          <cell r="J34" t="e">
            <v>#DIV/0!</v>
          </cell>
        </row>
        <row r="34">
          <cell r="L34" t="e">
            <v>#DIV/0!</v>
          </cell>
          <cell r="M34">
            <v>0</v>
          </cell>
          <cell r="N34" t="e">
            <v>#DIV/0!</v>
          </cell>
          <cell r="O34">
            <v>4</v>
          </cell>
          <cell r="P34" t="e">
            <v>#DIV/0!</v>
          </cell>
          <cell r="Q34">
            <v>54</v>
          </cell>
          <cell r="R34">
            <v>45</v>
          </cell>
          <cell r="S34">
            <v>0.833333333333333</v>
          </cell>
          <cell r="T34">
            <v>80</v>
          </cell>
          <cell r="U34">
            <v>90</v>
          </cell>
          <cell r="V34">
            <v>1.125</v>
          </cell>
          <cell r="W34">
            <v>125</v>
          </cell>
          <cell r="X34">
            <v>38</v>
          </cell>
          <cell r="Y34">
            <v>0.304</v>
          </cell>
          <cell r="Z34">
            <v>135</v>
          </cell>
          <cell r="AA34">
            <v>90</v>
          </cell>
          <cell r="AB34">
            <v>0.666666666666667</v>
          </cell>
          <cell r="AC34">
            <v>120</v>
          </cell>
          <cell r="AD34">
            <v>72</v>
          </cell>
          <cell r="AE34">
            <v>0.6</v>
          </cell>
          <cell r="AF34">
            <v>180</v>
          </cell>
          <cell r="AG34">
            <v>115</v>
          </cell>
          <cell r="AH34">
            <v>0.638888888888889</v>
          </cell>
          <cell r="AI34">
            <v>380</v>
          </cell>
          <cell r="AJ34">
            <v>360</v>
          </cell>
          <cell r="AK34">
            <v>0.947368421052632</v>
          </cell>
          <cell r="AL34">
            <v>305</v>
          </cell>
          <cell r="AM34">
            <v>126</v>
          </cell>
          <cell r="AN34">
            <v>0.413114754098361</v>
          </cell>
          <cell r="AO34">
            <v>180</v>
          </cell>
          <cell r="AP34">
            <v>196</v>
          </cell>
          <cell r="AQ34">
            <v>1.08888888888889</v>
          </cell>
          <cell r="AR34">
            <v>103</v>
          </cell>
          <cell r="AS34">
            <v>126</v>
          </cell>
          <cell r="AT34">
            <v>1.22330097087379</v>
          </cell>
          <cell r="AU34">
            <v>182</v>
          </cell>
          <cell r="AV34">
            <v>181</v>
          </cell>
          <cell r="AW34">
            <v>0.994505494505495</v>
          </cell>
          <cell r="AX34">
            <v>225</v>
          </cell>
          <cell r="AY34">
            <v>247</v>
          </cell>
          <cell r="AZ34">
            <v>1.09777777777778</v>
          </cell>
          <cell r="BA34">
            <v>320</v>
          </cell>
          <cell r="BB34">
            <v>126</v>
          </cell>
          <cell r="BC34">
            <v>395</v>
          </cell>
          <cell r="BD34">
            <v>157</v>
          </cell>
          <cell r="BE34">
            <v>552</v>
          </cell>
        </row>
        <row r="35">
          <cell r="C35" t="str">
            <v>H470400000211</v>
          </cell>
          <cell r="D35" t="str">
            <v>SHT0013023</v>
          </cell>
        </row>
        <row r="35">
          <cell r="F35">
            <v>267</v>
          </cell>
          <cell r="G35">
            <v>381</v>
          </cell>
          <cell r="H35">
            <v>1.42696629213483</v>
          </cell>
          <cell r="I35">
            <v>401</v>
          </cell>
          <cell r="J35">
            <v>0.05249343832021</v>
          </cell>
          <cell r="K35">
            <v>192</v>
          </cell>
          <cell r="L35">
            <v>0.478802992518703</v>
          </cell>
          <cell r="M35">
            <v>310</v>
          </cell>
          <cell r="N35">
            <v>0.614583333333333</v>
          </cell>
          <cell r="O35">
            <v>144</v>
          </cell>
          <cell r="P35">
            <v>0.464516129032258</v>
          </cell>
          <cell r="Q35">
            <v>521</v>
          </cell>
          <cell r="R35">
            <v>450</v>
          </cell>
          <cell r="S35">
            <v>0.863723608445297</v>
          </cell>
          <cell r="T35">
            <v>298</v>
          </cell>
          <cell r="U35">
            <v>90</v>
          </cell>
          <cell r="V35">
            <v>0.302013422818792</v>
          </cell>
          <cell r="W35">
            <v>220</v>
          </cell>
          <cell r="X35">
            <v>62</v>
          </cell>
          <cell r="Y35">
            <v>0.281818181818182</v>
          </cell>
          <cell r="Z35">
            <v>306</v>
          </cell>
          <cell r="AA35">
            <v>324</v>
          </cell>
          <cell r="AB35">
            <v>1.05882352941176</v>
          </cell>
          <cell r="AC35">
            <v>289</v>
          </cell>
          <cell r="AD35">
            <v>306</v>
          </cell>
          <cell r="AE35">
            <v>1.05882352941176</v>
          </cell>
          <cell r="AF35">
            <v>407</v>
          </cell>
          <cell r="AG35">
            <v>486</v>
          </cell>
          <cell r="AH35">
            <v>1.19410319410319</v>
          </cell>
          <cell r="AI35">
            <v>567</v>
          </cell>
          <cell r="AJ35">
            <v>810</v>
          </cell>
          <cell r="AK35">
            <v>1.42857142857143</v>
          </cell>
          <cell r="AL35">
            <v>470</v>
          </cell>
          <cell r="AM35">
            <v>187</v>
          </cell>
          <cell r="AN35">
            <v>0.397872340425532</v>
          </cell>
          <cell r="AO35">
            <v>458</v>
          </cell>
          <cell r="AP35">
            <v>316</v>
          </cell>
          <cell r="AQ35">
            <v>0.689956331877729</v>
          </cell>
          <cell r="AR35">
            <v>307</v>
          </cell>
          <cell r="AS35">
            <v>234</v>
          </cell>
          <cell r="AT35">
            <v>0.762214983713355</v>
          </cell>
          <cell r="AU35">
            <v>222</v>
          </cell>
          <cell r="AV35">
            <v>306</v>
          </cell>
          <cell r="AW35">
            <v>1.37837837837838</v>
          </cell>
          <cell r="AX35">
            <v>438</v>
          </cell>
          <cell r="AY35">
            <v>342</v>
          </cell>
          <cell r="AZ35">
            <v>0.780821917808219</v>
          </cell>
          <cell r="BA35">
            <v>301</v>
          </cell>
          <cell r="BB35">
            <v>216</v>
          </cell>
          <cell r="BC35">
            <v>500</v>
          </cell>
          <cell r="BD35">
            <v>325</v>
          </cell>
          <cell r="BE35">
            <v>825</v>
          </cell>
        </row>
        <row r="36">
          <cell r="C36" t="str">
            <v>H470400000158</v>
          </cell>
          <cell r="D36" t="str">
            <v>SHT0013015</v>
          </cell>
        </row>
        <row r="36">
          <cell r="F36">
            <v>282</v>
          </cell>
          <cell r="G36">
            <v>435</v>
          </cell>
          <cell r="H36">
            <v>1.54255319148936</v>
          </cell>
          <cell r="I36">
            <v>420</v>
          </cell>
          <cell r="J36">
            <v>-0.0344827586206897</v>
          </cell>
          <cell r="K36">
            <v>162</v>
          </cell>
          <cell r="L36">
            <v>0.385714285714286</v>
          </cell>
          <cell r="M36">
            <v>312</v>
          </cell>
          <cell r="N36">
            <v>0.925925925925926</v>
          </cell>
          <cell r="O36">
            <v>190</v>
          </cell>
          <cell r="P36">
            <v>0.608974358974359</v>
          </cell>
          <cell r="Q36">
            <v>528</v>
          </cell>
          <cell r="R36">
            <v>468</v>
          </cell>
          <cell r="S36">
            <v>0.886363636363636</v>
          </cell>
          <cell r="T36">
            <v>307</v>
          </cell>
          <cell r="U36">
            <v>143</v>
          </cell>
          <cell r="V36">
            <v>0.465798045602606</v>
          </cell>
          <cell r="W36">
            <v>237</v>
          </cell>
          <cell r="X36">
            <v>90</v>
          </cell>
          <cell r="Y36">
            <v>0.379746835443038</v>
          </cell>
          <cell r="Z36">
            <v>366</v>
          </cell>
          <cell r="AA36">
            <v>375</v>
          </cell>
          <cell r="AB36">
            <v>1.02459016393443</v>
          </cell>
          <cell r="AC36">
            <v>323</v>
          </cell>
          <cell r="AD36">
            <v>441</v>
          </cell>
          <cell r="AE36">
            <v>1.36532507739938</v>
          </cell>
          <cell r="AF36">
            <v>489</v>
          </cell>
          <cell r="AG36">
            <v>540</v>
          </cell>
          <cell r="AH36">
            <v>1.10429447852761</v>
          </cell>
          <cell r="AI36">
            <v>646</v>
          </cell>
          <cell r="AJ36">
            <v>832</v>
          </cell>
          <cell r="AK36">
            <v>1.28792569659443</v>
          </cell>
          <cell r="AL36">
            <v>521</v>
          </cell>
          <cell r="AM36">
            <v>200</v>
          </cell>
          <cell r="AN36">
            <v>0.383877159309021</v>
          </cell>
          <cell r="AO36">
            <v>477</v>
          </cell>
          <cell r="AP36">
            <v>316</v>
          </cell>
          <cell r="AQ36">
            <v>0.662473794549266</v>
          </cell>
          <cell r="AR36">
            <v>378</v>
          </cell>
          <cell r="AS36">
            <v>234</v>
          </cell>
          <cell r="AT36">
            <v>0.619047619047619</v>
          </cell>
          <cell r="AU36">
            <v>302</v>
          </cell>
          <cell r="AV36">
            <v>306</v>
          </cell>
          <cell r="AW36">
            <v>1.01324503311258</v>
          </cell>
          <cell r="AX36">
            <v>441</v>
          </cell>
          <cell r="AY36">
            <v>360</v>
          </cell>
          <cell r="AZ36">
            <v>0.816326530612245</v>
          </cell>
          <cell r="BA36">
            <v>320</v>
          </cell>
          <cell r="BB36">
            <v>216</v>
          </cell>
          <cell r="BC36">
            <v>528</v>
          </cell>
          <cell r="BD36">
            <v>341</v>
          </cell>
          <cell r="BE36">
            <v>869</v>
          </cell>
        </row>
        <row r="37">
          <cell r="C37" t="str">
            <v>H470400000028</v>
          </cell>
          <cell r="D37" t="str">
            <v>SHT0013019</v>
          </cell>
        </row>
        <row r="37">
          <cell r="AV37">
            <v>0</v>
          </cell>
          <cell r="AW37" t="e">
            <v>#DIV/0!</v>
          </cell>
          <cell r="AX37">
            <v>3</v>
          </cell>
          <cell r="AY37">
            <v>6</v>
          </cell>
          <cell r="AZ37">
            <v>2</v>
          </cell>
          <cell r="BA37">
            <v>2</v>
          </cell>
        </row>
        <row r="37">
          <cell r="BC37">
            <v>18</v>
          </cell>
        </row>
        <row r="37">
          <cell r="BE37">
            <v>18</v>
          </cell>
        </row>
        <row r="38">
          <cell r="C38" t="str">
            <v>H470400000212</v>
          </cell>
          <cell r="D38" t="str">
            <v>SHT0013024</v>
          </cell>
        </row>
        <row r="38">
          <cell r="AV38">
            <v>0</v>
          </cell>
          <cell r="AW38" t="e">
            <v>#DIV/0!</v>
          </cell>
          <cell r="AX38">
            <v>3</v>
          </cell>
          <cell r="AY38">
            <v>10</v>
          </cell>
          <cell r="AZ38">
            <v>3.33333333333333</v>
          </cell>
          <cell r="BA38">
            <v>1</v>
          </cell>
        </row>
        <row r="38">
          <cell r="BC38">
            <v>18</v>
          </cell>
        </row>
        <row r="38">
          <cell r="BE38">
            <v>18</v>
          </cell>
        </row>
        <row r="39">
          <cell r="C39" t="str">
            <v>H4704010220A0</v>
          </cell>
          <cell r="D39" t="str">
            <v>SHT0000848</v>
          </cell>
        </row>
        <row r="39">
          <cell r="AU39">
            <v>26</v>
          </cell>
          <cell r="AV39">
            <v>18</v>
          </cell>
          <cell r="AW39">
            <v>0.692307692307692</v>
          </cell>
          <cell r="AX39">
            <v>4</v>
          </cell>
          <cell r="AY39">
            <v>20</v>
          </cell>
          <cell r="AZ39">
            <v>5</v>
          </cell>
          <cell r="BA39">
            <v>10</v>
          </cell>
          <cell r="BB39">
            <v>10</v>
          </cell>
          <cell r="BC39">
            <v>42</v>
          </cell>
        </row>
        <row r="39">
          <cell r="BE39">
            <v>42</v>
          </cell>
        </row>
        <row r="40">
          <cell r="C40" t="str">
            <v>H4704010208A0</v>
          </cell>
          <cell r="D40" t="str">
            <v>SHT0000868</v>
          </cell>
        </row>
        <row r="40">
          <cell r="F40">
            <v>35</v>
          </cell>
          <cell r="G40">
            <v>90</v>
          </cell>
          <cell r="H40">
            <v>2.57142857142857</v>
          </cell>
          <cell r="I40">
            <v>68</v>
          </cell>
          <cell r="J40">
            <v>-0.244444444444444</v>
          </cell>
          <cell r="K40">
            <v>36</v>
          </cell>
          <cell r="L40">
            <v>0.529411764705882</v>
          </cell>
          <cell r="M40">
            <v>42</v>
          </cell>
          <cell r="N40">
            <v>0.166666666666667</v>
          </cell>
          <cell r="O40">
            <v>72</v>
          </cell>
          <cell r="P40">
            <v>1.71428571428571</v>
          </cell>
          <cell r="Q40">
            <v>109</v>
          </cell>
          <cell r="R40">
            <v>36</v>
          </cell>
          <cell r="S40">
            <v>0.330275229357798</v>
          </cell>
        </row>
        <row r="40">
          <cell r="U40">
            <v>54</v>
          </cell>
          <cell r="V40" t="e">
            <v>#DIV/0!</v>
          </cell>
          <cell r="W40">
            <v>2</v>
          </cell>
          <cell r="X40">
            <v>0</v>
          </cell>
          <cell r="Y40">
            <v>0</v>
          </cell>
          <cell r="Z40">
            <v>23</v>
          </cell>
          <cell r="AA40">
            <v>0</v>
          </cell>
          <cell r="AB40">
            <v>0</v>
          </cell>
          <cell r="AC40">
            <v>17</v>
          </cell>
          <cell r="AD40">
            <v>16</v>
          </cell>
          <cell r="AE40">
            <v>0.941176470588235</v>
          </cell>
          <cell r="AF40">
            <v>7</v>
          </cell>
          <cell r="AG40">
            <v>0</v>
          </cell>
          <cell r="AH40">
            <v>0</v>
          </cell>
          <cell r="AI40">
            <v>14</v>
          </cell>
          <cell r="AJ40">
            <v>2</v>
          </cell>
          <cell r="AK40">
            <v>0.142857142857143</v>
          </cell>
          <cell r="AL40">
            <v>17</v>
          </cell>
          <cell r="AM40">
            <v>11</v>
          </cell>
          <cell r="AN40">
            <v>0.647058823529412</v>
          </cell>
          <cell r="AO40">
            <v>97</v>
          </cell>
          <cell r="AP40">
            <v>50</v>
          </cell>
          <cell r="AQ40">
            <v>0.515463917525773</v>
          </cell>
          <cell r="AR40">
            <v>121</v>
          </cell>
          <cell r="AS40">
            <v>132</v>
          </cell>
          <cell r="AT40">
            <v>1.09090909090909</v>
          </cell>
          <cell r="AU40">
            <v>80</v>
          </cell>
          <cell r="AV40">
            <v>18</v>
          </cell>
          <cell r="AW40">
            <v>0.225</v>
          </cell>
          <cell r="AX40">
            <v>97</v>
          </cell>
          <cell r="AY40">
            <v>168</v>
          </cell>
          <cell r="AZ40">
            <v>1.7319587628866</v>
          </cell>
          <cell r="BA40">
            <v>57</v>
          </cell>
          <cell r="BB40">
            <v>8</v>
          </cell>
          <cell r="BC40">
            <v>100</v>
          </cell>
        </row>
        <row r="40">
          <cell r="BE40">
            <v>100</v>
          </cell>
        </row>
        <row r="41">
          <cell r="C41" t="str">
            <v>H4704010102A0</v>
          </cell>
          <cell r="D41" t="str">
            <v>SHT0000844</v>
          </cell>
        </row>
        <row r="41">
          <cell r="F41">
            <v>127</v>
          </cell>
          <cell r="G41">
            <v>409</v>
          </cell>
          <cell r="H41">
            <v>3.22047244094488</v>
          </cell>
          <cell r="I41">
            <v>535</v>
          </cell>
          <cell r="J41">
            <v>0.308068459657702</v>
          </cell>
          <cell r="K41">
            <v>558</v>
          </cell>
          <cell r="L41">
            <v>1.04299065420561</v>
          </cell>
          <cell r="M41">
            <v>700</v>
          </cell>
          <cell r="N41">
            <v>0.254480286738351</v>
          </cell>
          <cell r="O41">
            <v>198</v>
          </cell>
          <cell r="P41">
            <v>0.282857142857143</v>
          </cell>
          <cell r="Q41">
            <v>311</v>
          </cell>
          <cell r="R41">
            <v>72</v>
          </cell>
          <cell r="S41">
            <v>0.231511254019293</v>
          </cell>
          <cell r="T41">
            <v>535</v>
          </cell>
          <cell r="U41">
            <v>736</v>
          </cell>
          <cell r="V41">
            <v>1.37570093457944</v>
          </cell>
          <cell r="W41">
            <v>511</v>
          </cell>
          <cell r="X41">
            <v>206</v>
          </cell>
          <cell r="Y41">
            <v>0.403131115459883</v>
          </cell>
          <cell r="Z41">
            <v>495</v>
          </cell>
          <cell r="AA41">
            <v>953</v>
          </cell>
          <cell r="AB41">
            <v>1.92525252525253</v>
          </cell>
          <cell r="AC41">
            <v>462</v>
          </cell>
          <cell r="AD41">
            <v>540</v>
          </cell>
          <cell r="AE41">
            <v>1.16883116883117</v>
          </cell>
          <cell r="AF41">
            <v>587</v>
          </cell>
          <cell r="AG41">
            <v>666</v>
          </cell>
          <cell r="AH41">
            <v>1.13458262350937</v>
          </cell>
          <cell r="AI41">
            <v>1173</v>
          </cell>
          <cell r="AJ41">
            <v>1354</v>
          </cell>
          <cell r="AK41">
            <v>1.15430520034101</v>
          </cell>
          <cell r="AL41">
            <v>1451</v>
          </cell>
          <cell r="AM41">
            <v>916</v>
          </cell>
          <cell r="AN41">
            <v>0.631288766368022</v>
          </cell>
          <cell r="AO41">
            <v>1051</v>
          </cell>
          <cell r="AP41">
            <v>1712</v>
          </cell>
          <cell r="AQ41">
            <v>1.62892483349191</v>
          </cell>
          <cell r="AR41">
            <v>1209</v>
          </cell>
          <cell r="AS41">
            <v>252</v>
          </cell>
          <cell r="AT41">
            <v>0.208436724565757</v>
          </cell>
          <cell r="AU41">
            <v>1136</v>
          </cell>
          <cell r="AV41">
            <v>810</v>
          </cell>
          <cell r="AW41">
            <v>0.713028169014085</v>
          </cell>
          <cell r="AX41">
            <v>891</v>
          </cell>
          <cell r="AY41">
            <v>234</v>
          </cell>
          <cell r="AZ41">
            <v>0.262626262626263</v>
          </cell>
          <cell r="BA41">
            <v>1090</v>
          </cell>
          <cell r="BB41">
            <v>324</v>
          </cell>
          <cell r="BC41">
            <v>844</v>
          </cell>
          <cell r="BD41">
            <v>152</v>
          </cell>
          <cell r="BE41">
            <v>996</v>
          </cell>
        </row>
        <row r="42">
          <cell r="C42" t="str">
            <v>H470400000002</v>
          </cell>
          <cell r="D42" t="str">
            <v>SHT0000899</v>
          </cell>
        </row>
        <row r="42">
          <cell r="F42">
            <v>0</v>
          </cell>
          <cell r="G42">
            <v>714</v>
          </cell>
          <cell r="H42" t="e">
            <v>#DIV/0!</v>
          </cell>
          <cell r="I42">
            <v>624</v>
          </cell>
          <cell r="J42">
            <v>-0.126050420168067</v>
          </cell>
          <cell r="K42">
            <v>681</v>
          </cell>
          <cell r="L42">
            <v>1.09134615384615</v>
          </cell>
          <cell r="M42">
            <v>96</v>
          </cell>
          <cell r="N42">
            <v>-0.859030837004405</v>
          </cell>
          <cell r="O42">
            <v>450</v>
          </cell>
          <cell r="P42">
            <v>4.6875</v>
          </cell>
          <cell r="Q42">
            <v>288</v>
          </cell>
          <cell r="R42">
            <v>108</v>
          </cell>
          <cell r="S42">
            <v>0.375</v>
          </cell>
          <cell r="T42">
            <v>432</v>
          </cell>
          <cell r="U42">
            <v>558</v>
          </cell>
          <cell r="V42">
            <v>1.29166666666667</v>
          </cell>
          <cell r="W42">
            <v>480</v>
          </cell>
          <cell r="X42">
            <v>486</v>
          </cell>
          <cell r="Y42">
            <v>1.0125</v>
          </cell>
          <cell r="Z42">
            <v>480</v>
          </cell>
          <cell r="AA42">
            <v>180</v>
          </cell>
          <cell r="AB42">
            <v>0.375</v>
          </cell>
          <cell r="AC42">
            <v>480</v>
          </cell>
          <cell r="AD42">
            <v>379</v>
          </cell>
          <cell r="AE42">
            <v>0.789583333333333</v>
          </cell>
          <cell r="AF42">
            <v>768</v>
          </cell>
          <cell r="AG42">
            <v>522</v>
          </cell>
          <cell r="AH42">
            <v>0.6796875</v>
          </cell>
          <cell r="AI42">
            <v>864</v>
          </cell>
          <cell r="AJ42">
            <v>681</v>
          </cell>
          <cell r="AK42">
            <v>0.788194444444444</v>
          </cell>
          <cell r="AL42">
            <v>96</v>
          </cell>
          <cell r="AM42">
            <v>91</v>
          </cell>
          <cell r="AN42">
            <v>0.947916666666667</v>
          </cell>
          <cell r="AO42">
            <v>96</v>
          </cell>
          <cell r="AP42">
            <v>89</v>
          </cell>
          <cell r="AQ42">
            <v>0.927083333333333</v>
          </cell>
          <cell r="AR42">
            <v>288</v>
          </cell>
          <cell r="AS42">
            <v>288</v>
          </cell>
          <cell r="AT42">
            <v>1</v>
          </cell>
          <cell r="AU42">
            <v>96</v>
          </cell>
          <cell r="AV42">
            <v>90</v>
          </cell>
          <cell r="AW42">
            <v>0.9375</v>
          </cell>
          <cell r="AX42">
            <v>96</v>
          </cell>
        </row>
        <row r="42">
          <cell r="AZ42">
            <v>0</v>
          </cell>
          <cell r="BA42">
            <v>192</v>
          </cell>
        </row>
        <row r="42">
          <cell r="BC42">
            <v>288</v>
          </cell>
          <cell r="BD42">
            <v>192</v>
          </cell>
          <cell r="BE42">
            <v>480</v>
          </cell>
        </row>
        <row r="43">
          <cell r="C43" t="str">
            <v>H0704010206A0</v>
          </cell>
          <cell r="D43" t="str">
            <v>SHT0000897</v>
          </cell>
        </row>
        <row r="43">
          <cell r="AA43">
            <v>36</v>
          </cell>
          <cell r="AB43" t="e">
            <v>#DIV/0!</v>
          </cell>
        </row>
        <row r="43">
          <cell r="AD43">
            <v>36</v>
          </cell>
          <cell r="AE43" t="e">
            <v>#DIV/0!</v>
          </cell>
          <cell r="AF43">
            <v>6</v>
          </cell>
          <cell r="AG43">
            <v>20</v>
          </cell>
          <cell r="AH43">
            <v>3.33333333333333</v>
          </cell>
        </row>
        <row r="43">
          <cell r="AK43" t="e">
            <v>#DIV/0!</v>
          </cell>
          <cell r="AL43">
            <v>48</v>
          </cell>
          <cell r="AM43">
            <v>0</v>
          </cell>
          <cell r="AN43">
            <v>0</v>
          </cell>
        </row>
        <row r="43">
          <cell r="AQ43" t="e">
            <v>#DIV/0!</v>
          </cell>
        </row>
        <row r="43">
          <cell r="AT43" t="e">
            <v>#DIV/0!</v>
          </cell>
        </row>
        <row r="43">
          <cell r="AV43">
            <v>0</v>
          </cell>
          <cell r="AW43" t="e">
            <v>#DIV/0!</v>
          </cell>
        </row>
        <row r="43">
          <cell r="AZ43" t="e">
            <v>#DIV/0!</v>
          </cell>
          <cell r="BA43">
            <v>120</v>
          </cell>
        </row>
        <row r="43">
          <cell r="BD43">
            <v>0</v>
          </cell>
          <cell r="BE43">
            <v>0</v>
          </cell>
        </row>
        <row r="44">
          <cell r="C44" t="str">
            <v>H0704010001A0</v>
          </cell>
          <cell r="D44" t="str">
            <v>SHT0000861</v>
          </cell>
        </row>
        <row r="44">
          <cell r="F44">
            <v>0</v>
          </cell>
          <cell r="G44">
            <v>714</v>
          </cell>
          <cell r="H44" t="e">
            <v>#DIV/0!</v>
          </cell>
          <cell r="I44">
            <v>624</v>
          </cell>
          <cell r="J44">
            <v>-0.126050420168067</v>
          </cell>
          <cell r="K44">
            <v>681</v>
          </cell>
          <cell r="L44">
            <v>1.09134615384615</v>
          </cell>
          <cell r="M44">
            <v>96</v>
          </cell>
          <cell r="N44">
            <v>-0.859030837004405</v>
          </cell>
          <cell r="O44">
            <v>450</v>
          </cell>
          <cell r="P44">
            <v>4.6875</v>
          </cell>
        </row>
        <row r="44">
          <cell r="S44" t="e">
            <v>#DIV/0!</v>
          </cell>
        </row>
        <row r="44">
          <cell r="V44" t="e">
            <v>#DIV/0!</v>
          </cell>
          <cell r="W44">
            <v>3</v>
          </cell>
          <cell r="X44">
            <v>14</v>
          </cell>
          <cell r="Y44">
            <v>4.66666666666667</v>
          </cell>
          <cell r="Z44">
            <v>12</v>
          </cell>
          <cell r="AA44">
            <v>0</v>
          </cell>
          <cell r="AB44">
            <v>0</v>
          </cell>
          <cell r="AC44">
            <v>41</v>
          </cell>
          <cell r="AD44">
            <v>37</v>
          </cell>
          <cell r="AE44">
            <v>0.902439024390244</v>
          </cell>
        </row>
        <row r="44">
          <cell r="AG44">
            <v>12</v>
          </cell>
          <cell r="AH44" t="e">
            <v>#DIV/0!</v>
          </cell>
          <cell r="AI44">
            <v>5</v>
          </cell>
        </row>
        <row r="44">
          <cell r="AK44">
            <v>0</v>
          </cell>
          <cell r="AL44">
            <v>5</v>
          </cell>
          <cell r="AM44">
            <v>0</v>
          </cell>
          <cell r="AN44">
            <v>0</v>
          </cell>
        </row>
        <row r="44">
          <cell r="AQ44" t="e">
            <v>#DIV/0!</v>
          </cell>
        </row>
        <row r="44">
          <cell r="AT44" t="e">
            <v>#DIV/0!</v>
          </cell>
        </row>
        <row r="44">
          <cell r="AV44">
            <v>0</v>
          </cell>
          <cell r="AW44" t="e">
            <v>#DIV/0!</v>
          </cell>
        </row>
        <row r="44">
          <cell r="AZ44" t="e">
            <v>#DIV/0!</v>
          </cell>
        </row>
        <row r="44">
          <cell r="BD44">
            <v>0</v>
          </cell>
          <cell r="BE44">
            <v>0</v>
          </cell>
        </row>
        <row r="45">
          <cell r="C45" t="str">
            <v>H4704010380A0</v>
          </cell>
          <cell r="D45" t="str">
            <v>SHT0000770</v>
          </cell>
        </row>
        <row r="45">
          <cell r="AA45">
            <v>2054</v>
          </cell>
          <cell r="AB45" t="e">
            <v>#DIV/0!</v>
          </cell>
          <cell r="AC45">
            <v>1904</v>
          </cell>
          <cell r="AD45">
            <v>1150</v>
          </cell>
          <cell r="AE45">
            <v>0.603991596638655</v>
          </cell>
          <cell r="AF45">
            <v>2710</v>
          </cell>
          <cell r="AG45">
            <v>960</v>
          </cell>
          <cell r="AH45">
            <v>0.354243542435424</v>
          </cell>
          <cell r="AI45">
            <v>4094</v>
          </cell>
          <cell r="AJ45">
            <v>4000</v>
          </cell>
          <cell r="AK45">
            <v>0.977039570102589</v>
          </cell>
          <cell r="AL45">
            <v>3178</v>
          </cell>
          <cell r="AM45">
            <v>1890</v>
          </cell>
          <cell r="AN45">
            <v>0.594713656387665</v>
          </cell>
          <cell r="AO45">
            <v>2124</v>
          </cell>
          <cell r="AP45">
            <v>3222</v>
          </cell>
          <cell r="AQ45">
            <v>1.51694915254237</v>
          </cell>
          <cell r="AR45">
            <v>2996</v>
          </cell>
          <cell r="AS45">
            <v>600</v>
          </cell>
          <cell r="AT45">
            <v>0.200267022696929</v>
          </cell>
          <cell r="AU45">
            <v>2474</v>
          </cell>
          <cell r="AV45">
            <v>2160</v>
          </cell>
          <cell r="AW45">
            <v>0.873080032336297</v>
          </cell>
          <cell r="AX45">
            <v>934</v>
          </cell>
          <cell r="AY45">
            <v>748</v>
          </cell>
          <cell r="AZ45">
            <v>0.800856531049251</v>
          </cell>
          <cell r="BA45">
            <v>1626</v>
          </cell>
          <cell r="BB45">
            <v>1728</v>
          </cell>
          <cell r="BC45">
            <v>2288</v>
          </cell>
          <cell r="BD45">
            <v>674</v>
          </cell>
          <cell r="BE45">
            <v>2962</v>
          </cell>
        </row>
        <row r="46">
          <cell r="C46" t="str">
            <v>H4681010099A0</v>
          </cell>
          <cell r="D46" t="str">
            <v>SHT0000778</v>
          </cell>
        </row>
        <row r="46">
          <cell r="AA46">
            <v>3250</v>
          </cell>
          <cell r="AB46" t="e">
            <v>#DIV/0!</v>
          </cell>
          <cell r="AC46">
            <v>2662</v>
          </cell>
          <cell r="AD46">
            <v>4550</v>
          </cell>
          <cell r="AE46">
            <v>1.70924117205109</v>
          </cell>
          <cell r="AF46">
            <v>3925</v>
          </cell>
          <cell r="AG46">
            <v>2500</v>
          </cell>
          <cell r="AH46">
            <v>0.636942675159236</v>
          </cell>
          <cell r="AI46">
            <v>6502</v>
          </cell>
          <cell r="AJ46">
            <v>7000</v>
          </cell>
          <cell r="AK46">
            <v>1.07659181790218</v>
          </cell>
          <cell r="AL46">
            <v>5611</v>
          </cell>
          <cell r="AM46">
            <v>2622</v>
          </cell>
          <cell r="AN46">
            <v>0.467296382106576</v>
          </cell>
          <cell r="AO46">
            <v>4805</v>
          </cell>
          <cell r="AP46">
            <v>4329</v>
          </cell>
          <cell r="AQ46">
            <v>0.900936524453694</v>
          </cell>
          <cell r="AR46">
            <v>3867</v>
          </cell>
          <cell r="AS46">
            <v>2900</v>
          </cell>
          <cell r="AT46">
            <v>0.749935350400827</v>
          </cell>
          <cell r="AU46">
            <v>3391</v>
          </cell>
          <cell r="AV46">
            <v>3108</v>
          </cell>
          <cell r="AW46">
            <v>0.916543792391625</v>
          </cell>
          <cell r="AX46">
            <v>3469</v>
          </cell>
          <cell r="AY46">
            <v>4000</v>
          </cell>
          <cell r="AZ46">
            <v>1.15307004900548</v>
          </cell>
          <cell r="BA46">
            <v>3665</v>
          </cell>
          <cell r="BB46">
            <v>2719</v>
          </cell>
          <cell r="BC46">
            <v>5288</v>
          </cell>
          <cell r="BD46">
            <v>1687</v>
          </cell>
          <cell r="BE46">
            <v>6975</v>
          </cell>
        </row>
        <row r="47">
          <cell r="C47" t="str">
            <v>H4681020200A0</v>
          </cell>
          <cell r="D47" t="str">
            <v>SHT0000779</v>
          </cell>
        </row>
        <row r="47">
          <cell r="AA47">
            <v>956</v>
          </cell>
          <cell r="AB47" t="e">
            <v>#DIV/0!</v>
          </cell>
          <cell r="AC47">
            <v>1895</v>
          </cell>
          <cell r="AD47">
            <v>1144</v>
          </cell>
          <cell r="AE47">
            <v>0.603693931398417</v>
          </cell>
          <cell r="AF47">
            <v>2743</v>
          </cell>
          <cell r="AG47">
            <v>2519</v>
          </cell>
          <cell r="AH47">
            <v>0.918337586584032</v>
          </cell>
          <cell r="AI47">
            <v>4669</v>
          </cell>
          <cell r="AJ47">
            <v>4600</v>
          </cell>
          <cell r="AK47">
            <v>0.985221674876847</v>
          </cell>
          <cell r="AL47">
            <v>4120</v>
          </cell>
          <cell r="AM47">
            <v>1606</v>
          </cell>
          <cell r="AN47">
            <v>0.389805825242718</v>
          </cell>
          <cell r="AO47">
            <v>3552</v>
          </cell>
          <cell r="AP47">
            <v>2636</v>
          </cell>
          <cell r="AQ47">
            <v>0.742117117117117</v>
          </cell>
          <cell r="AR47">
            <v>2729</v>
          </cell>
          <cell r="AS47">
            <v>1560</v>
          </cell>
          <cell r="AT47">
            <v>0.571637962623672</v>
          </cell>
          <cell r="AU47">
            <v>2381</v>
          </cell>
          <cell r="AV47">
            <v>2077</v>
          </cell>
          <cell r="AW47">
            <v>0.872322553548929</v>
          </cell>
          <cell r="AX47">
            <v>2570</v>
          </cell>
          <cell r="AY47">
            <v>2700</v>
          </cell>
          <cell r="AZ47">
            <v>1.05058365758755</v>
          </cell>
          <cell r="BA47">
            <v>2672</v>
          </cell>
          <cell r="BB47">
            <v>1340</v>
          </cell>
          <cell r="BC47">
            <v>3824</v>
          </cell>
          <cell r="BD47">
            <v>1218</v>
          </cell>
          <cell r="BE47">
            <v>5042</v>
          </cell>
        </row>
        <row r="48">
          <cell r="C48" t="str">
            <v>H4704010310A0</v>
          </cell>
          <cell r="D48" t="str">
            <v>SHT0000781</v>
          </cell>
        </row>
        <row r="48">
          <cell r="AA48">
            <v>0</v>
          </cell>
          <cell r="AB48" t="e">
            <v>#DIV/0!</v>
          </cell>
          <cell r="AC48">
            <v>490</v>
          </cell>
          <cell r="AD48">
            <v>228</v>
          </cell>
          <cell r="AE48">
            <v>0.46530612244898</v>
          </cell>
          <cell r="AF48">
            <v>768</v>
          </cell>
          <cell r="AG48">
            <v>618</v>
          </cell>
          <cell r="AH48">
            <v>0.8046875</v>
          </cell>
          <cell r="AI48">
            <v>874</v>
          </cell>
          <cell r="AJ48">
            <v>1032</v>
          </cell>
          <cell r="AK48">
            <v>1.18077803203661</v>
          </cell>
          <cell r="AL48">
            <v>138</v>
          </cell>
          <cell r="AM48">
            <v>100</v>
          </cell>
          <cell r="AN48">
            <v>0.72463768115942</v>
          </cell>
          <cell r="AO48">
            <v>11</v>
          </cell>
          <cell r="AP48">
            <v>104</v>
          </cell>
          <cell r="AQ48">
            <v>9.45454545454546</v>
          </cell>
          <cell r="AR48">
            <v>289</v>
          </cell>
          <cell r="AS48">
            <v>384</v>
          </cell>
          <cell r="AT48">
            <v>1.32871972318339</v>
          </cell>
          <cell r="AU48">
            <v>101</v>
          </cell>
          <cell r="AV48">
            <v>96</v>
          </cell>
          <cell r="AW48">
            <v>0.95049504950495</v>
          </cell>
          <cell r="AX48">
            <v>96</v>
          </cell>
        </row>
        <row r="48">
          <cell r="AZ48">
            <v>0</v>
          </cell>
          <cell r="BA48">
            <v>192</v>
          </cell>
        </row>
        <row r="48">
          <cell r="BC48">
            <v>300</v>
          </cell>
          <cell r="BD48">
            <v>185</v>
          </cell>
          <cell r="BE48">
            <v>485</v>
          </cell>
        </row>
        <row r="49">
          <cell r="C49" t="str">
            <v>H4704010320A0</v>
          </cell>
          <cell r="D49" t="str">
            <v>SHT0000782</v>
          </cell>
        </row>
        <row r="49">
          <cell r="AA49">
            <v>0</v>
          </cell>
          <cell r="AB49" t="e">
            <v>#DIV/0!</v>
          </cell>
          <cell r="AC49">
            <v>490</v>
          </cell>
          <cell r="AD49">
            <v>228</v>
          </cell>
          <cell r="AE49">
            <v>0.46530612244898</v>
          </cell>
          <cell r="AF49">
            <v>768</v>
          </cell>
          <cell r="AG49">
            <v>618</v>
          </cell>
          <cell r="AH49">
            <v>0.8046875</v>
          </cell>
          <cell r="AI49">
            <v>874</v>
          </cell>
          <cell r="AJ49">
            <v>1032</v>
          </cell>
          <cell r="AK49">
            <v>1.18077803203661</v>
          </cell>
          <cell r="AL49">
            <v>138</v>
          </cell>
          <cell r="AM49">
            <v>100</v>
          </cell>
          <cell r="AN49">
            <v>0.72463768115942</v>
          </cell>
          <cell r="AO49">
            <v>11</v>
          </cell>
          <cell r="AP49">
            <v>104</v>
          </cell>
          <cell r="AQ49">
            <v>9.45454545454546</v>
          </cell>
          <cell r="AR49">
            <v>289</v>
          </cell>
          <cell r="AS49">
            <v>384</v>
          </cell>
          <cell r="AT49">
            <v>1.32871972318339</v>
          </cell>
          <cell r="AU49">
            <v>101</v>
          </cell>
          <cell r="AV49">
            <v>96</v>
          </cell>
          <cell r="AW49">
            <v>0.95049504950495</v>
          </cell>
          <cell r="AX49">
            <v>96</v>
          </cell>
        </row>
        <row r="49">
          <cell r="AZ49">
            <v>0</v>
          </cell>
          <cell r="BA49">
            <v>192</v>
          </cell>
        </row>
        <row r="49">
          <cell r="BC49">
            <v>300</v>
          </cell>
          <cell r="BD49">
            <v>185</v>
          </cell>
          <cell r="BE49">
            <v>485</v>
          </cell>
        </row>
        <row r="50">
          <cell r="C50" t="str">
            <v>H4704010301A0</v>
          </cell>
          <cell r="D50" t="str">
            <v>SHT0000783</v>
          </cell>
        </row>
        <row r="50">
          <cell r="AA50">
            <v>684</v>
          </cell>
          <cell r="AB50" t="e">
            <v>#DIV/0!</v>
          </cell>
          <cell r="AC50">
            <v>462</v>
          </cell>
          <cell r="AD50">
            <v>444</v>
          </cell>
          <cell r="AE50">
            <v>0.961038961038961</v>
          </cell>
          <cell r="AF50">
            <v>587</v>
          </cell>
          <cell r="AG50">
            <v>764</v>
          </cell>
          <cell r="AH50">
            <v>1.3015332197615</v>
          </cell>
          <cell r="AI50">
            <v>1173</v>
          </cell>
          <cell r="AJ50">
            <v>1200</v>
          </cell>
          <cell r="AK50">
            <v>1.0230179028133</v>
          </cell>
          <cell r="AL50">
            <v>1451</v>
          </cell>
          <cell r="AM50">
            <v>942</v>
          </cell>
          <cell r="AN50">
            <v>0.64920744314266</v>
          </cell>
          <cell r="AO50">
            <v>1051</v>
          </cell>
          <cell r="AP50">
            <v>927</v>
          </cell>
          <cell r="AQ50">
            <v>0.882017126546147</v>
          </cell>
          <cell r="AR50">
            <v>1209</v>
          </cell>
          <cell r="AS50">
            <v>204</v>
          </cell>
          <cell r="AT50">
            <v>0.168734491315136</v>
          </cell>
          <cell r="AU50">
            <v>1136</v>
          </cell>
          <cell r="AV50">
            <v>761</v>
          </cell>
          <cell r="AW50">
            <v>0.669894366197183</v>
          </cell>
          <cell r="AX50">
            <v>371</v>
          </cell>
          <cell r="AY50">
            <v>174</v>
          </cell>
          <cell r="AZ50">
            <v>0.46900269541779</v>
          </cell>
          <cell r="BA50">
            <v>1090</v>
          </cell>
          <cell r="BB50">
            <v>372</v>
          </cell>
          <cell r="BC50">
            <v>844</v>
          </cell>
          <cell r="BD50">
            <v>152</v>
          </cell>
          <cell r="BE50">
            <v>996</v>
          </cell>
        </row>
        <row r="51">
          <cell r="C51" t="str">
            <v>H4704010402A0</v>
          </cell>
          <cell r="D51" t="str">
            <v>SHT0000784</v>
          </cell>
        </row>
        <row r="51">
          <cell r="AA51">
            <v>684</v>
          </cell>
          <cell r="AB51" t="e">
            <v>#DIV/0!</v>
          </cell>
          <cell r="AC51">
            <v>462</v>
          </cell>
          <cell r="AD51">
            <v>444</v>
          </cell>
          <cell r="AE51">
            <v>0.961038961038961</v>
          </cell>
          <cell r="AF51">
            <v>587</v>
          </cell>
          <cell r="AG51">
            <v>764</v>
          </cell>
          <cell r="AH51">
            <v>1.3015332197615</v>
          </cell>
          <cell r="AI51">
            <v>1173</v>
          </cell>
          <cell r="AJ51">
            <v>1200</v>
          </cell>
          <cell r="AK51">
            <v>1.0230179028133</v>
          </cell>
          <cell r="AL51">
            <v>1451</v>
          </cell>
          <cell r="AM51">
            <v>942</v>
          </cell>
          <cell r="AN51">
            <v>0.64920744314266</v>
          </cell>
          <cell r="AO51">
            <v>1051</v>
          </cell>
          <cell r="AP51">
            <v>927</v>
          </cell>
          <cell r="AQ51">
            <v>0.882017126546147</v>
          </cell>
          <cell r="AR51">
            <v>1209</v>
          </cell>
          <cell r="AS51">
            <v>204</v>
          </cell>
          <cell r="AT51">
            <v>0.168734491315136</v>
          </cell>
          <cell r="AU51">
            <v>1136</v>
          </cell>
          <cell r="AV51">
            <v>761</v>
          </cell>
          <cell r="AW51">
            <v>0.669894366197183</v>
          </cell>
          <cell r="AX51">
            <v>371</v>
          </cell>
          <cell r="AY51">
            <v>174</v>
          </cell>
          <cell r="AZ51">
            <v>0.46900269541779</v>
          </cell>
          <cell r="BA51">
            <v>1090</v>
          </cell>
          <cell r="BB51">
            <v>372</v>
          </cell>
          <cell r="BC51">
            <v>844</v>
          </cell>
          <cell r="BD51">
            <v>152</v>
          </cell>
          <cell r="BE51">
            <v>996</v>
          </cell>
        </row>
        <row r="52">
          <cell r="C52" t="str">
            <v>B00007347_IB11</v>
          </cell>
        </row>
        <row r="52">
          <cell r="F52">
            <v>2632</v>
          </cell>
          <cell r="G52">
            <v>2633</v>
          </cell>
          <cell r="H52">
            <v>1.00037993920973</v>
          </cell>
          <cell r="I52">
            <v>3250</v>
          </cell>
          <cell r="J52">
            <v>0.234333459931637</v>
          </cell>
          <cell r="K52">
            <v>3953</v>
          </cell>
          <cell r="L52">
            <v>1.21630769230769</v>
          </cell>
          <cell r="M52">
            <v>3511</v>
          </cell>
          <cell r="N52">
            <v>-0.11181381229446</v>
          </cell>
          <cell r="O52">
            <v>3580</v>
          </cell>
          <cell r="P52">
            <v>1.01965252064939</v>
          </cell>
          <cell r="Q52">
            <v>3560</v>
          </cell>
          <cell r="R52">
            <v>3542</v>
          </cell>
          <cell r="S52">
            <v>0.994943820224719</v>
          </cell>
          <cell r="T52">
            <v>2760</v>
          </cell>
          <cell r="U52">
            <v>2572</v>
          </cell>
          <cell r="V52">
            <v>0.931884057971014</v>
          </cell>
          <cell r="W52">
            <v>2760</v>
          </cell>
          <cell r="X52">
            <v>341</v>
          </cell>
          <cell r="Y52">
            <v>0.123550724637681</v>
          </cell>
          <cell r="Z52">
            <v>1520</v>
          </cell>
        </row>
        <row r="52">
          <cell r="AB52">
            <v>3</v>
          </cell>
          <cell r="AC52">
            <v>910</v>
          </cell>
          <cell r="AD52">
            <v>108</v>
          </cell>
          <cell r="AE52">
            <v>0.118681318681319</v>
          </cell>
          <cell r="AF52">
            <v>500</v>
          </cell>
          <cell r="AG52">
            <v>240</v>
          </cell>
          <cell r="AH52">
            <v>0.48</v>
          </cell>
          <cell r="AI52">
            <v>1500</v>
          </cell>
          <cell r="AJ52">
            <v>1863</v>
          </cell>
          <cell r="AK52">
            <v>1.242</v>
          </cell>
          <cell r="AL52">
            <v>2406</v>
          </cell>
          <cell r="AM52">
            <v>2370</v>
          </cell>
          <cell r="AN52">
            <v>0.985037406483791</v>
          </cell>
          <cell r="AO52">
            <v>2543</v>
          </cell>
          <cell r="AP52">
            <v>2640</v>
          </cell>
          <cell r="AQ52">
            <v>1.03814392449862</v>
          </cell>
          <cell r="AR52">
            <v>2923</v>
          </cell>
          <cell r="AS52">
            <v>2806</v>
          </cell>
          <cell r="AT52">
            <v>0.959972630858707</v>
          </cell>
          <cell r="AU52">
            <v>2550</v>
          </cell>
          <cell r="AV52">
            <v>2806</v>
          </cell>
          <cell r="AW52">
            <v>1.10039215686275</v>
          </cell>
        </row>
        <row r="52">
          <cell r="AY52">
            <v>408</v>
          </cell>
          <cell r="AZ52" t="e">
            <v>#DIV/0!</v>
          </cell>
          <cell r="BA52">
            <v>600</v>
          </cell>
          <cell r="BB52">
            <v>100</v>
          </cell>
          <cell r="BC52">
            <v>600</v>
          </cell>
          <cell r="BD52">
            <v>400</v>
          </cell>
          <cell r="BE52">
            <v>1000</v>
          </cell>
        </row>
        <row r="53">
          <cell r="C53" t="str">
            <v>B00007325_IB11</v>
          </cell>
        </row>
        <row r="53">
          <cell r="F53">
            <v>2632</v>
          </cell>
          <cell r="G53">
            <v>2633</v>
          </cell>
          <cell r="H53">
            <v>1.00037993920973</v>
          </cell>
          <cell r="I53">
            <v>3250</v>
          </cell>
          <cell r="J53">
            <v>0.234333459931637</v>
          </cell>
          <cell r="K53">
            <v>3953</v>
          </cell>
          <cell r="L53">
            <v>1.21630769230769</v>
          </cell>
          <cell r="M53">
            <v>3511</v>
          </cell>
          <cell r="N53">
            <v>-0.11181381229446</v>
          </cell>
          <cell r="O53">
            <v>3580</v>
          </cell>
          <cell r="P53">
            <v>1.01965252064939</v>
          </cell>
          <cell r="Q53">
            <v>3560</v>
          </cell>
          <cell r="R53">
            <v>3542</v>
          </cell>
          <cell r="S53">
            <v>0.994943820224719</v>
          </cell>
          <cell r="T53">
            <v>2760</v>
          </cell>
          <cell r="U53">
            <v>2572</v>
          </cell>
          <cell r="V53">
            <v>0.931884057971014</v>
          </cell>
          <cell r="W53">
            <v>2760</v>
          </cell>
          <cell r="X53">
            <v>341</v>
          </cell>
          <cell r="Y53">
            <v>0.123550724637681</v>
          </cell>
          <cell r="Z53">
            <v>1520</v>
          </cell>
        </row>
        <row r="53">
          <cell r="AB53">
            <v>3</v>
          </cell>
          <cell r="AC53">
            <v>910</v>
          </cell>
          <cell r="AD53">
            <v>108</v>
          </cell>
          <cell r="AE53">
            <v>0.118681318681319</v>
          </cell>
          <cell r="AF53">
            <v>500</v>
          </cell>
          <cell r="AG53">
            <v>240</v>
          </cell>
          <cell r="AH53">
            <v>0.48</v>
          </cell>
          <cell r="AI53">
            <v>1500</v>
          </cell>
          <cell r="AJ53">
            <v>1863</v>
          </cell>
          <cell r="AK53">
            <v>1.242</v>
          </cell>
          <cell r="AL53">
            <v>2406</v>
          </cell>
          <cell r="AM53">
            <v>2370</v>
          </cell>
          <cell r="AN53">
            <v>0.985037406483791</v>
          </cell>
          <cell r="AO53">
            <v>2543</v>
          </cell>
          <cell r="AP53">
            <v>2640</v>
          </cell>
          <cell r="AQ53">
            <v>1.03814392449862</v>
          </cell>
          <cell r="AR53">
            <v>2923</v>
          </cell>
          <cell r="AS53">
            <v>2806</v>
          </cell>
          <cell r="AT53">
            <v>0.959972630858707</v>
          </cell>
          <cell r="AU53">
            <v>2550</v>
          </cell>
          <cell r="AV53">
            <v>2806</v>
          </cell>
          <cell r="AW53">
            <v>1.10039215686275</v>
          </cell>
        </row>
        <row r="53">
          <cell r="AY53">
            <v>408</v>
          </cell>
          <cell r="AZ53" t="e">
            <v>#DIV/0!</v>
          </cell>
          <cell r="BA53">
            <v>600</v>
          </cell>
          <cell r="BB53">
            <v>100</v>
          </cell>
          <cell r="BC53">
            <v>600</v>
          </cell>
          <cell r="BD53">
            <v>400</v>
          </cell>
          <cell r="BE53">
            <v>1000</v>
          </cell>
        </row>
        <row r="54">
          <cell r="C54" t="str">
            <v>B00022659_IB11</v>
          </cell>
        </row>
        <row r="54">
          <cell r="F54">
            <v>20</v>
          </cell>
          <cell r="G54">
            <v>51</v>
          </cell>
          <cell r="H54">
            <v>2.55</v>
          </cell>
          <cell r="I54">
            <v>100</v>
          </cell>
          <cell r="J54">
            <v>0.96078431372549</v>
          </cell>
          <cell r="K54">
            <v>42</v>
          </cell>
          <cell r="L54">
            <v>0.42</v>
          </cell>
          <cell r="M54">
            <v>100</v>
          </cell>
          <cell r="N54">
            <v>1.38095238095238</v>
          </cell>
          <cell r="O54">
            <v>35</v>
          </cell>
          <cell r="P54">
            <v>0.35</v>
          </cell>
          <cell r="Q54">
            <v>100</v>
          </cell>
          <cell r="R54">
            <v>47</v>
          </cell>
          <cell r="S54">
            <v>0.47</v>
          </cell>
          <cell r="T54">
            <v>100</v>
          </cell>
          <cell r="U54">
            <v>35</v>
          </cell>
          <cell r="V54">
            <v>0.35</v>
          </cell>
          <cell r="W54">
            <v>150</v>
          </cell>
          <cell r="X54">
            <v>94</v>
          </cell>
          <cell r="Y54">
            <v>0.626666666666667</v>
          </cell>
          <cell r="Z54">
            <v>100</v>
          </cell>
        </row>
        <row r="54">
          <cell r="AB54">
            <v>48</v>
          </cell>
          <cell r="AC54">
            <v>70</v>
          </cell>
          <cell r="AD54">
            <v>10</v>
          </cell>
          <cell r="AE54">
            <v>0.142857142857143</v>
          </cell>
        </row>
        <row r="54">
          <cell r="AG54">
            <v>3</v>
          </cell>
          <cell r="AH54" t="e">
            <v>#DIV/0!</v>
          </cell>
        </row>
        <row r="54">
          <cell r="AJ54">
            <v>7</v>
          </cell>
          <cell r="AK54" t="e">
            <v>#DIV/0!</v>
          </cell>
          <cell r="AL54">
            <v>50</v>
          </cell>
          <cell r="AM54">
            <v>4</v>
          </cell>
          <cell r="AN54">
            <v>0.08</v>
          </cell>
          <cell r="AO54">
            <v>20</v>
          </cell>
          <cell r="AP54">
            <v>16</v>
          </cell>
          <cell r="AQ54">
            <v>0.8</v>
          </cell>
          <cell r="AR54">
            <v>33</v>
          </cell>
          <cell r="AS54">
            <v>31</v>
          </cell>
          <cell r="AT54">
            <v>0.939393939393939</v>
          </cell>
          <cell r="AU54">
            <v>30</v>
          </cell>
          <cell r="AV54">
            <v>31</v>
          </cell>
          <cell r="AW54">
            <v>1.03333333333333</v>
          </cell>
        </row>
        <row r="54">
          <cell r="AY54">
            <v>15</v>
          </cell>
          <cell r="AZ54" t="e">
            <v>#DIV/0!</v>
          </cell>
          <cell r="BA54">
            <v>15</v>
          </cell>
        </row>
        <row r="54">
          <cell r="BC54">
            <v>20</v>
          </cell>
        </row>
        <row r="54">
          <cell r="BE54">
            <v>20</v>
          </cell>
        </row>
        <row r="55">
          <cell r="C55" t="str">
            <v>A9609109520</v>
          </cell>
          <cell r="D55" t="str">
            <v>SHT0011947</v>
          </cell>
        </row>
        <row r="55">
          <cell r="AU55">
            <v>150</v>
          </cell>
          <cell r="AV55">
            <v>108</v>
          </cell>
          <cell r="AW55">
            <v>0.72</v>
          </cell>
          <cell r="AX55">
            <v>144</v>
          </cell>
          <cell r="AY55">
            <v>102</v>
          </cell>
          <cell r="AZ55">
            <v>0.708333333333333</v>
          </cell>
          <cell r="BA55">
            <v>348</v>
          </cell>
          <cell r="BB55">
            <v>114</v>
          </cell>
          <cell r="BC55">
            <v>228</v>
          </cell>
        </row>
        <row r="55">
          <cell r="BE55">
            <v>228</v>
          </cell>
        </row>
        <row r="56">
          <cell r="C56" t="str">
            <v>A9609109920</v>
          </cell>
          <cell r="D56" t="str">
            <v>SHT0011951</v>
          </cell>
        </row>
        <row r="56">
          <cell r="AU56">
            <v>30</v>
          </cell>
          <cell r="AV56">
            <v>36</v>
          </cell>
          <cell r="AW56">
            <v>1.2</v>
          </cell>
          <cell r="AX56">
            <v>54</v>
          </cell>
          <cell r="AY56">
            <v>216</v>
          </cell>
          <cell r="AZ56">
            <v>4</v>
          </cell>
          <cell r="BA56">
            <v>174</v>
          </cell>
          <cell r="BB56">
            <v>148</v>
          </cell>
          <cell r="BC56">
            <v>378</v>
          </cell>
        </row>
        <row r="56">
          <cell r="BE56">
            <v>378</v>
          </cell>
        </row>
        <row r="57">
          <cell r="C57" t="str">
            <v>A9609109620</v>
          </cell>
          <cell r="D57" t="str">
            <v>SHT0011948</v>
          </cell>
        </row>
        <row r="57">
          <cell r="AV57">
            <v>6</v>
          </cell>
          <cell r="AW57" t="e">
            <v>#DIV/0!</v>
          </cell>
          <cell r="AX57">
            <v>12</v>
          </cell>
          <cell r="AY57">
            <v>6</v>
          </cell>
          <cell r="AZ57">
            <v>0.5</v>
          </cell>
          <cell r="BA57">
            <v>0</v>
          </cell>
        </row>
        <row r="57">
          <cell r="BC57">
            <v>180</v>
          </cell>
        </row>
        <row r="57">
          <cell r="BE57">
            <v>180</v>
          </cell>
        </row>
        <row r="58">
          <cell r="C58" t="str">
            <v>A9609109820</v>
          </cell>
          <cell r="D58" t="str">
            <v>SHT0011950</v>
          </cell>
        </row>
        <row r="58">
          <cell r="AW58" t="e">
            <v>#DIV/0!</v>
          </cell>
        </row>
        <row r="58">
          <cell r="AZ58" t="e">
            <v>#DIV/0!</v>
          </cell>
          <cell r="BA58">
            <v>0</v>
          </cell>
        </row>
        <row r="58">
          <cell r="BE58">
            <v>0</v>
          </cell>
        </row>
        <row r="59">
          <cell r="C59" t="str">
            <v>A9609109720</v>
          </cell>
          <cell r="D59" t="str">
            <v>SHT0011949</v>
          </cell>
        </row>
        <row r="59">
          <cell r="AU59">
            <v>72</v>
          </cell>
          <cell r="AV59">
            <v>42</v>
          </cell>
          <cell r="AW59">
            <v>0.583333333333333</v>
          </cell>
          <cell r="AX59">
            <v>90</v>
          </cell>
          <cell r="AY59">
            <v>152</v>
          </cell>
          <cell r="AZ59">
            <v>1.68888888888889</v>
          </cell>
          <cell r="BA59">
            <v>186</v>
          </cell>
          <cell r="BB59">
            <v>82</v>
          </cell>
          <cell r="BC59">
            <v>210</v>
          </cell>
        </row>
        <row r="59">
          <cell r="BE59">
            <v>210</v>
          </cell>
        </row>
        <row r="60">
          <cell r="C60" t="str">
            <v>A9609103909</v>
          </cell>
          <cell r="D60" t="str">
            <v>SHT0011952</v>
          </cell>
        </row>
        <row r="60">
          <cell r="AU60">
            <v>210</v>
          </cell>
          <cell r="AV60">
            <v>144</v>
          </cell>
          <cell r="AW60">
            <v>0.685714285714286</v>
          </cell>
          <cell r="AX60">
            <v>210</v>
          </cell>
          <cell r="AY60">
            <v>162</v>
          </cell>
          <cell r="AZ60">
            <v>0.771428571428571</v>
          </cell>
          <cell r="BA60">
            <v>372</v>
          </cell>
          <cell r="BB60">
            <v>198</v>
          </cell>
          <cell r="BC60">
            <v>336</v>
          </cell>
        </row>
        <row r="60">
          <cell r="BE60">
            <v>336</v>
          </cell>
        </row>
        <row r="61">
          <cell r="C61" t="str">
            <v>A9609100753</v>
          </cell>
          <cell r="D61" t="str">
            <v>SHT0015616</v>
          </cell>
        </row>
        <row r="61">
          <cell r="AV61">
            <v>0</v>
          </cell>
          <cell r="AW61" t="e">
            <v>#DIV/0!</v>
          </cell>
          <cell r="AX61">
            <v>54</v>
          </cell>
          <cell r="AY61">
            <v>60</v>
          </cell>
          <cell r="AZ61">
            <v>1.11111111111111</v>
          </cell>
          <cell r="BA61">
            <v>132</v>
          </cell>
          <cell r="BB61">
            <v>96</v>
          </cell>
          <cell r="BC61">
            <v>96</v>
          </cell>
        </row>
        <row r="61">
          <cell r="BE61">
            <v>96</v>
          </cell>
        </row>
        <row r="62">
          <cell r="C62">
            <v>5179100001</v>
          </cell>
          <cell r="D62" t="str">
            <v>SHT0014298</v>
          </cell>
        </row>
        <row r="62">
          <cell r="AU62">
            <v>1</v>
          </cell>
          <cell r="AV62">
            <v>1</v>
          </cell>
          <cell r="AW62">
            <v>1</v>
          </cell>
        </row>
        <row r="62">
          <cell r="AZ62" t="e">
            <v>#DIV/0!</v>
          </cell>
          <cell r="BA62">
            <v>1</v>
          </cell>
          <cell r="BB62">
            <v>1</v>
          </cell>
        </row>
        <row r="62">
          <cell r="BE62">
            <v>0</v>
          </cell>
        </row>
        <row r="63">
          <cell r="C63">
            <v>5179100101</v>
          </cell>
          <cell r="D63" t="str">
            <v>SHT0014373</v>
          </cell>
        </row>
        <row r="63">
          <cell r="AU63">
            <v>164</v>
          </cell>
          <cell r="AV63">
            <v>167</v>
          </cell>
          <cell r="AW63">
            <v>1.01829268292683</v>
          </cell>
        </row>
        <row r="63">
          <cell r="AZ63" t="e">
            <v>#DIV/0!</v>
          </cell>
          <cell r="BA63">
            <v>350</v>
          </cell>
          <cell r="BB63">
            <v>190</v>
          </cell>
          <cell r="BC63">
            <v>160</v>
          </cell>
        </row>
        <row r="63">
          <cell r="BE63">
            <v>160</v>
          </cell>
        </row>
        <row r="64">
          <cell r="C64">
            <v>5179100201</v>
          </cell>
          <cell r="D64" t="str">
            <v>SHT0014374</v>
          </cell>
        </row>
        <row r="64">
          <cell r="BA64">
            <v>2</v>
          </cell>
          <cell r="BB64">
            <v>2</v>
          </cell>
        </row>
        <row r="64">
          <cell r="BE64">
            <v>0</v>
          </cell>
        </row>
        <row r="65">
          <cell r="C65">
            <v>5179100103</v>
          </cell>
          <cell r="D65" t="str">
            <v>SHT0014311</v>
          </cell>
        </row>
        <row r="65">
          <cell r="BA65">
            <v>2</v>
          </cell>
          <cell r="BB65">
            <v>2</v>
          </cell>
        </row>
        <row r="65">
          <cell r="BE65">
            <v>0</v>
          </cell>
        </row>
        <row r="66">
          <cell r="C66">
            <v>5179100003</v>
          </cell>
          <cell r="D66" t="str">
            <v>SHT0014382</v>
          </cell>
        </row>
        <row r="66">
          <cell r="AU66">
            <v>165</v>
          </cell>
          <cell r="AV66">
            <v>165</v>
          </cell>
          <cell r="AW66">
            <v>1</v>
          </cell>
        </row>
        <row r="66">
          <cell r="AZ66" t="e">
            <v>#DIV/0!</v>
          </cell>
          <cell r="BA66">
            <v>351</v>
          </cell>
          <cell r="BB66">
            <v>185</v>
          </cell>
          <cell r="BC66">
            <v>160</v>
          </cell>
        </row>
        <row r="66">
          <cell r="BE66">
            <v>160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10月（签字版）  (增补)"/>
      <sheetName val="9月增补（签字版）-1"/>
      <sheetName val="10月（签字版） "/>
      <sheetName val="9月（签字版） (增补)"/>
      <sheetName val="9月（签字版）"/>
      <sheetName val="9月（签字版） "/>
      <sheetName val="新项目计划"/>
      <sheetName val="图表"/>
    </sheetNames>
    <sheetDataSet>
      <sheetData sheetId="0"/>
      <sheetData sheetId="1">
        <row r="1">
          <cell r="AH1" t="str">
            <v>制  成</v>
          </cell>
          <cell r="AI1" t="str">
            <v>合 计</v>
          </cell>
          <cell r="AJ1" t="str">
            <v>审  批</v>
          </cell>
        </row>
        <row r="2">
          <cell r="AH2" t="str">
            <v>刘秀娟</v>
          </cell>
        </row>
        <row r="3">
          <cell r="D3" t="str">
            <v>图号</v>
          </cell>
          <cell r="E3" t="str">
            <v>QAD码</v>
          </cell>
          <cell r="F3" t="str">
            <v>备注</v>
          </cell>
          <cell r="G3" t="str">
            <v>1月销售计划</v>
          </cell>
          <cell r="H3" t="str">
            <v>1月发货</v>
          </cell>
          <cell r="I3" t="str">
            <v>1月计划准确率</v>
          </cell>
          <cell r="J3" t="str">
            <v>2月销售计划</v>
          </cell>
          <cell r="K3" t="str">
            <v>2月发货数量</v>
          </cell>
          <cell r="L3" t="str">
            <v>2月计划准确率</v>
          </cell>
          <cell r="M3" t="str">
            <v>3月销售计划</v>
          </cell>
          <cell r="N3" t="str">
            <v>3月发货数量</v>
          </cell>
          <cell r="O3" t="str">
            <v>3月计划准确率</v>
          </cell>
          <cell r="P3" t="str">
            <v>4月销售计划</v>
          </cell>
          <cell r="Q3" t="str">
            <v>4月发货数量</v>
          </cell>
          <cell r="R3" t="str">
            <v>计划准确率</v>
          </cell>
          <cell r="S3" t="str">
            <v>5月销售计划</v>
          </cell>
          <cell r="T3" t="str">
            <v>发货数量</v>
          </cell>
          <cell r="U3" t="str">
            <v>计划准确率</v>
          </cell>
          <cell r="V3" t="str">
            <v>6月销售计划</v>
          </cell>
          <cell r="W3" t="str">
            <v>6月发货数量</v>
          </cell>
          <cell r="X3" t="str">
            <v>计划准确率</v>
          </cell>
          <cell r="Y3" t="str">
            <v>7月销售计划</v>
          </cell>
          <cell r="Z3" t="str">
            <v>7月发货数量</v>
          </cell>
          <cell r="AA3" t="str">
            <v>8月销售计划</v>
          </cell>
          <cell r="AB3" t="str">
            <v>8月发货数量</v>
          </cell>
          <cell r="AC3" t="str">
            <v>计划准确率</v>
          </cell>
          <cell r="AD3" t="str">
            <v>9月预示计划</v>
          </cell>
          <cell r="AE3" t="str">
            <v>增幅比例</v>
          </cell>
          <cell r="AF3" t="str">
            <v>9月增补计划</v>
          </cell>
          <cell r="AG3" t="str">
            <v>10月预示计划</v>
          </cell>
          <cell r="AH3" t="str">
            <v>增幅比例</v>
          </cell>
          <cell r="AI3" t="str">
            <v>10月增补数量</v>
          </cell>
          <cell r="AJ3" t="str">
            <v>10月计划合计</v>
          </cell>
        </row>
        <row r="5">
          <cell r="D5" t="str">
            <v>M4681010101A0</v>
          </cell>
          <cell r="E5" t="str">
            <v>SHT0000108</v>
          </cell>
          <cell r="F5" t="str">
            <v>中重卡</v>
          </cell>
          <cell r="G5">
            <v>50</v>
          </cell>
        </row>
        <row r="5">
          <cell r="I5">
            <v>0</v>
          </cell>
          <cell r="J5">
            <v>50</v>
          </cell>
          <cell r="K5">
            <v>34</v>
          </cell>
          <cell r="L5">
            <v>0.68</v>
          </cell>
          <cell r="M5">
            <v>100</v>
          </cell>
          <cell r="N5">
            <v>190</v>
          </cell>
          <cell r="O5">
            <v>1.9</v>
          </cell>
          <cell r="P5">
            <v>110</v>
          </cell>
          <cell r="Q5">
            <v>98</v>
          </cell>
          <cell r="R5">
            <v>0.890909090909091</v>
          </cell>
          <cell r="S5">
            <v>80</v>
          </cell>
          <cell r="T5">
            <v>40</v>
          </cell>
          <cell r="U5">
            <v>0.5</v>
          </cell>
          <cell r="V5">
            <v>100</v>
          </cell>
          <cell r="W5">
            <v>50</v>
          </cell>
          <cell r="X5">
            <v>0.5</v>
          </cell>
          <cell r="Y5">
            <v>80</v>
          </cell>
          <cell r="Z5">
            <v>80</v>
          </cell>
          <cell r="AA5">
            <v>80</v>
          </cell>
          <cell r="AB5">
            <v>27</v>
          </cell>
          <cell r="AC5">
            <v>0.3375</v>
          </cell>
          <cell r="AD5">
            <v>20</v>
          </cell>
          <cell r="AE5">
            <v>-0.75</v>
          </cell>
        </row>
        <row r="5">
          <cell r="AG5">
            <v>50</v>
          </cell>
          <cell r="AH5">
            <v>1.5</v>
          </cell>
        </row>
        <row r="5">
          <cell r="AJ5">
            <v>50</v>
          </cell>
        </row>
        <row r="6">
          <cell r="D6" t="str">
            <v>M4681020101A0</v>
          </cell>
          <cell r="E6" t="str">
            <v>SHT0000111</v>
          </cell>
        </row>
        <row r="6">
          <cell r="G6">
            <v>850</v>
          </cell>
          <cell r="H6">
            <v>457</v>
          </cell>
          <cell r="I6">
            <v>0.537647058823529</v>
          </cell>
          <cell r="J6">
            <v>650</v>
          </cell>
          <cell r="K6">
            <v>372</v>
          </cell>
          <cell r="L6">
            <v>0.572307692307692</v>
          </cell>
          <cell r="M6">
            <v>600</v>
          </cell>
          <cell r="N6">
            <v>470</v>
          </cell>
          <cell r="O6">
            <v>0.783333333333333</v>
          </cell>
          <cell r="P6">
            <v>460</v>
          </cell>
          <cell r="Q6">
            <v>234</v>
          </cell>
          <cell r="R6">
            <v>0.508695652173913</v>
          </cell>
          <cell r="S6">
            <v>150</v>
          </cell>
          <cell r="T6">
            <v>203</v>
          </cell>
          <cell r="U6">
            <v>1.35333333333333</v>
          </cell>
          <cell r="V6">
            <v>300</v>
          </cell>
          <cell r="W6">
            <v>109</v>
          </cell>
          <cell r="X6">
            <v>0.363333333333333</v>
          </cell>
          <cell r="Y6">
            <v>200</v>
          </cell>
          <cell r="Z6">
            <v>220</v>
          </cell>
          <cell r="AA6">
            <v>200</v>
          </cell>
          <cell r="AB6">
            <v>307</v>
          </cell>
          <cell r="AC6">
            <v>1.535</v>
          </cell>
          <cell r="AD6">
            <v>320</v>
          </cell>
          <cell r="AE6">
            <v>0.6</v>
          </cell>
        </row>
        <row r="6">
          <cell r="AG6">
            <v>410</v>
          </cell>
          <cell r="AH6">
            <v>0.28125</v>
          </cell>
        </row>
        <row r="6">
          <cell r="AJ6">
            <v>410</v>
          </cell>
        </row>
        <row r="7">
          <cell r="D7" t="str">
            <v>M4704010200A0</v>
          </cell>
          <cell r="E7" t="str">
            <v>SHT0000113</v>
          </cell>
        </row>
        <row r="7">
          <cell r="G7">
            <v>800</v>
          </cell>
          <cell r="H7">
            <v>697</v>
          </cell>
          <cell r="I7">
            <v>0.87125</v>
          </cell>
          <cell r="J7">
            <v>650</v>
          </cell>
          <cell r="K7">
            <v>642</v>
          </cell>
          <cell r="L7">
            <v>0.987692307692308</v>
          </cell>
          <cell r="M7">
            <v>1000</v>
          </cell>
          <cell r="N7">
            <v>740</v>
          </cell>
          <cell r="O7">
            <v>0.74</v>
          </cell>
          <cell r="P7">
            <v>980</v>
          </cell>
          <cell r="Q7">
            <v>401</v>
          </cell>
          <cell r="R7">
            <v>0.409183673469388</v>
          </cell>
          <cell r="S7">
            <v>550</v>
          </cell>
          <cell r="T7">
            <v>400</v>
          </cell>
          <cell r="U7">
            <v>0.727272727272727</v>
          </cell>
          <cell r="V7">
            <v>750</v>
          </cell>
          <cell r="W7">
            <v>200</v>
          </cell>
          <cell r="X7">
            <v>0.266666666666667</v>
          </cell>
          <cell r="Y7">
            <v>750</v>
          </cell>
          <cell r="Z7">
            <v>650</v>
          </cell>
          <cell r="AA7">
            <v>750</v>
          </cell>
          <cell r="AB7">
            <v>186</v>
          </cell>
          <cell r="AC7">
            <v>0.248</v>
          </cell>
          <cell r="AD7">
            <v>700</v>
          </cell>
          <cell r="AE7">
            <v>-0.0666666666666667</v>
          </cell>
        </row>
        <row r="7">
          <cell r="AG7">
            <v>840</v>
          </cell>
          <cell r="AH7">
            <v>0.2</v>
          </cell>
        </row>
        <row r="7">
          <cell r="AJ7">
            <v>840</v>
          </cell>
        </row>
        <row r="8">
          <cell r="D8" t="str">
            <v>M4681010104A0</v>
          </cell>
          <cell r="E8" t="str">
            <v>SHT0000110</v>
          </cell>
        </row>
        <row r="8">
          <cell r="G8">
            <v>800</v>
          </cell>
          <cell r="H8">
            <v>500</v>
          </cell>
          <cell r="I8">
            <v>0.625</v>
          </cell>
          <cell r="J8">
            <v>600</v>
          </cell>
          <cell r="K8">
            <v>343</v>
          </cell>
          <cell r="L8">
            <v>0.571666666666667</v>
          </cell>
          <cell r="M8">
            <v>550</v>
          </cell>
          <cell r="N8">
            <v>280</v>
          </cell>
          <cell r="O8">
            <v>0.509090909090909</v>
          </cell>
          <cell r="P8">
            <v>350</v>
          </cell>
          <cell r="Q8">
            <v>103</v>
          </cell>
          <cell r="R8">
            <v>0.294285714285714</v>
          </cell>
          <cell r="S8">
            <v>70</v>
          </cell>
          <cell r="T8">
            <v>150</v>
          </cell>
          <cell r="U8">
            <v>2.14285714285714</v>
          </cell>
          <cell r="V8">
            <v>200</v>
          </cell>
          <cell r="W8">
            <v>70</v>
          </cell>
          <cell r="X8">
            <v>0.35</v>
          </cell>
          <cell r="Y8">
            <v>120</v>
          </cell>
          <cell r="Z8">
            <v>190</v>
          </cell>
          <cell r="AA8">
            <v>120</v>
          </cell>
          <cell r="AB8">
            <v>280</v>
          </cell>
          <cell r="AC8">
            <v>2.33333333333333</v>
          </cell>
          <cell r="AD8">
            <v>300</v>
          </cell>
          <cell r="AE8">
            <v>1.5</v>
          </cell>
        </row>
        <row r="8">
          <cell r="AG8">
            <v>360</v>
          </cell>
          <cell r="AH8">
            <v>0.2</v>
          </cell>
        </row>
        <row r="8">
          <cell r="AJ8">
            <v>360</v>
          </cell>
        </row>
        <row r="9">
          <cell r="D9" t="str">
            <v>M4681010102A0</v>
          </cell>
          <cell r="E9" t="str">
            <v>SHT0000109</v>
          </cell>
        </row>
        <row r="9">
          <cell r="G9">
            <v>20</v>
          </cell>
          <cell r="H9">
            <v>48</v>
          </cell>
          <cell r="I9">
            <v>2.4</v>
          </cell>
          <cell r="J9">
            <v>0</v>
          </cell>
          <cell r="K9">
            <v>6</v>
          </cell>
          <cell r="L9" t="e">
            <v>#DIV/0!</v>
          </cell>
          <cell r="M9">
            <v>0</v>
          </cell>
          <cell r="N9">
            <v>40</v>
          </cell>
          <cell r="O9" t="e">
            <v>#DIV/0!</v>
          </cell>
          <cell r="P9">
            <v>50</v>
          </cell>
          <cell r="Q9">
            <v>0</v>
          </cell>
          <cell r="R9">
            <v>0</v>
          </cell>
          <cell r="S9">
            <v>10</v>
          </cell>
          <cell r="T9">
            <v>0</v>
          </cell>
          <cell r="U9">
            <v>0</v>
          </cell>
          <cell r="V9">
            <v>20</v>
          </cell>
          <cell r="W9">
            <v>18</v>
          </cell>
          <cell r="X9">
            <v>0.9</v>
          </cell>
          <cell r="Y9">
            <v>20</v>
          </cell>
          <cell r="Z9">
            <v>32</v>
          </cell>
          <cell r="AA9">
            <v>20</v>
          </cell>
        </row>
        <row r="9">
          <cell r="AC9">
            <v>0</v>
          </cell>
          <cell r="AD9">
            <v>20</v>
          </cell>
          <cell r="AE9">
            <v>0</v>
          </cell>
        </row>
        <row r="9">
          <cell r="AG9">
            <v>25</v>
          </cell>
          <cell r="AH9">
            <v>0.25</v>
          </cell>
        </row>
        <row r="9">
          <cell r="AJ9">
            <v>25</v>
          </cell>
        </row>
        <row r="10">
          <cell r="D10" t="str">
            <v>M4681020103A0</v>
          </cell>
          <cell r="E10" t="str">
            <v>SHT0000112</v>
          </cell>
        </row>
        <row r="10">
          <cell r="G10">
            <v>20</v>
          </cell>
          <cell r="H10">
            <v>50</v>
          </cell>
          <cell r="I10">
            <v>2.5</v>
          </cell>
          <cell r="J10">
            <v>0</v>
          </cell>
          <cell r="K10">
            <v>0</v>
          </cell>
          <cell r="L10" t="e">
            <v>#DIV/0!</v>
          </cell>
          <cell r="M10">
            <v>0</v>
          </cell>
          <cell r="N10">
            <v>40</v>
          </cell>
          <cell r="O10" t="e">
            <v>#DIV/0!</v>
          </cell>
          <cell r="P10">
            <v>50</v>
          </cell>
          <cell r="Q10">
            <v>8</v>
          </cell>
          <cell r="R10">
            <v>0.16</v>
          </cell>
          <cell r="S10">
            <v>10</v>
          </cell>
          <cell r="T10">
            <v>0</v>
          </cell>
          <cell r="U10">
            <v>0</v>
          </cell>
          <cell r="V10">
            <v>20</v>
          </cell>
          <cell r="W10">
            <v>20</v>
          </cell>
          <cell r="X10">
            <v>1</v>
          </cell>
          <cell r="Y10">
            <v>20</v>
          </cell>
          <cell r="Z10">
            <v>29</v>
          </cell>
          <cell r="AA10">
            <v>20</v>
          </cell>
        </row>
        <row r="10">
          <cell r="AC10">
            <v>0</v>
          </cell>
          <cell r="AD10">
            <v>20</v>
          </cell>
          <cell r="AE10">
            <v>0</v>
          </cell>
        </row>
        <row r="10">
          <cell r="AG10">
            <v>25</v>
          </cell>
          <cell r="AH10">
            <v>0.25</v>
          </cell>
        </row>
        <row r="10">
          <cell r="AJ10">
            <v>25</v>
          </cell>
        </row>
        <row r="11">
          <cell r="D11" t="str">
            <v>L1681010104A0</v>
          </cell>
          <cell r="E11" t="str">
            <v>SLT0001297</v>
          </cell>
          <cell r="F11" t="str">
            <v>老M4</v>
          </cell>
          <cell r="G11">
            <v>850</v>
          </cell>
          <cell r="H11">
            <v>749</v>
          </cell>
          <cell r="I11">
            <v>0.881176470588235</v>
          </cell>
          <cell r="J11">
            <v>500</v>
          </cell>
          <cell r="K11">
            <v>1045</v>
          </cell>
          <cell r="L11">
            <v>2.09</v>
          </cell>
          <cell r="M11">
            <v>1400</v>
          </cell>
          <cell r="N11">
            <v>1352</v>
          </cell>
          <cell r="O11">
            <v>0.965714285714286</v>
          </cell>
          <cell r="P11">
            <v>1500</v>
          </cell>
          <cell r="Q11">
            <v>712</v>
          </cell>
          <cell r="R11">
            <v>0.474666666666667</v>
          </cell>
          <cell r="S11">
            <v>850</v>
          </cell>
          <cell r="T11">
            <v>697</v>
          </cell>
          <cell r="U11">
            <v>0.82</v>
          </cell>
          <cell r="V11">
            <v>850</v>
          </cell>
          <cell r="W11">
            <v>715</v>
          </cell>
          <cell r="X11">
            <v>0.841176470588235</v>
          </cell>
          <cell r="Y11">
            <v>1000</v>
          </cell>
          <cell r="Z11">
            <v>822</v>
          </cell>
          <cell r="AA11">
            <v>1000</v>
          </cell>
          <cell r="AB11">
            <v>913</v>
          </cell>
          <cell r="AC11">
            <v>0.913</v>
          </cell>
          <cell r="AD11">
            <v>1100</v>
          </cell>
          <cell r="AE11">
            <v>0.1</v>
          </cell>
        </row>
        <row r="11">
          <cell r="AG11">
            <v>1320</v>
          </cell>
          <cell r="AH11">
            <v>0.2</v>
          </cell>
        </row>
        <row r="11">
          <cell r="AJ11">
            <v>1320</v>
          </cell>
        </row>
        <row r="12">
          <cell r="D12" t="str">
            <v>L168100000553</v>
          </cell>
          <cell r="E12" t="str">
            <v>SLT0011911</v>
          </cell>
        </row>
        <row r="12">
          <cell r="I12" t="e">
            <v>#DIV/0!</v>
          </cell>
        </row>
        <row r="12">
          <cell r="L12" t="e">
            <v>#DIV/0!</v>
          </cell>
        </row>
        <row r="12">
          <cell r="O12" t="e">
            <v>#N/A</v>
          </cell>
        </row>
        <row r="12">
          <cell r="R12" t="e">
            <v>#DIV/0!</v>
          </cell>
        </row>
        <row r="12">
          <cell r="U12" t="e">
            <v>#DIV/0!</v>
          </cell>
        </row>
        <row r="12">
          <cell r="AG12">
            <v>100</v>
          </cell>
          <cell r="AH12" t="e">
            <v>#DIV/0!</v>
          </cell>
        </row>
        <row r="12">
          <cell r="AJ12">
            <v>100</v>
          </cell>
        </row>
        <row r="13">
          <cell r="D13" t="str">
            <v>L1681020112A0</v>
          </cell>
          <cell r="E13" t="str">
            <v>SLT0001299</v>
          </cell>
        </row>
        <row r="13">
          <cell r="G13">
            <v>600</v>
          </cell>
          <cell r="H13">
            <v>800</v>
          </cell>
          <cell r="I13">
            <v>1.33333333333333</v>
          </cell>
          <cell r="J13">
            <v>400</v>
          </cell>
          <cell r="K13">
            <v>518</v>
          </cell>
          <cell r="L13">
            <v>1.295</v>
          </cell>
          <cell r="M13">
            <v>1000</v>
          </cell>
          <cell r="N13">
            <v>1352</v>
          </cell>
          <cell r="O13">
            <v>1.352</v>
          </cell>
          <cell r="P13">
            <v>1200</v>
          </cell>
          <cell r="Q13">
            <v>334</v>
          </cell>
          <cell r="R13">
            <v>0.278333333333333</v>
          </cell>
          <cell r="S13">
            <v>450</v>
          </cell>
          <cell r="T13">
            <v>500</v>
          </cell>
          <cell r="U13">
            <v>1.11111111111111</v>
          </cell>
          <cell r="V13">
            <v>450</v>
          </cell>
          <cell r="W13">
            <v>372</v>
          </cell>
          <cell r="X13">
            <v>0.826666666666667</v>
          </cell>
          <cell r="Y13">
            <v>450</v>
          </cell>
          <cell r="Z13">
            <v>424</v>
          </cell>
          <cell r="AA13">
            <v>450</v>
          </cell>
          <cell r="AB13">
            <v>680</v>
          </cell>
          <cell r="AC13">
            <v>1.51111111111111</v>
          </cell>
          <cell r="AD13">
            <v>450</v>
          </cell>
          <cell r="AE13">
            <v>0</v>
          </cell>
        </row>
        <row r="13">
          <cell r="AG13">
            <v>540</v>
          </cell>
          <cell r="AH13">
            <v>0.2</v>
          </cell>
        </row>
        <row r="13">
          <cell r="AJ13">
            <v>540</v>
          </cell>
        </row>
        <row r="14">
          <cell r="D14" t="str">
            <v>L1681020114A0</v>
          </cell>
          <cell r="E14" t="str">
            <v>SLT0001300</v>
          </cell>
        </row>
        <row r="14">
          <cell r="G14">
            <v>400</v>
          </cell>
        </row>
        <row r="14">
          <cell r="I14">
            <v>0</v>
          </cell>
          <cell r="J14">
            <v>300</v>
          </cell>
          <cell r="K14">
            <v>770</v>
          </cell>
          <cell r="L14">
            <v>2.56666666666667</v>
          </cell>
          <cell r="M14">
            <v>1000</v>
          </cell>
          <cell r="N14">
            <v>860</v>
          </cell>
          <cell r="O14">
            <v>0.86</v>
          </cell>
          <cell r="P14">
            <v>800</v>
          </cell>
          <cell r="Q14">
            <v>530</v>
          </cell>
          <cell r="R14">
            <v>0.6625</v>
          </cell>
          <cell r="S14">
            <v>400</v>
          </cell>
          <cell r="T14">
            <v>367</v>
          </cell>
          <cell r="U14">
            <v>0.9175</v>
          </cell>
          <cell r="V14">
            <v>400</v>
          </cell>
          <cell r="W14">
            <v>550</v>
          </cell>
          <cell r="X14">
            <v>1.375</v>
          </cell>
          <cell r="Y14">
            <v>550</v>
          </cell>
          <cell r="Z14">
            <v>475</v>
          </cell>
          <cell r="AA14">
            <v>550</v>
          </cell>
          <cell r="AB14">
            <v>500</v>
          </cell>
          <cell r="AC14">
            <v>0.909090909090909</v>
          </cell>
          <cell r="AD14">
            <v>550</v>
          </cell>
          <cell r="AE14">
            <v>0</v>
          </cell>
        </row>
        <row r="14">
          <cell r="AG14">
            <v>660</v>
          </cell>
          <cell r="AH14">
            <v>0.2</v>
          </cell>
        </row>
        <row r="14">
          <cell r="AJ14">
            <v>660</v>
          </cell>
        </row>
        <row r="15">
          <cell r="D15" t="str">
            <v>L1681020116A0</v>
          </cell>
          <cell r="E15" t="str">
            <v>SLT0001954</v>
          </cell>
        </row>
        <row r="15">
          <cell r="I15" t="e">
            <v>#DIV/0!</v>
          </cell>
          <cell r="J15">
            <v>0</v>
          </cell>
          <cell r="K15">
            <v>0</v>
          </cell>
          <cell r="L15" t="e">
            <v>#DIV/0!</v>
          </cell>
          <cell r="M15">
            <v>100</v>
          </cell>
          <cell r="N15">
            <v>0</v>
          </cell>
          <cell r="O15">
            <v>0</v>
          </cell>
          <cell r="P15">
            <v>100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 t="e">
            <v>#DIV/0!</v>
          </cell>
        </row>
        <row r="15">
          <cell r="Z15">
            <v>0</v>
          </cell>
        </row>
        <row r="15">
          <cell r="AD15">
            <v>0</v>
          </cell>
          <cell r="AE15" t="e">
            <v>#DIV/0!</v>
          </cell>
        </row>
        <row r="15">
          <cell r="AG15">
            <v>50</v>
          </cell>
          <cell r="AH15" t="e">
            <v>#DIV/0!</v>
          </cell>
        </row>
        <row r="15">
          <cell r="AJ15">
            <v>50</v>
          </cell>
        </row>
        <row r="16">
          <cell r="D16" t="str">
            <v>L1681040104A0</v>
          </cell>
          <cell r="E16" t="str">
            <v>SLT0001301</v>
          </cell>
        </row>
        <row r="16">
          <cell r="G16">
            <v>60</v>
          </cell>
        </row>
        <row r="16">
          <cell r="I16">
            <v>0</v>
          </cell>
          <cell r="J16">
            <v>30</v>
          </cell>
          <cell r="K16">
            <v>158</v>
          </cell>
          <cell r="L16">
            <v>5.26666666666667</v>
          </cell>
          <cell r="M16">
            <v>150</v>
          </cell>
          <cell r="N16">
            <v>210</v>
          </cell>
          <cell r="O16">
            <v>1.4</v>
          </cell>
          <cell r="P16">
            <v>60</v>
          </cell>
          <cell r="Q16">
            <v>20</v>
          </cell>
          <cell r="R16">
            <v>0.333333333333333</v>
          </cell>
          <cell r="S16">
            <v>60</v>
          </cell>
          <cell r="T16">
            <v>0</v>
          </cell>
          <cell r="U16">
            <v>0</v>
          </cell>
          <cell r="V16">
            <v>40</v>
          </cell>
          <cell r="W16">
            <v>50</v>
          </cell>
          <cell r="X16">
            <v>1.25</v>
          </cell>
          <cell r="Y16">
            <v>50</v>
          </cell>
          <cell r="Z16">
            <v>100</v>
          </cell>
          <cell r="AA16">
            <v>50</v>
          </cell>
          <cell r="AB16">
            <v>7</v>
          </cell>
          <cell r="AC16">
            <v>0.14</v>
          </cell>
          <cell r="AD16">
            <v>50</v>
          </cell>
          <cell r="AE16">
            <v>0</v>
          </cell>
        </row>
        <row r="16">
          <cell r="AG16">
            <v>60</v>
          </cell>
          <cell r="AH16">
            <v>0.2</v>
          </cell>
        </row>
        <row r="16">
          <cell r="AJ16">
            <v>60</v>
          </cell>
        </row>
        <row r="17">
          <cell r="D17" t="str">
            <v>L1681040106A0</v>
          </cell>
          <cell r="E17" t="str">
            <v>SLT0001302</v>
          </cell>
        </row>
        <row r="17">
          <cell r="G17">
            <v>50</v>
          </cell>
        </row>
        <row r="17">
          <cell r="I17">
            <v>0</v>
          </cell>
          <cell r="J17">
            <v>30</v>
          </cell>
          <cell r="K17">
            <v>100</v>
          </cell>
          <cell r="L17">
            <v>3.33333333333333</v>
          </cell>
          <cell r="M17">
            <v>150</v>
          </cell>
          <cell r="N17">
            <v>110</v>
          </cell>
          <cell r="O17">
            <v>0.733333333333333</v>
          </cell>
          <cell r="P17">
            <v>50</v>
          </cell>
          <cell r="Q17">
            <v>30</v>
          </cell>
          <cell r="R17">
            <v>0.6</v>
          </cell>
          <cell r="S17">
            <v>40</v>
          </cell>
          <cell r="T17">
            <v>0</v>
          </cell>
          <cell r="U17">
            <v>0</v>
          </cell>
          <cell r="V17">
            <v>40</v>
          </cell>
          <cell r="W17">
            <v>50</v>
          </cell>
          <cell r="X17">
            <v>1.25</v>
          </cell>
          <cell r="Y17">
            <v>50</v>
          </cell>
          <cell r="Z17">
            <v>50</v>
          </cell>
          <cell r="AA17">
            <v>50</v>
          </cell>
        </row>
        <row r="17">
          <cell r="AC17">
            <v>0</v>
          </cell>
          <cell r="AD17">
            <v>50</v>
          </cell>
          <cell r="AE17">
            <v>0</v>
          </cell>
        </row>
        <row r="17">
          <cell r="AG17">
            <v>60</v>
          </cell>
          <cell r="AH17">
            <v>0.2</v>
          </cell>
        </row>
        <row r="17">
          <cell r="AJ17">
            <v>60</v>
          </cell>
        </row>
        <row r="18">
          <cell r="D18" t="str">
            <v>1B18069100652</v>
          </cell>
          <cell r="E18" t="str">
            <v>SLT0001140</v>
          </cell>
          <cell r="F18" t="str">
            <v>M3</v>
          </cell>
        </row>
        <row r="18">
          <cell r="I18" t="e">
            <v>#DIV/0!</v>
          </cell>
          <cell r="J18">
            <v>0</v>
          </cell>
          <cell r="K18">
            <v>0</v>
          </cell>
          <cell r="L18" t="e">
            <v>#DIV/0!</v>
          </cell>
          <cell r="M18">
            <v>0</v>
          </cell>
          <cell r="N18">
            <v>0</v>
          </cell>
          <cell r="O18" t="e">
            <v>#DIV/0!</v>
          </cell>
          <cell r="P18">
            <v>10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 t="e">
            <v>#DIV/0!</v>
          </cell>
        </row>
        <row r="18">
          <cell r="AD18">
            <v>0</v>
          </cell>
          <cell r="AE18" t="e">
            <v>#DIV/0!</v>
          </cell>
        </row>
        <row r="18">
          <cell r="AH18" t="e">
            <v>#DIV/0!</v>
          </cell>
        </row>
        <row r="18">
          <cell r="AJ18">
            <v>0</v>
          </cell>
        </row>
        <row r="19">
          <cell r="D19" t="str">
            <v>L0681040100A0</v>
          </cell>
          <cell r="E19" t="str">
            <v>SLT0001293</v>
          </cell>
        </row>
        <row r="19">
          <cell r="I19" t="e">
            <v>#DIV/0!</v>
          </cell>
        </row>
        <row r="19">
          <cell r="L19" t="e">
            <v>#DIV/0!</v>
          </cell>
        </row>
        <row r="19">
          <cell r="O19" t="e">
            <v>#N/A</v>
          </cell>
        </row>
        <row r="19">
          <cell r="R19" t="e">
            <v>#DIV/0!</v>
          </cell>
        </row>
        <row r="19">
          <cell r="U19" t="e">
            <v>#DIV/0!</v>
          </cell>
        </row>
        <row r="19">
          <cell r="AG19">
            <v>5</v>
          </cell>
          <cell r="AH19" t="e">
            <v>#DIV/0!</v>
          </cell>
        </row>
        <row r="19">
          <cell r="AJ19">
            <v>5</v>
          </cell>
        </row>
        <row r="20">
          <cell r="D20" t="str">
            <v>L0681020119A0</v>
          </cell>
          <cell r="E20" t="str">
            <v>SLT0001286</v>
          </cell>
        </row>
        <row r="20">
          <cell r="I20" t="e">
            <v>#DIV/0!</v>
          </cell>
          <cell r="J20">
            <v>0</v>
          </cell>
          <cell r="K20">
            <v>0</v>
          </cell>
          <cell r="L20" t="e">
            <v>#DIV/0!</v>
          </cell>
          <cell r="M20">
            <v>0</v>
          </cell>
          <cell r="N20">
            <v>0</v>
          </cell>
          <cell r="O20" t="e">
            <v>#DIV/0!</v>
          </cell>
          <cell r="P20">
            <v>20</v>
          </cell>
          <cell r="Q20">
            <v>170</v>
          </cell>
          <cell r="R20">
            <v>8.5</v>
          </cell>
          <cell r="S20">
            <v>120</v>
          </cell>
          <cell r="T20">
            <v>0</v>
          </cell>
          <cell r="U20">
            <v>0</v>
          </cell>
          <cell r="V20">
            <v>60</v>
          </cell>
        </row>
        <row r="20">
          <cell r="X20">
            <v>0</v>
          </cell>
          <cell r="Y20">
            <v>40</v>
          </cell>
        </row>
        <row r="20">
          <cell r="AA20">
            <v>40</v>
          </cell>
        </row>
        <row r="20">
          <cell r="AC20">
            <v>0</v>
          </cell>
          <cell r="AD20">
            <v>0</v>
          </cell>
          <cell r="AE20">
            <v>-1</v>
          </cell>
        </row>
        <row r="20">
          <cell r="AH20" t="e">
            <v>#DIV/0!</v>
          </cell>
        </row>
        <row r="20">
          <cell r="AJ20">
            <v>0</v>
          </cell>
        </row>
        <row r="21">
          <cell r="D21" t="str">
            <v>L168100000109</v>
          </cell>
          <cell r="E21" t="str">
            <v>SLT0010966</v>
          </cell>
          <cell r="F21" t="str">
            <v>中期改款</v>
          </cell>
        </row>
        <row r="21">
          <cell r="I21" t="e">
            <v>#DIV/0!</v>
          </cell>
          <cell r="J21">
            <v>1205</v>
          </cell>
          <cell r="K21">
            <v>0</v>
          </cell>
          <cell r="L21">
            <v>0</v>
          </cell>
          <cell r="M21">
            <v>1103</v>
          </cell>
          <cell r="N21">
            <v>210</v>
          </cell>
          <cell r="O21">
            <v>0.190389845874887</v>
          </cell>
          <cell r="P21">
            <v>1000</v>
          </cell>
          <cell r="Q21">
            <v>66</v>
          </cell>
          <cell r="R21">
            <v>0.066</v>
          </cell>
          <cell r="S21">
            <v>20</v>
          </cell>
          <cell r="T21">
            <v>0</v>
          </cell>
          <cell r="U21">
            <v>0</v>
          </cell>
          <cell r="V21">
            <v>20</v>
          </cell>
          <cell r="W21">
            <v>0</v>
          </cell>
        </row>
        <row r="21">
          <cell r="Y21">
            <v>30</v>
          </cell>
          <cell r="Z21">
            <v>74</v>
          </cell>
          <cell r="AA21">
            <v>180</v>
          </cell>
          <cell r="AB21">
            <v>56</v>
          </cell>
          <cell r="AC21">
            <v>0.311111111111111</v>
          </cell>
          <cell r="AD21">
            <v>80</v>
          </cell>
          <cell r="AE21">
            <v>-0.555555555555556</v>
          </cell>
        </row>
        <row r="21">
          <cell r="AG21">
            <v>296</v>
          </cell>
          <cell r="AH21">
            <v>2.7</v>
          </cell>
        </row>
        <row r="21">
          <cell r="AJ21">
            <v>296</v>
          </cell>
        </row>
        <row r="22">
          <cell r="D22" t="str">
            <v>L168100000157</v>
          </cell>
          <cell r="E22" t="str">
            <v>SLT0010968</v>
          </cell>
        </row>
        <row r="22">
          <cell r="I22" t="e">
            <v>#DIV/0!</v>
          </cell>
          <cell r="J22">
            <v>40</v>
          </cell>
          <cell r="K22">
            <v>0</v>
          </cell>
          <cell r="L22">
            <v>0</v>
          </cell>
          <cell r="M22">
            <v>0</v>
          </cell>
          <cell r="N22">
            <v>1</v>
          </cell>
          <cell r="O22" t="e">
            <v>#DIV/0!</v>
          </cell>
          <cell r="P22">
            <v>0</v>
          </cell>
          <cell r="Q22">
            <v>0</v>
          </cell>
          <cell r="R22" t="e">
            <v>#DIV/0!</v>
          </cell>
          <cell r="S22">
            <v>0</v>
          </cell>
          <cell r="T22">
            <v>0</v>
          </cell>
          <cell r="U22" t="e">
            <v>#DIV/0!</v>
          </cell>
          <cell r="V22">
            <v>0</v>
          </cell>
          <cell r="W22">
            <v>0</v>
          </cell>
        </row>
        <row r="22">
          <cell r="Z22">
            <v>0</v>
          </cell>
        </row>
        <row r="22">
          <cell r="AC22" t="e">
            <v>#DIV/0!</v>
          </cell>
        </row>
        <row r="22">
          <cell r="AE22" t="e">
            <v>#DIV/0!</v>
          </cell>
        </row>
        <row r="22">
          <cell r="AH22" t="e">
            <v>#DIV/0!</v>
          </cell>
        </row>
        <row r="22">
          <cell r="AJ22">
            <v>0</v>
          </cell>
        </row>
        <row r="23">
          <cell r="D23" t="str">
            <v>L168100000349</v>
          </cell>
          <cell r="E23" t="str">
            <v>SLT0011399</v>
          </cell>
        </row>
        <row r="23">
          <cell r="I23" t="e">
            <v>#DIV/0!</v>
          </cell>
          <cell r="J23">
            <v>85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e">
            <v>#DIV/0!</v>
          </cell>
          <cell r="P23">
            <v>0</v>
          </cell>
          <cell r="Q23">
            <v>0</v>
          </cell>
          <cell r="R23" t="e">
            <v>#DIV/0!</v>
          </cell>
          <cell r="S23">
            <v>0</v>
          </cell>
          <cell r="T23">
            <v>0</v>
          </cell>
          <cell r="U23" t="e">
            <v>#DIV/0!</v>
          </cell>
          <cell r="V23">
            <v>0</v>
          </cell>
          <cell r="W23">
            <v>0</v>
          </cell>
        </row>
        <row r="23">
          <cell r="Z23">
            <v>0</v>
          </cell>
        </row>
        <row r="23">
          <cell r="AC23" t="e">
            <v>#DIV/0!</v>
          </cell>
        </row>
        <row r="23">
          <cell r="AE23" t="e">
            <v>#DIV/0!</v>
          </cell>
        </row>
        <row r="23">
          <cell r="AH23" t="e">
            <v>#DIV/0!</v>
          </cell>
        </row>
        <row r="23">
          <cell r="AJ23">
            <v>0</v>
          </cell>
        </row>
        <row r="24">
          <cell r="D24" t="str">
            <v>L168100000356</v>
          </cell>
          <cell r="E24" t="str">
            <v>SLT0011400</v>
          </cell>
        </row>
        <row r="24">
          <cell r="I24" t="e">
            <v>#DIV/0!</v>
          </cell>
          <cell r="J24">
            <v>45</v>
          </cell>
          <cell r="K24">
            <v>0</v>
          </cell>
          <cell r="L24">
            <v>0</v>
          </cell>
          <cell r="M24">
            <v>0</v>
          </cell>
          <cell r="N24">
            <v>20</v>
          </cell>
          <cell r="O24" t="e">
            <v>#DIV/0!</v>
          </cell>
          <cell r="P24">
            <v>50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 t="e">
            <v>#DIV/0!</v>
          </cell>
          <cell r="V24">
            <v>0</v>
          </cell>
          <cell r="W24">
            <v>0</v>
          </cell>
        </row>
        <row r="24">
          <cell r="Z24">
            <v>0</v>
          </cell>
        </row>
        <row r="24">
          <cell r="AC24" t="e">
            <v>#DIV/0!</v>
          </cell>
        </row>
        <row r="24">
          <cell r="AE24" t="e">
            <v>#DIV/0!</v>
          </cell>
        </row>
        <row r="24">
          <cell r="AH24" t="e">
            <v>#DIV/0!</v>
          </cell>
        </row>
        <row r="24">
          <cell r="AJ24">
            <v>0</v>
          </cell>
        </row>
        <row r="25">
          <cell r="D25" t="str">
            <v>L168100000351</v>
          </cell>
          <cell r="E25" t="str">
            <v>SLT0011403</v>
          </cell>
        </row>
        <row r="25">
          <cell r="I25" t="e">
            <v>#DIV/0!</v>
          </cell>
          <cell r="J25">
            <v>20</v>
          </cell>
          <cell r="K25">
            <v>0</v>
          </cell>
          <cell r="L25">
            <v>0</v>
          </cell>
          <cell r="M25">
            <v>0</v>
          </cell>
          <cell r="N25">
            <v>10</v>
          </cell>
          <cell r="O25" t="e">
            <v>#DIV/0!</v>
          </cell>
          <cell r="P25">
            <v>30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 t="e">
            <v>#DIV/0!</v>
          </cell>
          <cell r="V25">
            <v>0</v>
          </cell>
          <cell r="W25">
            <v>0</v>
          </cell>
        </row>
        <row r="25">
          <cell r="Z25">
            <v>0</v>
          </cell>
        </row>
        <row r="25">
          <cell r="AC25" t="e">
            <v>#DIV/0!</v>
          </cell>
        </row>
        <row r="25">
          <cell r="AE25" t="e">
            <v>#DIV/0!</v>
          </cell>
        </row>
        <row r="25">
          <cell r="AH25" t="e">
            <v>#DIV/0!</v>
          </cell>
        </row>
        <row r="25">
          <cell r="AJ25">
            <v>0</v>
          </cell>
        </row>
        <row r="26">
          <cell r="D26" t="str">
            <v>L168100000350</v>
          </cell>
          <cell r="E26" t="str">
            <v>SLT0011402</v>
          </cell>
        </row>
        <row r="26">
          <cell r="I26" t="e">
            <v>#DIV/0!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e">
            <v>#DIV/0!</v>
          </cell>
          <cell r="P26">
            <v>0</v>
          </cell>
          <cell r="Q26">
            <v>0</v>
          </cell>
          <cell r="R26" t="e">
            <v>#DIV/0!</v>
          </cell>
          <cell r="S26">
            <v>0</v>
          </cell>
          <cell r="T26">
            <v>0</v>
          </cell>
          <cell r="U26" t="e">
            <v>#DIV/0!</v>
          </cell>
          <cell r="V26">
            <v>0</v>
          </cell>
          <cell r="W26">
            <v>0</v>
          </cell>
        </row>
        <row r="26">
          <cell r="Z26">
            <v>0</v>
          </cell>
        </row>
        <row r="26">
          <cell r="AC26" t="e">
            <v>#DIV/0!</v>
          </cell>
        </row>
        <row r="26">
          <cell r="AE26" t="e">
            <v>#DIV/0!</v>
          </cell>
        </row>
        <row r="26">
          <cell r="AH26" t="e">
            <v>#DIV/0!</v>
          </cell>
        </row>
        <row r="26">
          <cell r="AJ26">
            <v>0</v>
          </cell>
        </row>
        <row r="27">
          <cell r="D27" t="str">
            <v>L168100000194</v>
          </cell>
          <cell r="E27" t="str">
            <v>SLT0011401</v>
          </cell>
        </row>
        <row r="27">
          <cell r="I27" t="e">
            <v>#DIV/0!</v>
          </cell>
          <cell r="J27">
            <v>20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e">
            <v>#DIV/0!</v>
          </cell>
          <cell r="P27">
            <v>0</v>
          </cell>
          <cell r="Q27">
            <v>0</v>
          </cell>
          <cell r="R27" t="e">
            <v>#DIV/0!</v>
          </cell>
          <cell r="S27">
            <v>0</v>
          </cell>
          <cell r="T27">
            <v>0</v>
          </cell>
          <cell r="U27" t="e">
            <v>#DIV/0!</v>
          </cell>
          <cell r="V27">
            <v>0</v>
          </cell>
          <cell r="W27">
            <v>0</v>
          </cell>
        </row>
        <row r="27">
          <cell r="Z27">
            <v>0</v>
          </cell>
        </row>
        <row r="27">
          <cell r="AC27" t="e">
            <v>#DIV/0!</v>
          </cell>
        </row>
        <row r="27">
          <cell r="AE27" t="e">
            <v>#DIV/0!</v>
          </cell>
        </row>
        <row r="27">
          <cell r="AH27" t="e">
            <v>#DIV/0!</v>
          </cell>
        </row>
        <row r="27">
          <cell r="AJ27">
            <v>0</v>
          </cell>
        </row>
        <row r="28">
          <cell r="D28" t="str">
            <v>L168100000146</v>
          </cell>
          <cell r="E28" t="str">
            <v>SLT0010854</v>
          </cell>
        </row>
        <row r="28">
          <cell r="I28" t="e">
            <v>#DIV/0!</v>
          </cell>
          <cell r="J28">
            <v>0</v>
          </cell>
          <cell r="K28">
            <v>0</v>
          </cell>
          <cell r="L28" t="e">
            <v>#DIV/0!</v>
          </cell>
          <cell r="M28">
            <v>0</v>
          </cell>
          <cell r="N28">
            <v>138</v>
          </cell>
          <cell r="O28" t="e">
            <v>#DIV/0!</v>
          </cell>
          <cell r="P28">
            <v>47</v>
          </cell>
          <cell r="Q28">
            <v>77</v>
          </cell>
          <cell r="R28">
            <v>1.63829787234043</v>
          </cell>
          <cell r="S28">
            <v>20</v>
          </cell>
          <cell r="T28">
            <v>156</v>
          </cell>
          <cell r="U28">
            <v>7.8</v>
          </cell>
          <cell r="V28">
            <v>20</v>
          </cell>
          <cell r="W28">
            <v>59</v>
          </cell>
        </row>
        <row r="28">
          <cell r="Y28">
            <v>20</v>
          </cell>
          <cell r="Z28">
            <v>90</v>
          </cell>
          <cell r="AA28">
            <v>130</v>
          </cell>
          <cell r="AB28">
            <v>88</v>
          </cell>
          <cell r="AC28">
            <v>0.676923076923077</v>
          </cell>
          <cell r="AD28">
            <v>80</v>
          </cell>
          <cell r="AE28">
            <v>-0.384615384615385</v>
          </cell>
        </row>
        <row r="28">
          <cell r="AG28">
            <v>540</v>
          </cell>
          <cell r="AH28">
            <v>5.75</v>
          </cell>
        </row>
        <row r="28">
          <cell r="AJ28">
            <v>540</v>
          </cell>
        </row>
        <row r="29">
          <cell r="D29" t="str">
            <v>L168100000161</v>
          </cell>
          <cell r="E29" t="str">
            <v>SLT0010970</v>
          </cell>
        </row>
        <row r="29">
          <cell r="I29" t="e">
            <v>#DIV/0!</v>
          </cell>
        </row>
        <row r="29">
          <cell r="L29" t="e">
            <v>#DIV/0!</v>
          </cell>
        </row>
        <row r="29">
          <cell r="O29" t="e">
            <v>#N/A</v>
          </cell>
        </row>
        <row r="29">
          <cell r="R29" t="e">
            <v>#DIV/0!</v>
          </cell>
        </row>
        <row r="29">
          <cell r="U29" t="e">
            <v>#DIV/0!</v>
          </cell>
        </row>
        <row r="29">
          <cell r="AC29" t="e">
            <v>#DIV/0!</v>
          </cell>
        </row>
        <row r="29">
          <cell r="AE29" t="e">
            <v>#DIV/0!</v>
          </cell>
        </row>
        <row r="29">
          <cell r="AG29">
            <v>12</v>
          </cell>
          <cell r="AH29" t="e">
            <v>#DIV/0!</v>
          </cell>
        </row>
        <row r="29">
          <cell r="AJ29">
            <v>12</v>
          </cell>
        </row>
        <row r="30">
          <cell r="D30" t="str">
            <v>L168100000352</v>
          </cell>
          <cell r="E30" t="str">
            <v>SLT0011405</v>
          </cell>
        </row>
        <row r="30">
          <cell r="I30" t="e">
            <v>#DIV/0!</v>
          </cell>
          <cell r="J30">
            <v>85</v>
          </cell>
          <cell r="K30">
            <v>0</v>
          </cell>
          <cell r="L30">
            <v>0</v>
          </cell>
          <cell r="M30">
            <v>1</v>
          </cell>
          <cell r="N30">
            <v>32</v>
          </cell>
          <cell r="O30">
            <v>32</v>
          </cell>
          <cell r="P30">
            <v>50</v>
          </cell>
          <cell r="Q30">
            <v>21</v>
          </cell>
          <cell r="R30">
            <v>0.42</v>
          </cell>
          <cell r="S30">
            <v>20</v>
          </cell>
          <cell r="T30">
            <v>4</v>
          </cell>
          <cell r="U30">
            <v>0.2</v>
          </cell>
          <cell r="V30">
            <v>20</v>
          </cell>
          <cell r="W30">
            <v>45</v>
          </cell>
        </row>
        <row r="30">
          <cell r="Y30">
            <v>60</v>
          </cell>
          <cell r="Z30">
            <v>85</v>
          </cell>
          <cell r="AA30">
            <v>80</v>
          </cell>
          <cell r="AB30">
            <v>81</v>
          </cell>
          <cell r="AC30">
            <v>1.0125</v>
          </cell>
          <cell r="AD30">
            <v>105</v>
          </cell>
          <cell r="AE30">
            <v>0.3125</v>
          </cell>
          <cell r="AF30">
            <v>150</v>
          </cell>
          <cell r="AG30">
            <v>136</v>
          </cell>
          <cell r="AH30">
            <v>0.295238095238095</v>
          </cell>
          <cell r="AI30">
            <v>50</v>
          </cell>
          <cell r="AJ30">
            <v>186</v>
          </cell>
        </row>
        <row r="31">
          <cell r="D31" t="str">
            <v>L168100000114</v>
          </cell>
          <cell r="E31" t="str">
            <v>SLT0011009</v>
          </cell>
        </row>
        <row r="31">
          <cell r="I31" t="e">
            <v>#DIV/0!</v>
          </cell>
          <cell r="J31">
            <v>240</v>
          </cell>
          <cell r="K31">
            <v>0</v>
          </cell>
          <cell r="L31">
            <v>0</v>
          </cell>
          <cell r="M31">
            <v>1535</v>
          </cell>
          <cell r="N31">
            <v>520</v>
          </cell>
          <cell r="O31">
            <v>0.338762214983713</v>
          </cell>
          <cell r="P31">
            <v>1302</v>
          </cell>
          <cell r="Q31">
            <v>1</v>
          </cell>
          <cell r="R31">
            <v>0.000768049155145929</v>
          </cell>
          <cell r="S31">
            <v>0</v>
          </cell>
          <cell r="T31">
            <v>33</v>
          </cell>
          <cell r="U31" t="e">
            <v>#DIV/0!</v>
          </cell>
          <cell r="V31">
            <v>150</v>
          </cell>
          <cell r="W31">
            <v>306</v>
          </cell>
        </row>
        <row r="31">
          <cell r="Y31">
            <v>360</v>
          </cell>
          <cell r="Z31">
            <v>540</v>
          </cell>
          <cell r="AA31">
            <v>605</v>
          </cell>
          <cell r="AB31">
            <v>646</v>
          </cell>
          <cell r="AC31">
            <v>1.06776859504132</v>
          </cell>
          <cell r="AD31">
            <v>720</v>
          </cell>
          <cell r="AE31">
            <v>0.190082644628099</v>
          </cell>
          <cell r="AF31">
            <v>500</v>
          </cell>
          <cell r="AG31">
            <v>960</v>
          </cell>
          <cell r="AH31">
            <v>0.333333333333333</v>
          </cell>
          <cell r="AI31">
            <v>200</v>
          </cell>
          <cell r="AJ31">
            <v>1160</v>
          </cell>
        </row>
        <row r="32">
          <cell r="D32" t="str">
            <v>L168100000353</v>
          </cell>
          <cell r="E32" t="str">
            <v>SLT0011406</v>
          </cell>
        </row>
        <row r="32">
          <cell r="I32" t="e">
            <v>#DIV/0!</v>
          </cell>
          <cell r="J32">
            <v>30</v>
          </cell>
          <cell r="K32">
            <v>0</v>
          </cell>
          <cell r="L32">
            <v>0</v>
          </cell>
          <cell r="M32">
            <v>0</v>
          </cell>
          <cell r="N32">
            <v>3</v>
          </cell>
          <cell r="O32" t="e">
            <v>#DIV/0!</v>
          </cell>
          <cell r="P32">
            <v>30</v>
          </cell>
          <cell r="Q32">
            <v>0</v>
          </cell>
          <cell r="R32">
            <v>0</v>
          </cell>
          <cell r="S32">
            <v>0</v>
          </cell>
          <cell r="T32">
            <v>4</v>
          </cell>
          <cell r="U32" t="e">
            <v>#DIV/0!</v>
          </cell>
          <cell r="V32">
            <v>10</v>
          </cell>
          <cell r="W32">
            <v>12</v>
          </cell>
        </row>
        <row r="32">
          <cell r="Y32">
            <v>15</v>
          </cell>
          <cell r="Z32">
            <v>29</v>
          </cell>
          <cell r="AA32">
            <v>30</v>
          </cell>
          <cell r="AB32">
            <v>9</v>
          </cell>
          <cell r="AC32">
            <v>0.3</v>
          </cell>
          <cell r="AD32">
            <v>25</v>
          </cell>
          <cell r="AE32">
            <v>-0.166666666666667</v>
          </cell>
        </row>
        <row r="32">
          <cell r="AG32">
            <v>30</v>
          </cell>
          <cell r="AH32">
            <v>0.2</v>
          </cell>
          <cell r="AI32">
            <v>10</v>
          </cell>
          <cell r="AJ32">
            <v>40</v>
          </cell>
        </row>
        <row r="33">
          <cell r="D33" t="str">
            <v>L168100000113</v>
          </cell>
          <cell r="E33" t="str">
            <v>SLT0011007</v>
          </cell>
        </row>
        <row r="33">
          <cell r="I33" t="e">
            <v>#DIV/0!</v>
          </cell>
          <cell r="J33">
            <v>0</v>
          </cell>
          <cell r="K33">
            <v>0</v>
          </cell>
          <cell r="L33" t="e">
            <v>#DIV/0!</v>
          </cell>
          <cell r="M33">
            <v>0</v>
          </cell>
          <cell r="N33">
            <v>585</v>
          </cell>
          <cell r="O33" t="e">
            <v>#DIV/0!</v>
          </cell>
          <cell r="P33">
            <v>630</v>
          </cell>
          <cell r="Q33">
            <v>195</v>
          </cell>
          <cell r="R33">
            <v>0.30952380952381</v>
          </cell>
          <cell r="S33">
            <v>180</v>
          </cell>
          <cell r="T33">
            <v>165</v>
          </cell>
          <cell r="U33">
            <v>0.916666666666667</v>
          </cell>
          <cell r="V33">
            <v>180</v>
          </cell>
          <cell r="W33">
            <v>295</v>
          </cell>
        </row>
        <row r="33">
          <cell r="Y33">
            <v>300</v>
          </cell>
          <cell r="Z33">
            <v>547</v>
          </cell>
          <cell r="AA33">
            <v>580</v>
          </cell>
          <cell r="AB33">
            <v>416</v>
          </cell>
          <cell r="AC33">
            <v>0.717241379310345</v>
          </cell>
          <cell r="AD33">
            <v>650</v>
          </cell>
          <cell r="AE33">
            <v>0.120689655172414</v>
          </cell>
          <cell r="AF33">
            <v>400</v>
          </cell>
          <cell r="AG33">
            <v>780</v>
          </cell>
          <cell r="AH33">
            <v>0.2</v>
          </cell>
          <cell r="AI33">
            <v>200</v>
          </cell>
          <cell r="AJ33">
            <v>980</v>
          </cell>
        </row>
        <row r="34">
          <cell r="D34" t="str">
            <v>L168100000162</v>
          </cell>
          <cell r="E34" t="str">
            <v>SLT0011010</v>
          </cell>
        </row>
        <row r="34">
          <cell r="I34" t="e">
            <v>#DIV/0!</v>
          </cell>
          <cell r="J34">
            <v>0</v>
          </cell>
          <cell r="K34">
            <v>0</v>
          </cell>
          <cell r="L34" t="e">
            <v>#DIV/0!</v>
          </cell>
          <cell r="M34">
            <v>0</v>
          </cell>
          <cell r="N34">
            <v>90</v>
          </cell>
          <cell r="O34" t="e">
            <v>#DIV/0!</v>
          </cell>
          <cell r="P34">
            <v>109</v>
          </cell>
          <cell r="Q34">
            <v>73</v>
          </cell>
          <cell r="R34">
            <v>0.669724770642202</v>
          </cell>
          <cell r="S34">
            <v>80</v>
          </cell>
          <cell r="T34">
            <v>55</v>
          </cell>
          <cell r="U34">
            <v>0.6875</v>
          </cell>
          <cell r="V34">
            <v>80</v>
          </cell>
          <cell r="W34">
            <v>84</v>
          </cell>
        </row>
        <row r="34">
          <cell r="Y34">
            <v>80</v>
          </cell>
          <cell r="Z34">
            <v>105</v>
          </cell>
          <cell r="AA34">
            <v>120</v>
          </cell>
          <cell r="AB34">
            <v>81</v>
          </cell>
          <cell r="AC34">
            <v>0.675</v>
          </cell>
          <cell r="AD34">
            <v>135</v>
          </cell>
          <cell r="AE34">
            <v>0.125</v>
          </cell>
          <cell r="AF34">
            <v>150</v>
          </cell>
          <cell r="AG34">
            <v>180</v>
          </cell>
          <cell r="AH34">
            <v>0.333333333333333</v>
          </cell>
          <cell r="AI34">
            <v>50</v>
          </cell>
          <cell r="AJ34">
            <v>230</v>
          </cell>
        </row>
        <row r="35">
          <cell r="D35" t="str">
            <v>L168100000197</v>
          </cell>
          <cell r="E35" t="str">
            <v>SLT0011404</v>
          </cell>
        </row>
        <row r="35">
          <cell r="I35" t="e">
            <v>#DIV/0!</v>
          </cell>
          <cell r="J35">
            <v>0</v>
          </cell>
          <cell r="K35">
            <v>0</v>
          </cell>
          <cell r="L35" t="e">
            <v>#DIV/0!</v>
          </cell>
          <cell r="M35">
            <v>0</v>
          </cell>
          <cell r="N35">
            <v>3</v>
          </cell>
          <cell r="O35" t="e">
            <v>#DIV/0!</v>
          </cell>
          <cell r="P35">
            <v>10</v>
          </cell>
          <cell r="Q35">
            <v>0</v>
          </cell>
          <cell r="R35">
            <v>0</v>
          </cell>
          <cell r="S35">
            <v>2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5">
          <cell r="Z35">
            <v>14</v>
          </cell>
          <cell r="AA35">
            <v>10</v>
          </cell>
        </row>
        <row r="35">
          <cell r="AC35">
            <v>0</v>
          </cell>
          <cell r="AD35">
            <v>10</v>
          </cell>
          <cell r="AE35">
            <v>0</v>
          </cell>
        </row>
        <row r="35">
          <cell r="AG35">
            <v>12</v>
          </cell>
          <cell r="AH35">
            <v>0.2</v>
          </cell>
        </row>
        <row r="35">
          <cell r="AJ35">
            <v>12</v>
          </cell>
        </row>
        <row r="36">
          <cell r="D36" t="str">
            <v>L168100000150</v>
          </cell>
          <cell r="E36" t="str">
            <v>SLT0011015</v>
          </cell>
        </row>
        <row r="36">
          <cell r="I36" t="e">
            <v>#DIV/0!</v>
          </cell>
          <cell r="J36">
            <v>460</v>
          </cell>
          <cell r="K36">
            <v>0</v>
          </cell>
          <cell r="L36">
            <v>0</v>
          </cell>
          <cell r="M36">
            <v>689</v>
          </cell>
          <cell r="N36">
            <v>208</v>
          </cell>
          <cell r="O36">
            <v>0.30188679245283</v>
          </cell>
          <cell r="P36">
            <v>631</v>
          </cell>
          <cell r="Q36">
            <v>36</v>
          </cell>
          <cell r="R36">
            <v>0.0570522979397781</v>
          </cell>
          <cell r="S36">
            <v>0</v>
          </cell>
          <cell r="T36">
            <v>0</v>
          </cell>
          <cell r="U36" t="e">
            <v>#DIV/0!</v>
          </cell>
          <cell r="V36">
            <v>30</v>
          </cell>
          <cell r="W36">
            <v>0</v>
          </cell>
        </row>
        <row r="36">
          <cell r="Y36">
            <v>40</v>
          </cell>
          <cell r="Z36">
            <v>152</v>
          </cell>
          <cell r="AA36">
            <v>200</v>
          </cell>
          <cell r="AB36">
            <v>76</v>
          </cell>
          <cell r="AC36">
            <v>0.38</v>
          </cell>
          <cell r="AD36">
            <v>60</v>
          </cell>
          <cell r="AE36">
            <v>-0.7</v>
          </cell>
        </row>
        <row r="36">
          <cell r="AG36">
            <v>296</v>
          </cell>
          <cell r="AH36">
            <v>3.93333333333333</v>
          </cell>
        </row>
        <row r="36">
          <cell r="AJ36">
            <v>296</v>
          </cell>
        </row>
        <row r="37">
          <cell r="D37" t="str">
            <v>L168100000355</v>
          </cell>
          <cell r="E37" t="str">
            <v>SLT0011407</v>
          </cell>
        </row>
        <row r="37">
          <cell r="I37" t="e">
            <v>#DIV/0!</v>
          </cell>
          <cell r="J37">
            <v>187</v>
          </cell>
          <cell r="K37">
            <v>0</v>
          </cell>
          <cell r="L37">
            <v>0</v>
          </cell>
          <cell r="M37">
            <v>1</v>
          </cell>
          <cell r="N37">
            <v>42</v>
          </cell>
          <cell r="O37">
            <v>42</v>
          </cell>
          <cell r="P37">
            <v>50</v>
          </cell>
          <cell r="Q37">
            <v>21</v>
          </cell>
          <cell r="R37">
            <v>0.42</v>
          </cell>
          <cell r="S37">
            <v>20</v>
          </cell>
          <cell r="T37">
            <v>20</v>
          </cell>
          <cell r="U37">
            <v>1</v>
          </cell>
          <cell r="V37">
            <v>20</v>
          </cell>
          <cell r="W37">
            <v>32</v>
          </cell>
        </row>
        <row r="37">
          <cell r="Y37">
            <v>60</v>
          </cell>
          <cell r="Z37">
            <v>92</v>
          </cell>
          <cell r="AA37">
            <v>100</v>
          </cell>
          <cell r="AB37">
            <v>95</v>
          </cell>
          <cell r="AC37">
            <v>0.95</v>
          </cell>
          <cell r="AD37">
            <v>105</v>
          </cell>
          <cell r="AE37">
            <v>0.05</v>
          </cell>
          <cell r="AF37">
            <v>150</v>
          </cell>
          <cell r="AG37">
            <v>136</v>
          </cell>
          <cell r="AH37">
            <v>0.295238095238095</v>
          </cell>
          <cell r="AI37">
            <v>50</v>
          </cell>
          <cell r="AJ37">
            <v>186</v>
          </cell>
        </row>
        <row r="38">
          <cell r="D38" t="str">
            <v>L168100000148</v>
          </cell>
          <cell r="E38" t="str">
            <v>SLT0011012</v>
          </cell>
        </row>
        <row r="38">
          <cell r="I38" t="e">
            <v>#DIV/0!</v>
          </cell>
          <cell r="J38">
            <v>823</v>
          </cell>
          <cell r="K38">
            <v>0</v>
          </cell>
          <cell r="L38">
            <v>0</v>
          </cell>
          <cell r="M38">
            <v>1950</v>
          </cell>
          <cell r="N38">
            <v>561</v>
          </cell>
          <cell r="O38">
            <v>0.287692307692308</v>
          </cell>
          <cell r="P38">
            <v>1659</v>
          </cell>
          <cell r="Q38">
            <v>0</v>
          </cell>
          <cell r="R38">
            <v>0</v>
          </cell>
          <cell r="S38">
            <v>0</v>
          </cell>
          <cell r="T38">
            <v>44</v>
          </cell>
          <cell r="U38" t="e">
            <v>#DIV/0!</v>
          </cell>
          <cell r="V38">
            <v>150</v>
          </cell>
          <cell r="W38">
            <v>221</v>
          </cell>
        </row>
        <row r="38">
          <cell r="Y38">
            <v>300</v>
          </cell>
          <cell r="Z38">
            <v>463</v>
          </cell>
          <cell r="AA38">
            <v>600</v>
          </cell>
          <cell r="AB38">
            <v>658</v>
          </cell>
          <cell r="AC38">
            <v>1.09666666666667</v>
          </cell>
          <cell r="AD38">
            <v>680</v>
          </cell>
          <cell r="AE38">
            <v>0.133333333333333</v>
          </cell>
          <cell r="AF38">
            <v>500</v>
          </cell>
          <cell r="AG38">
            <v>960</v>
          </cell>
          <cell r="AH38">
            <v>0.411764705882353</v>
          </cell>
          <cell r="AI38">
            <v>200</v>
          </cell>
          <cell r="AJ38">
            <v>1160</v>
          </cell>
        </row>
        <row r="39">
          <cell r="D39" t="str">
            <v>L168100000354</v>
          </cell>
          <cell r="E39" t="str">
            <v>SLT0011408</v>
          </cell>
        </row>
        <row r="39">
          <cell r="I39" t="e">
            <v>#DIV/0!</v>
          </cell>
          <cell r="J39">
            <v>90</v>
          </cell>
          <cell r="K39">
            <v>0</v>
          </cell>
          <cell r="L39">
            <v>0</v>
          </cell>
          <cell r="M39">
            <v>0</v>
          </cell>
          <cell r="N39">
            <v>7</v>
          </cell>
          <cell r="O39" t="e">
            <v>#DIV/0!</v>
          </cell>
          <cell r="P39">
            <v>30</v>
          </cell>
          <cell r="Q39">
            <v>20</v>
          </cell>
          <cell r="R39">
            <v>0.666666666666667</v>
          </cell>
          <cell r="S39">
            <v>8</v>
          </cell>
          <cell r="T39">
            <v>0</v>
          </cell>
          <cell r="U39">
            <v>0</v>
          </cell>
          <cell r="V39">
            <v>8</v>
          </cell>
          <cell r="W39">
            <v>0</v>
          </cell>
        </row>
        <row r="39">
          <cell r="Y39">
            <v>10</v>
          </cell>
          <cell r="Z39">
            <v>20</v>
          </cell>
          <cell r="AA39">
            <v>25</v>
          </cell>
          <cell r="AB39">
            <v>20</v>
          </cell>
          <cell r="AC39">
            <v>0.8</v>
          </cell>
          <cell r="AD39">
            <v>25</v>
          </cell>
          <cell r="AE39">
            <v>0</v>
          </cell>
        </row>
        <row r="39">
          <cell r="AG39">
            <v>30</v>
          </cell>
          <cell r="AH39">
            <v>0.2</v>
          </cell>
        </row>
        <row r="39">
          <cell r="AJ39">
            <v>30</v>
          </cell>
        </row>
        <row r="40">
          <cell r="D40" t="str">
            <v>L168100000149</v>
          </cell>
          <cell r="E40" t="str">
            <v>SLT0011014</v>
          </cell>
        </row>
        <row r="40">
          <cell r="I40" t="e">
            <v>#DIV/0!</v>
          </cell>
          <cell r="J40">
            <v>0</v>
          </cell>
          <cell r="K40">
            <v>0</v>
          </cell>
          <cell r="L40" t="e">
            <v>#DIV/0!</v>
          </cell>
          <cell r="M40">
            <v>0</v>
          </cell>
          <cell r="N40">
            <v>146</v>
          </cell>
          <cell r="O40" t="e">
            <v>#DIV/0!</v>
          </cell>
          <cell r="P40">
            <v>56</v>
          </cell>
          <cell r="Q40">
            <v>68</v>
          </cell>
          <cell r="R40">
            <v>1.21428571428571</v>
          </cell>
          <cell r="S40">
            <v>15</v>
          </cell>
          <cell r="T40">
            <v>180</v>
          </cell>
          <cell r="U40">
            <v>12</v>
          </cell>
          <cell r="V40">
            <v>20</v>
          </cell>
          <cell r="W40">
            <v>53</v>
          </cell>
        </row>
        <row r="40">
          <cell r="Y40">
            <v>20</v>
          </cell>
          <cell r="Z40">
            <v>119</v>
          </cell>
          <cell r="AA40">
            <v>180</v>
          </cell>
          <cell r="AB40">
            <v>92</v>
          </cell>
          <cell r="AC40">
            <v>0.511111111111111</v>
          </cell>
          <cell r="AD40">
            <v>80</v>
          </cell>
          <cell r="AE40">
            <v>-0.555555555555556</v>
          </cell>
        </row>
        <row r="40">
          <cell r="AG40">
            <v>540</v>
          </cell>
          <cell r="AH40">
            <v>5.75</v>
          </cell>
        </row>
        <row r="40">
          <cell r="AJ40">
            <v>540</v>
          </cell>
        </row>
        <row r="41">
          <cell r="D41" t="str">
            <v>L168100000147</v>
          </cell>
          <cell r="E41" t="str">
            <v>SLT0011011</v>
          </cell>
        </row>
        <row r="41">
          <cell r="I41" t="e">
            <v>#DIV/0!</v>
          </cell>
          <cell r="J41">
            <v>0</v>
          </cell>
          <cell r="K41">
            <v>0</v>
          </cell>
          <cell r="L41" t="e">
            <v>#DIV/0!</v>
          </cell>
          <cell r="M41">
            <v>0</v>
          </cell>
          <cell r="N41">
            <v>594</v>
          </cell>
          <cell r="O41" t="e">
            <v>#DIV/0!</v>
          </cell>
          <cell r="P41">
            <v>622</v>
          </cell>
          <cell r="Q41">
            <v>108</v>
          </cell>
          <cell r="R41">
            <v>0.173633440514469</v>
          </cell>
          <cell r="S41">
            <v>160</v>
          </cell>
          <cell r="T41">
            <v>160</v>
          </cell>
          <cell r="U41">
            <v>1</v>
          </cell>
          <cell r="V41">
            <v>180</v>
          </cell>
          <cell r="W41">
            <v>263</v>
          </cell>
        </row>
        <row r="41">
          <cell r="Y41">
            <v>300</v>
          </cell>
          <cell r="Z41">
            <v>510</v>
          </cell>
          <cell r="AA41">
            <v>500</v>
          </cell>
          <cell r="AB41">
            <v>394</v>
          </cell>
          <cell r="AC41">
            <v>0.788</v>
          </cell>
          <cell r="AD41">
            <v>600</v>
          </cell>
          <cell r="AE41">
            <v>0.2</v>
          </cell>
          <cell r="AF41">
            <v>400</v>
          </cell>
          <cell r="AG41">
            <v>720</v>
          </cell>
          <cell r="AH41">
            <v>0.2</v>
          </cell>
          <cell r="AI41">
            <v>200</v>
          </cell>
          <cell r="AJ41">
            <v>920</v>
          </cell>
        </row>
        <row r="42">
          <cell r="D42" t="str">
            <v>L168100000163</v>
          </cell>
          <cell r="E42" t="str">
            <v>SLT0011013</v>
          </cell>
        </row>
        <row r="42">
          <cell r="I42" t="e">
            <v>#DIV/0!</v>
          </cell>
          <cell r="J42">
            <v>0</v>
          </cell>
          <cell r="K42">
            <v>0</v>
          </cell>
          <cell r="L42" t="e">
            <v>#DIV/0!</v>
          </cell>
          <cell r="M42">
            <v>0</v>
          </cell>
          <cell r="N42">
            <v>98</v>
          </cell>
          <cell r="O42" t="e">
            <v>#DIV/0!</v>
          </cell>
          <cell r="P42">
            <v>119</v>
          </cell>
          <cell r="Q42">
            <v>55</v>
          </cell>
          <cell r="R42">
            <v>0.46218487394958</v>
          </cell>
          <cell r="S42">
            <v>80</v>
          </cell>
          <cell r="T42">
            <v>42</v>
          </cell>
          <cell r="U42">
            <v>0.525</v>
          </cell>
          <cell r="V42">
            <v>80</v>
          </cell>
          <cell r="W42">
            <v>32</v>
          </cell>
        </row>
        <row r="42">
          <cell r="Y42">
            <v>80</v>
          </cell>
          <cell r="Z42">
            <v>104</v>
          </cell>
          <cell r="AA42">
            <v>120</v>
          </cell>
          <cell r="AB42">
            <v>118</v>
          </cell>
          <cell r="AC42">
            <v>0.983333333333333</v>
          </cell>
          <cell r="AD42">
            <v>135</v>
          </cell>
          <cell r="AE42">
            <v>0.125</v>
          </cell>
          <cell r="AF42">
            <v>150</v>
          </cell>
          <cell r="AG42">
            <v>180</v>
          </cell>
          <cell r="AH42">
            <v>0.333333333333333</v>
          </cell>
          <cell r="AI42">
            <v>50</v>
          </cell>
          <cell r="AJ42">
            <v>230</v>
          </cell>
        </row>
        <row r="43">
          <cell r="D43" t="str">
            <v>L168100000164</v>
          </cell>
          <cell r="E43" t="str">
            <v>SLT0011016</v>
          </cell>
        </row>
        <row r="43">
          <cell r="I43" t="e">
            <v>#DIV/0!</v>
          </cell>
          <cell r="J43">
            <v>0</v>
          </cell>
          <cell r="K43">
            <v>0</v>
          </cell>
          <cell r="L43" t="e">
            <v>#DIV/0!</v>
          </cell>
          <cell r="M43">
            <v>0</v>
          </cell>
          <cell r="N43">
            <v>22</v>
          </cell>
          <cell r="O43" t="e">
            <v>#DIV/0!</v>
          </cell>
          <cell r="P43">
            <v>10</v>
          </cell>
          <cell r="Q43">
            <v>10</v>
          </cell>
          <cell r="R43">
            <v>1</v>
          </cell>
          <cell r="S43">
            <v>10</v>
          </cell>
          <cell r="T43">
            <v>4</v>
          </cell>
          <cell r="U43">
            <v>0.4</v>
          </cell>
          <cell r="V43">
            <v>8</v>
          </cell>
          <cell r="W43">
            <v>0</v>
          </cell>
        </row>
        <row r="43">
          <cell r="Y43">
            <v>10</v>
          </cell>
          <cell r="Z43">
            <v>0</v>
          </cell>
          <cell r="AA43">
            <v>10</v>
          </cell>
        </row>
        <row r="43">
          <cell r="AC43">
            <v>0</v>
          </cell>
          <cell r="AD43">
            <v>10</v>
          </cell>
          <cell r="AE43">
            <v>0</v>
          </cell>
        </row>
        <row r="43">
          <cell r="AG43">
            <v>12</v>
          </cell>
          <cell r="AH43">
            <v>0.2</v>
          </cell>
        </row>
        <row r="43">
          <cell r="AJ43">
            <v>12</v>
          </cell>
        </row>
        <row r="44">
          <cell r="D44" t="str">
            <v>L168100000158</v>
          </cell>
          <cell r="E44" t="str">
            <v>SLT0011118</v>
          </cell>
        </row>
        <row r="44">
          <cell r="I44" t="e">
            <v>#DIV/0!</v>
          </cell>
          <cell r="J44">
            <v>0</v>
          </cell>
          <cell r="K44">
            <v>0</v>
          </cell>
          <cell r="L44" t="e">
            <v>#DIV/0!</v>
          </cell>
          <cell r="M44">
            <v>0</v>
          </cell>
          <cell r="N44">
            <v>0</v>
          </cell>
          <cell r="O44" t="e">
            <v>#DIV/0!</v>
          </cell>
          <cell r="P44">
            <v>0</v>
          </cell>
          <cell r="Q44">
            <v>0</v>
          </cell>
          <cell r="R44" t="e">
            <v>#DIV/0!</v>
          </cell>
          <cell r="S44">
            <v>0</v>
          </cell>
          <cell r="T44">
            <v>0</v>
          </cell>
          <cell r="U44" t="e">
            <v>#DIV/0!</v>
          </cell>
          <cell r="V44">
            <v>0</v>
          </cell>
          <cell r="W44">
            <v>1200</v>
          </cell>
        </row>
        <row r="44">
          <cell r="Y44">
            <v>3000</v>
          </cell>
          <cell r="Z44">
            <v>3000</v>
          </cell>
          <cell r="AA44">
            <v>4000</v>
          </cell>
          <cell r="AB44">
            <v>4000</v>
          </cell>
          <cell r="AC44">
            <v>1</v>
          </cell>
          <cell r="AD44">
            <v>4000</v>
          </cell>
          <cell r="AE44">
            <v>0</v>
          </cell>
        </row>
        <row r="44">
          <cell r="AG44">
            <v>8000</v>
          </cell>
          <cell r="AH44">
            <v>1</v>
          </cell>
        </row>
        <row r="44">
          <cell r="AJ44">
            <v>8000</v>
          </cell>
        </row>
        <row r="45">
          <cell r="D45" t="str">
            <v>L168100000208</v>
          </cell>
          <cell r="E45" t="str">
            <v>SLT0010952</v>
          </cell>
        </row>
        <row r="45">
          <cell r="I45" t="e">
            <v>#DIV/0!</v>
          </cell>
          <cell r="J45">
            <v>10000</v>
          </cell>
          <cell r="K45">
            <v>0</v>
          </cell>
          <cell r="L45">
            <v>0</v>
          </cell>
          <cell r="M45">
            <v>5038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 t="e">
            <v>#DIV/0!</v>
          </cell>
          <cell r="S45">
            <v>0</v>
          </cell>
          <cell r="T45">
            <v>0</v>
          </cell>
          <cell r="U45" t="e">
            <v>#DIV/0!</v>
          </cell>
          <cell r="V45">
            <v>0</v>
          </cell>
          <cell r="W45">
            <v>0</v>
          </cell>
        </row>
        <row r="45">
          <cell r="Y45">
            <v>600</v>
          </cell>
          <cell r="Z45">
            <v>800</v>
          </cell>
          <cell r="AA45">
            <v>2000</v>
          </cell>
          <cell r="AB45">
            <v>317</v>
          </cell>
          <cell r="AC45">
            <v>0.1585</v>
          </cell>
          <cell r="AD45">
            <v>2000</v>
          </cell>
          <cell r="AE45">
            <v>0</v>
          </cell>
        </row>
        <row r="45">
          <cell r="AG45">
            <v>4000</v>
          </cell>
          <cell r="AH45">
            <v>1</v>
          </cell>
        </row>
        <row r="45">
          <cell r="AJ45">
            <v>4000</v>
          </cell>
        </row>
        <row r="46">
          <cell r="D46" t="str">
            <v>L168100000272</v>
          </cell>
          <cell r="E46" t="str">
            <v>SLT0011312</v>
          </cell>
        </row>
        <row r="46">
          <cell r="I46" t="e">
            <v>#DIV/0!</v>
          </cell>
          <cell r="J46">
            <v>2500</v>
          </cell>
          <cell r="K46">
            <v>0</v>
          </cell>
          <cell r="L46">
            <v>0</v>
          </cell>
          <cell r="M46">
            <v>2618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e">
            <v>#DIV/0!</v>
          </cell>
          <cell r="S46">
            <v>0</v>
          </cell>
          <cell r="T46">
            <v>0</v>
          </cell>
          <cell r="U46" t="e">
            <v>#DIV/0!</v>
          </cell>
          <cell r="V46">
            <v>0</v>
          </cell>
          <cell r="W46">
            <v>0</v>
          </cell>
        </row>
        <row r="46">
          <cell r="Y46">
            <v>0</v>
          </cell>
          <cell r="Z46">
            <v>1600</v>
          </cell>
          <cell r="AA46">
            <v>1500</v>
          </cell>
        </row>
        <row r="46">
          <cell r="AC46">
            <v>0</v>
          </cell>
          <cell r="AD46">
            <v>1500</v>
          </cell>
          <cell r="AE46">
            <v>0</v>
          </cell>
        </row>
        <row r="46">
          <cell r="AG46">
            <v>3000</v>
          </cell>
          <cell r="AH46">
            <v>1</v>
          </cell>
        </row>
        <row r="46">
          <cell r="AJ46">
            <v>3000</v>
          </cell>
        </row>
        <row r="47">
          <cell r="D47" t="str">
            <v>L168100000207</v>
          </cell>
          <cell r="E47" t="str">
            <v>SLT0010951</v>
          </cell>
        </row>
        <row r="47">
          <cell r="I47" t="e">
            <v>#DIV/0!</v>
          </cell>
          <cell r="J47">
            <v>3000</v>
          </cell>
          <cell r="K47">
            <v>0</v>
          </cell>
          <cell r="L47">
            <v>0</v>
          </cell>
          <cell r="M47">
            <v>1210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 t="e">
            <v>#DIV/0!</v>
          </cell>
          <cell r="S47">
            <v>0</v>
          </cell>
          <cell r="T47">
            <v>0</v>
          </cell>
          <cell r="U47" t="e">
            <v>#DIV/0!</v>
          </cell>
          <cell r="V47">
            <v>0</v>
          </cell>
          <cell r="W47">
            <v>0</v>
          </cell>
        </row>
        <row r="47">
          <cell r="Y47">
            <v>0</v>
          </cell>
          <cell r="Z47">
            <v>800</v>
          </cell>
        </row>
        <row r="47">
          <cell r="AC47" t="e">
            <v>#DIV/0!</v>
          </cell>
          <cell r="AD47">
            <v>500</v>
          </cell>
          <cell r="AE47" t="e">
            <v>#DIV/0!</v>
          </cell>
        </row>
        <row r="47">
          <cell r="AG47">
            <v>2000</v>
          </cell>
          <cell r="AH47">
            <v>3</v>
          </cell>
        </row>
        <row r="47">
          <cell r="AJ47">
            <v>2000</v>
          </cell>
        </row>
        <row r="48">
          <cell r="D48" t="str">
            <v>L168100000271</v>
          </cell>
          <cell r="E48" t="str">
            <v>SLT0011311</v>
          </cell>
        </row>
        <row r="48">
          <cell r="I48" t="e">
            <v>#DIV/0!</v>
          </cell>
          <cell r="J48">
            <v>2500</v>
          </cell>
          <cell r="K48">
            <v>0</v>
          </cell>
          <cell r="L48">
            <v>0</v>
          </cell>
          <cell r="M48">
            <v>2618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 t="e">
            <v>#DIV/0!</v>
          </cell>
          <cell r="S48">
            <v>0</v>
          </cell>
          <cell r="T48">
            <v>0</v>
          </cell>
          <cell r="U48" t="e">
            <v>#DIV/0!</v>
          </cell>
          <cell r="V48">
            <v>0</v>
          </cell>
          <cell r="W48">
            <v>1200</v>
          </cell>
        </row>
        <row r="48">
          <cell r="Y48">
            <v>600</v>
          </cell>
          <cell r="Z48">
            <v>800</v>
          </cell>
          <cell r="AA48">
            <v>1500</v>
          </cell>
        </row>
        <row r="48">
          <cell r="AC48">
            <v>0</v>
          </cell>
          <cell r="AD48">
            <v>1500</v>
          </cell>
          <cell r="AE48">
            <v>0</v>
          </cell>
        </row>
        <row r="48">
          <cell r="AG48">
            <v>3000</v>
          </cell>
          <cell r="AH48">
            <v>1</v>
          </cell>
        </row>
        <row r="48">
          <cell r="AJ48">
            <v>3000</v>
          </cell>
        </row>
        <row r="49">
          <cell r="D49" t="str">
            <v>L168100000159</v>
          </cell>
          <cell r="E49" t="str">
            <v>SLT0011462</v>
          </cell>
        </row>
        <row r="49">
          <cell r="I49" t="e">
            <v>#DIV/0!</v>
          </cell>
          <cell r="J49">
            <v>6000</v>
          </cell>
          <cell r="K49">
            <v>0</v>
          </cell>
          <cell r="L49">
            <v>0</v>
          </cell>
          <cell r="M49">
            <v>5280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 t="e">
            <v>#DIV/0!</v>
          </cell>
          <cell r="S49">
            <v>0</v>
          </cell>
          <cell r="T49">
            <v>0</v>
          </cell>
          <cell r="U49" t="e">
            <v>#DIV/0!</v>
          </cell>
          <cell r="V49">
            <v>0</v>
          </cell>
          <cell r="W49">
            <v>0</v>
          </cell>
        </row>
        <row r="49">
          <cell r="Y49">
            <v>0</v>
          </cell>
          <cell r="Z49">
            <v>0</v>
          </cell>
        </row>
        <row r="49">
          <cell r="AC49" t="e">
            <v>#DIV/0!</v>
          </cell>
        </row>
        <row r="49">
          <cell r="AE49" t="e">
            <v>#DIV/0!</v>
          </cell>
        </row>
        <row r="49">
          <cell r="AH49" t="e">
            <v>#DIV/0!</v>
          </cell>
        </row>
        <row r="50">
          <cell r="D50" t="str">
            <v>L168100000273</v>
          </cell>
          <cell r="E50" t="str">
            <v>SLT0011148</v>
          </cell>
        </row>
        <row r="50">
          <cell r="I50" t="e">
            <v>#DIV/0!</v>
          </cell>
          <cell r="J50">
            <v>2500</v>
          </cell>
          <cell r="K50">
            <v>0</v>
          </cell>
          <cell r="L50">
            <v>0</v>
          </cell>
          <cell r="M50">
            <v>3828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 t="e">
            <v>#DIV/0!</v>
          </cell>
          <cell r="S50">
            <v>0</v>
          </cell>
          <cell r="T50">
            <v>0</v>
          </cell>
          <cell r="U50" t="e">
            <v>#DIV/0!</v>
          </cell>
          <cell r="V50">
            <v>0</v>
          </cell>
          <cell r="W50">
            <v>1200</v>
          </cell>
        </row>
        <row r="50">
          <cell r="Y50">
            <v>300</v>
          </cell>
          <cell r="Z50">
            <v>900</v>
          </cell>
          <cell r="AA50">
            <v>2000</v>
          </cell>
          <cell r="AB50">
            <v>1835</v>
          </cell>
          <cell r="AC50">
            <v>0.9175</v>
          </cell>
          <cell r="AD50">
            <v>2000</v>
          </cell>
          <cell r="AE50">
            <v>0</v>
          </cell>
        </row>
        <row r="50">
          <cell r="AG50">
            <v>4000</v>
          </cell>
          <cell r="AH50">
            <v>1</v>
          </cell>
        </row>
        <row r="50">
          <cell r="AJ50">
            <v>4000</v>
          </cell>
        </row>
        <row r="51">
          <cell r="G51">
            <v>4500</v>
          </cell>
          <cell r="H51">
            <v>3301</v>
          </cell>
          <cell r="I51">
            <v>0.733555555555556</v>
          </cell>
          <cell r="J51">
            <v>33050</v>
          </cell>
          <cell r="K51">
            <v>3988</v>
          </cell>
          <cell r="L51">
            <v>0.120665658093797</v>
          </cell>
          <cell r="M51">
            <v>30221</v>
          </cell>
          <cell r="N51">
            <v>7534</v>
          </cell>
          <cell r="O51" t="e">
            <v>#DIV/0!</v>
          </cell>
          <cell r="P51">
            <v>6435</v>
          </cell>
          <cell r="Q51">
            <v>751</v>
          </cell>
          <cell r="R51">
            <v>0.116705516705517</v>
          </cell>
          <cell r="S51">
            <v>735</v>
          </cell>
          <cell r="T51">
            <v>867</v>
          </cell>
          <cell r="U51">
            <v>1.17959183673469</v>
          </cell>
          <cell r="V51">
            <v>956</v>
          </cell>
          <cell r="W51">
            <v>7206</v>
          </cell>
          <cell r="X51">
            <v>7.53765690376569</v>
          </cell>
          <cell r="Y51">
            <v>3330</v>
          </cell>
          <cell r="Z51">
            <v>3072</v>
          </cell>
          <cell r="AA51">
            <v>3330</v>
          </cell>
          <cell r="AB51">
            <v>2900</v>
          </cell>
          <cell r="AC51">
            <v>0.870870870870871</v>
          </cell>
          <cell r="AD51">
            <v>3580</v>
          </cell>
          <cell r="AE51">
            <v>0.0750750750750751</v>
          </cell>
        </row>
        <row r="51">
          <cell r="AG51">
            <v>34325</v>
          </cell>
          <cell r="AH51">
            <v>8.58798882681564</v>
          </cell>
          <cell r="AI51">
            <v>1010</v>
          </cell>
          <cell r="AJ51">
            <v>35335</v>
          </cell>
        </row>
        <row r="52">
          <cell r="D52" t="str">
            <v>LG1611510310</v>
          </cell>
          <cell r="E52" t="str">
            <v>SLT0010477</v>
          </cell>
          <cell r="F52" t="str">
            <v>带扶手</v>
          </cell>
          <cell r="G52">
            <v>200</v>
          </cell>
          <cell r="H52">
            <v>83</v>
          </cell>
          <cell r="I52">
            <v>0.415</v>
          </cell>
          <cell r="J52">
            <v>200</v>
          </cell>
          <cell r="K52">
            <v>14</v>
          </cell>
          <cell r="L52">
            <v>0.07</v>
          </cell>
          <cell r="M52">
            <v>300</v>
          </cell>
          <cell r="N52">
            <v>495</v>
          </cell>
          <cell r="O52">
            <v>1.65</v>
          </cell>
          <cell r="P52">
            <v>1500</v>
          </cell>
          <cell r="Q52">
            <v>344</v>
          </cell>
          <cell r="R52">
            <v>0.229333333333333</v>
          </cell>
          <cell r="S52">
            <v>300</v>
          </cell>
          <cell r="T52">
            <v>154</v>
          </cell>
          <cell r="U52">
            <v>0.513333333333333</v>
          </cell>
          <cell r="V52">
            <v>200</v>
          </cell>
          <cell r="W52">
            <v>196</v>
          </cell>
          <cell r="X52">
            <v>0.98</v>
          </cell>
          <cell r="Y52">
            <v>200</v>
          </cell>
          <cell r="Z52">
            <v>200</v>
          </cell>
          <cell r="AA52">
            <v>150</v>
          </cell>
          <cell r="AB52">
            <v>300</v>
          </cell>
          <cell r="AC52">
            <v>2</v>
          </cell>
          <cell r="AD52">
            <v>150</v>
          </cell>
          <cell r="AE52">
            <v>0</v>
          </cell>
        </row>
        <row r="52">
          <cell r="AG52">
            <v>200</v>
          </cell>
          <cell r="AH52">
            <v>0.333333333333333</v>
          </cell>
          <cell r="AI52">
            <v>200</v>
          </cell>
          <cell r="AJ52">
            <v>400</v>
          </cell>
        </row>
        <row r="53">
          <cell r="D53" t="str">
            <v>LG1613510160</v>
          </cell>
          <cell r="E53" t="str">
            <v>SLT0002773</v>
          </cell>
        </row>
        <row r="53">
          <cell r="G53">
            <v>600</v>
          </cell>
          <cell r="H53">
            <v>786</v>
          </cell>
          <cell r="I53">
            <v>1.31</v>
          </cell>
          <cell r="J53">
            <v>800</v>
          </cell>
          <cell r="K53">
            <v>1063</v>
          </cell>
          <cell r="L53">
            <v>1.32875</v>
          </cell>
          <cell r="M53">
            <v>1500</v>
          </cell>
          <cell r="N53">
            <v>842</v>
          </cell>
          <cell r="O53">
            <v>0.561333333333333</v>
          </cell>
          <cell r="P53">
            <v>1500</v>
          </cell>
          <cell r="Q53">
            <v>1251</v>
          </cell>
          <cell r="R53">
            <v>0.834</v>
          </cell>
          <cell r="S53">
            <v>800</v>
          </cell>
          <cell r="T53">
            <v>788</v>
          </cell>
          <cell r="U53">
            <v>0.985</v>
          </cell>
          <cell r="V53">
            <v>900</v>
          </cell>
          <cell r="W53">
            <v>720</v>
          </cell>
          <cell r="X53">
            <v>0.8</v>
          </cell>
          <cell r="Y53">
            <v>800</v>
          </cell>
          <cell r="Z53">
            <v>800</v>
          </cell>
          <cell r="AA53">
            <v>500</v>
          </cell>
          <cell r="AB53">
            <v>1339</v>
          </cell>
          <cell r="AC53">
            <v>2.678</v>
          </cell>
          <cell r="AD53">
            <v>1200</v>
          </cell>
          <cell r="AE53">
            <v>1.4</v>
          </cell>
        </row>
        <row r="53">
          <cell r="AG53">
            <v>1300</v>
          </cell>
          <cell r="AH53">
            <v>0.0833333333333333</v>
          </cell>
        </row>
        <row r="53">
          <cell r="AJ53">
            <v>1300</v>
          </cell>
        </row>
        <row r="54">
          <cell r="D54" t="str">
            <v>LG1613510160</v>
          </cell>
          <cell r="E54" t="str">
            <v>SLT0002773</v>
          </cell>
        </row>
        <row r="54">
          <cell r="G54">
            <v>600</v>
          </cell>
          <cell r="H54">
            <v>786</v>
          </cell>
          <cell r="I54">
            <v>1.31</v>
          </cell>
          <cell r="J54">
            <v>800</v>
          </cell>
          <cell r="K54">
            <v>1063</v>
          </cell>
          <cell r="L54">
            <v>1.32875</v>
          </cell>
          <cell r="M54">
            <v>1500</v>
          </cell>
          <cell r="N54">
            <v>842</v>
          </cell>
          <cell r="O54">
            <v>0.561333333333333</v>
          </cell>
          <cell r="P54">
            <v>1500</v>
          </cell>
          <cell r="Q54">
            <v>1251</v>
          </cell>
          <cell r="R54">
            <v>0.834</v>
          </cell>
          <cell r="S54">
            <v>800</v>
          </cell>
          <cell r="T54">
            <v>788</v>
          </cell>
          <cell r="U54">
            <v>0.985</v>
          </cell>
          <cell r="V54">
            <v>900</v>
          </cell>
          <cell r="W54">
            <v>720</v>
          </cell>
          <cell r="X54">
            <v>0.8</v>
          </cell>
          <cell r="Y54">
            <v>800</v>
          </cell>
          <cell r="Z54">
            <v>800</v>
          </cell>
          <cell r="AA54">
            <v>500</v>
          </cell>
          <cell r="AB54">
            <v>1339</v>
          </cell>
          <cell r="AC54">
            <v>2.678</v>
          </cell>
          <cell r="AD54">
            <v>1200</v>
          </cell>
          <cell r="AE54">
            <v>1.4</v>
          </cell>
        </row>
        <row r="54">
          <cell r="AG54">
            <v>1300</v>
          </cell>
          <cell r="AH54">
            <v>0.0833333333333333</v>
          </cell>
        </row>
        <row r="54">
          <cell r="AJ54">
            <v>1300</v>
          </cell>
        </row>
        <row r="55">
          <cell r="D55" t="str">
            <v>LG1613510160</v>
          </cell>
          <cell r="E55" t="str">
            <v>SLT0002773</v>
          </cell>
        </row>
        <row r="55">
          <cell r="G55">
            <v>600</v>
          </cell>
          <cell r="H55">
            <v>786</v>
          </cell>
          <cell r="I55">
            <v>1.31</v>
          </cell>
          <cell r="J55">
            <v>800</v>
          </cell>
          <cell r="K55">
            <v>1063</v>
          </cell>
          <cell r="L55">
            <v>1.32875</v>
          </cell>
          <cell r="M55">
            <v>1500</v>
          </cell>
          <cell r="N55">
            <v>842</v>
          </cell>
          <cell r="O55">
            <v>0.561333333333333</v>
          </cell>
          <cell r="P55">
            <v>1500</v>
          </cell>
          <cell r="Q55">
            <v>1251</v>
          </cell>
          <cell r="R55">
            <v>0.834</v>
          </cell>
          <cell r="S55">
            <v>800</v>
          </cell>
          <cell r="T55">
            <v>788</v>
          </cell>
          <cell r="U55">
            <v>0.985</v>
          </cell>
          <cell r="V55">
            <v>900</v>
          </cell>
          <cell r="W55">
            <v>720</v>
          </cell>
          <cell r="X55">
            <v>0.8</v>
          </cell>
          <cell r="Y55">
            <v>800</v>
          </cell>
          <cell r="Z55">
            <v>800</v>
          </cell>
          <cell r="AA55">
            <v>500</v>
          </cell>
          <cell r="AB55">
            <v>1339</v>
          </cell>
          <cell r="AC55">
            <v>2.678</v>
          </cell>
          <cell r="AD55">
            <v>1200</v>
          </cell>
          <cell r="AE55">
            <v>1.4</v>
          </cell>
        </row>
        <row r="55">
          <cell r="AG55">
            <v>1300</v>
          </cell>
          <cell r="AH55">
            <v>0.0833333333333333</v>
          </cell>
        </row>
        <row r="55">
          <cell r="AJ55">
            <v>1300</v>
          </cell>
        </row>
        <row r="56">
          <cell r="D56" t="str">
            <v>LZ161351000330</v>
          </cell>
          <cell r="E56" t="str">
            <v>SLT0010699</v>
          </cell>
          <cell r="F56" t="str">
            <v>不带扶手</v>
          </cell>
          <cell r="G56">
            <v>150</v>
          </cell>
          <cell r="H56">
            <v>50</v>
          </cell>
          <cell r="I56">
            <v>0.333333333333333</v>
          </cell>
          <cell r="J56">
            <v>100</v>
          </cell>
          <cell r="K56">
            <v>0</v>
          </cell>
          <cell r="L56">
            <v>0</v>
          </cell>
          <cell r="M56">
            <v>100</v>
          </cell>
          <cell r="N56">
            <v>380</v>
          </cell>
          <cell r="O56">
            <v>3.8</v>
          </cell>
          <cell r="P56">
            <v>1000</v>
          </cell>
          <cell r="Q56">
            <v>536</v>
          </cell>
          <cell r="R56">
            <v>0.536</v>
          </cell>
          <cell r="S56">
            <v>400</v>
          </cell>
          <cell r="T56">
            <v>221</v>
          </cell>
          <cell r="U56">
            <v>0.5525</v>
          </cell>
          <cell r="V56">
            <v>300</v>
          </cell>
          <cell r="W56">
            <v>152</v>
          </cell>
          <cell r="X56">
            <v>0.506666666666667</v>
          </cell>
          <cell r="Y56">
            <v>200</v>
          </cell>
          <cell r="Z56">
            <v>200</v>
          </cell>
          <cell r="AA56">
            <v>150</v>
          </cell>
          <cell r="AB56">
            <v>172</v>
          </cell>
          <cell r="AC56">
            <v>1.14666666666667</v>
          </cell>
          <cell r="AD56">
            <v>150</v>
          </cell>
          <cell r="AE56">
            <v>0</v>
          </cell>
        </row>
        <row r="56">
          <cell r="AG56">
            <v>400</v>
          </cell>
          <cell r="AH56">
            <v>1.66666666666667</v>
          </cell>
          <cell r="AI56">
            <v>100</v>
          </cell>
          <cell r="AJ56">
            <v>500</v>
          </cell>
        </row>
        <row r="57">
          <cell r="D57" t="str">
            <v>LG1611510320</v>
          </cell>
          <cell r="E57" t="str">
            <v>SLT0010478</v>
          </cell>
          <cell r="F57" t="str">
            <v>通风加热</v>
          </cell>
          <cell r="G57">
            <v>80</v>
          </cell>
          <cell r="H57">
            <v>40</v>
          </cell>
          <cell r="I57">
            <v>0.5</v>
          </cell>
          <cell r="J57">
            <v>50</v>
          </cell>
          <cell r="K57">
            <v>128</v>
          </cell>
          <cell r="L57">
            <v>2.56</v>
          </cell>
          <cell r="M57">
            <v>80</v>
          </cell>
          <cell r="N57">
            <v>20</v>
          </cell>
          <cell r="O57">
            <v>0.25</v>
          </cell>
          <cell r="P57">
            <v>120</v>
          </cell>
          <cell r="Q57">
            <v>56</v>
          </cell>
          <cell r="R57">
            <v>0.466666666666667</v>
          </cell>
          <cell r="S57">
            <v>80</v>
          </cell>
          <cell r="T57">
            <v>28</v>
          </cell>
          <cell r="U57">
            <v>0.35</v>
          </cell>
          <cell r="V57">
            <v>60</v>
          </cell>
          <cell r="W57">
            <v>0</v>
          </cell>
          <cell r="X57">
            <v>0</v>
          </cell>
          <cell r="Y57">
            <v>30</v>
          </cell>
          <cell r="Z57">
            <v>30</v>
          </cell>
          <cell r="AA57">
            <v>50</v>
          </cell>
          <cell r="AB57">
            <v>28</v>
          </cell>
          <cell r="AC57">
            <v>0.56</v>
          </cell>
          <cell r="AD57">
            <v>50</v>
          </cell>
          <cell r="AE57">
            <v>0</v>
          </cell>
        </row>
        <row r="57">
          <cell r="AG57">
            <v>80</v>
          </cell>
          <cell r="AH57">
            <v>0.6</v>
          </cell>
        </row>
        <row r="57">
          <cell r="AJ57">
            <v>80</v>
          </cell>
        </row>
        <row r="58">
          <cell r="D58" t="str">
            <v>LZ161351000360</v>
          </cell>
          <cell r="E58" t="str">
            <v>SLT0010846</v>
          </cell>
        </row>
        <row r="58">
          <cell r="G58">
            <v>80</v>
          </cell>
          <cell r="H58">
            <v>40</v>
          </cell>
          <cell r="I58">
            <v>0.5</v>
          </cell>
          <cell r="J58">
            <v>50</v>
          </cell>
          <cell r="K58">
            <v>128</v>
          </cell>
          <cell r="L58">
            <v>2.56</v>
          </cell>
          <cell r="M58">
            <v>80</v>
          </cell>
          <cell r="N58">
            <v>20</v>
          </cell>
          <cell r="O58">
            <v>0.25</v>
          </cell>
          <cell r="P58">
            <v>120</v>
          </cell>
          <cell r="Q58">
            <v>54</v>
          </cell>
          <cell r="R58">
            <v>0.45</v>
          </cell>
          <cell r="S58">
            <v>80</v>
          </cell>
          <cell r="T58">
            <v>36</v>
          </cell>
          <cell r="U58">
            <v>0.45</v>
          </cell>
          <cell r="V58">
            <v>60</v>
          </cell>
          <cell r="W58">
            <v>36</v>
          </cell>
          <cell r="X58">
            <v>0.6</v>
          </cell>
          <cell r="Y58">
            <v>30</v>
          </cell>
          <cell r="Z58">
            <v>30</v>
          </cell>
          <cell r="AA58">
            <v>50</v>
          </cell>
          <cell r="AB58">
            <v>26</v>
          </cell>
          <cell r="AC58">
            <v>0.52</v>
          </cell>
          <cell r="AD58">
            <v>50</v>
          </cell>
          <cell r="AE58">
            <v>0</v>
          </cell>
        </row>
        <row r="58">
          <cell r="AG58">
            <v>80</v>
          </cell>
          <cell r="AH58">
            <v>0.6</v>
          </cell>
        </row>
        <row r="58">
          <cell r="AJ58">
            <v>80</v>
          </cell>
        </row>
        <row r="59">
          <cell r="D59" t="str">
            <v>LG1612510170/1</v>
          </cell>
          <cell r="E59" t="str">
            <v>SLT0010592</v>
          </cell>
        </row>
        <row r="59">
          <cell r="G59">
            <v>20</v>
          </cell>
          <cell r="H59">
            <v>0</v>
          </cell>
          <cell r="I59">
            <v>0</v>
          </cell>
          <cell r="J59">
            <v>20</v>
          </cell>
          <cell r="K59">
            <v>0</v>
          </cell>
          <cell r="L59">
            <v>0</v>
          </cell>
          <cell r="M59">
            <v>20</v>
          </cell>
          <cell r="N59">
            <v>404</v>
          </cell>
          <cell r="O59">
            <v>20.2</v>
          </cell>
          <cell r="P59">
            <v>1000</v>
          </cell>
          <cell r="Q59">
            <v>543</v>
          </cell>
          <cell r="R59">
            <v>0.543</v>
          </cell>
          <cell r="S59">
            <v>400</v>
          </cell>
          <cell r="T59">
            <v>336</v>
          </cell>
          <cell r="U59">
            <v>0.84</v>
          </cell>
          <cell r="V59">
            <v>300</v>
          </cell>
          <cell r="W59">
            <v>247</v>
          </cell>
          <cell r="X59">
            <v>0.823333333333333</v>
          </cell>
          <cell r="Y59">
            <v>200</v>
          </cell>
          <cell r="Z59">
            <v>223</v>
          </cell>
          <cell r="AA59">
            <v>200</v>
          </cell>
          <cell r="AB59">
            <v>287</v>
          </cell>
          <cell r="AC59">
            <v>1.435</v>
          </cell>
          <cell r="AD59">
            <v>500</v>
          </cell>
          <cell r="AE59">
            <v>1.5</v>
          </cell>
        </row>
        <row r="59">
          <cell r="AG59">
            <v>600</v>
          </cell>
          <cell r="AH59">
            <v>0.2</v>
          </cell>
          <cell r="AI59">
            <v>100</v>
          </cell>
          <cell r="AJ59">
            <v>700</v>
          </cell>
        </row>
        <row r="60">
          <cell r="D60" t="str">
            <v>YZ166251000038/2</v>
          </cell>
          <cell r="E60" t="str">
            <v>SHT0015382</v>
          </cell>
          <cell r="F60" t="str">
            <v>重汽单通风</v>
          </cell>
        </row>
        <row r="60">
          <cell r="P60">
            <v>20</v>
          </cell>
          <cell r="Q60">
            <v>20</v>
          </cell>
          <cell r="R60">
            <v>1</v>
          </cell>
        </row>
        <row r="60">
          <cell r="U60" t="e">
            <v>#DIV/0!</v>
          </cell>
        </row>
        <row r="60">
          <cell r="Y60">
            <v>60</v>
          </cell>
          <cell r="Z60">
            <v>4</v>
          </cell>
          <cell r="AA60">
            <v>20</v>
          </cell>
        </row>
        <row r="60">
          <cell r="AC60">
            <v>0</v>
          </cell>
          <cell r="AD60">
            <v>60</v>
          </cell>
          <cell r="AE60">
            <v>2</v>
          </cell>
        </row>
        <row r="60">
          <cell r="AG60">
            <v>100</v>
          </cell>
          <cell r="AH60">
            <v>0.666666666666667</v>
          </cell>
          <cell r="AI60">
            <v>200</v>
          </cell>
          <cell r="AJ60">
            <v>300</v>
          </cell>
        </row>
        <row r="61">
          <cell r="D61" t="str">
            <v>YZ166251000039/2</v>
          </cell>
          <cell r="E61" t="str">
            <v>SHT0015389</v>
          </cell>
        </row>
        <row r="61">
          <cell r="P61">
            <v>20</v>
          </cell>
          <cell r="Q61">
            <v>20</v>
          </cell>
          <cell r="R61">
            <v>1</v>
          </cell>
        </row>
        <row r="61">
          <cell r="U61" t="e">
            <v>#DIV/0!</v>
          </cell>
        </row>
        <row r="61">
          <cell r="Y61">
            <v>60</v>
          </cell>
          <cell r="Z61">
            <v>4</v>
          </cell>
          <cell r="AA61">
            <v>20</v>
          </cell>
        </row>
        <row r="61">
          <cell r="AC61">
            <v>0</v>
          </cell>
          <cell r="AD61">
            <v>60</v>
          </cell>
          <cell r="AE61">
            <v>2</v>
          </cell>
        </row>
        <row r="61">
          <cell r="AG61">
            <v>100</v>
          </cell>
          <cell r="AH61">
            <v>0.666666666666667</v>
          </cell>
          <cell r="AI61">
            <v>200</v>
          </cell>
          <cell r="AJ61">
            <v>300</v>
          </cell>
        </row>
        <row r="62">
          <cell r="D62" t="str">
            <v>YZ166251000040/2</v>
          </cell>
          <cell r="E62" t="str">
            <v>SHT0015392</v>
          </cell>
        </row>
        <row r="62">
          <cell r="P62">
            <v>20</v>
          </cell>
          <cell r="Q62">
            <v>20</v>
          </cell>
          <cell r="R62">
            <v>1</v>
          </cell>
        </row>
        <row r="62">
          <cell r="U62" t="e">
            <v>#DIV/0!</v>
          </cell>
        </row>
        <row r="62">
          <cell r="Y62">
            <v>60</v>
          </cell>
          <cell r="Z62">
            <v>4</v>
          </cell>
          <cell r="AA62">
            <v>20</v>
          </cell>
        </row>
        <row r="62">
          <cell r="AC62">
            <v>0</v>
          </cell>
          <cell r="AD62">
            <v>60</v>
          </cell>
          <cell r="AE62">
            <v>2</v>
          </cell>
        </row>
        <row r="62">
          <cell r="AG62">
            <v>100</v>
          </cell>
          <cell r="AH62">
            <v>0.666666666666667</v>
          </cell>
          <cell r="AI62">
            <v>200</v>
          </cell>
          <cell r="AJ62">
            <v>300</v>
          </cell>
        </row>
        <row r="63">
          <cell r="D63" t="str">
            <v>AZ166251000022/2</v>
          </cell>
          <cell r="E63" t="str">
            <v>SHT0015852</v>
          </cell>
          <cell r="F63" t="str">
            <v>新产品</v>
          </cell>
        </row>
        <row r="63">
          <cell r="Y63">
            <v>0</v>
          </cell>
          <cell r="Z63">
            <v>6</v>
          </cell>
          <cell r="AA63">
            <v>15</v>
          </cell>
          <cell r="AB63">
            <v>4</v>
          </cell>
          <cell r="AC63">
            <v>0.266666666666667</v>
          </cell>
          <cell r="AD63">
            <v>15</v>
          </cell>
          <cell r="AE63">
            <v>0</v>
          </cell>
        </row>
        <row r="63">
          <cell r="AG63">
            <v>12</v>
          </cell>
          <cell r="AH63">
            <v>-0.2</v>
          </cell>
        </row>
        <row r="63">
          <cell r="AJ63">
            <v>12</v>
          </cell>
        </row>
        <row r="64">
          <cell r="D64" t="str">
            <v>AZ166251000021/2</v>
          </cell>
          <cell r="E64" t="str">
            <v>SHT0015858</v>
          </cell>
        </row>
        <row r="64">
          <cell r="Y64">
            <v>0</v>
          </cell>
          <cell r="Z64">
            <v>6</v>
          </cell>
          <cell r="AA64">
            <v>15</v>
          </cell>
          <cell r="AB64">
            <v>4</v>
          </cell>
          <cell r="AC64">
            <v>0.266666666666667</v>
          </cell>
          <cell r="AD64">
            <v>15</v>
          </cell>
          <cell r="AE64">
            <v>0</v>
          </cell>
        </row>
        <row r="64">
          <cell r="AG64">
            <v>12</v>
          </cell>
          <cell r="AH64">
            <v>-0.2</v>
          </cell>
        </row>
        <row r="64">
          <cell r="AJ64">
            <v>12</v>
          </cell>
        </row>
        <row r="65">
          <cell r="D65" t="str">
            <v>WG1662511055/2</v>
          </cell>
          <cell r="E65" t="str">
            <v>SHT0013252</v>
          </cell>
        </row>
        <row r="65">
          <cell r="Y65">
            <v>0</v>
          </cell>
          <cell r="Z65">
            <v>6</v>
          </cell>
          <cell r="AA65">
            <v>15</v>
          </cell>
          <cell r="AB65">
            <v>4</v>
          </cell>
          <cell r="AC65">
            <v>0.266666666666667</v>
          </cell>
          <cell r="AD65">
            <v>15</v>
          </cell>
          <cell r="AE65">
            <v>0</v>
          </cell>
        </row>
        <row r="65">
          <cell r="AG65">
            <v>12</v>
          </cell>
          <cell r="AH65">
            <v>-0.2</v>
          </cell>
        </row>
        <row r="65">
          <cell r="AJ65">
            <v>12</v>
          </cell>
        </row>
        <row r="66">
          <cell r="D66" t="str">
            <v>YZ166251000042/2</v>
          </cell>
          <cell r="E66" t="str">
            <v>SHT0015846</v>
          </cell>
          <cell r="F66" t="str">
            <v>自卸车</v>
          </cell>
        </row>
        <row r="66">
          <cell r="Y66">
            <v>0</v>
          </cell>
          <cell r="Z66">
            <v>50</v>
          </cell>
          <cell r="AA66">
            <v>260</v>
          </cell>
          <cell r="AB66">
            <v>195</v>
          </cell>
          <cell r="AC66">
            <v>0.75</v>
          </cell>
          <cell r="AD66">
            <v>150</v>
          </cell>
          <cell r="AE66">
            <v>-0.423076923076923</v>
          </cell>
        </row>
        <row r="66">
          <cell r="AG66">
            <v>150</v>
          </cell>
          <cell r="AH66">
            <v>0</v>
          </cell>
          <cell r="AI66">
            <v>50</v>
          </cell>
          <cell r="AJ66">
            <v>200</v>
          </cell>
        </row>
        <row r="67">
          <cell r="D67" t="str">
            <v>YZ166251000008/1</v>
          </cell>
          <cell r="E67" t="str">
            <v>SHT0014651</v>
          </cell>
        </row>
        <row r="67">
          <cell r="Y67">
            <v>0</v>
          </cell>
          <cell r="Z67">
            <v>50</v>
          </cell>
          <cell r="AA67">
            <v>260</v>
          </cell>
          <cell r="AB67">
            <v>221</v>
          </cell>
          <cell r="AC67">
            <v>0.85</v>
          </cell>
          <cell r="AD67">
            <v>200</v>
          </cell>
          <cell r="AE67">
            <v>-0.230769230769231</v>
          </cell>
        </row>
        <row r="67">
          <cell r="AG67">
            <v>200</v>
          </cell>
          <cell r="AH67">
            <v>0</v>
          </cell>
        </row>
        <row r="67">
          <cell r="AJ67">
            <v>200</v>
          </cell>
        </row>
        <row r="68">
          <cell r="D68" t="str">
            <v>YZ166251000009/1</v>
          </cell>
          <cell r="E68" t="str">
            <v>SHT0014655</v>
          </cell>
        </row>
        <row r="68">
          <cell r="Y68">
            <v>0</v>
          </cell>
          <cell r="Z68">
            <v>50</v>
          </cell>
          <cell r="AA68">
            <v>260</v>
          </cell>
          <cell r="AB68">
            <v>221</v>
          </cell>
          <cell r="AC68">
            <v>0.85</v>
          </cell>
          <cell r="AD68">
            <v>200</v>
          </cell>
          <cell r="AE68">
            <v>-0.230769230769231</v>
          </cell>
        </row>
        <row r="68">
          <cell r="AG68">
            <v>200</v>
          </cell>
          <cell r="AH68">
            <v>0</v>
          </cell>
        </row>
        <row r="68">
          <cell r="AJ68">
            <v>200</v>
          </cell>
        </row>
        <row r="69">
          <cell r="D69" t="str">
            <v>YZ167151000047</v>
          </cell>
          <cell r="E69" t="str">
            <v>SHT0015636</v>
          </cell>
          <cell r="F69" t="str">
            <v>豪瀚NX</v>
          </cell>
        </row>
        <row r="69">
          <cell r="AD69">
            <v>150</v>
          </cell>
        </row>
        <row r="69">
          <cell r="AG69">
            <v>150</v>
          </cell>
          <cell r="AH69">
            <v>0</v>
          </cell>
        </row>
        <row r="69">
          <cell r="AJ69">
            <v>150</v>
          </cell>
        </row>
        <row r="70">
          <cell r="D70" t="str">
            <v>YZ167151000048</v>
          </cell>
          <cell r="E70" t="str">
            <v>SHT0015667</v>
          </cell>
        </row>
        <row r="70">
          <cell r="AD70">
            <v>150</v>
          </cell>
        </row>
        <row r="70">
          <cell r="AG70">
            <v>150</v>
          </cell>
          <cell r="AH70">
            <v>0</v>
          </cell>
        </row>
        <row r="70">
          <cell r="AJ70">
            <v>150</v>
          </cell>
        </row>
        <row r="71">
          <cell r="G71">
            <v>2150</v>
          </cell>
          <cell r="H71">
            <v>2491</v>
          </cell>
          <cell r="I71">
            <v>1.15860465116279</v>
          </cell>
          <cell r="J71">
            <v>2820</v>
          </cell>
          <cell r="K71">
            <v>3459</v>
          </cell>
          <cell r="L71">
            <v>1.22659574468085</v>
          </cell>
          <cell r="M71">
            <v>5080</v>
          </cell>
          <cell r="N71">
            <v>3845</v>
          </cell>
          <cell r="O71">
            <v>0.756889763779528</v>
          </cell>
          <cell r="P71">
            <v>8300</v>
          </cell>
          <cell r="Q71">
            <v>5346</v>
          </cell>
          <cell r="R71">
            <v>0.644096385542169</v>
          </cell>
          <cell r="S71">
            <v>3660</v>
          </cell>
          <cell r="T71">
            <v>3139</v>
          </cell>
          <cell r="U71">
            <v>0.857650273224044</v>
          </cell>
          <cell r="V71">
            <v>3620</v>
          </cell>
          <cell r="W71">
            <v>2791</v>
          </cell>
          <cell r="X71">
            <v>0.770994475138122</v>
          </cell>
          <cell r="Y71">
            <v>3240</v>
          </cell>
          <cell r="Z71">
            <v>3095</v>
          </cell>
          <cell r="AA71">
            <v>2160</v>
          </cell>
          <cell r="AB71">
            <v>4830</v>
          </cell>
          <cell r="AC71">
            <v>2.23611111111111</v>
          </cell>
          <cell r="AD71">
            <v>4680</v>
          </cell>
          <cell r="AE71">
            <v>1.16666666666667</v>
          </cell>
        </row>
        <row r="71">
          <cell r="AG71">
            <v>6446</v>
          </cell>
          <cell r="AH71">
            <v>0.377350427350427</v>
          </cell>
          <cell r="AI71">
            <v>1050</v>
          </cell>
          <cell r="AJ71">
            <v>7496</v>
          </cell>
        </row>
        <row r="72">
          <cell r="D72" t="str">
            <v>X168100000004</v>
          </cell>
          <cell r="E72" t="str">
            <v>SBS0010125</v>
          </cell>
          <cell r="F72" t="str">
            <v>奥杰</v>
          </cell>
          <cell r="G72">
            <v>500</v>
          </cell>
          <cell r="H72">
            <v>210</v>
          </cell>
          <cell r="I72">
            <v>0.42</v>
          </cell>
          <cell r="J72">
            <v>1000</v>
          </cell>
          <cell r="K72">
            <v>783</v>
          </cell>
          <cell r="L72">
            <v>0.783</v>
          </cell>
          <cell r="M72">
            <v>1500</v>
          </cell>
          <cell r="N72">
            <v>950</v>
          </cell>
          <cell r="O72">
            <v>0.633333333333333</v>
          </cell>
          <cell r="P72">
            <v>1200</v>
          </cell>
          <cell r="Q72">
            <v>995</v>
          </cell>
          <cell r="R72">
            <v>0.829166666666667</v>
          </cell>
          <cell r="S72">
            <v>800</v>
          </cell>
          <cell r="T72">
            <v>688</v>
          </cell>
          <cell r="U72">
            <v>0.86</v>
          </cell>
          <cell r="V72">
            <v>1400</v>
          </cell>
          <cell r="W72">
            <v>1209</v>
          </cell>
          <cell r="X72">
            <v>0.863571428571429</v>
          </cell>
          <cell r="Y72">
            <v>1100</v>
          </cell>
          <cell r="Z72">
            <v>1058</v>
          </cell>
          <cell r="AA72">
            <v>1100</v>
          </cell>
          <cell r="AB72">
            <v>1000</v>
          </cell>
          <cell r="AC72">
            <v>0.909090909090909</v>
          </cell>
          <cell r="AD72">
            <v>1000</v>
          </cell>
          <cell r="AE72">
            <v>-0.0909090909090909</v>
          </cell>
        </row>
        <row r="72">
          <cell r="AG72">
            <v>1000</v>
          </cell>
          <cell r="AH72">
            <v>0</v>
          </cell>
        </row>
        <row r="72">
          <cell r="AJ72">
            <v>1000</v>
          </cell>
        </row>
        <row r="73">
          <cell r="D73" t="str">
            <v>X168100000003</v>
          </cell>
          <cell r="E73" t="str">
            <v>SBS0010126</v>
          </cell>
        </row>
        <row r="73">
          <cell r="G73">
            <v>500</v>
          </cell>
          <cell r="H73">
            <v>210</v>
          </cell>
          <cell r="I73">
            <v>0.42</v>
          </cell>
          <cell r="J73">
            <v>1000</v>
          </cell>
          <cell r="K73">
            <v>803</v>
          </cell>
          <cell r="L73">
            <v>0.803</v>
          </cell>
          <cell r="M73">
            <v>1500</v>
          </cell>
          <cell r="N73">
            <v>950</v>
          </cell>
          <cell r="O73">
            <v>0.633333333333333</v>
          </cell>
          <cell r="P73">
            <v>1200</v>
          </cell>
          <cell r="Q73">
            <v>995</v>
          </cell>
          <cell r="R73">
            <v>0.829166666666667</v>
          </cell>
          <cell r="S73">
            <v>800</v>
          </cell>
          <cell r="T73">
            <v>716</v>
          </cell>
          <cell r="U73">
            <v>0.895</v>
          </cell>
          <cell r="V73">
            <v>1400</v>
          </cell>
          <cell r="W73">
            <v>1209</v>
          </cell>
          <cell r="X73">
            <v>0.863571428571429</v>
          </cell>
          <cell r="Y73">
            <v>1100</v>
          </cell>
          <cell r="Z73">
            <v>1058</v>
          </cell>
          <cell r="AA73">
            <v>1100</v>
          </cell>
          <cell r="AB73">
            <v>1000</v>
          </cell>
          <cell r="AC73">
            <v>0.909090909090909</v>
          </cell>
          <cell r="AD73">
            <v>1000</v>
          </cell>
          <cell r="AE73">
            <v>-0.0909090909090909</v>
          </cell>
        </row>
        <row r="73">
          <cell r="AG73">
            <v>1000</v>
          </cell>
          <cell r="AH73">
            <v>0</v>
          </cell>
        </row>
        <row r="73">
          <cell r="AJ73">
            <v>1000</v>
          </cell>
        </row>
        <row r="74">
          <cell r="D74" t="str">
            <v>X168100000008</v>
          </cell>
          <cell r="E74" t="str">
            <v>SBS0010516</v>
          </cell>
        </row>
        <row r="74">
          <cell r="AG74">
            <v>1000</v>
          </cell>
          <cell r="AH74" t="e">
            <v>#DIV/0!</v>
          </cell>
        </row>
        <row r="74">
          <cell r="AJ74">
            <v>1000</v>
          </cell>
        </row>
        <row r="75">
          <cell r="D75" t="str">
            <v>X168100000009</v>
          </cell>
          <cell r="E75" t="str">
            <v>SBS0010517</v>
          </cell>
        </row>
        <row r="75">
          <cell r="AG75">
            <v>1000</v>
          </cell>
          <cell r="AH75" t="e">
            <v>#DIV/0!</v>
          </cell>
        </row>
        <row r="75">
          <cell r="AJ75">
            <v>1000</v>
          </cell>
        </row>
        <row r="76">
          <cell r="G76">
            <v>1000</v>
          </cell>
          <cell r="H76">
            <v>420</v>
          </cell>
          <cell r="I76">
            <v>0.42</v>
          </cell>
          <cell r="J76">
            <v>2000</v>
          </cell>
          <cell r="K76">
            <v>1586</v>
          </cell>
          <cell r="L76">
            <v>0.793</v>
          </cell>
          <cell r="M76">
            <v>3000</v>
          </cell>
          <cell r="N76">
            <v>1900</v>
          </cell>
          <cell r="O76">
            <v>0.633333333333333</v>
          </cell>
          <cell r="P76">
            <v>2400</v>
          </cell>
          <cell r="Q76">
            <v>1990</v>
          </cell>
          <cell r="R76">
            <v>0.829166666666667</v>
          </cell>
          <cell r="S76">
            <v>1600</v>
          </cell>
          <cell r="T76">
            <v>1404</v>
          </cell>
          <cell r="U76">
            <v>0.8775</v>
          </cell>
          <cell r="V76">
            <v>2800</v>
          </cell>
          <cell r="W76">
            <v>2418</v>
          </cell>
          <cell r="X76">
            <v>0.863571428571429</v>
          </cell>
          <cell r="Y76">
            <v>2200</v>
          </cell>
          <cell r="Z76">
            <v>2116</v>
          </cell>
          <cell r="AA76">
            <v>2200</v>
          </cell>
          <cell r="AB76">
            <v>2000</v>
          </cell>
          <cell r="AC76">
            <v>0.909090909090909</v>
          </cell>
          <cell r="AD76">
            <v>2000</v>
          </cell>
          <cell r="AE76">
            <v>-0.0909090909090909</v>
          </cell>
        </row>
        <row r="76">
          <cell r="AG76">
            <v>4000</v>
          </cell>
          <cell r="AH76">
            <v>1</v>
          </cell>
        </row>
        <row r="76">
          <cell r="AJ76">
            <v>4000</v>
          </cell>
        </row>
        <row r="77">
          <cell r="D77" t="str">
            <v>6800010-E411</v>
          </cell>
          <cell r="E77" t="str">
            <v>SLT0002528</v>
          </cell>
          <cell r="F77" t="str">
            <v>虎V-2020</v>
          </cell>
          <cell r="G77">
            <v>500</v>
          </cell>
          <cell r="H77">
            <v>160</v>
          </cell>
          <cell r="I77">
            <v>0.32</v>
          </cell>
          <cell r="J77">
            <v>200</v>
          </cell>
          <cell r="K77">
            <v>0</v>
          </cell>
          <cell r="L77">
            <v>0</v>
          </cell>
          <cell r="M77">
            <v>400</v>
          </cell>
          <cell r="N77">
            <v>264</v>
          </cell>
          <cell r="O77">
            <v>0.66</v>
          </cell>
          <cell r="P77">
            <v>400</v>
          </cell>
          <cell r="Q77">
            <v>369</v>
          </cell>
          <cell r="R77">
            <v>0.9225</v>
          </cell>
          <cell r="S77">
            <v>200</v>
          </cell>
          <cell r="T77">
            <v>150</v>
          </cell>
          <cell r="U77">
            <v>0.75</v>
          </cell>
          <cell r="V77">
            <v>150</v>
          </cell>
          <cell r="W77">
            <v>50</v>
          </cell>
          <cell r="X77">
            <v>0.333333333333333</v>
          </cell>
          <cell r="Y77">
            <v>100</v>
          </cell>
          <cell r="Z77">
            <v>50</v>
          </cell>
          <cell r="AA77">
            <v>100</v>
          </cell>
          <cell r="AB77">
            <v>86</v>
          </cell>
          <cell r="AC77">
            <v>0.86</v>
          </cell>
          <cell r="AD77">
            <v>100</v>
          </cell>
          <cell r="AE77">
            <v>0</v>
          </cell>
        </row>
        <row r="77">
          <cell r="AG77">
            <v>150</v>
          </cell>
          <cell r="AH77">
            <v>0.5</v>
          </cell>
        </row>
        <row r="77">
          <cell r="AJ77">
            <v>150</v>
          </cell>
        </row>
        <row r="78">
          <cell r="D78" t="str">
            <v>6905020-E411</v>
          </cell>
          <cell r="E78" t="str">
            <v>SLT0002529</v>
          </cell>
          <cell r="F78" t="str">
            <v>虎V-2020</v>
          </cell>
          <cell r="G78">
            <v>700</v>
          </cell>
          <cell r="H78">
            <v>500</v>
          </cell>
          <cell r="I78">
            <v>0.714285714285714</v>
          </cell>
          <cell r="J78">
            <v>500</v>
          </cell>
          <cell r="K78">
            <v>975</v>
          </cell>
          <cell r="L78">
            <v>1.95</v>
          </cell>
          <cell r="M78">
            <v>2200</v>
          </cell>
          <cell r="N78">
            <v>1671</v>
          </cell>
          <cell r="O78">
            <v>0.759545454545455</v>
          </cell>
          <cell r="P78">
            <v>2000</v>
          </cell>
          <cell r="Q78">
            <v>857</v>
          </cell>
          <cell r="R78">
            <v>0.4285</v>
          </cell>
          <cell r="S78">
            <v>800</v>
          </cell>
          <cell r="T78">
            <v>400</v>
          </cell>
          <cell r="U78">
            <v>0.5</v>
          </cell>
          <cell r="V78">
            <v>700</v>
          </cell>
          <cell r="W78">
            <v>468</v>
          </cell>
          <cell r="X78">
            <v>0.668571428571429</v>
          </cell>
          <cell r="Y78">
            <v>600</v>
          </cell>
          <cell r="Z78">
            <v>549</v>
          </cell>
          <cell r="AA78">
            <v>600</v>
          </cell>
          <cell r="AB78">
            <v>400</v>
          </cell>
          <cell r="AC78">
            <v>0.666666666666667</v>
          </cell>
          <cell r="AD78">
            <v>400</v>
          </cell>
          <cell r="AE78">
            <v>-0.333333333333333</v>
          </cell>
        </row>
        <row r="78">
          <cell r="AG78">
            <v>800</v>
          </cell>
          <cell r="AH78">
            <v>1</v>
          </cell>
        </row>
        <row r="78">
          <cell r="AJ78">
            <v>800</v>
          </cell>
        </row>
        <row r="79">
          <cell r="D79" t="str">
            <v>6905100-E411</v>
          </cell>
          <cell r="E79" t="str">
            <v>SLT0002530</v>
          </cell>
          <cell r="F79" t="str">
            <v>虎V-2020</v>
          </cell>
          <cell r="G79">
            <v>700</v>
          </cell>
          <cell r="H79">
            <v>603</v>
          </cell>
          <cell r="I79">
            <v>0.861428571428571</v>
          </cell>
          <cell r="J79">
            <v>500</v>
          </cell>
          <cell r="K79">
            <v>847</v>
          </cell>
          <cell r="L79">
            <v>1.694</v>
          </cell>
          <cell r="M79">
            <v>2200</v>
          </cell>
          <cell r="N79">
            <v>1689</v>
          </cell>
          <cell r="O79">
            <v>0.767727272727273</v>
          </cell>
          <cell r="P79">
            <v>2000</v>
          </cell>
          <cell r="Q79">
            <v>842</v>
          </cell>
          <cell r="R79">
            <v>0.421</v>
          </cell>
          <cell r="S79">
            <v>800</v>
          </cell>
          <cell r="T79">
            <v>400</v>
          </cell>
          <cell r="U79">
            <v>0.5</v>
          </cell>
          <cell r="V79">
            <v>700</v>
          </cell>
          <cell r="W79">
            <v>472</v>
          </cell>
          <cell r="X79">
            <v>0.674285714285714</v>
          </cell>
          <cell r="Y79">
            <v>600</v>
          </cell>
          <cell r="Z79">
            <v>543</v>
          </cell>
          <cell r="AA79">
            <v>600</v>
          </cell>
          <cell r="AB79">
            <v>380</v>
          </cell>
          <cell r="AC79">
            <v>0.633333333333333</v>
          </cell>
          <cell r="AD79">
            <v>400</v>
          </cell>
          <cell r="AE79">
            <v>-0.333333333333333</v>
          </cell>
        </row>
        <row r="79">
          <cell r="AG79">
            <v>800</v>
          </cell>
          <cell r="AH79">
            <v>1</v>
          </cell>
        </row>
        <row r="79">
          <cell r="AJ79">
            <v>800</v>
          </cell>
        </row>
        <row r="80">
          <cell r="D80" t="str">
            <v>6903010-E411</v>
          </cell>
          <cell r="E80" t="str">
            <v>SLT0002531</v>
          </cell>
          <cell r="F80" t="str">
            <v>虎V-2020</v>
          </cell>
          <cell r="G80">
            <v>700</v>
          </cell>
          <cell r="H80">
            <v>700</v>
          </cell>
          <cell r="I80">
            <v>1</v>
          </cell>
          <cell r="J80">
            <v>500</v>
          </cell>
          <cell r="K80">
            <v>765</v>
          </cell>
          <cell r="L80">
            <v>1.53</v>
          </cell>
          <cell r="M80">
            <v>2200</v>
          </cell>
          <cell r="N80">
            <v>1807</v>
          </cell>
          <cell r="O80">
            <v>0.821363636363636</v>
          </cell>
          <cell r="P80">
            <v>2000</v>
          </cell>
          <cell r="Q80">
            <v>713</v>
          </cell>
          <cell r="R80">
            <v>0.3565</v>
          </cell>
          <cell r="S80">
            <v>800</v>
          </cell>
          <cell r="T80">
            <v>348</v>
          </cell>
          <cell r="U80">
            <v>0.435</v>
          </cell>
          <cell r="V80">
            <v>700</v>
          </cell>
          <cell r="W80">
            <v>433</v>
          </cell>
          <cell r="X80">
            <v>0.618571428571429</v>
          </cell>
          <cell r="Y80">
            <v>600</v>
          </cell>
          <cell r="Z80">
            <v>499</v>
          </cell>
          <cell r="AA80">
            <v>600</v>
          </cell>
          <cell r="AB80">
            <v>410</v>
          </cell>
          <cell r="AC80">
            <v>0.683333333333333</v>
          </cell>
          <cell r="AD80">
            <v>400</v>
          </cell>
          <cell r="AE80">
            <v>-0.333333333333333</v>
          </cell>
        </row>
        <row r="80">
          <cell r="AG80">
            <v>800</v>
          </cell>
          <cell r="AH80">
            <v>1</v>
          </cell>
        </row>
        <row r="80">
          <cell r="AJ80">
            <v>800</v>
          </cell>
        </row>
        <row r="81">
          <cell r="D81" t="str">
            <v>6900015-H26-C00</v>
          </cell>
          <cell r="E81" t="str">
            <v>SLT0001578</v>
          </cell>
        </row>
        <row r="81">
          <cell r="G81">
            <v>1300</v>
          </cell>
          <cell r="H81">
            <v>800</v>
          </cell>
          <cell r="I81">
            <v>0.615384615384615</v>
          </cell>
          <cell r="J81">
            <v>1500</v>
          </cell>
          <cell r="K81">
            <v>2500</v>
          </cell>
          <cell r="L81">
            <v>1.66666666666667</v>
          </cell>
          <cell r="M81">
            <v>5000</v>
          </cell>
          <cell r="N81">
            <v>4000</v>
          </cell>
          <cell r="O81">
            <v>0.8</v>
          </cell>
          <cell r="P81">
            <v>3000</v>
          </cell>
          <cell r="Q81">
            <v>600</v>
          </cell>
          <cell r="R81">
            <v>0.2</v>
          </cell>
          <cell r="S81">
            <v>2000</v>
          </cell>
          <cell r="T81">
            <v>1050</v>
          </cell>
          <cell r="U81">
            <v>0.525</v>
          </cell>
          <cell r="V81">
            <v>1300</v>
          </cell>
          <cell r="W81">
            <v>1600</v>
          </cell>
          <cell r="X81">
            <v>1.23076923076923</v>
          </cell>
          <cell r="Y81">
            <v>1300</v>
          </cell>
          <cell r="Z81">
            <v>0</v>
          </cell>
          <cell r="AA81">
            <v>1300</v>
          </cell>
          <cell r="AB81">
            <v>600</v>
          </cell>
          <cell r="AC81">
            <v>0.461538461538462</v>
          </cell>
          <cell r="AD81">
            <v>1500</v>
          </cell>
          <cell r="AE81">
            <v>0.153846153846154</v>
          </cell>
        </row>
        <row r="81">
          <cell r="AG81">
            <v>4500</v>
          </cell>
          <cell r="AH81">
            <v>2</v>
          </cell>
          <cell r="AI81">
            <v>2000</v>
          </cell>
          <cell r="AJ81">
            <v>6500</v>
          </cell>
        </row>
        <row r="82">
          <cell r="D82" t="str">
            <v>6800010AA95-C00</v>
          </cell>
          <cell r="E82" t="str">
            <v>SLT0010200</v>
          </cell>
          <cell r="F82" t="str">
            <v>J6F</v>
          </cell>
          <cell r="G82">
            <v>200</v>
          </cell>
          <cell r="H82">
            <v>179</v>
          </cell>
          <cell r="I82">
            <v>0.895</v>
          </cell>
          <cell r="J82">
            <v>150</v>
          </cell>
          <cell r="K82">
            <v>50</v>
          </cell>
          <cell r="L82">
            <v>0.333333333333333</v>
          </cell>
          <cell r="M82">
            <v>300</v>
          </cell>
          <cell r="N82">
            <v>479</v>
          </cell>
          <cell r="O82">
            <v>1.59666666666667</v>
          </cell>
          <cell r="P82">
            <v>300</v>
          </cell>
          <cell r="Q82">
            <v>275</v>
          </cell>
          <cell r="R82">
            <v>0.916666666666667</v>
          </cell>
          <cell r="S82">
            <v>300</v>
          </cell>
          <cell r="T82">
            <v>150</v>
          </cell>
          <cell r="U82">
            <v>0.5</v>
          </cell>
          <cell r="V82">
            <v>150</v>
          </cell>
          <cell r="W82">
            <v>50</v>
          </cell>
          <cell r="X82">
            <v>0.333333333333333</v>
          </cell>
          <cell r="Y82">
            <v>200</v>
          </cell>
          <cell r="Z82">
            <v>200</v>
          </cell>
          <cell r="AA82">
            <v>200</v>
          </cell>
          <cell r="AB82">
            <v>70</v>
          </cell>
          <cell r="AC82">
            <v>0.35</v>
          </cell>
          <cell r="AD82">
            <v>100</v>
          </cell>
          <cell r="AE82">
            <v>-0.5</v>
          </cell>
        </row>
        <row r="82">
          <cell r="AG82">
            <v>150</v>
          </cell>
          <cell r="AH82">
            <v>0.5</v>
          </cell>
        </row>
        <row r="82">
          <cell r="AJ82">
            <v>150</v>
          </cell>
        </row>
        <row r="83">
          <cell r="D83" t="str">
            <v>6800010BH26-C00</v>
          </cell>
          <cell r="E83" t="str">
            <v>SLT0010202</v>
          </cell>
          <cell r="F83" t="str">
            <v>领途/轻卡减震/J7F</v>
          </cell>
          <cell r="G83">
            <v>400</v>
          </cell>
          <cell r="H83">
            <v>358</v>
          </cell>
          <cell r="I83">
            <v>0.895</v>
          </cell>
          <cell r="J83">
            <v>500</v>
          </cell>
          <cell r="K83">
            <v>660</v>
          </cell>
          <cell r="L83">
            <v>1.32</v>
          </cell>
          <cell r="M83">
            <v>2000</v>
          </cell>
          <cell r="N83">
            <v>1121</v>
          </cell>
          <cell r="O83">
            <v>0.5605</v>
          </cell>
          <cell r="P83">
            <v>1500</v>
          </cell>
          <cell r="Q83">
            <v>532</v>
          </cell>
          <cell r="R83">
            <v>0.354666666666667</v>
          </cell>
          <cell r="S83">
            <v>500</v>
          </cell>
          <cell r="T83">
            <v>316</v>
          </cell>
          <cell r="U83">
            <v>0.632</v>
          </cell>
          <cell r="V83">
            <v>450</v>
          </cell>
          <cell r="W83">
            <v>420</v>
          </cell>
          <cell r="X83">
            <v>0.933333333333333</v>
          </cell>
          <cell r="Y83">
            <v>500</v>
          </cell>
          <cell r="Z83">
            <v>364</v>
          </cell>
          <cell r="AA83">
            <v>500</v>
          </cell>
          <cell r="AB83">
            <v>496</v>
          </cell>
          <cell r="AC83">
            <v>0.992</v>
          </cell>
          <cell r="AD83">
            <v>650</v>
          </cell>
          <cell r="AE83">
            <v>0.3</v>
          </cell>
        </row>
        <row r="83">
          <cell r="AG83">
            <v>1000</v>
          </cell>
          <cell r="AH83">
            <v>0.538461538461538</v>
          </cell>
          <cell r="AI83">
            <v>300</v>
          </cell>
          <cell r="AJ83">
            <v>1300</v>
          </cell>
        </row>
        <row r="84">
          <cell r="D84" t="str">
            <v>6905020CH26-C00</v>
          </cell>
          <cell r="E84" t="str">
            <v>SLT0002438</v>
          </cell>
          <cell r="F84" t="str">
            <v>J7F</v>
          </cell>
          <cell r="G84">
            <v>500</v>
          </cell>
          <cell r="H84">
            <v>306</v>
          </cell>
          <cell r="I84">
            <v>0.612</v>
          </cell>
          <cell r="J84">
            <v>550</v>
          </cell>
          <cell r="K84">
            <v>835</v>
          </cell>
          <cell r="L84">
            <v>1.51818181818182</v>
          </cell>
          <cell r="M84">
            <v>2800</v>
          </cell>
          <cell r="N84">
            <v>1361</v>
          </cell>
          <cell r="O84">
            <v>0.486071428571429</v>
          </cell>
          <cell r="P84">
            <v>1800</v>
          </cell>
          <cell r="Q84">
            <v>651</v>
          </cell>
          <cell r="R84">
            <v>0.361666666666667</v>
          </cell>
          <cell r="S84">
            <v>700</v>
          </cell>
          <cell r="T84">
            <v>450</v>
          </cell>
          <cell r="U84">
            <v>0.642857142857143</v>
          </cell>
          <cell r="V84">
            <v>550</v>
          </cell>
          <cell r="W84">
            <v>395</v>
          </cell>
          <cell r="X84">
            <v>0.718181818181818</v>
          </cell>
          <cell r="Y84">
            <v>550</v>
          </cell>
          <cell r="Z84">
            <v>549</v>
          </cell>
          <cell r="AA84">
            <v>550</v>
          </cell>
          <cell r="AB84">
            <v>470</v>
          </cell>
          <cell r="AC84">
            <v>0.854545454545454</v>
          </cell>
          <cell r="AD84">
            <v>750</v>
          </cell>
          <cell r="AE84">
            <v>0.363636363636364</v>
          </cell>
        </row>
        <row r="84">
          <cell r="AG84">
            <v>1300</v>
          </cell>
          <cell r="AH84">
            <v>0.733333333333333</v>
          </cell>
          <cell r="AI84">
            <v>300</v>
          </cell>
          <cell r="AJ84">
            <v>1600</v>
          </cell>
        </row>
        <row r="85">
          <cell r="D85" t="str">
            <v>6905100-H26-C00</v>
          </cell>
          <cell r="E85" t="str">
            <v>SLT0002190</v>
          </cell>
          <cell r="F85" t="str">
            <v>J7F</v>
          </cell>
          <cell r="G85">
            <v>400</v>
          </cell>
          <cell r="H85">
            <v>400</v>
          </cell>
          <cell r="I85">
            <v>1</v>
          </cell>
          <cell r="J85">
            <v>500</v>
          </cell>
          <cell r="K85">
            <v>630</v>
          </cell>
          <cell r="L85">
            <v>1.26</v>
          </cell>
          <cell r="M85">
            <v>2200</v>
          </cell>
          <cell r="N85">
            <v>1120</v>
          </cell>
          <cell r="O85">
            <v>0.509090909090909</v>
          </cell>
          <cell r="P85">
            <v>1500</v>
          </cell>
          <cell r="Q85">
            <v>540</v>
          </cell>
          <cell r="R85">
            <v>0.36</v>
          </cell>
          <cell r="S85">
            <v>500</v>
          </cell>
          <cell r="T85">
            <v>420</v>
          </cell>
          <cell r="U85">
            <v>0.84</v>
          </cell>
          <cell r="V85">
            <v>490</v>
          </cell>
          <cell r="W85">
            <v>368</v>
          </cell>
          <cell r="X85">
            <v>0.751020408163265</v>
          </cell>
          <cell r="Y85">
            <v>550</v>
          </cell>
          <cell r="Z85">
            <v>491</v>
          </cell>
          <cell r="AA85">
            <v>550</v>
          </cell>
          <cell r="AB85">
            <v>400</v>
          </cell>
          <cell r="AC85">
            <v>0.727272727272727</v>
          </cell>
          <cell r="AD85">
            <v>650</v>
          </cell>
          <cell r="AE85">
            <v>0.181818181818182</v>
          </cell>
        </row>
        <row r="85">
          <cell r="AG85">
            <v>1000</v>
          </cell>
          <cell r="AH85">
            <v>0.538461538461538</v>
          </cell>
          <cell r="AI85">
            <v>300</v>
          </cell>
          <cell r="AJ85">
            <v>1300</v>
          </cell>
        </row>
        <row r="86">
          <cell r="D86" t="str">
            <v>6903010AH26-C00</v>
          </cell>
          <cell r="E86" t="str">
            <v>SLT0002432</v>
          </cell>
          <cell r="F86" t="str">
            <v>J7F</v>
          </cell>
          <cell r="G86">
            <v>400</v>
          </cell>
          <cell r="H86">
            <v>400</v>
          </cell>
          <cell r="I86">
            <v>1</v>
          </cell>
          <cell r="J86">
            <v>500</v>
          </cell>
          <cell r="K86">
            <v>600</v>
          </cell>
          <cell r="L86">
            <v>1.2</v>
          </cell>
          <cell r="M86">
            <v>2200</v>
          </cell>
          <cell r="N86">
            <v>1130</v>
          </cell>
          <cell r="O86">
            <v>0.513636363636364</v>
          </cell>
          <cell r="P86">
            <v>1500</v>
          </cell>
          <cell r="Q86">
            <v>600</v>
          </cell>
          <cell r="R86">
            <v>0.4</v>
          </cell>
          <cell r="S86">
            <v>500</v>
          </cell>
          <cell r="T86">
            <v>430</v>
          </cell>
          <cell r="U86">
            <v>0.86</v>
          </cell>
          <cell r="V86">
            <v>450</v>
          </cell>
          <cell r="W86">
            <v>352</v>
          </cell>
          <cell r="X86">
            <v>0.782222222222222</v>
          </cell>
          <cell r="Y86">
            <v>550</v>
          </cell>
          <cell r="Z86">
            <v>480</v>
          </cell>
          <cell r="AA86">
            <v>550</v>
          </cell>
          <cell r="AB86">
            <v>420</v>
          </cell>
          <cell r="AC86">
            <v>0.763636363636364</v>
          </cell>
          <cell r="AD86">
            <v>650</v>
          </cell>
          <cell r="AE86">
            <v>0.181818181818182</v>
          </cell>
        </row>
        <row r="86">
          <cell r="AG86">
            <v>1000</v>
          </cell>
          <cell r="AH86">
            <v>0.538461538461538</v>
          </cell>
          <cell r="AI86">
            <v>300</v>
          </cell>
          <cell r="AJ86">
            <v>1300</v>
          </cell>
        </row>
        <row r="87">
          <cell r="D87" t="str">
            <v>6800010HH26-C00</v>
          </cell>
          <cell r="E87" t="str">
            <v>SLT0010666</v>
          </cell>
          <cell r="F87" t="str">
            <v>领途/轻卡减震/J7F</v>
          </cell>
          <cell r="G87">
            <v>100</v>
          </cell>
          <cell r="H87">
            <v>60</v>
          </cell>
          <cell r="I87">
            <v>0.6</v>
          </cell>
          <cell r="J87">
            <v>50</v>
          </cell>
          <cell r="K87">
            <v>74</v>
          </cell>
          <cell r="L87">
            <v>1.48</v>
          </cell>
          <cell r="M87">
            <v>400</v>
          </cell>
          <cell r="N87">
            <v>279</v>
          </cell>
          <cell r="O87">
            <v>0.6975</v>
          </cell>
          <cell r="P87">
            <v>300</v>
          </cell>
          <cell r="Q87">
            <v>171</v>
          </cell>
          <cell r="R87">
            <v>0.57</v>
          </cell>
          <cell r="S87">
            <v>200</v>
          </cell>
          <cell r="T87">
            <v>60</v>
          </cell>
          <cell r="U87">
            <v>0.3</v>
          </cell>
          <cell r="V87">
            <v>100</v>
          </cell>
          <cell r="W87">
            <v>74</v>
          </cell>
          <cell r="X87">
            <v>0.74</v>
          </cell>
          <cell r="Y87">
            <v>100</v>
          </cell>
          <cell r="Z87">
            <v>40</v>
          </cell>
          <cell r="AA87">
            <v>100</v>
          </cell>
          <cell r="AB87">
            <v>100</v>
          </cell>
          <cell r="AC87">
            <v>1</v>
          </cell>
          <cell r="AD87">
            <v>100</v>
          </cell>
          <cell r="AE87">
            <v>0</v>
          </cell>
        </row>
        <row r="87">
          <cell r="AG87">
            <v>300</v>
          </cell>
          <cell r="AH87">
            <v>2</v>
          </cell>
        </row>
        <row r="87">
          <cell r="AJ87">
            <v>300</v>
          </cell>
        </row>
        <row r="88">
          <cell r="D88" t="str">
            <v>6905100-H22-C00</v>
          </cell>
          <cell r="E88" t="str">
            <v>SLT0002147</v>
          </cell>
          <cell r="F88" t="str">
            <v>J7F</v>
          </cell>
          <cell r="G88">
            <v>100</v>
          </cell>
          <cell r="H88">
            <v>100</v>
          </cell>
          <cell r="I88">
            <v>1</v>
          </cell>
          <cell r="J88">
            <v>50</v>
          </cell>
          <cell r="K88">
            <v>0</v>
          </cell>
          <cell r="L88">
            <v>0</v>
          </cell>
          <cell r="M88">
            <v>400</v>
          </cell>
          <cell r="N88">
            <v>356</v>
          </cell>
          <cell r="O88">
            <v>0.89</v>
          </cell>
          <cell r="P88">
            <v>300</v>
          </cell>
          <cell r="Q88">
            <v>160</v>
          </cell>
          <cell r="R88">
            <v>0.533333333333333</v>
          </cell>
          <cell r="S88">
            <v>350</v>
          </cell>
          <cell r="T88">
            <v>100</v>
          </cell>
          <cell r="U88">
            <v>0.285714285714286</v>
          </cell>
          <cell r="V88">
            <v>160</v>
          </cell>
          <cell r="W88">
            <v>100</v>
          </cell>
          <cell r="X88">
            <v>0.625</v>
          </cell>
          <cell r="Y88">
            <v>100</v>
          </cell>
          <cell r="Z88">
            <v>34</v>
          </cell>
          <cell r="AA88">
            <v>100</v>
          </cell>
          <cell r="AB88">
            <v>100</v>
          </cell>
          <cell r="AC88">
            <v>1</v>
          </cell>
          <cell r="AD88">
            <v>150</v>
          </cell>
          <cell r="AE88">
            <v>0.5</v>
          </cell>
        </row>
        <row r="88">
          <cell r="AG88">
            <v>380</v>
          </cell>
          <cell r="AH88">
            <v>1.53333333333333</v>
          </cell>
        </row>
        <row r="88">
          <cell r="AJ88">
            <v>380</v>
          </cell>
        </row>
        <row r="89">
          <cell r="D89" t="str">
            <v>6903010AH22-C00</v>
          </cell>
          <cell r="E89" t="str">
            <v>SLT0010188</v>
          </cell>
          <cell r="F89" t="str">
            <v>J7F</v>
          </cell>
          <cell r="G89">
            <v>100</v>
          </cell>
          <cell r="H89">
            <v>100</v>
          </cell>
          <cell r="I89">
            <v>1</v>
          </cell>
          <cell r="J89">
            <v>50</v>
          </cell>
          <cell r="K89">
            <v>0</v>
          </cell>
          <cell r="L89">
            <v>0</v>
          </cell>
          <cell r="M89">
            <v>400</v>
          </cell>
          <cell r="N89">
            <v>299</v>
          </cell>
          <cell r="O89">
            <v>0.7475</v>
          </cell>
          <cell r="P89">
            <v>300</v>
          </cell>
          <cell r="Q89">
            <v>193</v>
          </cell>
          <cell r="R89">
            <v>0.643333333333333</v>
          </cell>
          <cell r="S89">
            <v>200</v>
          </cell>
          <cell r="T89">
            <v>139</v>
          </cell>
          <cell r="U89">
            <v>0.695</v>
          </cell>
          <cell r="V89">
            <v>100</v>
          </cell>
          <cell r="W89">
            <v>50</v>
          </cell>
          <cell r="X89">
            <v>0.5</v>
          </cell>
          <cell r="Y89">
            <v>100</v>
          </cell>
          <cell r="Z89">
            <v>100</v>
          </cell>
          <cell r="AA89">
            <v>100</v>
          </cell>
          <cell r="AB89">
            <v>49</v>
          </cell>
          <cell r="AC89">
            <v>0.49</v>
          </cell>
          <cell r="AD89">
            <v>100</v>
          </cell>
          <cell r="AE89">
            <v>0</v>
          </cell>
        </row>
        <row r="89">
          <cell r="AG89">
            <v>300</v>
          </cell>
          <cell r="AH89">
            <v>2</v>
          </cell>
        </row>
        <row r="89">
          <cell r="AJ89">
            <v>300</v>
          </cell>
        </row>
        <row r="90">
          <cell r="D90" t="str">
            <v>6905020BH26-C00</v>
          </cell>
          <cell r="E90" t="str">
            <v>SLT0002439</v>
          </cell>
        </row>
        <row r="90">
          <cell r="G90">
            <v>0</v>
          </cell>
          <cell r="H90">
            <v>0</v>
          </cell>
          <cell r="I90" t="e">
            <v>#DIV/0!</v>
          </cell>
        </row>
        <row r="90">
          <cell r="K90">
            <v>0</v>
          </cell>
          <cell r="L90" t="e">
            <v>#DIV/0!</v>
          </cell>
        </row>
        <row r="90">
          <cell r="Q90">
            <v>60</v>
          </cell>
          <cell r="R90" t="e">
            <v>#DIV/0!</v>
          </cell>
        </row>
        <row r="90">
          <cell r="U90" t="e">
            <v>#DIV/0!</v>
          </cell>
        </row>
        <row r="90">
          <cell r="W90">
            <v>0</v>
          </cell>
          <cell r="X90" t="e">
            <v>#DIV/0!</v>
          </cell>
        </row>
        <row r="90">
          <cell r="Z90">
            <v>0</v>
          </cell>
        </row>
        <row r="90">
          <cell r="AE90" t="e">
            <v>#DIV/0!</v>
          </cell>
        </row>
        <row r="90">
          <cell r="AH90" t="e">
            <v>#DIV/0!</v>
          </cell>
        </row>
        <row r="90">
          <cell r="AJ90">
            <v>0</v>
          </cell>
        </row>
        <row r="91">
          <cell r="D91" t="str">
            <v>6800010DH26-C00</v>
          </cell>
          <cell r="E91" t="str">
            <v>SLT0002437</v>
          </cell>
          <cell r="F91" t="str">
            <v>副背借用6905020BA95-C00</v>
          </cell>
          <cell r="G91">
            <v>50</v>
          </cell>
          <cell r="H91">
            <v>50</v>
          </cell>
          <cell r="I91">
            <v>1</v>
          </cell>
          <cell r="J91">
            <v>150</v>
          </cell>
          <cell r="K91">
            <v>215</v>
          </cell>
          <cell r="L91">
            <v>1.43333333333333</v>
          </cell>
          <cell r="M91">
            <v>600</v>
          </cell>
          <cell r="N91">
            <v>455</v>
          </cell>
          <cell r="O91">
            <v>0.758333333333333</v>
          </cell>
          <cell r="P91">
            <v>500</v>
          </cell>
          <cell r="Q91">
            <v>405</v>
          </cell>
          <cell r="R91">
            <v>0.81</v>
          </cell>
          <cell r="S91">
            <v>300</v>
          </cell>
          <cell r="T91">
            <v>148</v>
          </cell>
          <cell r="U91">
            <v>0.493333333333333</v>
          </cell>
          <cell r="V91">
            <v>250</v>
          </cell>
          <cell r="W91">
            <v>338</v>
          </cell>
          <cell r="X91">
            <v>1.352</v>
          </cell>
          <cell r="Y91">
            <v>150</v>
          </cell>
          <cell r="Z91">
            <v>144</v>
          </cell>
          <cell r="AA91">
            <v>150</v>
          </cell>
          <cell r="AB91">
            <v>156</v>
          </cell>
          <cell r="AC91">
            <v>1.04</v>
          </cell>
          <cell r="AD91">
            <v>180</v>
          </cell>
          <cell r="AE91">
            <v>0.2</v>
          </cell>
        </row>
        <row r="91">
          <cell r="AG91">
            <v>500</v>
          </cell>
          <cell r="AH91">
            <v>1.77777777777778</v>
          </cell>
          <cell r="AI91">
            <v>200</v>
          </cell>
          <cell r="AJ91">
            <v>700</v>
          </cell>
        </row>
        <row r="92">
          <cell r="D92" t="str">
            <v>6800010CA95-C00</v>
          </cell>
          <cell r="E92" t="str">
            <v>SLT0011515</v>
          </cell>
          <cell r="F92" t="str">
            <v>替代AA95换布套、 加气囊减震、加BH26扶手</v>
          </cell>
          <cell r="G92">
            <v>50</v>
          </cell>
          <cell r="H92">
            <v>192</v>
          </cell>
          <cell r="I92">
            <v>3.84</v>
          </cell>
          <cell r="J92">
            <v>250</v>
          </cell>
          <cell r="K92">
            <v>283</v>
          </cell>
          <cell r="L92">
            <v>1.132</v>
          </cell>
          <cell r="M92">
            <v>800</v>
          </cell>
          <cell r="N92">
            <v>498</v>
          </cell>
          <cell r="O92">
            <v>0.6225</v>
          </cell>
          <cell r="P92">
            <v>600</v>
          </cell>
          <cell r="Q92">
            <v>255</v>
          </cell>
          <cell r="R92">
            <v>0.425</v>
          </cell>
          <cell r="S92">
            <v>300</v>
          </cell>
          <cell r="T92">
            <v>108</v>
          </cell>
          <cell r="U92">
            <v>0.36</v>
          </cell>
          <cell r="V92">
            <v>100</v>
          </cell>
          <cell r="W92">
            <v>1</v>
          </cell>
          <cell r="X92">
            <v>0.01</v>
          </cell>
          <cell r="Y92">
            <v>100</v>
          </cell>
          <cell r="Z92">
            <v>2</v>
          </cell>
          <cell r="AA92">
            <v>100</v>
          </cell>
        </row>
        <row r="92">
          <cell r="AC92">
            <v>0</v>
          </cell>
          <cell r="AD92">
            <v>150</v>
          </cell>
          <cell r="AE92">
            <v>0.5</v>
          </cell>
        </row>
        <row r="92">
          <cell r="AH92">
            <v>-1</v>
          </cell>
        </row>
        <row r="92">
          <cell r="AJ92">
            <v>0</v>
          </cell>
        </row>
        <row r="93">
          <cell r="D93" t="str">
            <v>6905020BA95-C00</v>
          </cell>
          <cell r="E93" t="str">
            <v>SLT0011505</v>
          </cell>
          <cell r="F93" t="str">
            <v>J6F</v>
          </cell>
          <cell r="G93">
            <v>100</v>
          </cell>
          <cell r="H93">
            <v>286</v>
          </cell>
          <cell r="I93">
            <v>2.86</v>
          </cell>
          <cell r="J93">
            <v>400</v>
          </cell>
          <cell r="K93">
            <v>498</v>
          </cell>
          <cell r="L93">
            <v>1.245</v>
          </cell>
          <cell r="M93">
            <v>1400</v>
          </cell>
          <cell r="N93">
            <v>1011</v>
          </cell>
          <cell r="O93">
            <v>0.722142857142857</v>
          </cell>
          <cell r="P93">
            <v>1100</v>
          </cell>
          <cell r="Q93">
            <v>398</v>
          </cell>
          <cell r="R93">
            <v>0.361818181818182</v>
          </cell>
          <cell r="S93">
            <v>600</v>
          </cell>
          <cell r="T93">
            <v>300</v>
          </cell>
          <cell r="U93">
            <v>0.5</v>
          </cell>
          <cell r="V93">
            <v>350</v>
          </cell>
          <cell r="W93">
            <v>1</v>
          </cell>
          <cell r="X93">
            <v>0.00285714285714286</v>
          </cell>
          <cell r="Y93">
            <v>250</v>
          </cell>
          <cell r="Z93">
            <v>2</v>
          </cell>
          <cell r="AA93">
            <v>250</v>
          </cell>
          <cell r="AB93">
            <v>171</v>
          </cell>
          <cell r="AC93">
            <v>0.684</v>
          </cell>
          <cell r="AD93">
            <v>330</v>
          </cell>
          <cell r="AE93">
            <v>0.32</v>
          </cell>
        </row>
        <row r="93">
          <cell r="AG93">
            <v>500</v>
          </cell>
          <cell r="AH93">
            <v>0.515151515151515</v>
          </cell>
          <cell r="AI93">
            <v>200</v>
          </cell>
          <cell r="AJ93">
            <v>700</v>
          </cell>
        </row>
        <row r="94">
          <cell r="D94" t="str">
            <v>6905100BA95-C00</v>
          </cell>
          <cell r="E94" t="str">
            <v>SLT0011506</v>
          </cell>
          <cell r="F94" t="str">
            <v>J6F</v>
          </cell>
          <cell r="G94">
            <v>50</v>
          </cell>
          <cell r="H94">
            <v>200</v>
          </cell>
          <cell r="I94">
            <v>4</v>
          </cell>
          <cell r="J94">
            <v>250</v>
          </cell>
          <cell r="K94">
            <v>249</v>
          </cell>
          <cell r="L94">
            <v>0.996</v>
          </cell>
          <cell r="M94">
            <v>800</v>
          </cell>
          <cell r="N94">
            <v>534</v>
          </cell>
          <cell r="O94">
            <v>0.6675</v>
          </cell>
          <cell r="P94">
            <v>600</v>
          </cell>
          <cell r="Q94">
            <v>150</v>
          </cell>
          <cell r="R94">
            <v>0.25</v>
          </cell>
          <cell r="S94">
            <v>300</v>
          </cell>
          <cell r="T94">
            <v>200</v>
          </cell>
          <cell r="U94">
            <v>0.666666666666667</v>
          </cell>
          <cell r="V94">
            <v>100</v>
          </cell>
          <cell r="W94">
            <v>1</v>
          </cell>
          <cell r="X94">
            <v>0.01</v>
          </cell>
          <cell r="Y94">
            <v>100</v>
          </cell>
          <cell r="Z94">
            <v>2</v>
          </cell>
          <cell r="AA94">
            <v>100</v>
          </cell>
        </row>
        <row r="94">
          <cell r="AC94">
            <v>0</v>
          </cell>
          <cell r="AD94">
            <v>150</v>
          </cell>
          <cell r="AE94">
            <v>0.5</v>
          </cell>
        </row>
        <row r="94">
          <cell r="AH94">
            <v>-1</v>
          </cell>
        </row>
        <row r="94">
          <cell r="AJ94">
            <v>0</v>
          </cell>
        </row>
        <row r="95">
          <cell r="D95" t="str">
            <v>6903010BA95-C00</v>
          </cell>
          <cell r="E95" t="str">
            <v>SLT0011507</v>
          </cell>
          <cell r="F95" t="str">
            <v>J6F</v>
          </cell>
          <cell r="G95">
            <v>50</v>
          </cell>
          <cell r="H95">
            <v>200</v>
          </cell>
          <cell r="I95">
            <v>4</v>
          </cell>
          <cell r="J95">
            <v>250</v>
          </cell>
          <cell r="K95">
            <v>250</v>
          </cell>
          <cell r="L95">
            <v>1</v>
          </cell>
          <cell r="M95">
            <v>800</v>
          </cell>
          <cell r="N95">
            <v>619</v>
          </cell>
          <cell r="O95">
            <v>0.77375</v>
          </cell>
          <cell r="P95">
            <v>600</v>
          </cell>
          <cell r="Q95">
            <v>200</v>
          </cell>
          <cell r="R95">
            <v>0.333333333333333</v>
          </cell>
          <cell r="S95">
            <v>300</v>
          </cell>
          <cell r="T95">
            <v>100</v>
          </cell>
          <cell r="U95">
            <v>0.333333333333333</v>
          </cell>
          <cell r="V95">
            <v>100</v>
          </cell>
          <cell r="W95">
            <v>1</v>
          </cell>
          <cell r="X95">
            <v>0.01</v>
          </cell>
          <cell r="Y95">
            <v>100</v>
          </cell>
          <cell r="Z95">
            <v>2</v>
          </cell>
          <cell r="AA95">
            <v>100</v>
          </cell>
        </row>
        <row r="95">
          <cell r="AC95">
            <v>0</v>
          </cell>
          <cell r="AD95">
            <v>150</v>
          </cell>
          <cell r="AE95">
            <v>0.5</v>
          </cell>
        </row>
        <row r="95">
          <cell r="AH95">
            <v>-1</v>
          </cell>
        </row>
        <row r="95">
          <cell r="AJ95">
            <v>0</v>
          </cell>
        </row>
        <row r="96">
          <cell r="D96" t="str">
            <v>6905100AA97-C00</v>
          </cell>
          <cell r="E96" t="str">
            <v>SLT0011533</v>
          </cell>
          <cell r="F96" t="str">
            <v>J6F</v>
          </cell>
          <cell r="G96">
            <v>50</v>
          </cell>
          <cell r="H96">
            <v>90</v>
          </cell>
          <cell r="I96">
            <v>1.8</v>
          </cell>
          <cell r="J96">
            <v>150</v>
          </cell>
          <cell r="K96">
            <v>200</v>
          </cell>
          <cell r="L96">
            <v>1.33333333333333</v>
          </cell>
          <cell r="M96">
            <v>600</v>
          </cell>
          <cell r="N96">
            <v>635</v>
          </cell>
          <cell r="O96">
            <v>1.05833333333333</v>
          </cell>
          <cell r="P96">
            <v>500</v>
          </cell>
          <cell r="Q96">
            <v>232</v>
          </cell>
          <cell r="R96">
            <v>0.464</v>
          </cell>
          <cell r="S96">
            <v>300</v>
          </cell>
          <cell r="T96">
            <v>250</v>
          </cell>
          <cell r="U96">
            <v>0.833333333333333</v>
          </cell>
          <cell r="V96">
            <v>250</v>
          </cell>
          <cell r="W96">
            <v>389</v>
          </cell>
          <cell r="X96">
            <v>1.556</v>
          </cell>
          <cell r="Y96">
            <v>150</v>
          </cell>
          <cell r="Z96">
            <v>160</v>
          </cell>
          <cell r="AA96">
            <v>150</v>
          </cell>
          <cell r="AB96">
            <v>197</v>
          </cell>
          <cell r="AC96">
            <v>1.31333333333333</v>
          </cell>
          <cell r="AD96">
            <v>180</v>
          </cell>
          <cell r="AE96">
            <v>0.2</v>
          </cell>
        </row>
        <row r="96">
          <cell r="AG96">
            <v>500</v>
          </cell>
          <cell r="AH96">
            <v>1.77777777777778</v>
          </cell>
          <cell r="AI96">
            <v>200</v>
          </cell>
          <cell r="AJ96">
            <v>700</v>
          </cell>
        </row>
        <row r="97">
          <cell r="D97" t="str">
            <v>6903010AA97-C00</v>
          </cell>
          <cell r="E97" t="str">
            <v>SLT0011534</v>
          </cell>
          <cell r="F97" t="str">
            <v>J6F</v>
          </cell>
          <cell r="G97">
            <v>50</v>
          </cell>
          <cell r="H97">
            <v>90</v>
          </cell>
          <cell r="I97">
            <v>1.8</v>
          </cell>
          <cell r="J97">
            <v>150</v>
          </cell>
          <cell r="K97">
            <v>200</v>
          </cell>
          <cell r="L97">
            <v>1.33333333333333</v>
          </cell>
          <cell r="M97">
            <v>600</v>
          </cell>
          <cell r="N97">
            <v>610</v>
          </cell>
          <cell r="O97">
            <v>1.01666666666667</v>
          </cell>
          <cell r="P97">
            <v>500</v>
          </cell>
          <cell r="Q97">
            <v>350</v>
          </cell>
          <cell r="R97">
            <v>0.7</v>
          </cell>
          <cell r="S97">
            <v>300</v>
          </cell>
          <cell r="T97">
            <v>251</v>
          </cell>
          <cell r="U97">
            <v>0.836666666666667</v>
          </cell>
          <cell r="V97">
            <v>250</v>
          </cell>
          <cell r="W97">
            <v>281</v>
          </cell>
          <cell r="X97">
            <v>1.124</v>
          </cell>
          <cell r="Y97">
            <v>150</v>
          </cell>
          <cell r="Z97">
            <v>113</v>
          </cell>
          <cell r="AA97">
            <v>150</v>
          </cell>
          <cell r="AB97">
            <v>180</v>
          </cell>
          <cell r="AC97">
            <v>1.2</v>
          </cell>
          <cell r="AD97">
            <v>180</v>
          </cell>
          <cell r="AE97">
            <v>0.2</v>
          </cell>
        </row>
        <row r="97">
          <cell r="AG97">
            <v>500</v>
          </cell>
          <cell r="AH97">
            <v>1.77777777777778</v>
          </cell>
          <cell r="AI97">
            <v>200</v>
          </cell>
          <cell r="AJ97">
            <v>700</v>
          </cell>
        </row>
        <row r="98">
          <cell r="D98" t="str">
            <v>6800010-H26-C00</v>
          </cell>
          <cell r="E98" t="str">
            <v>SLT0002174</v>
          </cell>
        </row>
        <row r="98">
          <cell r="Q98">
            <v>0</v>
          </cell>
        </row>
        <row r="98">
          <cell r="S98">
            <v>150</v>
          </cell>
          <cell r="T98">
            <v>100</v>
          </cell>
          <cell r="U98">
            <v>0.666666666666667</v>
          </cell>
          <cell r="V98">
            <v>100</v>
          </cell>
          <cell r="W98">
            <v>47</v>
          </cell>
          <cell r="X98">
            <v>0.47</v>
          </cell>
          <cell r="Y98">
            <v>50</v>
          </cell>
          <cell r="Z98">
            <v>20</v>
          </cell>
          <cell r="AA98">
            <v>50</v>
          </cell>
          <cell r="AB98">
            <v>20</v>
          </cell>
          <cell r="AC98">
            <v>0.4</v>
          </cell>
          <cell r="AD98">
            <v>50</v>
          </cell>
          <cell r="AE98">
            <v>0</v>
          </cell>
        </row>
        <row r="98">
          <cell r="AG98">
            <v>80</v>
          </cell>
          <cell r="AH98">
            <v>0.6</v>
          </cell>
        </row>
        <row r="98">
          <cell r="AJ98">
            <v>80</v>
          </cell>
        </row>
        <row r="99">
          <cell r="D99" t="str">
            <v>6903010-H22-C00</v>
          </cell>
          <cell r="E99" t="str">
            <v>SLT0002156</v>
          </cell>
        </row>
        <row r="99">
          <cell r="Q99">
            <v>20</v>
          </cell>
        </row>
        <row r="99">
          <cell r="S99">
            <v>150</v>
          </cell>
          <cell r="T99">
            <v>50</v>
          </cell>
          <cell r="U99">
            <v>0.333333333333333</v>
          </cell>
          <cell r="V99">
            <v>60</v>
          </cell>
          <cell r="W99">
            <v>50</v>
          </cell>
          <cell r="X99">
            <v>0.833333333333333</v>
          </cell>
          <cell r="Y99">
            <v>50</v>
          </cell>
          <cell r="Z99">
            <v>50</v>
          </cell>
          <cell r="AA99">
            <v>50</v>
          </cell>
          <cell r="AB99">
            <v>20</v>
          </cell>
          <cell r="AC99">
            <v>0.4</v>
          </cell>
          <cell r="AD99">
            <v>50</v>
          </cell>
          <cell r="AE99">
            <v>0</v>
          </cell>
        </row>
        <row r="99">
          <cell r="AG99">
            <v>80</v>
          </cell>
          <cell r="AH99">
            <v>0.6</v>
          </cell>
        </row>
        <row r="99">
          <cell r="AJ99">
            <v>80</v>
          </cell>
        </row>
        <row r="100">
          <cell r="D100" t="str">
            <v>6903010-H26-C00</v>
          </cell>
          <cell r="E100" t="str">
            <v>SLT0002192</v>
          </cell>
        </row>
        <row r="100">
          <cell r="Q100">
            <v>10</v>
          </cell>
        </row>
        <row r="100">
          <cell r="S100">
            <v>50</v>
          </cell>
          <cell r="T100">
            <v>50</v>
          </cell>
          <cell r="U100">
            <v>1</v>
          </cell>
          <cell r="V100">
            <v>40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</row>
        <row r="100">
          <cell r="AE100" t="e">
            <v>#DIV/0!</v>
          </cell>
        </row>
        <row r="100">
          <cell r="AH100" t="e">
            <v>#DIV/0!</v>
          </cell>
        </row>
        <row r="100">
          <cell r="AJ100">
            <v>0</v>
          </cell>
        </row>
        <row r="101">
          <cell r="D101" t="str">
            <v>6905020-H26-C00</v>
          </cell>
          <cell r="E101" t="str">
            <v>SLT0002185</v>
          </cell>
        </row>
        <row r="101">
          <cell r="Q101">
            <v>0</v>
          </cell>
        </row>
        <row r="101">
          <cell r="S101">
            <v>700</v>
          </cell>
          <cell r="T101">
            <v>90</v>
          </cell>
          <cell r="U101">
            <v>0.128571428571429</v>
          </cell>
          <cell r="V101">
            <v>100</v>
          </cell>
          <cell r="W101">
            <v>50</v>
          </cell>
          <cell r="X101">
            <v>0.5</v>
          </cell>
          <cell r="Y101">
            <v>50</v>
          </cell>
          <cell r="Z101">
            <v>32</v>
          </cell>
          <cell r="AA101">
            <v>50</v>
          </cell>
          <cell r="AB101">
            <v>20</v>
          </cell>
          <cell r="AC101">
            <v>0.4</v>
          </cell>
          <cell r="AD101">
            <v>50</v>
          </cell>
          <cell r="AE101">
            <v>0</v>
          </cell>
        </row>
        <row r="101">
          <cell r="AG101">
            <v>80</v>
          </cell>
          <cell r="AH101">
            <v>0.6</v>
          </cell>
        </row>
        <row r="101">
          <cell r="AJ101">
            <v>80</v>
          </cell>
        </row>
        <row r="102">
          <cell r="D102" t="str">
            <v>6905020-H95-C00</v>
          </cell>
          <cell r="E102" t="str">
            <v>SLT0011562</v>
          </cell>
        </row>
        <row r="102">
          <cell r="P102">
            <v>50</v>
          </cell>
          <cell r="Q102">
            <v>0</v>
          </cell>
          <cell r="R102">
            <v>0</v>
          </cell>
        </row>
        <row r="102">
          <cell r="U102" t="e">
            <v>#DIV/0!</v>
          </cell>
        </row>
        <row r="102">
          <cell r="X102" t="e">
            <v>#DIV/0!</v>
          </cell>
        </row>
        <row r="102">
          <cell r="AC102" t="e">
            <v>#DIV/0!</v>
          </cell>
        </row>
        <row r="102">
          <cell r="AE102" t="e">
            <v>#DIV/0!</v>
          </cell>
        </row>
        <row r="102">
          <cell r="AH102" t="e">
            <v>#DIV/0!</v>
          </cell>
        </row>
        <row r="102">
          <cell r="AJ102">
            <v>0</v>
          </cell>
        </row>
        <row r="103">
          <cell r="D103" t="str">
            <v>6905100-H87-C00</v>
          </cell>
          <cell r="E103" t="str">
            <v>SLT0011564</v>
          </cell>
        </row>
        <row r="103">
          <cell r="P103">
            <v>50</v>
          </cell>
          <cell r="Q103">
            <v>0</v>
          </cell>
          <cell r="R103">
            <v>0</v>
          </cell>
        </row>
        <row r="103">
          <cell r="U103" t="e">
            <v>#DIV/0!</v>
          </cell>
        </row>
        <row r="103">
          <cell r="X103" t="e">
            <v>#DIV/0!</v>
          </cell>
        </row>
        <row r="103">
          <cell r="AC103" t="e">
            <v>#DIV/0!</v>
          </cell>
        </row>
        <row r="103">
          <cell r="AE103" t="e">
            <v>#DIV/0!</v>
          </cell>
        </row>
        <row r="103">
          <cell r="AH103" t="e">
            <v>#DIV/0!</v>
          </cell>
        </row>
        <row r="103">
          <cell r="AJ103">
            <v>0</v>
          </cell>
        </row>
        <row r="104">
          <cell r="D104" t="str">
            <v>6903010-H87-C00</v>
          </cell>
          <cell r="E104" t="str">
            <v>SLT0011566</v>
          </cell>
        </row>
        <row r="104">
          <cell r="P104">
            <v>50</v>
          </cell>
          <cell r="Q104">
            <v>0</v>
          </cell>
          <cell r="R104">
            <v>0</v>
          </cell>
        </row>
        <row r="104">
          <cell r="U104" t="e">
            <v>#DIV/0!</v>
          </cell>
        </row>
        <row r="104">
          <cell r="X104" t="e">
            <v>#DIV/0!</v>
          </cell>
        </row>
        <row r="104">
          <cell r="AC104" t="e">
            <v>#DIV/0!</v>
          </cell>
        </row>
        <row r="104">
          <cell r="AE104" t="e">
            <v>#DIV/0!</v>
          </cell>
        </row>
        <row r="104">
          <cell r="AH104" t="e">
            <v>#DIV/0!</v>
          </cell>
        </row>
        <row r="104">
          <cell r="AJ104">
            <v>0</v>
          </cell>
        </row>
        <row r="105">
          <cell r="D105" t="str">
            <v>6800010AH95-C00</v>
          </cell>
        </row>
        <row r="105">
          <cell r="P105">
            <v>50</v>
          </cell>
          <cell r="Q105">
            <v>0</v>
          </cell>
          <cell r="R105">
            <v>0</v>
          </cell>
        </row>
        <row r="105">
          <cell r="U105" t="e">
            <v>#DIV/0!</v>
          </cell>
        </row>
        <row r="105">
          <cell r="X105" t="e">
            <v>#DIV/0!</v>
          </cell>
        </row>
        <row r="105">
          <cell r="AC105" t="e">
            <v>#DIV/0!</v>
          </cell>
        </row>
        <row r="105">
          <cell r="AE105" t="e">
            <v>#DIV/0!</v>
          </cell>
        </row>
        <row r="105">
          <cell r="AH105" t="e">
            <v>#DIV/0!</v>
          </cell>
        </row>
        <row r="105">
          <cell r="AJ105">
            <v>0</v>
          </cell>
        </row>
        <row r="106">
          <cell r="D106" t="str">
            <v>6800010MA96</v>
          </cell>
          <cell r="E106" t="str">
            <v>SLT0011801</v>
          </cell>
        </row>
        <row r="106">
          <cell r="AD106">
            <v>940</v>
          </cell>
        </row>
        <row r="106">
          <cell r="AG106">
            <v>840</v>
          </cell>
          <cell r="AH106">
            <v>-0.106382978723404</v>
          </cell>
          <cell r="AI106">
            <v>960</v>
          </cell>
          <cell r="AJ106">
            <v>1800</v>
          </cell>
        </row>
        <row r="107">
          <cell r="D107" t="str">
            <v>6905020MA96</v>
          </cell>
          <cell r="E107" t="str">
            <v>SLT0011818</v>
          </cell>
        </row>
        <row r="107">
          <cell r="AD107">
            <v>1950</v>
          </cell>
        </row>
        <row r="107">
          <cell r="AG107">
            <v>1560</v>
          </cell>
          <cell r="AH107">
            <v>-0.2</v>
          </cell>
          <cell r="AI107">
            <v>740</v>
          </cell>
          <cell r="AJ107">
            <v>2300</v>
          </cell>
        </row>
        <row r="108">
          <cell r="D108" t="str">
            <v>6905100MA96</v>
          </cell>
          <cell r="E108" t="str">
            <v>SLT0011823</v>
          </cell>
        </row>
        <row r="108">
          <cell r="AD108">
            <v>940</v>
          </cell>
        </row>
        <row r="108">
          <cell r="AG108">
            <v>840</v>
          </cell>
          <cell r="AH108">
            <v>-0.106382978723404</v>
          </cell>
          <cell r="AI108">
            <v>960</v>
          </cell>
          <cell r="AJ108">
            <v>1800</v>
          </cell>
        </row>
        <row r="109">
          <cell r="D109" t="str">
            <v>6903010MA96</v>
          </cell>
          <cell r="E109" t="str">
            <v>SLT0011831</v>
          </cell>
        </row>
        <row r="109">
          <cell r="AD109">
            <v>940</v>
          </cell>
        </row>
        <row r="109">
          <cell r="AG109">
            <v>840</v>
          </cell>
          <cell r="AH109">
            <v>-0.106382978723404</v>
          </cell>
          <cell r="AI109">
            <v>960</v>
          </cell>
          <cell r="AJ109">
            <v>1800</v>
          </cell>
        </row>
        <row r="110">
          <cell r="D110" t="str">
            <v>6800010MA98</v>
          </cell>
          <cell r="E110" t="str">
            <v>SLT0011802</v>
          </cell>
        </row>
        <row r="110">
          <cell r="AD110">
            <v>1010</v>
          </cell>
        </row>
        <row r="110">
          <cell r="AG110">
            <v>720</v>
          </cell>
          <cell r="AH110">
            <v>-0.287128712871287</v>
          </cell>
          <cell r="AI110">
            <v>-220</v>
          </cell>
          <cell r="AJ110">
            <v>500</v>
          </cell>
        </row>
        <row r="111">
          <cell r="D111" t="str">
            <v>6905100MA98</v>
          </cell>
          <cell r="E111" t="str">
            <v>SLT0011824</v>
          </cell>
        </row>
        <row r="111">
          <cell r="AD111">
            <v>1010</v>
          </cell>
        </row>
        <row r="111">
          <cell r="AG111">
            <v>720</v>
          </cell>
          <cell r="AH111">
            <v>-0.287128712871287</v>
          </cell>
          <cell r="AI111">
            <v>-220</v>
          </cell>
          <cell r="AJ111">
            <v>500</v>
          </cell>
        </row>
        <row r="112">
          <cell r="D112" t="str">
            <v>6903010MA98</v>
          </cell>
          <cell r="E112" t="str">
            <v>SLT0011832</v>
          </cell>
        </row>
        <row r="112">
          <cell r="AD112">
            <v>1010</v>
          </cell>
        </row>
        <row r="112">
          <cell r="AG112">
            <v>720</v>
          </cell>
          <cell r="AH112">
            <v>-0.287128712871287</v>
          </cell>
          <cell r="AI112">
            <v>-220</v>
          </cell>
          <cell r="AJ112">
            <v>500</v>
          </cell>
        </row>
        <row r="113">
          <cell r="D113" t="str">
            <v>6905020AE411</v>
          </cell>
          <cell r="E113" t="str">
            <v>SLT0011836</v>
          </cell>
        </row>
        <row r="113">
          <cell r="AG113">
            <v>500</v>
          </cell>
          <cell r="AH113" t="e">
            <v>#DIV/0!</v>
          </cell>
        </row>
        <row r="113">
          <cell r="AJ113">
            <v>500</v>
          </cell>
        </row>
        <row r="114">
          <cell r="D114" t="str">
            <v>6905100AE411</v>
          </cell>
          <cell r="E114" t="str">
            <v>SLT0011842</v>
          </cell>
        </row>
        <row r="114">
          <cell r="AG114">
            <v>500</v>
          </cell>
          <cell r="AH114" t="e">
            <v>#DIV/0!</v>
          </cell>
        </row>
        <row r="114">
          <cell r="AJ114">
            <v>500</v>
          </cell>
        </row>
        <row r="115">
          <cell r="D115" t="str">
            <v>6903010AE411</v>
          </cell>
          <cell r="E115" t="str">
            <v>SLT0011844</v>
          </cell>
        </row>
        <row r="115">
          <cell r="AG115">
            <v>500</v>
          </cell>
          <cell r="AH115" t="e">
            <v>#DIV/0!</v>
          </cell>
        </row>
        <row r="115">
          <cell r="AJ115">
            <v>500</v>
          </cell>
        </row>
        <row r="116">
          <cell r="G116">
            <v>6500</v>
          </cell>
          <cell r="H116">
            <v>5774</v>
          </cell>
          <cell r="I116">
            <v>0.888307692307692</v>
          </cell>
          <cell r="J116">
            <v>7150</v>
          </cell>
          <cell r="K116">
            <v>9831</v>
          </cell>
          <cell r="L116">
            <v>1.37496503496503</v>
          </cell>
          <cell r="M116">
            <v>28300</v>
          </cell>
          <cell r="N116">
            <v>19938</v>
          </cell>
          <cell r="O116">
            <v>0.70452296819788</v>
          </cell>
          <cell r="P116">
            <v>15100</v>
          </cell>
          <cell r="Q116">
            <v>8583</v>
          </cell>
          <cell r="R116">
            <v>0.56841059602649</v>
          </cell>
          <cell r="S116">
            <v>11300</v>
          </cell>
          <cell r="T116">
            <v>6060</v>
          </cell>
          <cell r="U116">
            <v>0.536283185840708</v>
          </cell>
          <cell r="V116">
            <v>7700</v>
          </cell>
          <cell r="W116">
            <v>5991</v>
          </cell>
          <cell r="X116">
            <v>0.778051948051948</v>
          </cell>
          <cell r="Y116">
            <v>7000</v>
          </cell>
          <cell r="Z116">
            <v>4426</v>
          </cell>
          <cell r="AA116">
            <v>7000</v>
          </cell>
          <cell r="AB116">
            <v>4745</v>
          </cell>
          <cell r="AC116">
            <v>0.677857142857143</v>
          </cell>
          <cell r="AD116">
            <v>7420</v>
          </cell>
          <cell r="AE116">
            <v>0.06</v>
          </cell>
        </row>
        <row r="116">
          <cell r="AG116">
            <v>22460</v>
          </cell>
          <cell r="AH116">
            <v>2.02695417789757</v>
          </cell>
          <cell r="AI116">
            <v>6960</v>
          </cell>
          <cell r="AJ116">
            <v>29420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月计划准确率 "/>
    </sheetNames>
    <sheetDataSet>
      <sheetData sheetId="0"/>
      <sheetData sheetId="1">
        <row r="1">
          <cell r="BG1" t="str">
            <v>编制</v>
          </cell>
        </row>
        <row r="2">
          <cell r="BG2" t="str">
            <v>郭金凯</v>
          </cell>
        </row>
        <row r="3">
          <cell r="C3" t="str">
            <v>图号</v>
          </cell>
          <cell r="D3" t="str">
            <v>QAD号</v>
          </cell>
          <cell r="E3" t="str">
            <v>备注</v>
          </cell>
          <cell r="F3" t="str">
            <v>客户计划准确率</v>
          </cell>
        </row>
        <row r="4">
          <cell r="F4" t="str">
            <v>6月销售计划数量</v>
          </cell>
          <cell r="G4" t="str">
            <v>6月发货数量</v>
          </cell>
          <cell r="H4" t="str">
            <v>6月计划准确率</v>
          </cell>
          <cell r="I4" t="str">
            <v>7月销售计划数量</v>
          </cell>
          <cell r="J4" t="str">
            <v>增幅比例</v>
          </cell>
          <cell r="K4" t="str">
            <v>7月发货数量</v>
          </cell>
          <cell r="L4" t="str">
            <v>7月计划准确率</v>
          </cell>
          <cell r="M4" t="str">
            <v>8月销售计划数量</v>
          </cell>
          <cell r="N4" t="str">
            <v>增幅比例</v>
          </cell>
          <cell r="O4" t="str">
            <v>8月发货数量</v>
          </cell>
          <cell r="P4" t="str">
            <v>8月计划准确率</v>
          </cell>
          <cell r="Q4" t="str">
            <v>9月销售计划数量</v>
          </cell>
          <cell r="R4" t="str">
            <v>9月发货数量</v>
          </cell>
          <cell r="S4" t="str">
            <v>9月计划准确率</v>
          </cell>
          <cell r="T4" t="str">
            <v>10月销售计划数量</v>
          </cell>
          <cell r="U4" t="str">
            <v>10月发货数量</v>
          </cell>
          <cell r="V4" t="str">
            <v>10月计划准确率</v>
          </cell>
          <cell r="W4" t="str">
            <v>11月销售计划数量</v>
          </cell>
          <cell r="X4" t="str">
            <v>11月发货数量</v>
          </cell>
          <cell r="Y4" t="str">
            <v>11月计划准确率</v>
          </cell>
          <cell r="Z4" t="str">
            <v>12月销售计划数量</v>
          </cell>
          <cell r="AA4" t="str">
            <v>12月发货数量</v>
          </cell>
          <cell r="AB4" t="str">
            <v>12月计划准确率</v>
          </cell>
          <cell r="AC4" t="str">
            <v>23年1月销售计划数量</v>
          </cell>
          <cell r="AD4" t="str">
            <v>1月发货数量</v>
          </cell>
          <cell r="AE4" t="str">
            <v>1月计划准确率</v>
          </cell>
          <cell r="AF4" t="str">
            <v>2月销售计划预测</v>
          </cell>
          <cell r="AG4" t="str">
            <v>2月发货数量</v>
          </cell>
          <cell r="AH4" t="str">
            <v>2月计划准确率</v>
          </cell>
          <cell r="AI4" t="str">
            <v>3月销售计划预测</v>
          </cell>
          <cell r="AJ4" t="str">
            <v>3月发货数量</v>
          </cell>
          <cell r="AK4" t="str">
            <v>3月计划准确率</v>
          </cell>
          <cell r="AL4" t="str">
            <v>4月销售计划预测</v>
          </cell>
          <cell r="AM4" t="str">
            <v>4月发货数量</v>
          </cell>
          <cell r="AN4" t="str">
            <v>4月计划准确率</v>
          </cell>
          <cell r="AO4" t="str">
            <v>5月销售计划预测</v>
          </cell>
          <cell r="AP4" t="str">
            <v>5月发货数量</v>
          </cell>
          <cell r="AQ4" t="str">
            <v>5月计划准确率</v>
          </cell>
          <cell r="AR4" t="str">
            <v>6月销售计划预测</v>
          </cell>
          <cell r="AS4" t="str">
            <v>6月发货数量</v>
          </cell>
          <cell r="AT4" t="str">
            <v>6月计划准确率</v>
          </cell>
          <cell r="AU4" t="str">
            <v>7月销售计划预测</v>
          </cell>
          <cell r="AV4" t="str">
            <v>7月发货数量</v>
          </cell>
          <cell r="AW4" t="str">
            <v>7月计划准确率</v>
          </cell>
          <cell r="AX4" t="str">
            <v>8月销售计划预测</v>
          </cell>
          <cell r="AY4" t="str">
            <v>8月发货数量</v>
          </cell>
          <cell r="AZ4" t="str">
            <v>8月计划准确率</v>
          </cell>
          <cell r="BA4" t="str">
            <v>9月销售计划预测</v>
          </cell>
          <cell r="BB4" t="str">
            <v>9月发货</v>
          </cell>
          <cell r="BC4" t="str">
            <v>9月计划准确率</v>
          </cell>
          <cell r="BD4" t="str">
            <v>10月销售计划预测</v>
          </cell>
          <cell r="BE4" t="str">
            <v>10月发货</v>
          </cell>
          <cell r="BF4" t="str">
            <v>10月计划准确率</v>
          </cell>
          <cell r="BG4" t="str">
            <v>11月销售计划预测</v>
          </cell>
        </row>
        <row r="5">
          <cell r="C5" t="str">
            <v>H468100000226</v>
          </cell>
          <cell r="D5" t="str">
            <v>SHT0014048</v>
          </cell>
          <cell r="E5" t="str">
            <v>18款带扶手</v>
          </cell>
          <cell r="F5">
            <v>1012</v>
          </cell>
          <cell r="G5">
            <v>1642</v>
          </cell>
          <cell r="H5">
            <v>1.62252964426877</v>
          </cell>
          <cell r="I5">
            <v>1635</v>
          </cell>
          <cell r="J5">
            <v>-0.00426309378806334</v>
          </cell>
          <cell r="K5">
            <v>1016</v>
          </cell>
          <cell r="L5">
            <v>0.621406727828746</v>
          </cell>
          <cell r="M5">
            <v>968</v>
          </cell>
          <cell r="N5">
            <v>-0.047244094488189</v>
          </cell>
          <cell r="O5">
            <v>764</v>
          </cell>
          <cell r="P5">
            <v>0.789256198347107</v>
          </cell>
          <cell r="Q5">
            <v>1724</v>
          </cell>
          <cell r="R5">
            <v>1072</v>
          </cell>
          <cell r="S5">
            <v>0.621809744779582</v>
          </cell>
          <cell r="T5">
            <v>1124</v>
          </cell>
          <cell r="U5">
            <v>724</v>
          </cell>
          <cell r="V5">
            <v>0.644128113879004</v>
          </cell>
          <cell r="W5">
            <v>896</v>
          </cell>
          <cell r="X5">
            <v>412</v>
          </cell>
          <cell r="Y5">
            <v>0.459821428571429</v>
          </cell>
          <cell r="Z5">
            <v>1254</v>
          </cell>
          <cell r="AA5">
            <v>1184</v>
          </cell>
          <cell r="AB5">
            <v>0.944178628389155</v>
          </cell>
          <cell r="AC5">
            <v>1221</v>
          </cell>
          <cell r="AD5">
            <v>1164</v>
          </cell>
          <cell r="AE5">
            <v>0.953316953316953</v>
          </cell>
          <cell r="AF5">
            <v>1704</v>
          </cell>
          <cell r="AG5">
            <v>2420</v>
          </cell>
          <cell r="AH5">
            <v>1.42018779342723</v>
          </cell>
          <cell r="AI5">
            <v>2385</v>
          </cell>
          <cell r="AJ5">
            <v>3060</v>
          </cell>
          <cell r="AK5">
            <v>1.28301886792453</v>
          </cell>
          <cell r="AL5">
            <v>1982</v>
          </cell>
          <cell r="AM5">
            <v>1071</v>
          </cell>
          <cell r="AN5">
            <v>0.540363269424823</v>
          </cell>
          <cell r="AO5">
            <v>1876</v>
          </cell>
          <cell r="AP5">
            <v>1248</v>
          </cell>
          <cell r="AQ5">
            <v>0.665245202558635</v>
          </cell>
          <cell r="AR5">
            <v>1234</v>
          </cell>
          <cell r="AS5">
            <v>740</v>
          </cell>
          <cell r="AT5">
            <v>0.59967585089141</v>
          </cell>
          <cell r="AU5">
            <v>877</v>
          </cell>
          <cell r="AV5">
            <v>892</v>
          </cell>
          <cell r="AW5">
            <v>1.01710376282782</v>
          </cell>
          <cell r="AX5">
            <v>1730</v>
          </cell>
          <cell r="AY5">
            <v>1192</v>
          </cell>
          <cell r="AZ5">
            <v>0.689017341040462</v>
          </cell>
          <cell r="BA5">
            <v>1234</v>
          </cell>
          <cell r="BB5">
            <v>1467</v>
          </cell>
          <cell r="BC5">
            <v>1.18881685575365</v>
          </cell>
          <cell r="BD5">
            <v>3100</v>
          </cell>
          <cell r="BE5">
            <v>1662</v>
          </cell>
          <cell r="BF5">
            <v>0.536129032258065</v>
          </cell>
          <cell r="BG5">
            <v>1590</v>
          </cell>
        </row>
        <row r="6">
          <cell r="C6" t="str">
            <v>H4681021100A0</v>
          </cell>
          <cell r="D6" t="str">
            <v>SHT0000847</v>
          </cell>
        </row>
        <row r="6">
          <cell r="F6">
            <v>888</v>
          </cell>
          <cell r="G6">
            <v>1254</v>
          </cell>
          <cell r="H6">
            <v>1.41216216216216</v>
          </cell>
          <cell r="I6">
            <v>1968</v>
          </cell>
          <cell r="J6">
            <v>0.569377990430622</v>
          </cell>
          <cell r="K6">
            <v>1180</v>
          </cell>
          <cell r="L6">
            <v>0.599593495934959</v>
          </cell>
          <cell r="M6">
            <v>1000</v>
          </cell>
          <cell r="N6">
            <v>-0.152542372881356</v>
          </cell>
          <cell r="O6">
            <v>732</v>
          </cell>
          <cell r="P6">
            <v>0.732</v>
          </cell>
          <cell r="Q6">
            <v>1748</v>
          </cell>
          <cell r="R6">
            <v>1196</v>
          </cell>
          <cell r="S6">
            <v>0.684210526315789</v>
          </cell>
          <cell r="T6">
            <v>1180</v>
          </cell>
          <cell r="U6">
            <v>836</v>
          </cell>
          <cell r="V6">
            <v>0.708474576271186</v>
          </cell>
          <cell r="W6">
            <v>960</v>
          </cell>
          <cell r="X6">
            <v>384</v>
          </cell>
          <cell r="Y6">
            <v>0.4</v>
          </cell>
          <cell r="Z6">
            <v>1390</v>
          </cell>
          <cell r="AA6">
            <v>1239</v>
          </cell>
          <cell r="AB6">
            <v>0.89136690647482</v>
          </cell>
          <cell r="AC6">
            <v>1287</v>
          </cell>
          <cell r="AD6">
            <v>1318</v>
          </cell>
          <cell r="AE6">
            <v>1.02408702408702</v>
          </cell>
          <cell r="AF6">
            <v>1832</v>
          </cell>
          <cell r="AG6">
            <v>2419</v>
          </cell>
          <cell r="AH6">
            <v>1.32041484716157</v>
          </cell>
          <cell r="AI6">
            <v>2587</v>
          </cell>
          <cell r="AJ6">
            <v>3016</v>
          </cell>
          <cell r="AK6">
            <v>1.16582914572864</v>
          </cell>
          <cell r="AL6">
            <v>2095</v>
          </cell>
          <cell r="AM6">
            <v>1043</v>
          </cell>
          <cell r="AN6">
            <v>0.497852028639618</v>
          </cell>
          <cell r="AO6">
            <v>1912</v>
          </cell>
          <cell r="AP6">
            <v>1272</v>
          </cell>
          <cell r="AQ6">
            <v>0.665271966527197</v>
          </cell>
          <cell r="AR6">
            <v>1270</v>
          </cell>
          <cell r="AS6">
            <v>752</v>
          </cell>
          <cell r="AT6">
            <v>0.592125984251968</v>
          </cell>
          <cell r="AU6">
            <v>885</v>
          </cell>
          <cell r="AV6">
            <v>884</v>
          </cell>
          <cell r="AW6">
            <v>0.998870056497175</v>
          </cell>
          <cell r="AX6">
            <v>1752</v>
          </cell>
          <cell r="AY6">
            <v>1236</v>
          </cell>
          <cell r="AZ6">
            <v>0.705479452054795</v>
          </cell>
          <cell r="BA6">
            <v>1270</v>
          </cell>
          <cell r="BB6">
            <v>1556</v>
          </cell>
          <cell r="BC6">
            <v>1.2251968503937</v>
          </cell>
          <cell r="BD6">
            <v>3100</v>
          </cell>
          <cell r="BE6">
            <v>1628</v>
          </cell>
          <cell r="BF6">
            <v>0.525161290322581</v>
          </cell>
          <cell r="BG6">
            <v>3622</v>
          </cell>
        </row>
        <row r="7">
          <cell r="C7" t="str">
            <v>H468100000224</v>
          </cell>
          <cell r="D7" t="str">
            <v>SHT0014050</v>
          </cell>
          <cell r="E7" t="str">
            <v>2.0款带扶手</v>
          </cell>
          <cell r="F7">
            <v>590</v>
          </cell>
          <cell r="G7">
            <v>504</v>
          </cell>
          <cell r="H7">
            <v>0.854237288135593</v>
          </cell>
          <cell r="I7">
            <v>329</v>
          </cell>
          <cell r="J7">
            <v>-0.347222222222222</v>
          </cell>
          <cell r="K7">
            <v>184</v>
          </cell>
          <cell r="L7">
            <v>0.559270516717325</v>
          </cell>
          <cell r="M7">
            <v>210</v>
          </cell>
          <cell r="N7">
            <v>0.141304347826087</v>
          </cell>
          <cell r="O7">
            <v>181</v>
          </cell>
          <cell r="P7">
            <v>0.861904761904762</v>
          </cell>
          <cell r="Q7">
            <v>238</v>
          </cell>
          <cell r="R7">
            <v>385</v>
          </cell>
          <cell r="S7">
            <v>1.61764705882353</v>
          </cell>
          <cell r="T7">
            <v>105</v>
          </cell>
          <cell r="U7">
            <v>124</v>
          </cell>
          <cell r="V7">
            <v>1.18095238095238</v>
          </cell>
          <cell r="W7">
            <v>21</v>
          </cell>
          <cell r="X7">
            <v>56</v>
          </cell>
          <cell r="Y7">
            <v>2.66666666666667</v>
          </cell>
          <cell r="Z7">
            <v>77</v>
          </cell>
          <cell r="AA7">
            <v>40</v>
          </cell>
          <cell r="AB7">
            <v>0.519480519480519</v>
          </cell>
          <cell r="AC7">
            <v>32</v>
          </cell>
          <cell r="AD7">
            <v>56</v>
          </cell>
          <cell r="AE7">
            <v>1.75</v>
          </cell>
          <cell r="AF7">
            <v>46</v>
          </cell>
          <cell r="AG7">
            <v>76</v>
          </cell>
          <cell r="AH7">
            <v>1.65217391304348</v>
          </cell>
          <cell r="AI7">
            <v>49</v>
          </cell>
          <cell r="AJ7">
            <v>80</v>
          </cell>
          <cell r="AK7">
            <v>1.63265306122449</v>
          </cell>
          <cell r="AL7">
            <v>50</v>
          </cell>
          <cell r="AM7">
            <v>36</v>
          </cell>
          <cell r="AN7">
            <v>0.72</v>
          </cell>
          <cell r="AO7">
            <v>78</v>
          </cell>
          <cell r="AP7">
            <v>32</v>
          </cell>
          <cell r="AQ7">
            <v>0.41025641025641</v>
          </cell>
          <cell r="AR7">
            <v>77</v>
          </cell>
          <cell r="AS7">
            <v>20</v>
          </cell>
          <cell r="AT7">
            <v>0.25974025974026</v>
          </cell>
          <cell r="AU7">
            <v>69</v>
          </cell>
          <cell r="AV7">
            <v>54</v>
          </cell>
          <cell r="AW7">
            <v>0.782608695652174</v>
          </cell>
          <cell r="AX7">
            <v>61</v>
          </cell>
          <cell r="AY7">
            <v>16</v>
          </cell>
          <cell r="AZ7">
            <v>0.262295081967213</v>
          </cell>
          <cell r="BA7">
            <v>4</v>
          </cell>
          <cell r="BB7">
            <v>0</v>
          </cell>
          <cell r="BC7">
            <v>0</v>
          </cell>
          <cell r="BD7">
            <v>40</v>
          </cell>
          <cell r="BE7">
            <v>8</v>
          </cell>
          <cell r="BF7">
            <v>0.2</v>
          </cell>
          <cell r="BG7">
            <v>4</v>
          </cell>
        </row>
        <row r="8">
          <cell r="C8" t="str">
            <v>H468100000054</v>
          </cell>
          <cell r="D8" t="str">
            <v>SHT0001563</v>
          </cell>
        </row>
        <row r="8">
          <cell r="F8">
            <v>413</v>
          </cell>
          <cell r="G8">
            <v>402</v>
          </cell>
          <cell r="H8">
            <v>0.973365617433414</v>
          </cell>
          <cell r="I8">
            <v>329</v>
          </cell>
          <cell r="J8">
            <v>-0.181592039800995</v>
          </cell>
          <cell r="K8">
            <v>188</v>
          </cell>
          <cell r="L8">
            <v>0.571428571428571</v>
          </cell>
          <cell r="M8">
            <v>210</v>
          </cell>
          <cell r="N8">
            <v>0.117021276595745</v>
          </cell>
          <cell r="O8">
            <v>124</v>
          </cell>
          <cell r="P8">
            <v>0.59047619047619</v>
          </cell>
          <cell r="Q8">
            <v>98</v>
          </cell>
          <cell r="R8">
            <v>408</v>
          </cell>
          <cell r="S8">
            <v>4.16326530612245</v>
          </cell>
          <cell r="T8">
            <v>105</v>
          </cell>
          <cell r="U8">
            <v>148</v>
          </cell>
          <cell r="V8">
            <v>1.40952380952381</v>
          </cell>
          <cell r="W8">
            <v>21</v>
          </cell>
          <cell r="X8">
            <v>56</v>
          </cell>
          <cell r="Y8">
            <v>2.66666666666667</v>
          </cell>
          <cell r="Z8">
            <v>77</v>
          </cell>
          <cell r="AA8">
            <v>40</v>
          </cell>
          <cell r="AB8">
            <v>0.519480519480519</v>
          </cell>
          <cell r="AC8">
            <v>32</v>
          </cell>
          <cell r="AD8">
            <v>52</v>
          </cell>
          <cell r="AE8">
            <v>1.625</v>
          </cell>
          <cell r="AF8">
            <v>46</v>
          </cell>
          <cell r="AG8">
            <v>68</v>
          </cell>
          <cell r="AH8">
            <v>1.47826086956522</v>
          </cell>
          <cell r="AI8">
            <v>49</v>
          </cell>
          <cell r="AJ8">
            <v>80</v>
          </cell>
          <cell r="AK8">
            <v>1.63265306122449</v>
          </cell>
          <cell r="AL8">
            <v>50</v>
          </cell>
          <cell r="AM8">
            <v>32</v>
          </cell>
          <cell r="AN8">
            <v>0.64</v>
          </cell>
          <cell r="AO8">
            <v>78</v>
          </cell>
          <cell r="AP8">
            <v>32</v>
          </cell>
          <cell r="AQ8">
            <v>0.41025641025641</v>
          </cell>
          <cell r="AR8">
            <v>77</v>
          </cell>
          <cell r="AS8">
            <v>16</v>
          </cell>
          <cell r="AT8">
            <v>0.207792207792208</v>
          </cell>
          <cell r="AU8">
            <v>69</v>
          </cell>
          <cell r="AV8">
            <v>58</v>
          </cell>
          <cell r="AW8">
            <v>0.840579710144927</v>
          </cell>
          <cell r="AX8">
            <v>61</v>
          </cell>
          <cell r="AY8">
            <v>12</v>
          </cell>
          <cell r="AZ8">
            <v>0.19672131147541</v>
          </cell>
          <cell r="BA8">
            <v>4</v>
          </cell>
          <cell r="BB8">
            <v>0</v>
          </cell>
          <cell r="BC8">
            <v>0</v>
          </cell>
          <cell r="BD8">
            <v>40</v>
          </cell>
          <cell r="BE8">
            <v>12</v>
          </cell>
          <cell r="BF8">
            <v>0.3</v>
          </cell>
          <cell r="BG8">
            <v>4</v>
          </cell>
        </row>
        <row r="9">
          <cell r="C9" t="str">
            <v>H468100000055</v>
          </cell>
          <cell r="D9" t="str">
            <v>SHT0001564</v>
          </cell>
        </row>
        <row r="9">
          <cell r="F9">
            <v>141</v>
          </cell>
          <cell r="G9">
            <v>192</v>
          </cell>
          <cell r="H9">
            <v>1.36170212765957</v>
          </cell>
          <cell r="I9">
            <v>20</v>
          </cell>
          <cell r="J9">
            <v>-0.895833333333333</v>
          </cell>
          <cell r="K9">
            <v>152</v>
          </cell>
          <cell r="L9">
            <v>7.6</v>
          </cell>
          <cell r="M9">
            <v>110</v>
          </cell>
          <cell r="N9">
            <v>-0.276315789473684</v>
          </cell>
          <cell r="O9">
            <v>374</v>
          </cell>
          <cell r="P9">
            <v>3.4</v>
          </cell>
          <cell r="Q9">
            <v>373</v>
          </cell>
          <cell r="R9">
            <v>176</v>
          </cell>
          <cell r="S9">
            <v>0.471849865951743</v>
          </cell>
          <cell r="T9">
            <v>190</v>
          </cell>
          <cell r="U9">
            <v>16</v>
          </cell>
          <cell r="V9">
            <v>0.0842105263157895</v>
          </cell>
          <cell r="W9">
            <v>19</v>
          </cell>
          <cell r="X9">
            <v>12</v>
          </cell>
          <cell r="Y9">
            <v>0.631578947368421</v>
          </cell>
          <cell r="Z9">
            <v>49</v>
          </cell>
          <cell r="AA9">
            <v>60</v>
          </cell>
          <cell r="AB9">
            <v>1.22448979591837</v>
          </cell>
          <cell r="AC9">
            <v>7</v>
          </cell>
          <cell r="AD9">
            <v>32</v>
          </cell>
          <cell r="AE9">
            <v>4.57142857142857</v>
          </cell>
          <cell r="AF9">
            <v>69</v>
          </cell>
          <cell r="AG9">
            <v>68</v>
          </cell>
          <cell r="AH9">
            <v>0.985507246376812</v>
          </cell>
          <cell r="AI9">
            <v>38</v>
          </cell>
          <cell r="AJ9">
            <v>8</v>
          </cell>
          <cell r="AK9">
            <v>0.210526315789474</v>
          </cell>
          <cell r="AL9">
            <v>25</v>
          </cell>
          <cell r="AM9">
            <v>4</v>
          </cell>
          <cell r="AN9">
            <v>0.16</v>
          </cell>
          <cell r="AO9">
            <v>36</v>
          </cell>
          <cell r="AP9">
            <v>24</v>
          </cell>
          <cell r="AQ9">
            <v>0.666666666666667</v>
          </cell>
          <cell r="AR9">
            <v>63</v>
          </cell>
          <cell r="AS9">
            <v>28</v>
          </cell>
          <cell r="AT9">
            <v>0.444444444444444</v>
          </cell>
          <cell r="AU9">
            <v>42</v>
          </cell>
          <cell r="AV9">
            <v>44</v>
          </cell>
          <cell r="AW9">
            <v>1.04761904761905</v>
          </cell>
          <cell r="AX9">
            <v>75</v>
          </cell>
          <cell r="AY9">
            <v>48</v>
          </cell>
          <cell r="AZ9">
            <v>0.64</v>
          </cell>
          <cell r="BA9">
            <v>49</v>
          </cell>
          <cell r="BB9">
            <v>40</v>
          </cell>
          <cell r="BC9">
            <v>0.816326530612245</v>
          </cell>
          <cell r="BD9">
            <v>99</v>
          </cell>
          <cell r="BE9">
            <v>84</v>
          </cell>
          <cell r="BF9">
            <v>0.848484848484849</v>
          </cell>
          <cell r="BG9">
            <v>88</v>
          </cell>
        </row>
        <row r="10">
          <cell r="C10" t="str">
            <v>H468100000016</v>
          </cell>
          <cell r="D10" t="str">
            <v>SHT0002390</v>
          </cell>
        </row>
        <row r="10">
          <cell r="F10">
            <v>46</v>
          </cell>
          <cell r="G10">
            <v>164</v>
          </cell>
          <cell r="H10">
            <v>3.56521739130435</v>
          </cell>
          <cell r="I10">
            <v>0</v>
          </cell>
          <cell r="J10">
            <v>-1</v>
          </cell>
          <cell r="K10">
            <v>68</v>
          </cell>
          <cell r="L10" t="e">
            <v>#DIV/0!</v>
          </cell>
          <cell r="M10">
            <v>85</v>
          </cell>
          <cell r="N10">
            <v>0.25</v>
          </cell>
          <cell r="O10">
            <v>325</v>
          </cell>
          <cell r="P10">
            <v>3.82352941176471</v>
          </cell>
          <cell r="Q10">
            <v>231</v>
          </cell>
          <cell r="R10">
            <v>124</v>
          </cell>
          <cell r="S10">
            <v>0.536796536796537</v>
          </cell>
          <cell r="T10">
            <v>1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 t="e">
            <v>#DIV/0!</v>
          </cell>
          <cell r="Z10">
            <v>0</v>
          </cell>
          <cell r="AA10">
            <v>0</v>
          </cell>
          <cell r="AB10" t="e">
            <v>#DIV/0!</v>
          </cell>
        </row>
        <row r="10">
          <cell r="AD10">
            <v>4</v>
          </cell>
          <cell r="AE10" t="e">
            <v>#DIV/0!</v>
          </cell>
          <cell r="AF10">
            <v>6</v>
          </cell>
          <cell r="AG10">
            <v>12</v>
          </cell>
          <cell r="AH10">
            <v>2</v>
          </cell>
          <cell r="AI10">
            <v>27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</row>
        <row r="10">
          <cell r="AQ10" t="e">
            <v>#DIV/0!</v>
          </cell>
        </row>
        <row r="10">
          <cell r="AS10">
            <v>0</v>
          </cell>
          <cell r="AT10" t="e">
            <v>#DIV/0!</v>
          </cell>
          <cell r="AU10">
            <v>20</v>
          </cell>
          <cell r="AV10">
            <v>8</v>
          </cell>
          <cell r="AW10">
            <v>0.4</v>
          </cell>
          <cell r="AX10">
            <v>40</v>
          </cell>
          <cell r="AY10">
            <v>40</v>
          </cell>
          <cell r="AZ10">
            <v>1</v>
          </cell>
          <cell r="BA10">
            <v>40</v>
          </cell>
          <cell r="BB10">
            <v>0</v>
          </cell>
          <cell r="BC10">
            <v>0</v>
          </cell>
          <cell r="BD10">
            <v>40</v>
          </cell>
          <cell r="BE10">
            <v>0</v>
          </cell>
          <cell r="BF10">
            <v>0</v>
          </cell>
        </row>
        <row r="11">
          <cell r="C11" t="str">
            <v>H468100000360</v>
          </cell>
          <cell r="D11" t="str">
            <v>SHT0015917</v>
          </cell>
        </row>
        <row r="11">
          <cell r="BC11" t="e">
            <v>#DIV/0!</v>
          </cell>
          <cell r="BD11">
            <v>0</v>
          </cell>
          <cell r="BE11">
            <v>243</v>
          </cell>
          <cell r="BF11" t="e">
            <v>#DIV/0!</v>
          </cell>
          <cell r="BG11">
            <v>2000</v>
          </cell>
        </row>
        <row r="12">
          <cell r="C12" t="str">
            <v>H468100000222</v>
          </cell>
          <cell r="D12" t="str">
            <v>SHT0014051</v>
          </cell>
        </row>
        <row r="12">
          <cell r="F12">
            <v>135</v>
          </cell>
          <cell r="G12">
            <v>28</v>
          </cell>
          <cell r="H12">
            <v>0.207407407407407</v>
          </cell>
          <cell r="I12">
            <v>28</v>
          </cell>
          <cell r="J12">
            <v>0</v>
          </cell>
          <cell r="K12">
            <v>36</v>
          </cell>
          <cell r="L12">
            <v>1.28571428571429</v>
          </cell>
          <cell r="M12">
            <v>25</v>
          </cell>
          <cell r="N12">
            <v>-0.305555555555556</v>
          </cell>
          <cell r="O12">
            <v>28</v>
          </cell>
          <cell r="P12">
            <v>1.12</v>
          </cell>
          <cell r="Q12">
            <v>37</v>
          </cell>
          <cell r="R12">
            <v>20</v>
          </cell>
          <cell r="S12">
            <v>0.540540540540541</v>
          </cell>
          <cell r="T12">
            <v>67</v>
          </cell>
          <cell r="U12">
            <v>4</v>
          </cell>
          <cell r="V12">
            <v>0.0597014925373134</v>
          </cell>
          <cell r="W12">
            <v>7</v>
          </cell>
          <cell r="X12">
            <v>8</v>
          </cell>
          <cell r="Y12">
            <v>1.14285714285714</v>
          </cell>
          <cell r="Z12">
            <v>49</v>
          </cell>
          <cell r="AA12">
            <v>40</v>
          </cell>
          <cell r="AB12">
            <v>0.816326530612245</v>
          </cell>
          <cell r="AC12">
            <v>7</v>
          </cell>
          <cell r="AD12">
            <v>20</v>
          </cell>
          <cell r="AE12">
            <v>2.85714285714286</v>
          </cell>
          <cell r="AF12">
            <v>63</v>
          </cell>
          <cell r="AG12">
            <v>28</v>
          </cell>
          <cell r="AH12">
            <v>0.444444444444444</v>
          </cell>
          <cell r="AI12">
            <v>11</v>
          </cell>
          <cell r="AJ12">
            <v>4</v>
          </cell>
          <cell r="AK12">
            <v>0.363636363636364</v>
          </cell>
          <cell r="AL12">
            <v>24</v>
          </cell>
          <cell r="AM12">
            <v>4</v>
          </cell>
          <cell r="AN12">
            <v>0.166666666666667</v>
          </cell>
          <cell r="AO12">
            <v>36</v>
          </cell>
          <cell r="AP12">
            <v>24</v>
          </cell>
          <cell r="AQ12">
            <v>0.666666666666667</v>
          </cell>
          <cell r="AR12">
            <v>63</v>
          </cell>
          <cell r="AS12">
            <v>28</v>
          </cell>
          <cell r="AT12">
            <v>0.444444444444444</v>
          </cell>
          <cell r="AU12">
            <v>42</v>
          </cell>
          <cell r="AV12">
            <v>64</v>
          </cell>
          <cell r="AW12">
            <v>1.52380952380952</v>
          </cell>
          <cell r="AX12">
            <v>71</v>
          </cell>
          <cell r="AY12">
            <v>32</v>
          </cell>
          <cell r="AZ12">
            <v>0.450704225352113</v>
          </cell>
          <cell r="BA12">
            <v>49</v>
          </cell>
          <cell r="BB12">
            <v>64</v>
          </cell>
          <cell r="BC12">
            <v>1.30612244897959</v>
          </cell>
          <cell r="BD12">
            <v>126</v>
          </cell>
          <cell r="BE12">
            <v>84</v>
          </cell>
          <cell r="BF12">
            <v>0.666666666666667</v>
          </cell>
          <cell r="BG12">
            <v>88</v>
          </cell>
        </row>
        <row r="13">
          <cell r="C13" t="str">
            <v>H468100000348</v>
          </cell>
          <cell r="D13" t="str">
            <v>SHT0015939</v>
          </cell>
          <cell r="E13" t="str">
            <v>不带扶手（07）</v>
          </cell>
        </row>
        <row r="13">
          <cell r="BC13" t="e">
            <v>#DIV/0!</v>
          </cell>
          <cell r="BD13">
            <v>0</v>
          </cell>
        </row>
        <row r="13">
          <cell r="BF13" t="e">
            <v>#DIV/0!</v>
          </cell>
        </row>
        <row r="14">
          <cell r="C14" t="str">
            <v>H468100000044</v>
          </cell>
          <cell r="D14" t="str">
            <v>SHT0013939</v>
          </cell>
        </row>
        <row r="14">
          <cell r="F14">
            <v>70</v>
          </cell>
          <cell r="G14">
            <v>0</v>
          </cell>
          <cell r="H14">
            <v>0</v>
          </cell>
          <cell r="I14">
            <v>5</v>
          </cell>
          <cell r="J14" t="e">
            <v>#DIV/0!</v>
          </cell>
          <cell r="K14">
            <v>26</v>
          </cell>
          <cell r="L14">
            <v>5.2</v>
          </cell>
          <cell r="M14">
            <v>16</v>
          </cell>
          <cell r="N14">
            <v>-0.384615384615385</v>
          </cell>
          <cell r="O14">
            <v>12</v>
          </cell>
          <cell r="P14">
            <v>0.75</v>
          </cell>
          <cell r="Q14">
            <v>25</v>
          </cell>
          <cell r="R14">
            <v>16</v>
          </cell>
          <cell r="S14">
            <v>0.64</v>
          </cell>
          <cell r="T14">
            <v>31</v>
          </cell>
          <cell r="U14">
            <v>20</v>
          </cell>
          <cell r="V14">
            <v>0.645161290322581</v>
          </cell>
          <cell r="W14">
            <v>5</v>
          </cell>
          <cell r="X14">
            <v>88</v>
          </cell>
          <cell r="Y14">
            <v>17.6</v>
          </cell>
          <cell r="Z14">
            <v>33</v>
          </cell>
          <cell r="AA14">
            <v>8</v>
          </cell>
          <cell r="AB14">
            <v>0.242424242424242</v>
          </cell>
          <cell r="AC14">
            <v>88</v>
          </cell>
          <cell r="AD14">
            <v>52</v>
          </cell>
          <cell r="AE14">
            <v>0.590909090909091</v>
          </cell>
          <cell r="AF14">
            <v>5</v>
          </cell>
          <cell r="AG14">
            <v>4</v>
          </cell>
          <cell r="AH14">
            <v>0.8</v>
          </cell>
          <cell r="AI14">
            <v>5</v>
          </cell>
          <cell r="AJ14">
            <v>8</v>
          </cell>
          <cell r="AK14">
            <v>1.6</v>
          </cell>
          <cell r="AL14">
            <v>3</v>
          </cell>
          <cell r="AM14">
            <v>8</v>
          </cell>
          <cell r="AN14">
            <v>2.66666666666667</v>
          </cell>
          <cell r="AO14">
            <v>3</v>
          </cell>
          <cell r="AP14">
            <v>20</v>
          </cell>
          <cell r="AQ14">
            <v>6.66666666666667</v>
          </cell>
          <cell r="AR14">
            <v>20</v>
          </cell>
          <cell r="AS14">
            <v>12</v>
          </cell>
          <cell r="AT14">
            <v>0.6</v>
          </cell>
          <cell r="AU14">
            <v>19</v>
          </cell>
          <cell r="AV14">
            <v>28</v>
          </cell>
          <cell r="AW14">
            <v>1.47368421052632</v>
          </cell>
          <cell r="AX14">
            <v>26</v>
          </cell>
          <cell r="AY14">
            <v>28</v>
          </cell>
          <cell r="AZ14">
            <v>1.07692307692308</v>
          </cell>
          <cell r="BA14">
            <v>45</v>
          </cell>
          <cell r="BB14">
            <v>48</v>
          </cell>
          <cell r="BC14">
            <v>1.06666666666667</v>
          </cell>
          <cell r="BD14">
            <v>60</v>
          </cell>
          <cell r="BE14">
            <v>64</v>
          </cell>
          <cell r="BF14">
            <v>1.06666666666667</v>
          </cell>
          <cell r="BG14">
            <v>45</v>
          </cell>
        </row>
        <row r="15">
          <cell r="C15" t="str">
            <v>H468100000046</v>
          </cell>
          <cell r="D15" t="str">
            <v>SHT0014024</v>
          </cell>
        </row>
        <row r="15">
          <cell r="F15">
            <v>70</v>
          </cell>
          <cell r="G15">
            <v>0</v>
          </cell>
          <cell r="H15">
            <v>0</v>
          </cell>
          <cell r="I15">
            <v>5</v>
          </cell>
          <cell r="J15" t="e">
            <v>#DIV/0!</v>
          </cell>
          <cell r="K15">
            <v>26</v>
          </cell>
          <cell r="L15">
            <v>5.2</v>
          </cell>
          <cell r="M15">
            <v>16</v>
          </cell>
          <cell r="N15">
            <v>-0.384615384615385</v>
          </cell>
          <cell r="O15">
            <v>13</v>
          </cell>
          <cell r="P15">
            <v>0.8125</v>
          </cell>
          <cell r="Q15">
            <v>25</v>
          </cell>
          <cell r="R15">
            <v>18</v>
          </cell>
          <cell r="S15">
            <v>0.72</v>
          </cell>
          <cell r="T15">
            <v>31</v>
          </cell>
          <cell r="U15">
            <v>20</v>
          </cell>
          <cell r="V15">
            <v>0.645161290322581</v>
          </cell>
          <cell r="W15">
            <v>5</v>
          </cell>
          <cell r="X15">
            <v>88</v>
          </cell>
          <cell r="Y15">
            <v>17.6</v>
          </cell>
          <cell r="Z15">
            <v>33</v>
          </cell>
          <cell r="AA15">
            <v>8</v>
          </cell>
          <cell r="AB15">
            <v>0.242424242424242</v>
          </cell>
          <cell r="AC15">
            <v>88</v>
          </cell>
          <cell r="AD15">
            <v>52</v>
          </cell>
          <cell r="AE15">
            <v>0.590909090909091</v>
          </cell>
          <cell r="AF15">
            <v>5</v>
          </cell>
          <cell r="AG15">
            <v>4</v>
          </cell>
          <cell r="AH15">
            <v>0.8</v>
          </cell>
          <cell r="AI15">
            <v>5</v>
          </cell>
          <cell r="AJ15">
            <v>8</v>
          </cell>
          <cell r="AK15">
            <v>1.6</v>
          </cell>
          <cell r="AL15">
            <v>3</v>
          </cell>
          <cell r="AM15">
            <v>8</v>
          </cell>
          <cell r="AN15">
            <v>2.66666666666667</v>
          </cell>
          <cell r="AO15">
            <v>3</v>
          </cell>
          <cell r="AP15">
            <v>20</v>
          </cell>
          <cell r="AQ15">
            <v>6.66666666666667</v>
          </cell>
          <cell r="AR15">
            <v>20</v>
          </cell>
          <cell r="AS15">
            <v>12</v>
          </cell>
          <cell r="AT15">
            <v>0.6</v>
          </cell>
          <cell r="AU15">
            <v>19</v>
          </cell>
          <cell r="AV15">
            <v>28</v>
          </cell>
          <cell r="AW15">
            <v>1.47368421052632</v>
          </cell>
          <cell r="AX15">
            <v>26</v>
          </cell>
          <cell r="AY15">
            <v>24</v>
          </cell>
          <cell r="AZ15">
            <v>0.923076923076923</v>
          </cell>
          <cell r="BA15">
            <v>45</v>
          </cell>
          <cell r="BB15">
            <v>48</v>
          </cell>
          <cell r="BC15">
            <v>1.06666666666667</v>
          </cell>
          <cell r="BD15">
            <v>60</v>
          </cell>
          <cell r="BE15">
            <v>64</v>
          </cell>
          <cell r="BF15">
            <v>1.06666666666667</v>
          </cell>
          <cell r="BG15">
            <v>45</v>
          </cell>
        </row>
        <row r="16">
          <cell r="C16" t="str">
            <v>H468100000062</v>
          </cell>
          <cell r="D16" t="str">
            <v>SHT0014073</v>
          </cell>
        </row>
        <row r="16">
          <cell r="F16">
            <v>0</v>
          </cell>
          <cell r="G16">
            <v>2</v>
          </cell>
          <cell r="H16" t="e">
            <v>#DIV/0!</v>
          </cell>
          <cell r="I16">
            <v>0</v>
          </cell>
          <cell r="J16">
            <v>-1</v>
          </cell>
          <cell r="K16">
            <v>20</v>
          </cell>
          <cell r="L16" t="e">
            <v>#DIV/0!</v>
          </cell>
          <cell r="M16">
            <v>800</v>
          </cell>
          <cell r="N16">
            <v>39</v>
          </cell>
          <cell r="O16">
            <v>479</v>
          </cell>
          <cell r="P16">
            <v>0.59875</v>
          </cell>
          <cell r="Q16">
            <v>1030</v>
          </cell>
          <cell r="R16">
            <v>284</v>
          </cell>
          <cell r="S16">
            <v>0.275728155339806</v>
          </cell>
          <cell r="T16">
            <v>850</v>
          </cell>
          <cell r="U16">
            <v>284</v>
          </cell>
          <cell r="V16">
            <v>0.334117647058824</v>
          </cell>
          <cell r="W16">
            <v>470</v>
          </cell>
          <cell r="X16">
            <v>164</v>
          </cell>
          <cell r="Y16">
            <v>0.348936170212766</v>
          </cell>
          <cell r="Z16">
            <v>380</v>
          </cell>
          <cell r="AA16">
            <v>224</v>
          </cell>
          <cell r="AB16">
            <v>0.589473684210526</v>
          </cell>
          <cell r="AC16">
            <v>255</v>
          </cell>
          <cell r="AD16">
            <v>300</v>
          </cell>
          <cell r="AE16">
            <v>1.17647058823529</v>
          </cell>
          <cell r="AF16">
            <v>430</v>
          </cell>
          <cell r="AG16">
            <v>560</v>
          </cell>
          <cell r="AH16">
            <v>1.30232558139535</v>
          </cell>
          <cell r="AI16">
            <v>809</v>
          </cell>
          <cell r="AJ16">
            <v>1000</v>
          </cell>
          <cell r="AK16">
            <v>1.23609394313968</v>
          </cell>
          <cell r="AL16">
            <v>1200</v>
          </cell>
          <cell r="AM16">
            <v>192</v>
          </cell>
          <cell r="AN16">
            <v>0.16</v>
          </cell>
          <cell r="AO16">
            <v>694</v>
          </cell>
          <cell r="AP16">
            <v>581</v>
          </cell>
          <cell r="AQ16">
            <v>0.837175792507205</v>
          </cell>
          <cell r="AR16">
            <v>520</v>
          </cell>
          <cell r="AS16">
            <v>364</v>
          </cell>
          <cell r="AT16">
            <v>0.7</v>
          </cell>
          <cell r="AU16">
            <v>433</v>
          </cell>
          <cell r="AV16">
            <v>460</v>
          </cell>
          <cell r="AW16">
            <v>1.06235565819861</v>
          </cell>
          <cell r="AX16">
            <v>469</v>
          </cell>
          <cell r="AY16">
            <v>890</v>
          </cell>
          <cell r="AZ16">
            <v>1.89765458422175</v>
          </cell>
          <cell r="BA16">
            <v>1300</v>
          </cell>
          <cell r="BB16">
            <v>852</v>
          </cell>
          <cell r="BC16">
            <v>0.655384615384615</v>
          </cell>
          <cell r="BD16">
            <v>1736</v>
          </cell>
          <cell r="BE16">
            <v>964</v>
          </cell>
          <cell r="BF16">
            <v>0.555299539170507</v>
          </cell>
          <cell r="BG16">
            <v>619</v>
          </cell>
        </row>
        <row r="17">
          <cell r="C17" t="str">
            <v>H468100000096</v>
          </cell>
          <cell r="D17" t="str">
            <v>SHT0014069</v>
          </cell>
        </row>
        <row r="17">
          <cell r="F17">
            <v>0</v>
          </cell>
          <cell r="G17">
            <v>2</v>
          </cell>
          <cell r="H17" t="e">
            <v>#DIV/0!</v>
          </cell>
          <cell r="I17">
            <v>0</v>
          </cell>
          <cell r="J17">
            <v>-1</v>
          </cell>
          <cell r="K17">
            <v>12</v>
          </cell>
          <cell r="L17" t="e">
            <v>#DIV/0!</v>
          </cell>
          <cell r="M17">
            <v>400</v>
          </cell>
          <cell r="N17">
            <v>32.3333333333333</v>
          </cell>
          <cell r="O17">
            <v>320</v>
          </cell>
          <cell r="P17">
            <v>0.8</v>
          </cell>
          <cell r="Q17">
            <v>730</v>
          </cell>
          <cell r="R17">
            <v>124</v>
          </cell>
          <cell r="S17">
            <v>0.16986301369863</v>
          </cell>
          <cell r="T17">
            <v>650</v>
          </cell>
          <cell r="U17">
            <v>136</v>
          </cell>
          <cell r="V17">
            <v>0.209230769230769</v>
          </cell>
          <cell r="W17">
            <v>470</v>
          </cell>
          <cell r="X17">
            <v>124</v>
          </cell>
          <cell r="Y17">
            <v>0.263829787234043</v>
          </cell>
          <cell r="Z17">
            <v>380</v>
          </cell>
          <cell r="AA17">
            <v>148</v>
          </cell>
          <cell r="AB17">
            <v>0.389473684210526</v>
          </cell>
          <cell r="AC17">
            <v>205</v>
          </cell>
          <cell r="AD17">
            <v>56</v>
          </cell>
          <cell r="AE17">
            <v>0.273170731707317</v>
          </cell>
          <cell r="AF17">
            <v>230</v>
          </cell>
          <cell r="AG17">
            <v>280</v>
          </cell>
          <cell r="AH17">
            <v>1.21739130434783</v>
          </cell>
          <cell r="AI17">
            <v>809</v>
          </cell>
          <cell r="AJ17">
            <v>450</v>
          </cell>
          <cell r="AK17">
            <v>0.556242274412855</v>
          </cell>
          <cell r="AL17">
            <v>794</v>
          </cell>
          <cell r="AM17">
            <v>141</v>
          </cell>
          <cell r="AN17">
            <v>0.177581863979849</v>
          </cell>
          <cell r="AO17">
            <v>347</v>
          </cell>
          <cell r="AP17">
            <v>309</v>
          </cell>
          <cell r="AQ17">
            <v>0.890489913544669</v>
          </cell>
          <cell r="AR17">
            <v>260</v>
          </cell>
          <cell r="AS17">
            <v>168</v>
          </cell>
          <cell r="AT17">
            <v>0.646153846153846</v>
          </cell>
          <cell r="AU17">
            <v>233</v>
          </cell>
          <cell r="AV17">
            <v>216</v>
          </cell>
          <cell r="AW17">
            <v>0.927038626609442</v>
          </cell>
          <cell r="AX17">
            <v>269</v>
          </cell>
          <cell r="AY17">
            <v>285</v>
          </cell>
          <cell r="AZ17">
            <v>1.05947955390335</v>
          </cell>
          <cell r="BA17">
            <v>500</v>
          </cell>
          <cell r="BB17">
            <v>275</v>
          </cell>
          <cell r="BC17">
            <v>0.55</v>
          </cell>
          <cell r="BD17">
            <v>615</v>
          </cell>
          <cell r="BE17">
            <v>338</v>
          </cell>
          <cell r="BF17">
            <v>0.549593495934959</v>
          </cell>
          <cell r="BG17">
            <v>319</v>
          </cell>
        </row>
        <row r="18">
          <cell r="C18" t="str">
            <v>H468100000064</v>
          </cell>
          <cell r="D18" t="str">
            <v>SHT0012914</v>
          </cell>
        </row>
        <row r="18">
          <cell r="F18">
            <v>0</v>
          </cell>
          <cell r="G18">
            <v>0</v>
          </cell>
          <cell r="H18" t="e">
            <v>#DIV/0!</v>
          </cell>
          <cell r="I18">
            <v>0</v>
          </cell>
          <cell r="J18" t="e">
            <v>#DIV/0!</v>
          </cell>
          <cell r="K18">
            <v>8</v>
          </cell>
          <cell r="L18" t="e">
            <v>#DIV/0!</v>
          </cell>
          <cell r="M18">
            <v>400</v>
          </cell>
          <cell r="N18">
            <v>49</v>
          </cell>
          <cell r="O18">
            <v>165</v>
          </cell>
          <cell r="P18">
            <v>0.4125</v>
          </cell>
          <cell r="Q18">
            <v>300</v>
          </cell>
          <cell r="R18">
            <v>157</v>
          </cell>
          <cell r="S18">
            <v>0.523333333333333</v>
          </cell>
          <cell r="T18">
            <v>200</v>
          </cell>
          <cell r="U18">
            <v>124</v>
          </cell>
          <cell r="V18">
            <v>0.62</v>
          </cell>
          <cell r="W18">
            <v>0</v>
          </cell>
          <cell r="X18">
            <v>56</v>
          </cell>
          <cell r="Y18" t="e">
            <v>#DIV/0!</v>
          </cell>
          <cell r="Z18">
            <v>0</v>
          </cell>
          <cell r="AA18">
            <v>73</v>
          </cell>
          <cell r="AB18" t="e">
            <v>#DIV/0!</v>
          </cell>
          <cell r="AC18">
            <v>50</v>
          </cell>
          <cell r="AD18">
            <v>184</v>
          </cell>
          <cell r="AE18">
            <v>3.68</v>
          </cell>
          <cell r="AF18">
            <v>200</v>
          </cell>
          <cell r="AG18">
            <v>280</v>
          </cell>
          <cell r="AH18">
            <v>1.4</v>
          </cell>
          <cell r="AI18">
            <v>1000</v>
          </cell>
          <cell r="AJ18">
            <v>550</v>
          </cell>
          <cell r="AK18">
            <v>0.55</v>
          </cell>
          <cell r="AL18">
            <v>500</v>
          </cell>
          <cell r="AM18">
            <v>59</v>
          </cell>
          <cell r="AN18">
            <v>0.118</v>
          </cell>
          <cell r="AO18">
            <v>347</v>
          </cell>
          <cell r="AP18">
            <v>272</v>
          </cell>
          <cell r="AQ18">
            <v>0.783861671469741</v>
          </cell>
          <cell r="AR18">
            <v>260</v>
          </cell>
          <cell r="AS18">
            <v>172</v>
          </cell>
          <cell r="AT18">
            <v>0.661538461538462</v>
          </cell>
          <cell r="AU18">
            <v>200</v>
          </cell>
          <cell r="AV18">
            <v>328</v>
          </cell>
          <cell r="AW18">
            <v>1.64</v>
          </cell>
          <cell r="AX18">
            <v>200</v>
          </cell>
          <cell r="AY18">
            <v>640</v>
          </cell>
          <cell r="AZ18">
            <v>3.2</v>
          </cell>
          <cell r="BA18">
            <v>800</v>
          </cell>
          <cell r="BB18">
            <v>569</v>
          </cell>
          <cell r="BC18">
            <v>0.71125</v>
          </cell>
          <cell r="BD18">
            <v>1117</v>
          </cell>
          <cell r="BE18">
            <v>672</v>
          </cell>
          <cell r="BF18">
            <v>0.601611459265891</v>
          </cell>
          <cell r="BG18">
            <v>300</v>
          </cell>
        </row>
        <row r="19">
          <cell r="C19" t="str">
            <v>H568100000138</v>
          </cell>
          <cell r="D19" t="str">
            <v>SHT0013981</v>
          </cell>
        </row>
        <row r="19">
          <cell r="R19">
            <v>5</v>
          </cell>
          <cell r="S19" t="e">
            <v>#DIV/0!</v>
          </cell>
        </row>
        <row r="19">
          <cell r="U19">
            <v>29</v>
          </cell>
          <cell r="V19" t="e">
            <v>#DIV/0!</v>
          </cell>
          <cell r="W19">
            <v>0</v>
          </cell>
          <cell r="X19">
            <v>0</v>
          </cell>
          <cell r="Y19" t="e">
            <v>#DIV/0!</v>
          </cell>
          <cell r="Z19">
            <v>0</v>
          </cell>
          <cell r="AA19">
            <v>4</v>
          </cell>
          <cell r="AB19" t="e">
            <v>#DIV/0!</v>
          </cell>
        </row>
        <row r="19">
          <cell r="AD19">
            <v>4</v>
          </cell>
          <cell r="AE19" t="e">
            <v>#DIV/0!</v>
          </cell>
        </row>
        <row r="19">
          <cell r="AG19">
            <v>28</v>
          </cell>
          <cell r="AH19" t="e">
            <v>#DIV/0!</v>
          </cell>
        </row>
        <row r="19">
          <cell r="AJ19">
            <v>60</v>
          </cell>
          <cell r="AK19" t="e">
            <v>#DIV/0!</v>
          </cell>
        </row>
        <row r="19">
          <cell r="AM19">
            <v>16</v>
          </cell>
          <cell r="AN19" t="e">
            <v>#DIV/0!</v>
          </cell>
          <cell r="AO19">
            <v>3</v>
          </cell>
          <cell r="AP19">
            <v>12</v>
          </cell>
          <cell r="AQ19">
            <v>4</v>
          </cell>
          <cell r="AR19">
            <v>3</v>
          </cell>
          <cell r="AS19">
            <v>8</v>
          </cell>
          <cell r="AT19">
            <v>2.66666666666667</v>
          </cell>
        </row>
        <row r="19">
          <cell r="AV19">
            <v>20</v>
          </cell>
          <cell r="AW19" t="e">
            <v>#DIV/0!</v>
          </cell>
          <cell r="AX19">
            <v>3</v>
          </cell>
          <cell r="AY19">
            <v>48</v>
          </cell>
          <cell r="AZ19">
            <v>16</v>
          </cell>
          <cell r="BA19">
            <v>32</v>
          </cell>
          <cell r="BB19">
            <v>35</v>
          </cell>
          <cell r="BC19">
            <v>1.09375</v>
          </cell>
          <cell r="BD19">
            <v>60</v>
          </cell>
          <cell r="BE19">
            <v>48</v>
          </cell>
          <cell r="BF19">
            <v>0.8</v>
          </cell>
          <cell r="BG19">
            <v>152</v>
          </cell>
        </row>
        <row r="20">
          <cell r="C20" t="str">
            <v>H568100000141</v>
          </cell>
          <cell r="D20" t="str">
            <v>SHT0014956</v>
          </cell>
        </row>
        <row r="20">
          <cell r="R20">
            <v>16</v>
          </cell>
          <cell r="S20" t="e">
            <v>#DIV/0!</v>
          </cell>
        </row>
        <row r="20">
          <cell r="U20">
            <v>72</v>
          </cell>
          <cell r="V20" t="e">
            <v>#DIV/0!</v>
          </cell>
          <cell r="W20">
            <v>85</v>
          </cell>
          <cell r="X20">
            <v>0</v>
          </cell>
          <cell r="Y20">
            <v>0</v>
          </cell>
          <cell r="Z20">
            <v>95</v>
          </cell>
          <cell r="AA20">
            <v>4</v>
          </cell>
          <cell r="AB20">
            <v>0.0421052631578947</v>
          </cell>
          <cell r="AC20">
            <v>30</v>
          </cell>
          <cell r="AD20">
            <v>32</v>
          </cell>
          <cell r="AE20">
            <v>1.06666666666667</v>
          </cell>
          <cell r="AF20">
            <v>70</v>
          </cell>
          <cell r="AG20">
            <v>120</v>
          </cell>
          <cell r="AH20">
            <v>1.71428571428571</v>
          </cell>
          <cell r="AI20">
            <v>205</v>
          </cell>
          <cell r="AJ20">
            <v>200</v>
          </cell>
          <cell r="AK20">
            <v>0.975609756097561</v>
          </cell>
          <cell r="AL20">
            <v>133</v>
          </cell>
          <cell r="AM20">
            <v>52</v>
          </cell>
          <cell r="AN20">
            <v>0.390977443609023</v>
          </cell>
          <cell r="AO20">
            <v>103</v>
          </cell>
          <cell r="AP20">
            <v>64</v>
          </cell>
          <cell r="AQ20">
            <v>0.621359223300971</v>
          </cell>
          <cell r="AR20">
            <v>52</v>
          </cell>
          <cell r="AS20">
            <v>32</v>
          </cell>
          <cell r="AT20">
            <v>0.615384615384615</v>
          </cell>
          <cell r="AU20">
            <v>65</v>
          </cell>
          <cell r="AV20">
            <v>52</v>
          </cell>
          <cell r="AW20">
            <v>0.8</v>
          </cell>
          <cell r="AX20">
            <v>65</v>
          </cell>
          <cell r="AY20">
            <v>88</v>
          </cell>
          <cell r="AZ20">
            <v>1.35384615384615</v>
          </cell>
          <cell r="BA20">
            <v>113</v>
          </cell>
          <cell r="BB20">
            <v>84</v>
          </cell>
          <cell r="BC20">
            <v>0.743362831858407</v>
          </cell>
          <cell r="BD20">
            <v>251</v>
          </cell>
          <cell r="BE20">
            <v>112</v>
          </cell>
          <cell r="BF20">
            <v>0.446215139442231</v>
          </cell>
          <cell r="BG20">
            <v>206</v>
          </cell>
        </row>
        <row r="21">
          <cell r="C21" t="str">
            <v>H568100000139</v>
          </cell>
          <cell r="D21" t="str">
            <v>SHT0014948</v>
          </cell>
        </row>
        <row r="21">
          <cell r="R21">
            <v>5</v>
          </cell>
          <cell r="S21" t="e">
            <v>#DIV/0!</v>
          </cell>
        </row>
        <row r="21">
          <cell r="U21">
            <v>25</v>
          </cell>
          <cell r="V21" t="e">
            <v>#DIV/0!</v>
          </cell>
          <cell r="W21">
            <v>85</v>
          </cell>
          <cell r="X21">
            <v>0</v>
          </cell>
          <cell r="Y21">
            <v>0</v>
          </cell>
          <cell r="Z21">
            <v>95</v>
          </cell>
          <cell r="AA21">
            <v>0</v>
          </cell>
          <cell r="AB21">
            <v>0</v>
          </cell>
          <cell r="AC21">
            <v>30</v>
          </cell>
          <cell r="AD21">
            <v>20</v>
          </cell>
          <cell r="AE21">
            <v>0.666666666666667</v>
          </cell>
          <cell r="AF21">
            <v>70</v>
          </cell>
          <cell r="AG21">
            <v>32</v>
          </cell>
          <cell r="AH21">
            <v>0.457142857142857</v>
          </cell>
          <cell r="AI21">
            <v>205</v>
          </cell>
          <cell r="AJ21">
            <v>88</v>
          </cell>
          <cell r="AK21">
            <v>0.429268292682927</v>
          </cell>
          <cell r="AL21">
            <v>133</v>
          </cell>
          <cell r="AM21">
            <v>16</v>
          </cell>
          <cell r="AN21">
            <v>0.120300751879699</v>
          </cell>
          <cell r="AO21">
            <v>100</v>
          </cell>
          <cell r="AP21">
            <v>24</v>
          </cell>
          <cell r="AQ21">
            <v>0.24</v>
          </cell>
          <cell r="AR21">
            <v>49</v>
          </cell>
          <cell r="AS21">
            <v>16</v>
          </cell>
          <cell r="AT21">
            <v>0.326530612244898</v>
          </cell>
          <cell r="AU21">
            <v>65</v>
          </cell>
          <cell r="AV21">
            <v>24</v>
          </cell>
          <cell r="AW21">
            <v>0.369230769230769</v>
          </cell>
          <cell r="AX21">
            <v>62</v>
          </cell>
          <cell r="AY21">
            <v>1</v>
          </cell>
          <cell r="AZ21">
            <v>0.0161290322580645</v>
          </cell>
          <cell r="BA21">
            <v>81</v>
          </cell>
          <cell r="BB21">
            <v>12</v>
          </cell>
          <cell r="BC21">
            <v>0.148148148148148</v>
          </cell>
          <cell r="BD21">
            <v>119</v>
          </cell>
          <cell r="BE21">
            <v>16</v>
          </cell>
          <cell r="BF21">
            <v>0.134453781512605</v>
          </cell>
          <cell r="BG21">
            <v>51</v>
          </cell>
        </row>
        <row r="22">
          <cell r="C22" t="str">
            <v>H568100000140</v>
          </cell>
          <cell r="D22" t="str">
            <v>SHT0014949</v>
          </cell>
        </row>
        <row r="22">
          <cell r="R22">
            <v>5</v>
          </cell>
          <cell r="S22" t="e">
            <v>#DIV/0!</v>
          </cell>
        </row>
        <row r="22">
          <cell r="U22">
            <v>12</v>
          </cell>
          <cell r="V22" t="e">
            <v>#DIV/0!</v>
          </cell>
          <cell r="W22">
            <v>0</v>
          </cell>
          <cell r="X22">
            <v>0</v>
          </cell>
          <cell r="Y22" t="e">
            <v>#DIV/0!</v>
          </cell>
          <cell r="Z22">
            <v>0</v>
          </cell>
          <cell r="AA22">
            <v>0</v>
          </cell>
          <cell r="AB22" t="e">
            <v>#DIV/0!</v>
          </cell>
        </row>
        <row r="22">
          <cell r="AD22">
            <v>8</v>
          </cell>
          <cell r="AE22" t="e">
            <v>#DIV/0!</v>
          </cell>
        </row>
        <row r="22">
          <cell r="AG22">
            <v>60</v>
          </cell>
          <cell r="AH22" t="e">
            <v>#DIV/0!</v>
          </cell>
        </row>
        <row r="22">
          <cell r="AJ22">
            <v>52</v>
          </cell>
          <cell r="AK22" t="e">
            <v>#DIV/0!</v>
          </cell>
        </row>
        <row r="22">
          <cell r="AM22">
            <v>16</v>
          </cell>
          <cell r="AN22" t="e">
            <v>#DIV/0!</v>
          </cell>
        </row>
        <row r="22">
          <cell r="AP22">
            <v>28</v>
          </cell>
          <cell r="AQ22" t="e">
            <v>#DIV/0!</v>
          </cell>
        </row>
        <row r="22">
          <cell r="AS22">
            <v>8</v>
          </cell>
          <cell r="AT22" t="e">
            <v>#DIV/0!</v>
          </cell>
        </row>
        <row r="22">
          <cell r="AV22">
            <v>4</v>
          </cell>
          <cell r="AW22" t="e">
            <v>#DIV/0!</v>
          </cell>
        </row>
        <row r="22">
          <cell r="AY22">
            <v>36</v>
          </cell>
          <cell r="AZ22" t="e">
            <v>#DIV/0!</v>
          </cell>
        </row>
        <row r="22">
          <cell r="BB22">
            <v>35</v>
          </cell>
          <cell r="BC22" t="e">
            <v>#DIV/0!</v>
          </cell>
          <cell r="BD22">
            <v>71</v>
          </cell>
          <cell r="BE22">
            <v>48</v>
          </cell>
          <cell r="BF22">
            <v>0.676056338028169</v>
          </cell>
          <cell r="BG22">
            <v>3</v>
          </cell>
        </row>
        <row r="23">
          <cell r="C23" t="str">
            <v>H0681010013A0</v>
          </cell>
          <cell r="D23" t="str">
            <v>SHT0000877</v>
          </cell>
        </row>
        <row r="23">
          <cell r="AN23" t="e">
            <v>#DIV/0!</v>
          </cell>
          <cell r="AO23">
            <v>69</v>
          </cell>
          <cell r="AP23">
            <v>8</v>
          </cell>
          <cell r="AQ23">
            <v>0.115942028985507</v>
          </cell>
          <cell r="AR23">
            <v>14</v>
          </cell>
        </row>
        <row r="23">
          <cell r="AT23">
            <v>0</v>
          </cell>
        </row>
        <row r="23">
          <cell r="AV23">
            <v>82</v>
          </cell>
          <cell r="AW23" t="e">
            <v>#DIV/0!</v>
          </cell>
          <cell r="AX23">
            <v>6</v>
          </cell>
          <cell r="AY23">
            <v>6</v>
          </cell>
          <cell r="AZ23">
            <v>1</v>
          </cell>
        </row>
        <row r="23">
          <cell r="BB23">
            <v>0</v>
          </cell>
          <cell r="BC23" t="e">
            <v>#DIV/0!</v>
          </cell>
          <cell r="BD23">
            <v>0</v>
          </cell>
        </row>
        <row r="23">
          <cell r="BF23" t="e">
            <v>#DIV/0!</v>
          </cell>
        </row>
        <row r="24">
          <cell r="C24" t="str">
            <v>H0681020004A0</v>
          </cell>
          <cell r="D24" t="str">
            <v>SHT0000878</v>
          </cell>
        </row>
        <row r="24">
          <cell r="AN24" t="e">
            <v>#DIV/0!</v>
          </cell>
          <cell r="AO24">
            <v>69</v>
          </cell>
          <cell r="AP24">
            <v>8</v>
          </cell>
          <cell r="AQ24">
            <v>0.115942028985507</v>
          </cell>
          <cell r="AR24">
            <v>14</v>
          </cell>
        </row>
        <row r="24">
          <cell r="AT24">
            <v>0</v>
          </cell>
        </row>
        <row r="24">
          <cell r="AV24">
            <v>83</v>
          </cell>
          <cell r="AW24" t="e">
            <v>#DIV/0!</v>
          </cell>
          <cell r="AX24">
            <v>12</v>
          </cell>
          <cell r="AY24">
            <v>12</v>
          </cell>
          <cell r="AZ24">
            <v>1</v>
          </cell>
        </row>
        <row r="24">
          <cell r="BB24">
            <v>0</v>
          </cell>
          <cell r="BC24" t="e">
            <v>#DIV/0!</v>
          </cell>
          <cell r="BD24">
            <v>0</v>
          </cell>
        </row>
        <row r="24">
          <cell r="BF24" t="e">
            <v>#DIV/0!</v>
          </cell>
        </row>
        <row r="25">
          <cell r="C25" t="str">
            <v>H0681010014A0</v>
          </cell>
          <cell r="D25" t="str">
            <v>SHT0000885</v>
          </cell>
        </row>
        <row r="25">
          <cell r="AN25" t="e">
            <v>#DIV/0!</v>
          </cell>
        </row>
        <row r="25">
          <cell r="AQ25" t="e">
            <v>#DIV/0!</v>
          </cell>
          <cell r="AR25">
            <v>0</v>
          </cell>
        </row>
        <row r="25">
          <cell r="AT25" t="e">
            <v>#DIV/0!</v>
          </cell>
        </row>
        <row r="25">
          <cell r="AW25" t="e">
            <v>#DIV/0!</v>
          </cell>
          <cell r="AX25">
            <v>6</v>
          </cell>
          <cell r="AY25">
            <v>6</v>
          </cell>
          <cell r="AZ25">
            <v>1</v>
          </cell>
        </row>
        <row r="25">
          <cell r="BB25">
            <v>0</v>
          </cell>
          <cell r="BC25" t="e">
            <v>#DIV/0!</v>
          </cell>
          <cell r="BD25">
            <v>0</v>
          </cell>
        </row>
        <row r="25">
          <cell r="BF25" t="e">
            <v>#DIV/0!</v>
          </cell>
        </row>
        <row r="26">
          <cell r="C26" t="str">
            <v>H0704010007A0</v>
          </cell>
          <cell r="D26" t="str">
            <v>SHT0000862</v>
          </cell>
        </row>
        <row r="26">
          <cell r="AN26" t="e">
            <v>#DIV/0!</v>
          </cell>
          <cell r="AO26">
            <v>69</v>
          </cell>
          <cell r="AP26">
            <v>8</v>
          </cell>
          <cell r="AQ26">
            <v>0.115942028985507</v>
          </cell>
          <cell r="AR26">
            <v>14</v>
          </cell>
        </row>
        <row r="26">
          <cell r="AT26">
            <v>0</v>
          </cell>
        </row>
        <row r="26">
          <cell r="AV26">
            <v>83</v>
          </cell>
          <cell r="AW26" t="e">
            <v>#DIV/0!</v>
          </cell>
          <cell r="AX26">
            <v>12</v>
          </cell>
          <cell r="AY26">
            <v>12</v>
          </cell>
          <cell r="AZ26">
            <v>1</v>
          </cell>
        </row>
        <row r="26">
          <cell r="BB26">
            <v>0</v>
          </cell>
          <cell r="BC26" t="e">
            <v>#DIV/0!</v>
          </cell>
          <cell r="BD26">
            <v>0</v>
          </cell>
        </row>
        <row r="26">
          <cell r="BF26" t="e">
            <v>#DIV/0!</v>
          </cell>
        </row>
        <row r="27">
          <cell r="C27" t="str">
            <v>H0681050002A0</v>
          </cell>
          <cell r="D27" t="str">
            <v>SHT0000879</v>
          </cell>
        </row>
        <row r="27">
          <cell r="AN27" t="e">
            <v>#DIV/0!</v>
          </cell>
          <cell r="AO27">
            <v>69</v>
          </cell>
          <cell r="AP27">
            <v>8</v>
          </cell>
          <cell r="AQ27">
            <v>0.115942028985507</v>
          </cell>
          <cell r="AR27">
            <v>14</v>
          </cell>
        </row>
        <row r="27">
          <cell r="AT27">
            <v>0</v>
          </cell>
        </row>
        <row r="27">
          <cell r="AV27">
            <v>83</v>
          </cell>
          <cell r="AW27" t="e">
            <v>#DIV/0!</v>
          </cell>
          <cell r="AX27">
            <v>12</v>
          </cell>
          <cell r="AY27">
            <v>12</v>
          </cell>
          <cell r="AZ27">
            <v>1</v>
          </cell>
        </row>
        <row r="27">
          <cell r="BB27">
            <v>0</v>
          </cell>
          <cell r="BC27" t="e">
            <v>#DIV/0!</v>
          </cell>
          <cell r="BD27">
            <v>0</v>
          </cell>
        </row>
        <row r="27">
          <cell r="BF27" t="e">
            <v>#DIV/0!</v>
          </cell>
        </row>
        <row r="28">
          <cell r="C28" t="str">
            <v>H0681010100A0</v>
          </cell>
          <cell r="D28" t="str">
            <v>SHT0012128</v>
          </cell>
        </row>
        <row r="28">
          <cell r="F28">
            <v>115</v>
          </cell>
          <cell r="G28">
            <v>58</v>
          </cell>
          <cell r="H28">
            <v>0.504347826086956</v>
          </cell>
          <cell r="I28">
            <v>25</v>
          </cell>
          <cell r="J28">
            <v>-0.568965517241379</v>
          </cell>
          <cell r="K28">
            <v>45</v>
          </cell>
          <cell r="L28">
            <v>1.8</v>
          </cell>
          <cell r="M28">
            <v>44</v>
          </cell>
          <cell r="N28">
            <v>-0.0222222222222222</v>
          </cell>
          <cell r="O28">
            <v>29</v>
          </cell>
          <cell r="P28">
            <v>0.659090909090909</v>
          </cell>
          <cell r="Q28">
            <v>45</v>
          </cell>
          <cell r="R28">
            <v>9</v>
          </cell>
          <cell r="S28">
            <v>0.2</v>
          </cell>
          <cell r="T28">
            <v>45</v>
          </cell>
          <cell r="U28">
            <v>9</v>
          </cell>
          <cell r="V28">
            <v>0.2</v>
          </cell>
          <cell r="W28">
            <v>23</v>
          </cell>
          <cell r="X28">
            <v>45</v>
          </cell>
          <cell r="Y28">
            <v>1.95652173913043</v>
          </cell>
          <cell r="Z28">
            <v>35</v>
          </cell>
          <cell r="AA28">
            <v>45</v>
          </cell>
          <cell r="AB28">
            <v>1.28571428571429</v>
          </cell>
          <cell r="AC28">
            <v>18</v>
          </cell>
          <cell r="AD28">
            <v>9</v>
          </cell>
          <cell r="AE28">
            <v>0.5</v>
          </cell>
          <cell r="AF28">
            <v>24</v>
          </cell>
          <cell r="AG28">
            <v>18</v>
          </cell>
          <cell r="AH28">
            <v>0.75</v>
          </cell>
          <cell r="AI28">
            <v>17</v>
          </cell>
          <cell r="AJ28">
            <v>61</v>
          </cell>
          <cell r="AK28">
            <v>3.58823529411765</v>
          </cell>
          <cell r="AL28">
            <v>150</v>
          </cell>
          <cell r="AM28">
            <v>9</v>
          </cell>
          <cell r="AN28">
            <v>0.06</v>
          </cell>
          <cell r="AO28">
            <v>133</v>
          </cell>
          <cell r="AP28">
            <v>14</v>
          </cell>
          <cell r="AQ28">
            <v>0.105263157894737</v>
          </cell>
          <cell r="AR28">
            <v>15</v>
          </cell>
          <cell r="AS28">
            <v>13</v>
          </cell>
          <cell r="AT28">
            <v>0.866666666666667</v>
          </cell>
          <cell r="AU28">
            <v>27</v>
          </cell>
          <cell r="AV28">
            <v>9</v>
          </cell>
          <cell r="AW28">
            <v>0.333333333333333</v>
          </cell>
          <cell r="AX28">
            <v>144</v>
          </cell>
          <cell r="AY28">
            <v>54</v>
          </cell>
          <cell r="AZ28">
            <v>0.375</v>
          </cell>
          <cell r="BA28">
            <v>120</v>
          </cell>
          <cell r="BB28">
            <v>0</v>
          </cell>
          <cell r="BC28">
            <v>0</v>
          </cell>
          <cell r="BD28">
            <v>36</v>
          </cell>
          <cell r="BE28">
            <v>9</v>
          </cell>
          <cell r="BF28">
            <v>0.25</v>
          </cell>
          <cell r="BG28">
            <v>20</v>
          </cell>
        </row>
        <row r="29">
          <cell r="C29" t="str">
            <v>H0681020100A0</v>
          </cell>
          <cell r="D29" t="str">
            <v>SHT0002500</v>
          </cell>
        </row>
        <row r="29">
          <cell r="T29">
            <v>45</v>
          </cell>
          <cell r="U29">
            <v>9</v>
          </cell>
          <cell r="V29">
            <v>0.2</v>
          </cell>
          <cell r="W29">
            <v>23</v>
          </cell>
          <cell r="X29">
            <v>45</v>
          </cell>
          <cell r="Y29">
            <v>1.95652173913043</v>
          </cell>
          <cell r="Z29">
            <v>35</v>
          </cell>
          <cell r="AA29">
            <v>45</v>
          </cell>
          <cell r="AB29">
            <v>1.28571428571429</v>
          </cell>
          <cell r="AC29">
            <v>18</v>
          </cell>
          <cell r="AD29">
            <v>9</v>
          </cell>
          <cell r="AE29">
            <v>0.5</v>
          </cell>
          <cell r="AF29">
            <v>24</v>
          </cell>
          <cell r="AG29">
            <v>18</v>
          </cell>
          <cell r="AH29">
            <v>0.75</v>
          </cell>
          <cell r="AI29">
            <v>17</v>
          </cell>
          <cell r="AJ29">
            <v>62</v>
          </cell>
          <cell r="AK29">
            <v>3.64705882352941</v>
          </cell>
          <cell r="AL29">
            <v>150</v>
          </cell>
          <cell r="AM29">
            <v>9</v>
          </cell>
          <cell r="AN29">
            <v>0.06</v>
          </cell>
          <cell r="AO29">
            <v>133</v>
          </cell>
          <cell r="AP29">
            <v>14</v>
          </cell>
          <cell r="AQ29">
            <v>0.105263157894737</v>
          </cell>
          <cell r="AR29">
            <v>15</v>
          </cell>
          <cell r="AS29">
            <v>13</v>
          </cell>
          <cell r="AT29">
            <v>0.866666666666667</v>
          </cell>
          <cell r="AU29">
            <v>27</v>
          </cell>
          <cell r="AV29">
            <v>9</v>
          </cell>
          <cell r="AW29">
            <v>0.333333333333333</v>
          </cell>
          <cell r="AX29">
            <v>144</v>
          </cell>
          <cell r="AY29">
            <v>54</v>
          </cell>
          <cell r="AZ29">
            <v>0.375</v>
          </cell>
          <cell r="BA29">
            <v>120</v>
          </cell>
          <cell r="BB29">
            <v>0</v>
          </cell>
          <cell r="BC29">
            <v>0</v>
          </cell>
          <cell r="BD29">
            <v>36</v>
          </cell>
          <cell r="BE29">
            <v>9</v>
          </cell>
          <cell r="BF29">
            <v>0.25</v>
          </cell>
          <cell r="BG29">
            <v>20</v>
          </cell>
        </row>
        <row r="30">
          <cell r="C30" t="str">
            <v>H470400000026</v>
          </cell>
          <cell r="D30" t="str">
            <v>SHT0013017</v>
          </cell>
        </row>
        <row r="30">
          <cell r="F30">
            <v>52</v>
          </cell>
          <cell r="G30">
            <v>149</v>
          </cell>
          <cell r="H30">
            <v>2.86538461538462</v>
          </cell>
          <cell r="I30">
            <v>32</v>
          </cell>
          <cell r="J30">
            <v>-0.785234899328859</v>
          </cell>
          <cell r="K30">
            <v>0</v>
          </cell>
          <cell r="L30">
            <v>0</v>
          </cell>
          <cell r="M30">
            <v>0</v>
          </cell>
          <cell r="N30" t="e">
            <v>#DIV/0!</v>
          </cell>
          <cell r="O30">
            <v>18</v>
          </cell>
          <cell r="P30" t="e">
            <v>#DIV/0!</v>
          </cell>
          <cell r="Q30">
            <v>32</v>
          </cell>
          <cell r="R30">
            <v>0</v>
          </cell>
          <cell r="S30">
            <v>0</v>
          </cell>
          <cell r="T30">
            <v>102</v>
          </cell>
          <cell r="U30">
            <v>18</v>
          </cell>
          <cell r="V30">
            <v>0.176470588235294</v>
          </cell>
          <cell r="W30">
            <v>2</v>
          </cell>
          <cell r="X30">
            <v>18</v>
          </cell>
          <cell r="Y30">
            <v>9</v>
          </cell>
          <cell r="Z30">
            <v>10</v>
          </cell>
          <cell r="AA30">
            <v>0</v>
          </cell>
          <cell r="AB30">
            <v>0</v>
          </cell>
          <cell r="AC30">
            <v>3</v>
          </cell>
          <cell r="AD30">
            <v>18</v>
          </cell>
          <cell r="AE30">
            <v>6</v>
          </cell>
          <cell r="AF30">
            <v>7</v>
          </cell>
          <cell r="AG30">
            <v>0</v>
          </cell>
          <cell r="AH30">
            <v>0</v>
          </cell>
          <cell r="AI30">
            <v>5</v>
          </cell>
          <cell r="AJ30">
            <v>18</v>
          </cell>
          <cell r="AK30">
            <v>3.6</v>
          </cell>
          <cell r="AL30">
            <v>8</v>
          </cell>
          <cell r="AM30">
            <v>0</v>
          </cell>
          <cell r="AN30">
            <v>0</v>
          </cell>
          <cell r="AO30">
            <v>6</v>
          </cell>
          <cell r="AP30">
            <v>0</v>
          </cell>
          <cell r="AQ30">
            <v>0</v>
          </cell>
          <cell r="AR30">
            <v>13</v>
          </cell>
          <cell r="AS30">
            <v>0</v>
          </cell>
          <cell r="AT30">
            <v>0</v>
          </cell>
          <cell r="AU30">
            <v>9</v>
          </cell>
          <cell r="AV30">
            <v>0</v>
          </cell>
          <cell r="AW30">
            <v>0</v>
          </cell>
          <cell r="AX30">
            <v>1</v>
          </cell>
        </row>
        <row r="30">
          <cell r="AZ30">
            <v>0</v>
          </cell>
        </row>
        <row r="30">
          <cell r="BB30">
            <v>0</v>
          </cell>
          <cell r="BC30" t="e">
            <v>#DIV/0!</v>
          </cell>
          <cell r="BD30">
            <v>0</v>
          </cell>
        </row>
        <row r="30">
          <cell r="BF30" t="e">
            <v>#DIV/0!</v>
          </cell>
        </row>
        <row r="31">
          <cell r="C31" t="str">
            <v>H470400000027</v>
          </cell>
          <cell r="D31" t="str">
            <v>SHT0013018</v>
          </cell>
        </row>
        <row r="31">
          <cell r="F31">
            <v>167</v>
          </cell>
          <cell r="G31">
            <v>138</v>
          </cell>
          <cell r="H31">
            <v>0.826347305389222</v>
          </cell>
          <cell r="I31">
            <v>130</v>
          </cell>
          <cell r="J31">
            <v>-0.0579710144927536</v>
          </cell>
          <cell r="K31">
            <v>72</v>
          </cell>
          <cell r="L31">
            <v>0.553846153846154</v>
          </cell>
          <cell r="M31">
            <v>117</v>
          </cell>
          <cell r="N31">
            <v>0.625</v>
          </cell>
          <cell r="O31">
            <v>90</v>
          </cell>
          <cell r="P31">
            <v>0.769230769230769</v>
          </cell>
          <cell r="Q31">
            <v>159</v>
          </cell>
          <cell r="R31">
            <v>103</v>
          </cell>
          <cell r="S31">
            <v>0.647798742138365</v>
          </cell>
          <cell r="T31">
            <v>117</v>
          </cell>
          <cell r="U31">
            <v>0</v>
          </cell>
          <cell r="V31">
            <v>0</v>
          </cell>
          <cell r="W31">
            <v>57</v>
          </cell>
          <cell r="X31">
            <v>72</v>
          </cell>
          <cell r="Y31">
            <v>1.26315789473684</v>
          </cell>
          <cell r="Z31">
            <v>84</v>
          </cell>
          <cell r="AA31">
            <v>90</v>
          </cell>
          <cell r="AB31">
            <v>1.07142857142857</v>
          </cell>
          <cell r="AC31">
            <v>48</v>
          </cell>
          <cell r="AD31">
            <v>72</v>
          </cell>
          <cell r="AE31">
            <v>1.5</v>
          </cell>
          <cell r="AF31">
            <v>82</v>
          </cell>
          <cell r="AG31">
            <v>90</v>
          </cell>
          <cell r="AH31">
            <v>1.09756097560976</v>
          </cell>
          <cell r="AI31">
            <v>69</v>
          </cell>
          <cell r="AJ31">
            <v>36</v>
          </cell>
          <cell r="AK31">
            <v>0.521739130434783</v>
          </cell>
          <cell r="AL31">
            <v>43</v>
          </cell>
          <cell r="AM31">
            <v>54</v>
          </cell>
          <cell r="AN31">
            <v>1.25581395348837</v>
          </cell>
          <cell r="AO31">
            <v>49</v>
          </cell>
          <cell r="AP31">
            <v>18</v>
          </cell>
          <cell r="AQ31">
            <v>0.36734693877551</v>
          </cell>
          <cell r="AR31">
            <v>49</v>
          </cell>
          <cell r="AS31">
            <v>108</v>
          </cell>
          <cell r="AT31">
            <v>2.20408163265306</v>
          </cell>
          <cell r="AU31">
            <v>21</v>
          </cell>
          <cell r="AV31">
            <v>36</v>
          </cell>
          <cell r="AW31">
            <v>1.71428571428571</v>
          </cell>
          <cell r="AX31">
            <v>3</v>
          </cell>
        </row>
        <row r="31">
          <cell r="AZ31">
            <v>0</v>
          </cell>
        </row>
        <row r="31">
          <cell r="BB31">
            <v>0</v>
          </cell>
          <cell r="BC31" t="e">
            <v>#DIV/0!</v>
          </cell>
          <cell r="BD31">
            <v>1</v>
          </cell>
          <cell r="BE31">
            <v>18</v>
          </cell>
          <cell r="BF31">
            <v>18</v>
          </cell>
          <cell r="BG31">
            <v>25</v>
          </cell>
        </row>
        <row r="32">
          <cell r="C32" t="str">
            <v>H470400000213</v>
          </cell>
          <cell r="D32" t="str">
            <v>SHT0013025</v>
          </cell>
        </row>
        <row r="32">
          <cell r="F32">
            <v>52</v>
          </cell>
          <cell r="G32">
            <v>206</v>
          </cell>
          <cell r="H32">
            <v>3.96153846153846</v>
          </cell>
          <cell r="I32">
            <v>32</v>
          </cell>
          <cell r="J32">
            <v>-0.844660194174757</v>
          </cell>
          <cell r="K32">
            <v>0</v>
          </cell>
          <cell r="L32">
            <v>0</v>
          </cell>
          <cell r="M32">
            <v>0</v>
          </cell>
          <cell r="N32" t="e">
            <v>#DIV/0!</v>
          </cell>
          <cell r="O32">
            <v>18</v>
          </cell>
          <cell r="P32" t="e">
            <v>#DIV/0!</v>
          </cell>
          <cell r="Q32">
            <v>32</v>
          </cell>
        </row>
        <row r="32">
          <cell r="S32">
            <v>0</v>
          </cell>
          <cell r="T32">
            <v>102</v>
          </cell>
          <cell r="U32">
            <v>18</v>
          </cell>
          <cell r="V32">
            <v>0.176470588235294</v>
          </cell>
          <cell r="W32">
            <v>2</v>
          </cell>
          <cell r="X32">
            <v>18</v>
          </cell>
          <cell r="Y32">
            <v>9</v>
          </cell>
          <cell r="Z32">
            <v>10</v>
          </cell>
          <cell r="AA32">
            <v>0</v>
          </cell>
          <cell r="AB32">
            <v>0</v>
          </cell>
          <cell r="AC32">
            <v>3</v>
          </cell>
          <cell r="AD32">
            <v>0</v>
          </cell>
          <cell r="AE32">
            <v>0</v>
          </cell>
          <cell r="AF32">
            <v>7</v>
          </cell>
          <cell r="AG32">
            <v>0</v>
          </cell>
          <cell r="AH32">
            <v>0</v>
          </cell>
          <cell r="AI32">
            <v>5</v>
          </cell>
          <cell r="AJ32">
            <v>18</v>
          </cell>
          <cell r="AK32">
            <v>3.6</v>
          </cell>
          <cell r="AL32">
            <v>8</v>
          </cell>
          <cell r="AM32">
            <v>0</v>
          </cell>
          <cell r="AN32">
            <v>0</v>
          </cell>
          <cell r="AO32">
            <v>6</v>
          </cell>
          <cell r="AP32">
            <v>0</v>
          </cell>
          <cell r="AQ32">
            <v>0</v>
          </cell>
          <cell r="AR32">
            <v>13</v>
          </cell>
          <cell r="AS32">
            <v>18</v>
          </cell>
          <cell r="AT32">
            <v>1.38461538461538</v>
          </cell>
          <cell r="AU32">
            <v>9</v>
          </cell>
          <cell r="AV32">
            <v>0</v>
          </cell>
          <cell r="AW32">
            <v>0</v>
          </cell>
          <cell r="AX32">
            <v>1</v>
          </cell>
        </row>
        <row r="32">
          <cell r="AZ32">
            <v>0</v>
          </cell>
        </row>
        <row r="32">
          <cell r="BB32">
            <v>0</v>
          </cell>
          <cell r="BC32" t="e">
            <v>#DIV/0!</v>
          </cell>
          <cell r="BD32">
            <v>0</v>
          </cell>
        </row>
        <row r="32">
          <cell r="BF32" t="e">
            <v>#DIV/0!</v>
          </cell>
        </row>
        <row r="33">
          <cell r="C33" t="str">
            <v>H470400000214</v>
          </cell>
          <cell r="D33" t="str">
            <v>SHT0013026</v>
          </cell>
        </row>
        <row r="33">
          <cell r="F33">
            <v>154</v>
          </cell>
          <cell r="G33">
            <v>111</v>
          </cell>
          <cell r="H33">
            <v>0.720779220779221</v>
          </cell>
          <cell r="I33">
            <v>130</v>
          </cell>
          <cell r="J33">
            <v>0.171171171171171</v>
          </cell>
          <cell r="K33">
            <v>106</v>
          </cell>
          <cell r="L33">
            <v>0.815384615384615</v>
          </cell>
          <cell r="M33">
            <v>93</v>
          </cell>
          <cell r="N33">
            <v>-0.122641509433962</v>
          </cell>
          <cell r="O33">
            <v>36</v>
          </cell>
          <cell r="P33">
            <v>0.387096774193548</v>
          </cell>
          <cell r="Q33">
            <v>93</v>
          </cell>
          <cell r="R33">
            <v>80</v>
          </cell>
          <cell r="S33">
            <v>0.860215053763441</v>
          </cell>
          <cell r="T33">
            <v>117</v>
          </cell>
          <cell r="U33">
            <v>0</v>
          </cell>
          <cell r="V33">
            <v>0</v>
          </cell>
          <cell r="W33">
            <v>57</v>
          </cell>
          <cell r="X33">
            <v>54</v>
          </cell>
          <cell r="Y33">
            <v>0.947368421052632</v>
          </cell>
          <cell r="Z33">
            <v>74</v>
          </cell>
          <cell r="AA33">
            <v>72</v>
          </cell>
          <cell r="AB33">
            <v>0.972972972972973</v>
          </cell>
          <cell r="AC33">
            <v>48</v>
          </cell>
          <cell r="AD33">
            <v>72</v>
          </cell>
          <cell r="AE33">
            <v>1.5</v>
          </cell>
          <cell r="AF33">
            <v>72</v>
          </cell>
          <cell r="AG33">
            <v>90</v>
          </cell>
          <cell r="AH33">
            <v>1.25</v>
          </cell>
          <cell r="AI33">
            <v>69</v>
          </cell>
          <cell r="AJ33">
            <v>36</v>
          </cell>
          <cell r="AK33">
            <v>0.521739130434783</v>
          </cell>
          <cell r="AL33">
            <v>43</v>
          </cell>
          <cell r="AM33">
            <v>72</v>
          </cell>
          <cell r="AN33">
            <v>1.67441860465116</v>
          </cell>
          <cell r="AO33">
            <v>49</v>
          </cell>
          <cell r="AP33">
            <v>18</v>
          </cell>
          <cell r="AQ33">
            <v>0.36734693877551</v>
          </cell>
          <cell r="AR33">
            <v>49</v>
          </cell>
          <cell r="AS33">
            <v>108</v>
          </cell>
          <cell r="AT33">
            <v>2.20408163265306</v>
          </cell>
          <cell r="AU33">
            <v>21</v>
          </cell>
          <cell r="AV33">
            <v>40</v>
          </cell>
          <cell r="AW33">
            <v>1.9047619047619</v>
          </cell>
          <cell r="AX33">
            <v>2</v>
          </cell>
        </row>
        <row r="33">
          <cell r="AZ33">
            <v>0</v>
          </cell>
        </row>
        <row r="33">
          <cell r="BB33">
            <v>0</v>
          </cell>
          <cell r="BC33" t="e">
            <v>#DIV/0!</v>
          </cell>
          <cell r="BD33">
            <v>0</v>
          </cell>
          <cell r="BE33">
            <v>18</v>
          </cell>
          <cell r="BF33" t="e">
            <v>#DIV/0!</v>
          </cell>
          <cell r="BG33">
            <v>25</v>
          </cell>
        </row>
        <row r="34">
          <cell r="C34" t="str">
            <v>H570400000045</v>
          </cell>
          <cell r="D34" t="str">
            <v>SHT0014345</v>
          </cell>
        </row>
        <row r="34">
          <cell r="H34" t="e">
            <v>#DIV/0!</v>
          </cell>
        </row>
        <row r="34">
          <cell r="J34" t="e">
            <v>#DIV/0!</v>
          </cell>
        </row>
        <row r="34">
          <cell r="L34" t="e">
            <v>#DIV/0!</v>
          </cell>
          <cell r="M34">
            <v>0</v>
          </cell>
          <cell r="N34" t="e">
            <v>#DIV/0!</v>
          </cell>
          <cell r="O34">
            <v>4</v>
          </cell>
          <cell r="P34" t="e">
            <v>#DIV/0!</v>
          </cell>
          <cell r="Q34">
            <v>54</v>
          </cell>
          <cell r="R34">
            <v>46</v>
          </cell>
          <cell r="S34">
            <v>0.851851851851852</v>
          </cell>
          <cell r="T34">
            <v>80</v>
          </cell>
          <cell r="U34">
            <v>90</v>
          </cell>
          <cell r="V34">
            <v>1.125</v>
          </cell>
          <cell r="W34">
            <v>125</v>
          </cell>
          <cell r="X34">
            <v>38</v>
          </cell>
          <cell r="Y34">
            <v>0.304</v>
          </cell>
          <cell r="Z34">
            <v>135</v>
          </cell>
          <cell r="AA34">
            <v>88</v>
          </cell>
          <cell r="AB34">
            <v>0.651851851851852</v>
          </cell>
          <cell r="AC34">
            <v>120</v>
          </cell>
          <cell r="AD34">
            <v>65</v>
          </cell>
          <cell r="AE34">
            <v>0.541666666666667</v>
          </cell>
          <cell r="AF34">
            <v>180</v>
          </cell>
          <cell r="AG34">
            <v>115</v>
          </cell>
          <cell r="AH34">
            <v>0.638888888888889</v>
          </cell>
          <cell r="AI34">
            <v>380</v>
          </cell>
          <cell r="AJ34">
            <v>360</v>
          </cell>
          <cell r="AK34">
            <v>0.947368421052632</v>
          </cell>
          <cell r="AL34">
            <v>305</v>
          </cell>
          <cell r="AM34">
            <v>139</v>
          </cell>
          <cell r="AN34">
            <v>0.455737704918033</v>
          </cell>
          <cell r="AO34">
            <v>180</v>
          </cell>
          <cell r="AP34">
            <v>196</v>
          </cell>
          <cell r="AQ34">
            <v>1.08888888888889</v>
          </cell>
          <cell r="AR34">
            <v>103</v>
          </cell>
          <cell r="AS34">
            <v>126</v>
          </cell>
          <cell r="AT34">
            <v>1.22330097087379</v>
          </cell>
          <cell r="AU34">
            <v>182</v>
          </cell>
          <cell r="AV34">
            <v>192</v>
          </cell>
          <cell r="AW34">
            <v>1.05494505494505</v>
          </cell>
          <cell r="AX34">
            <v>225</v>
          </cell>
          <cell r="AY34">
            <v>247</v>
          </cell>
          <cell r="AZ34">
            <v>1.09777777777778</v>
          </cell>
          <cell r="BA34">
            <v>320</v>
          </cell>
          <cell r="BB34">
            <v>252</v>
          </cell>
          <cell r="BC34">
            <v>0.7875</v>
          </cell>
          <cell r="BD34">
            <v>521</v>
          </cell>
          <cell r="BE34">
            <v>342</v>
          </cell>
          <cell r="BF34">
            <v>0.656429942418426</v>
          </cell>
          <cell r="BG34">
            <v>645</v>
          </cell>
        </row>
        <row r="35">
          <cell r="C35" t="str">
            <v>H570400000046</v>
          </cell>
          <cell r="D35" t="str">
            <v>SHT0014351</v>
          </cell>
        </row>
        <row r="35">
          <cell r="H35" t="e">
            <v>#DIV/0!</v>
          </cell>
        </row>
        <row r="35">
          <cell r="J35" t="e">
            <v>#DIV/0!</v>
          </cell>
        </row>
        <row r="35">
          <cell r="L35" t="e">
            <v>#DIV/0!</v>
          </cell>
          <cell r="M35">
            <v>0</v>
          </cell>
          <cell r="N35" t="e">
            <v>#DIV/0!</v>
          </cell>
          <cell r="O35">
            <v>4</v>
          </cell>
          <cell r="P35" t="e">
            <v>#DIV/0!</v>
          </cell>
          <cell r="Q35">
            <v>54</v>
          </cell>
          <cell r="R35">
            <v>45</v>
          </cell>
          <cell r="S35">
            <v>0.833333333333333</v>
          </cell>
          <cell r="T35">
            <v>80</v>
          </cell>
          <cell r="U35">
            <v>90</v>
          </cell>
          <cell r="V35">
            <v>1.125</v>
          </cell>
          <cell r="W35">
            <v>125</v>
          </cell>
          <cell r="X35">
            <v>38</v>
          </cell>
          <cell r="Y35">
            <v>0.304</v>
          </cell>
          <cell r="Z35">
            <v>135</v>
          </cell>
          <cell r="AA35">
            <v>90</v>
          </cell>
          <cell r="AB35">
            <v>0.666666666666667</v>
          </cell>
          <cell r="AC35">
            <v>120</v>
          </cell>
          <cell r="AD35">
            <v>72</v>
          </cell>
          <cell r="AE35">
            <v>0.6</v>
          </cell>
          <cell r="AF35">
            <v>180</v>
          </cell>
          <cell r="AG35">
            <v>115</v>
          </cell>
          <cell r="AH35">
            <v>0.638888888888889</v>
          </cell>
          <cell r="AI35">
            <v>380</v>
          </cell>
          <cell r="AJ35">
            <v>360</v>
          </cell>
          <cell r="AK35">
            <v>0.947368421052632</v>
          </cell>
          <cell r="AL35">
            <v>305</v>
          </cell>
          <cell r="AM35">
            <v>126</v>
          </cell>
          <cell r="AN35">
            <v>0.413114754098361</v>
          </cell>
          <cell r="AO35">
            <v>180</v>
          </cell>
          <cell r="AP35">
            <v>196</v>
          </cell>
          <cell r="AQ35">
            <v>1.08888888888889</v>
          </cell>
          <cell r="AR35">
            <v>103</v>
          </cell>
          <cell r="AS35">
            <v>126</v>
          </cell>
          <cell r="AT35">
            <v>1.22330097087379</v>
          </cell>
          <cell r="AU35">
            <v>182</v>
          </cell>
          <cell r="AV35">
            <v>181</v>
          </cell>
          <cell r="AW35">
            <v>0.994505494505495</v>
          </cell>
          <cell r="AX35">
            <v>225</v>
          </cell>
          <cell r="AY35">
            <v>247</v>
          </cell>
          <cell r="AZ35">
            <v>1.09777777777778</v>
          </cell>
          <cell r="BA35">
            <v>320</v>
          </cell>
          <cell r="BB35">
            <v>252</v>
          </cell>
          <cell r="BC35">
            <v>0.7875</v>
          </cell>
          <cell r="BD35">
            <v>521</v>
          </cell>
          <cell r="BE35">
            <v>342</v>
          </cell>
          <cell r="BF35">
            <v>0.656429942418426</v>
          </cell>
          <cell r="BG35">
            <v>645</v>
          </cell>
        </row>
        <row r="36">
          <cell r="C36" t="str">
            <v>H470400000211</v>
          </cell>
          <cell r="D36" t="str">
            <v>SHT0013023</v>
          </cell>
        </row>
        <row r="36">
          <cell r="F36">
            <v>267</v>
          </cell>
          <cell r="G36">
            <v>381</v>
          </cell>
          <cell r="H36">
            <v>1.42696629213483</v>
          </cell>
          <cell r="I36">
            <v>401</v>
          </cell>
          <cell r="J36">
            <v>0.05249343832021</v>
          </cell>
          <cell r="K36">
            <v>192</v>
          </cell>
          <cell r="L36">
            <v>0.478802992518703</v>
          </cell>
          <cell r="M36">
            <v>310</v>
          </cell>
          <cell r="N36">
            <v>0.614583333333333</v>
          </cell>
          <cell r="O36">
            <v>144</v>
          </cell>
          <cell r="P36">
            <v>0.464516129032258</v>
          </cell>
          <cell r="Q36">
            <v>521</v>
          </cell>
          <cell r="R36">
            <v>450</v>
          </cell>
          <cell r="S36">
            <v>0.863723608445297</v>
          </cell>
          <cell r="T36">
            <v>298</v>
          </cell>
          <cell r="U36">
            <v>90</v>
          </cell>
          <cell r="V36">
            <v>0.302013422818792</v>
          </cell>
          <cell r="W36">
            <v>220</v>
          </cell>
          <cell r="X36">
            <v>62</v>
          </cell>
          <cell r="Y36">
            <v>0.281818181818182</v>
          </cell>
          <cell r="Z36">
            <v>306</v>
          </cell>
          <cell r="AA36">
            <v>324</v>
          </cell>
          <cell r="AB36">
            <v>1.05882352941176</v>
          </cell>
          <cell r="AC36">
            <v>289</v>
          </cell>
          <cell r="AD36">
            <v>306</v>
          </cell>
          <cell r="AE36">
            <v>1.05882352941176</v>
          </cell>
          <cell r="AF36">
            <v>407</v>
          </cell>
          <cell r="AG36">
            <v>486</v>
          </cell>
          <cell r="AH36">
            <v>1.19410319410319</v>
          </cell>
          <cell r="AI36">
            <v>567</v>
          </cell>
          <cell r="AJ36">
            <v>810</v>
          </cell>
          <cell r="AK36">
            <v>1.42857142857143</v>
          </cell>
          <cell r="AL36">
            <v>470</v>
          </cell>
          <cell r="AM36">
            <v>187</v>
          </cell>
          <cell r="AN36">
            <v>0.397872340425532</v>
          </cell>
          <cell r="AO36">
            <v>458</v>
          </cell>
          <cell r="AP36">
            <v>316</v>
          </cell>
          <cell r="AQ36">
            <v>0.689956331877729</v>
          </cell>
          <cell r="AR36">
            <v>307</v>
          </cell>
          <cell r="AS36">
            <v>234</v>
          </cell>
          <cell r="AT36">
            <v>0.762214983713355</v>
          </cell>
          <cell r="AU36">
            <v>222</v>
          </cell>
          <cell r="AV36">
            <v>306</v>
          </cell>
          <cell r="AW36">
            <v>1.37837837837838</v>
          </cell>
          <cell r="AX36">
            <v>438</v>
          </cell>
          <cell r="AY36">
            <v>342</v>
          </cell>
          <cell r="AZ36">
            <v>0.780821917808219</v>
          </cell>
          <cell r="BA36">
            <v>301</v>
          </cell>
          <cell r="BB36">
            <v>413</v>
          </cell>
          <cell r="BC36">
            <v>1.37209302325581</v>
          </cell>
          <cell r="BD36">
            <v>716</v>
          </cell>
          <cell r="BE36">
            <v>541</v>
          </cell>
          <cell r="BF36">
            <v>0.755586592178771</v>
          </cell>
          <cell r="BG36">
            <v>888</v>
          </cell>
        </row>
        <row r="37">
          <cell r="C37" t="str">
            <v>H470400000158</v>
          </cell>
          <cell r="D37" t="str">
            <v>SHT0013015</v>
          </cell>
        </row>
        <row r="37">
          <cell r="F37">
            <v>282</v>
          </cell>
          <cell r="G37">
            <v>435</v>
          </cell>
          <cell r="H37">
            <v>1.54255319148936</v>
          </cell>
          <cell r="I37">
            <v>420</v>
          </cell>
          <cell r="J37">
            <v>-0.0344827586206897</v>
          </cell>
          <cell r="K37">
            <v>162</v>
          </cell>
          <cell r="L37">
            <v>0.385714285714286</v>
          </cell>
          <cell r="M37">
            <v>312</v>
          </cell>
          <cell r="N37">
            <v>0.925925925925926</v>
          </cell>
          <cell r="O37">
            <v>190</v>
          </cell>
          <cell r="P37">
            <v>0.608974358974359</v>
          </cell>
          <cell r="Q37">
            <v>528</v>
          </cell>
          <cell r="R37">
            <v>468</v>
          </cell>
          <cell r="S37">
            <v>0.886363636363636</v>
          </cell>
          <cell r="T37">
            <v>307</v>
          </cell>
          <cell r="U37">
            <v>143</v>
          </cell>
          <cell r="V37">
            <v>0.465798045602606</v>
          </cell>
          <cell r="W37">
            <v>237</v>
          </cell>
          <cell r="X37">
            <v>90</v>
          </cell>
          <cell r="Y37">
            <v>0.379746835443038</v>
          </cell>
          <cell r="Z37">
            <v>366</v>
          </cell>
          <cell r="AA37">
            <v>375</v>
          </cell>
          <cell r="AB37">
            <v>1.02459016393443</v>
          </cell>
          <cell r="AC37">
            <v>323</v>
          </cell>
          <cell r="AD37">
            <v>441</v>
          </cell>
          <cell r="AE37">
            <v>1.36532507739938</v>
          </cell>
          <cell r="AF37">
            <v>489</v>
          </cell>
          <cell r="AG37">
            <v>540</v>
          </cell>
          <cell r="AH37">
            <v>1.10429447852761</v>
          </cell>
          <cell r="AI37">
            <v>646</v>
          </cell>
          <cell r="AJ37">
            <v>832</v>
          </cell>
          <cell r="AK37">
            <v>1.28792569659443</v>
          </cell>
          <cell r="AL37">
            <v>521</v>
          </cell>
          <cell r="AM37">
            <v>200</v>
          </cell>
          <cell r="AN37">
            <v>0.383877159309021</v>
          </cell>
          <cell r="AO37">
            <v>477</v>
          </cell>
          <cell r="AP37">
            <v>316</v>
          </cell>
          <cell r="AQ37">
            <v>0.662473794549266</v>
          </cell>
          <cell r="AR37">
            <v>378</v>
          </cell>
          <cell r="AS37">
            <v>234</v>
          </cell>
          <cell r="AT37">
            <v>0.619047619047619</v>
          </cell>
          <cell r="AU37">
            <v>302</v>
          </cell>
          <cell r="AV37">
            <v>306</v>
          </cell>
          <cell r="AW37">
            <v>1.01324503311258</v>
          </cell>
          <cell r="AX37">
            <v>441</v>
          </cell>
          <cell r="AY37">
            <v>360</v>
          </cell>
          <cell r="AZ37">
            <v>0.816326530612245</v>
          </cell>
          <cell r="BA37">
            <v>320</v>
          </cell>
          <cell r="BB37">
            <v>486</v>
          </cell>
          <cell r="BC37">
            <v>1.51875</v>
          </cell>
          <cell r="BD37">
            <v>744</v>
          </cell>
          <cell r="BE37">
            <v>558</v>
          </cell>
          <cell r="BF37">
            <v>0.75</v>
          </cell>
          <cell r="BG37">
            <v>916</v>
          </cell>
        </row>
        <row r="38">
          <cell r="C38" t="str">
            <v>H470400000028</v>
          </cell>
          <cell r="D38" t="str">
            <v>SHT0013019</v>
          </cell>
        </row>
        <row r="38">
          <cell r="AV38">
            <v>0</v>
          </cell>
          <cell r="AW38" t="e">
            <v>#DIV/0!</v>
          </cell>
          <cell r="AX38">
            <v>3</v>
          </cell>
          <cell r="AY38">
            <v>6</v>
          </cell>
          <cell r="AZ38">
            <v>2</v>
          </cell>
          <cell r="BA38">
            <v>2</v>
          </cell>
          <cell r="BB38">
            <v>0</v>
          </cell>
          <cell r="BC38">
            <v>0</v>
          </cell>
          <cell r="BD38">
            <v>18</v>
          </cell>
        </row>
        <row r="38">
          <cell r="BF38">
            <v>0</v>
          </cell>
          <cell r="BG38">
            <v>1</v>
          </cell>
        </row>
        <row r="39">
          <cell r="C39" t="str">
            <v>H470400000212</v>
          </cell>
          <cell r="D39" t="str">
            <v>SHT0013024</v>
          </cell>
        </row>
        <row r="39">
          <cell r="AV39">
            <v>0</v>
          </cell>
          <cell r="AW39" t="e">
            <v>#DIV/0!</v>
          </cell>
          <cell r="AX39">
            <v>3</v>
          </cell>
          <cell r="AY39">
            <v>10</v>
          </cell>
          <cell r="AZ39">
            <v>3.33333333333333</v>
          </cell>
          <cell r="BA39">
            <v>1</v>
          </cell>
          <cell r="BB39">
            <v>0</v>
          </cell>
          <cell r="BC39">
            <v>0</v>
          </cell>
          <cell r="BD39">
            <v>18</v>
          </cell>
        </row>
        <row r="39">
          <cell r="BF39">
            <v>0</v>
          </cell>
          <cell r="BG39">
            <v>1</v>
          </cell>
        </row>
        <row r="40">
          <cell r="C40" t="str">
            <v>H4704010220A0</v>
          </cell>
          <cell r="D40" t="str">
            <v>SHT0000848</v>
          </cell>
        </row>
        <row r="40">
          <cell r="AU40">
            <v>26</v>
          </cell>
          <cell r="AV40">
            <v>18</v>
          </cell>
          <cell r="AW40">
            <v>0.692307692307692</v>
          </cell>
          <cell r="AX40">
            <v>4</v>
          </cell>
          <cell r="AY40">
            <v>20</v>
          </cell>
          <cell r="AZ40">
            <v>5</v>
          </cell>
          <cell r="BA40">
            <v>10</v>
          </cell>
          <cell r="BB40">
            <v>19</v>
          </cell>
          <cell r="BC40">
            <v>1.9</v>
          </cell>
          <cell r="BD40">
            <v>52</v>
          </cell>
          <cell r="BE40">
            <v>10</v>
          </cell>
          <cell r="BF40">
            <v>0.192307692307692</v>
          </cell>
          <cell r="BG40">
            <v>14</v>
          </cell>
        </row>
        <row r="41">
          <cell r="C41" t="str">
            <v>H4704010208A0</v>
          </cell>
          <cell r="D41" t="str">
            <v>SHT0000868</v>
          </cell>
        </row>
        <row r="41">
          <cell r="F41">
            <v>35</v>
          </cell>
          <cell r="G41">
            <v>90</v>
          </cell>
          <cell r="H41">
            <v>2.57142857142857</v>
          </cell>
          <cell r="I41">
            <v>68</v>
          </cell>
          <cell r="J41">
            <v>-0.244444444444444</v>
          </cell>
          <cell r="K41">
            <v>36</v>
          </cell>
          <cell r="L41">
            <v>0.529411764705882</v>
          </cell>
          <cell r="M41">
            <v>42</v>
          </cell>
          <cell r="N41">
            <v>0.166666666666667</v>
          </cell>
          <cell r="O41">
            <v>72</v>
          </cell>
          <cell r="P41">
            <v>1.71428571428571</v>
          </cell>
          <cell r="Q41">
            <v>109</v>
          </cell>
          <cell r="R41">
            <v>36</v>
          </cell>
          <cell r="S41">
            <v>0.330275229357798</v>
          </cell>
        </row>
        <row r="41">
          <cell r="U41">
            <v>54</v>
          </cell>
          <cell r="V41" t="e">
            <v>#DIV/0!</v>
          </cell>
          <cell r="W41">
            <v>2</v>
          </cell>
          <cell r="X41">
            <v>0</v>
          </cell>
          <cell r="Y41">
            <v>0</v>
          </cell>
          <cell r="Z41">
            <v>23</v>
          </cell>
          <cell r="AA41">
            <v>0</v>
          </cell>
          <cell r="AB41">
            <v>0</v>
          </cell>
          <cell r="AC41">
            <v>17</v>
          </cell>
          <cell r="AD41">
            <v>16</v>
          </cell>
          <cell r="AE41">
            <v>0.941176470588235</v>
          </cell>
          <cell r="AF41">
            <v>7</v>
          </cell>
          <cell r="AG41">
            <v>0</v>
          </cell>
          <cell r="AH41">
            <v>0</v>
          </cell>
          <cell r="AI41">
            <v>14</v>
          </cell>
          <cell r="AJ41">
            <v>2</v>
          </cell>
          <cell r="AK41">
            <v>0.142857142857143</v>
          </cell>
          <cell r="AL41">
            <v>17</v>
          </cell>
          <cell r="AM41">
            <v>11</v>
          </cell>
          <cell r="AN41">
            <v>0.647058823529412</v>
          </cell>
          <cell r="AO41">
            <v>97</v>
          </cell>
          <cell r="AP41">
            <v>50</v>
          </cell>
          <cell r="AQ41">
            <v>0.515463917525773</v>
          </cell>
          <cell r="AR41">
            <v>121</v>
          </cell>
          <cell r="AS41">
            <v>132</v>
          </cell>
          <cell r="AT41">
            <v>1.09090909090909</v>
          </cell>
          <cell r="AU41">
            <v>80</v>
          </cell>
          <cell r="AV41">
            <v>18</v>
          </cell>
          <cell r="AW41">
            <v>0.225</v>
          </cell>
          <cell r="AX41">
            <v>97</v>
          </cell>
          <cell r="AY41">
            <v>168</v>
          </cell>
          <cell r="AZ41">
            <v>1.7319587628866</v>
          </cell>
          <cell r="BA41">
            <v>57</v>
          </cell>
          <cell r="BB41">
            <v>108</v>
          </cell>
          <cell r="BC41">
            <v>1.89473684210526</v>
          </cell>
          <cell r="BD41">
            <v>108</v>
          </cell>
          <cell r="BE41">
            <v>20</v>
          </cell>
          <cell r="BF41">
            <v>0.185185185185185</v>
          </cell>
          <cell r="BG41">
            <v>47</v>
          </cell>
        </row>
        <row r="42">
          <cell r="C42" t="str">
            <v>H4704010102A0</v>
          </cell>
          <cell r="D42" t="str">
            <v>SHT0000844</v>
          </cell>
        </row>
        <row r="42">
          <cell r="F42">
            <v>127</v>
          </cell>
          <cell r="G42">
            <v>409</v>
          </cell>
          <cell r="H42">
            <v>3.22047244094488</v>
          </cell>
          <cell r="I42">
            <v>535</v>
          </cell>
          <cell r="J42">
            <v>0.308068459657702</v>
          </cell>
          <cell r="K42">
            <v>558</v>
          </cell>
          <cell r="L42">
            <v>1.04299065420561</v>
          </cell>
          <cell r="M42">
            <v>700</v>
          </cell>
          <cell r="N42">
            <v>0.254480286738351</v>
          </cell>
          <cell r="O42">
            <v>198</v>
          </cell>
          <cell r="P42">
            <v>0.282857142857143</v>
          </cell>
          <cell r="Q42">
            <v>311</v>
          </cell>
          <cell r="R42">
            <v>72</v>
          </cell>
          <cell r="S42">
            <v>0.231511254019293</v>
          </cell>
          <cell r="T42">
            <v>535</v>
          </cell>
          <cell r="U42">
            <v>736</v>
          </cell>
          <cell r="V42">
            <v>1.37570093457944</v>
          </cell>
          <cell r="W42">
            <v>511</v>
          </cell>
          <cell r="X42">
            <v>206</v>
          </cell>
          <cell r="Y42">
            <v>0.403131115459883</v>
          </cell>
          <cell r="Z42">
            <v>495</v>
          </cell>
          <cell r="AA42">
            <v>953</v>
          </cell>
          <cell r="AB42">
            <v>1.92525252525253</v>
          </cell>
          <cell r="AC42">
            <v>462</v>
          </cell>
          <cell r="AD42">
            <v>540</v>
          </cell>
          <cell r="AE42">
            <v>1.16883116883117</v>
          </cell>
          <cell r="AF42">
            <v>587</v>
          </cell>
          <cell r="AG42">
            <v>666</v>
          </cell>
          <cell r="AH42">
            <v>1.13458262350937</v>
          </cell>
          <cell r="AI42">
            <v>1173</v>
          </cell>
          <cell r="AJ42">
            <v>1354</v>
          </cell>
          <cell r="AK42">
            <v>1.15430520034101</v>
          </cell>
          <cell r="AL42">
            <v>1451</v>
          </cell>
          <cell r="AM42">
            <v>916</v>
          </cell>
          <cell r="AN42">
            <v>0.631288766368022</v>
          </cell>
          <cell r="AO42">
            <v>1051</v>
          </cell>
          <cell r="AP42">
            <v>1712</v>
          </cell>
          <cell r="AQ42">
            <v>1.62892483349191</v>
          </cell>
          <cell r="AR42">
            <v>1209</v>
          </cell>
          <cell r="AS42">
            <v>252</v>
          </cell>
          <cell r="AT42">
            <v>0.208436724565757</v>
          </cell>
          <cell r="AU42">
            <v>1136</v>
          </cell>
          <cell r="AV42">
            <v>810</v>
          </cell>
          <cell r="AW42">
            <v>0.713028169014085</v>
          </cell>
          <cell r="AX42">
            <v>891</v>
          </cell>
          <cell r="AY42">
            <v>234</v>
          </cell>
          <cell r="AZ42">
            <v>0.262626262626263</v>
          </cell>
          <cell r="BA42">
            <v>1090</v>
          </cell>
          <cell r="BB42">
            <v>648</v>
          </cell>
          <cell r="BC42">
            <v>0.594495412844037</v>
          </cell>
          <cell r="BD42">
            <v>1168</v>
          </cell>
          <cell r="BE42">
            <v>756</v>
          </cell>
          <cell r="BF42">
            <v>0.647260273972603</v>
          </cell>
          <cell r="BG42">
            <v>872</v>
          </cell>
        </row>
        <row r="43">
          <cell r="C43" t="str">
            <v>H470400000002</v>
          </cell>
          <cell r="D43" t="str">
            <v>SHT0000899</v>
          </cell>
        </row>
        <row r="43">
          <cell r="F43">
            <v>0</v>
          </cell>
          <cell r="G43">
            <v>714</v>
          </cell>
          <cell r="H43" t="e">
            <v>#DIV/0!</v>
          </cell>
          <cell r="I43">
            <v>624</v>
          </cell>
          <cell r="J43">
            <v>-0.126050420168067</v>
          </cell>
          <cell r="K43">
            <v>681</v>
          </cell>
          <cell r="L43">
            <v>1.09134615384615</v>
          </cell>
          <cell r="M43">
            <v>96</v>
          </cell>
          <cell r="N43">
            <v>-0.859030837004405</v>
          </cell>
          <cell r="O43">
            <v>450</v>
          </cell>
          <cell r="P43">
            <v>4.6875</v>
          </cell>
          <cell r="Q43">
            <v>288</v>
          </cell>
          <cell r="R43">
            <v>108</v>
          </cell>
          <cell r="S43">
            <v>0.375</v>
          </cell>
          <cell r="T43">
            <v>432</v>
          </cell>
          <cell r="U43">
            <v>558</v>
          </cell>
          <cell r="V43">
            <v>1.29166666666667</v>
          </cell>
          <cell r="W43">
            <v>480</v>
          </cell>
          <cell r="X43">
            <v>486</v>
          </cell>
          <cell r="Y43">
            <v>1.0125</v>
          </cell>
          <cell r="Z43">
            <v>480</v>
          </cell>
          <cell r="AA43">
            <v>180</v>
          </cell>
          <cell r="AB43">
            <v>0.375</v>
          </cell>
          <cell r="AC43">
            <v>480</v>
          </cell>
          <cell r="AD43">
            <v>379</v>
          </cell>
          <cell r="AE43">
            <v>0.789583333333333</v>
          </cell>
          <cell r="AF43">
            <v>768</v>
          </cell>
          <cell r="AG43">
            <v>522</v>
          </cell>
          <cell r="AH43">
            <v>0.6796875</v>
          </cell>
          <cell r="AI43">
            <v>864</v>
          </cell>
          <cell r="AJ43">
            <v>681</v>
          </cell>
          <cell r="AK43">
            <v>0.788194444444444</v>
          </cell>
          <cell r="AL43">
            <v>96</v>
          </cell>
          <cell r="AM43">
            <v>91</v>
          </cell>
          <cell r="AN43">
            <v>0.947916666666667</v>
          </cell>
          <cell r="AO43">
            <v>96</v>
          </cell>
          <cell r="AP43">
            <v>89</v>
          </cell>
          <cell r="AQ43">
            <v>0.927083333333333</v>
          </cell>
          <cell r="AR43">
            <v>288</v>
          </cell>
          <cell r="AS43">
            <v>288</v>
          </cell>
          <cell r="AT43">
            <v>1</v>
          </cell>
          <cell r="AU43">
            <v>96</v>
          </cell>
          <cell r="AV43">
            <v>90</v>
          </cell>
          <cell r="AW43">
            <v>0.9375</v>
          </cell>
          <cell r="AX43">
            <v>96</v>
          </cell>
        </row>
        <row r="43">
          <cell r="AZ43">
            <v>0</v>
          </cell>
          <cell r="BA43">
            <v>192</v>
          </cell>
          <cell r="BB43">
            <v>198</v>
          </cell>
          <cell r="BC43">
            <v>1.03125</v>
          </cell>
          <cell r="BD43">
            <v>288</v>
          </cell>
          <cell r="BE43">
            <v>378</v>
          </cell>
          <cell r="BF43">
            <v>1.3125</v>
          </cell>
          <cell r="BG43">
            <v>384</v>
          </cell>
        </row>
        <row r="44">
          <cell r="C44" t="str">
            <v>H0704010206A0</v>
          </cell>
          <cell r="D44" t="str">
            <v>SHT0000897</v>
          </cell>
        </row>
        <row r="44">
          <cell r="AA44">
            <v>36</v>
          </cell>
          <cell r="AB44" t="e">
            <v>#DIV/0!</v>
          </cell>
        </row>
        <row r="44">
          <cell r="AD44">
            <v>36</v>
          </cell>
          <cell r="AE44" t="e">
            <v>#DIV/0!</v>
          </cell>
          <cell r="AF44">
            <v>6</v>
          </cell>
          <cell r="AG44">
            <v>20</v>
          </cell>
          <cell r="AH44">
            <v>3.33333333333333</v>
          </cell>
        </row>
        <row r="44">
          <cell r="AK44" t="e">
            <v>#DIV/0!</v>
          </cell>
          <cell r="AL44">
            <v>48</v>
          </cell>
          <cell r="AM44">
            <v>0</v>
          </cell>
          <cell r="AN44">
            <v>0</v>
          </cell>
        </row>
        <row r="44">
          <cell r="AQ44" t="e">
            <v>#DIV/0!</v>
          </cell>
        </row>
        <row r="44">
          <cell r="AT44" t="e">
            <v>#DIV/0!</v>
          </cell>
        </row>
        <row r="44">
          <cell r="AV44">
            <v>0</v>
          </cell>
          <cell r="AW44" t="e">
            <v>#DIV/0!</v>
          </cell>
        </row>
        <row r="44">
          <cell r="AZ44" t="e">
            <v>#DIV/0!</v>
          </cell>
          <cell r="BA44">
            <v>120</v>
          </cell>
          <cell r="BB44">
            <v>0</v>
          </cell>
          <cell r="BC44">
            <v>0</v>
          </cell>
          <cell r="BD44">
            <v>0</v>
          </cell>
        </row>
        <row r="44">
          <cell r="BF44" t="e">
            <v>#DIV/0!</v>
          </cell>
        </row>
        <row r="45">
          <cell r="C45" t="str">
            <v>H0704010001A0</v>
          </cell>
          <cell r="D45" t="str">
            <v>SHT0000861</v>
          </cell>
        </row>
        <row r="45">
          <cell r="F45">
            <v>0</v>
          </cell>
          <cell r="G45">
            <v>714</v>
          </cell>
          <cell r="H45" t="e">
            <v>#DIV/0!</v>
          </cell>
          <cell r="I45">
            <v>624</v>
          </cell>
          <cell r="J45">
            <v>-0.126050420168067</v>
          </cell>
          <cell r="K45">
            <v>681</v>
          </cell>
          <cell r="L45">
            <v>1.09134615384615</v>
          </cell>
          <cell r="M45">
            <v>96</v>
          </cell>
          <cell r="N45">
            <v>-0.859030837004405</v>
          </cell>
          <cell r="O45">
            <v>450</v>
          </cell>
          <cell r="P45">
            <v>4.6875</v>
          </cell>
        </row>
        <row r="45">
          <cell r="S45" t="e">
            <v>#DIV/0!</v>
          </cell>
        </row>
        <row r="45">
          <cell r="V45" t="e">
            <v>#DIV/0!</v>
          </cell>
          <cell r="W45">
            <v>3</v>
          </cell>
          <cell r="X45">
            <v>14</v>
          </cell>
          <cell r="Y45">
            <v>4.66666666666667</v>
          </cell>
          <cell r="Z45">
            <v>12</v>
          </cell>
          <cell r="AA45">
            <v>0</v>
          </cell>
          <cell r="AB45">
            <v>0</v>
          </cell>
          <cell r="AC45">
            <v>41</v>
          </cell>
          <cell r="AD45">
            <v>37</v>
          </cell>
          <cell r="AE45">
            <v>0.902439024390244</v>
          </cell>
        </row>
        <row r="45">
          <cell r="AG45">
            <v>12</v>
          </cell>
          <cell r="AH45" t="e">
            <v>#DIV/0!</v>
          </cell>
          <cell r="AI45">
            <v>5</v>
          </cell>
        </row>
        <row r="45">
          <cell r="AK45">
            <v>0</v>
          </cell>
          <cell r="AL45">
            <v>5</v>
          </cell>
          <cell r="AM45">
            <v>0</v>
          </cell>
          <cell r="AN45">
            <v>0</v>
          </cell>
        </row>
        <row r="45">
          <cell r="AQ45" t="e">
            <v>#DIV/0!</v>
          </cell>
        </row>
        <row r="45">
          <cell r="AT45" t="e">
            <v>#DIV/0!</v>
          </cell>
        </row>
        <row r="45">
          <cell r="AV45">
            <v>0</v>
          </cell>
          <cell r="AW45" t="e">
            <v>#DIV/0!</v>
          </cell>
        </row>
        <row r="45">
          <cell r="AZ45" t="e">
            <v>#DIV/0!</v>
          </cell>
        </row>
        <row r="45">
          <cell r="BB45">
            <v>0</v>
          </cell>
          <cell r="BC45" t="e">
            <v>#DIV/0!</v>
          </cell>
          <cell r="BD45">
            <v>0</v>
          </cell>
        </row>
        <row r="45">
          <cell r="BF45" t="e">
            <v>#DIV/0!</v>
          </cell>
        </row>
        <row r="46">
          <cell r="C46" t="str">
            <v>H4704010380A0</v>
          </cell>
          <cell r="D46" t="str">
            <v>SHT0000770</v>
          </cell>
        </row>
        <row r="46">
          <cell r="AA46">
            <v>2054</v>
          </cell>
          <cell r="AB46" t="e">
            <v>#DIV/0!</v>
          </cell>
          <cell r="AC46">
            <v>1904</v>
          </cell>
          <cell r="AD46">
            <v>1150</v>
          </cell>
          <cell r="AE46">
            <v>0.603991596638655</v>
          </cell>
          <cell r="AF46">
            <v>2710</v>
          </cell>
          <cell r="AG46">
            <v>960</v>
          </cell>
          <cell r="AH46">
            <v>0.354243542435424</v>
          </cell>
          <cell r="AI46">
            <v>4094</v>
          </cell>
          <cell r="AJ46">
            <v>4000</v>
          </cell>
          <cell r="AK46">
            <v>0.977039570102589</v>
          </cell>
          <cell r="AL46">
            <v>3178</v>
          </cell>
          <cell r="AM46">
            <v>1890</v>
          </cell>
          <cell r="AN46">
            <v>0.594713656387665</v>
          </cell>
          <cell r="AO46">
            <v>2124</v>
          </cell>
          <cell r="AP46">
            <v>3222</v>
          </cell>
          <cell r="AQ46">
            <v>1.51694915254237</v>
          </cell>
          <cell r="AR46">
            <v>2996</v>
          </cell>
          <cell r="AS46">
            <v>600</v>
          </cell>
          <cell r="AT46">
            <v>0.200267022696929</v>
          </cell>
          <cell r="AU46">
            <v>2474</v>
          </cell>
          <cell r="AV46">
            <v>2160</v>
          </cell>
          <cell r="AW46">
            <v>0.873080032336297</v>
          </cell>
          <cell r="AX46">
            <v>934</v>
          </cell>
          <cell r="AY46">
            <v>748</v>
          </cell>
          <cell r="AZ46">
            <v>0.800856531049251</v>
          </cell>
          <cell r="BA46">
            <v>1626</v>
          </cell>
          <cell r="BB46">
            <v>1728</v>
          </cell>
          <cell r="BC46">
            <v>1.06273062730627</v>
          </cell>
          <cell r="BD46">
            <v>4016</v>
          </cell>
          <cell r="BE46">
            <v>1920</v>
          </cell>
          <cell r="BF46">
            <v>0.47808764940239</v>
          </cell>
          <cell r="BG46">
            <v>2512</v>
          </cell>
        </row>
        <row r="47">
          <cell r="C47" t="str">
            <v>H4681010099A0</v>
          </cell>
          <cell r="D47" t="str">
            <v>SHT0000778</v>
          </cell>
        </row>
        <row r="47">
          <cell r="AA47">
            <v>3250</v>
          </cell>
          <cell r="AB47" t="e">
            <v>#DIV/0!</v>
          </cell>
          <cell r="AC47">
            <v>2662</v>
          </cell>
          <cell r="AD47">
            <v>4550</v>
          </cell>
          <cell r="AE47">
            <v>1.70924117205109</v>
          </cell>
          <cell r="AF47">
            <v>3925</v>
          </cell>
          <cell r="AG47">
            <v>2500</v>
          </cell>
          <cell r="AH47">
            <v>0.636942675159236</v>
          </cell>
          <cell r="AI47">
            <v>6502</v>
          </cell>
          <cell r="AJ47">
            <v>7000</v>
          </cell>
          <cell r="AK47">
            <v>1.07659181790218</v>
          </cell>
          <cell r="AL47">
            <v>5611</v>
          </cell>
          <cell r="AM47">
            <v>2622</v>
          </cell>
          <cell r="AN47">
            <v>0.467296382106576</v>
          </cell>
          <cell r="AO47">
            <v>4805</v>
          </cell>
          <cell r="AP47">
            <v>4329</v>
          </cell>
          <cell r="AQ47">
            <v>0.900936524453694</v>
          </cell>
          <cell r="AR47">
            <v>3867</v>
          </cell>
          <cell r="AS47">
            <v>2900</v>
          </cell>
          <cell r="AT47">
            <v>0.749935350400827</v>
          </cell>
          <cell r="AU47">
            <v>3391</v>
          </cell>
          <cell r="AV47">
            <v>3108</v>
          </cell>
          <cell r="AW47">
            <v>0.916543792391625</v>
          </cell>
          <cell r="AX47">
            <v>3469</v>
          </cell>
          <cell r="AY47">
            <v>4000</v>
          </cell>
          <cell r="AZ47">
            <v>1.15307004900548</v>
          </cell>
          <cell r="BA47">
            <v>3665</v>
          </cell>
          <cell r="BB47">
            <v>4284</v>
          </cell>
          <cell r="BC47">
            <v>1.16889495225102</v>
          </cell>
          <cell r="BD47">
            <v>8007</v>
          </cell>
          <cell r="BE47">
            <v>5810</v>
          </cell>
          <cell r="BF47">
            <v>0.725615086799051</v>
          </cell>
          <cell r="BG47">
            <v>7787</v>
          </cell>
        </row>
        <row r="48">
          <cell r="C48" t="str">
            <v>H4681020200A0</v>
          </cell>
          <cell r="D48" t="str">
            <v>SHT0000779</v>
          </cell>
        </row>
        <row r="48">
          <cell r="AA48">
            <v>956</v>
          </cell>
          <cell r="AB48" t="e">
            <v>#DIV/0!</v>
          </cell>
          <cell r="AC48">
            <v>1895</v>
          </cell>
          <cell r="AD48">
            <v>1144</v>
          </cell>
          <cell r="AE48">
            <v>0.603693931398417</v>
          </cell>
          <cell r="AF48">
            <v>2743</v>
          </cell>
          <cell r="AG48">
            <v>2519</v>
          </cell>
          <cell r="AH48">
            <v>0.918337586584032</v>
          </cell>
          <cell r="AI48">
            <v>4669</v>
          </cell>
          <cell r="AJ48">
            <v>4600</v>
          </cell>
          <cell r="AK48">
            <v>0.985221674876847</v>
          </cell>
          <cell r="AL48">
            <v>4120</v>
          </cell>
          <cell r="AM48">
            <v>1606</v>
          </cell>
          <cell r="AN48">
            <v>0.389805825242718</v>
          </cell>
          <cell r="AO48">
            <v>3552</v>
          </cell>
          <cell r="AP48">
            <v>2636</v>
          </cell>
          <cell r="AQ48">
            <v>0.742117117117117</v>
          </cell>
          <cell r="AR48">
            <v>2729</v>
          </cell>
          <cell r="AS48">
            <v>1560</v>
          </cell>
          <cell r="AT48">
            <v>0.571637962623672</v>
          </cell>
          <cell r="AU48">
            <v>2381</v>
          </cell>
          <cell r="AV48">
            <v>2077</v>
          </cell>
          <cell r="AW48">
            <v>0.872322553548929</v>
          </cell>
          <cell r="AX48">
            <v>2570</v>
          </cell>
          <cell r="AY48">
            <v>2700</v>
          </cell>
          <cell r="AZ48">
            <v>1.05058365758755</v>
          </cell>
          <cell r="BA48">
            <v>2672</v>
          </cell>
          <cell r="BB48">
            <v>2864</v>
          </cell>
          <cell r="BC48">
            <v>1.07185628742515</v>
          </cell>
          <cell r="BD48">
            <v>5164</v>
          </cell>
          <cell r="BE48">
            <v>3780</v>
          </cell>
          <cell r="BF48">
            <v>0.731990704879938</v>
          </cell>
          <cell r="BG48">
            <v>5815</v>
          </cell>
        </row>
        <row r="49">
          <cell r="C49" t="str">
            <v>H4704010310A0</v>
          </cell>
          <cell r="D49" t="str">
            <v>SHT0000781</v>
          </cell>
        </row>
        <row r="49">
          <cell r="AA49">
            <v>0</v>
          </cell>
          <cell r="AB49" t="e">
            <v>#DIV/0!</v>
          </cell>
          <cell r="AC49">
            <v>490</v>
          </cell>
          <cell r="AD49">
            <v>228</v>
          </cell>
          <cell r="AE49">
            <v>0.46530612244898</v>
          </cell>
          <cell r="AF49">
            <v>768</v>
          </cell>
          <cell r="AG49">
            <v>618</v>
          </cell>
          <cell r="AH49">
            <v>0.8046875</v>
          </cell>
          <cell r="AI49">
            <v>874</v>
          </cell>
          <cell r="AJ49">
            <v>1032</v>
          </cell>
          <cell r="AK49">
            <v>1.18077803203661</v>
          </cell>
          <cell r="AL49">
            <v>138</v>
          </cell>
          <cell r="AM49">
            <v>100</v>
          </cell>
          <cell r="AN49">
            <v>0.72463768115942</v>
          </cell>
          <cell r="AO49">
            <v>11</v>
          </cell>
          <cell r="AP49">
            <v>104</v>
          </cell>
          <cell r="AQ49">
            <v>9.45454545454546</v>
          </cell>
          <cell r="AR49">
            <v>289</v>
          </cell>
          <cell r="AS49">
            <v>384</v>
          </cell>
          <cell r="AT49">
            <v>1.32871972318339</v>
          </cell>
          <cell r="AU49">
            <v>101</v>
          </cell>
          <cell r="AV49">
            <v>96</v>
          </cell>
          <cell r="AW49">
            <v>0.95049504950495</v>
          </cell>
          <cell r="AX49">
            <v>96</v>
          </cell>
        </row>
        <row r="49">
          <cell r="AZ49">
            <v>0</v>
          </cell>
          <cell r="BA49">
            <v>192</v>
          </cell>
          <cell r="BB49">
            <v>96</v>
          </cell>
          <cell r="BC49">
            <v>0.5</v>
          </cell>
          <cell r="BD49">
            <v>300</v>
          </cell>
          <cell r="BE49">
            <v>378</v>
          </cell>
          <cell r="BF49">
            <v>1.26</v>
          </cell>
          <cell r="BG49">
            <v>384</v>
          </cell>
        </row>
        <row r="50">
          <cell r="C50" t="str">
            <v>H4704010320A0</v>
          </cell>
          <cell r="D50" t="str">
            <v>SHT0000782</v>
          </cell>
        </row>
        <row r="50">
          <cell r="AA50">
            <v>0</v>
          </cell>
          <cell r="AB50" t="e">
            <v>#DIV/0!</v>
          </cell>
          <cell r="AC50">
            <v>490</v>
          </cell>
          <cell r="AD50">
            <v>228</v>
          </cell>
          <cell r="AE50">
            <v>0.46530612244898</v>
          </cell>
          <cell r="AF50">
            <v>768</v>
          </cell>
          <cell r="AG50">
            <v>618</v>
          </cell>
          <cell r="AH50">
            <v>0.8046875</v>
          </cell>
          <cell r="AI50">
            <v>874</v>
          </cell>
          <cell r="AJ50">
            <v>1032</v>
          </cell>
          <cell r="AK50">
            <v>1.18077803203661</v>
          </cell>
          <cell r="AL50">
            <v>138</v>
          </cell>
          <cell r="AM50">
            <v>100</v>
          </cell>
          <cell r="AN50">
            <v>0.72463768115942</v>
          </cell>
          <cell r="AO50">
            <v>11</v>
          </cell>
          <cell r="AP50">
            <v>104</v>
          </cell>
          <cell r="AQ50">
            <v>9.45454545454546</v>
          </cell>
          <cell r="AR50">
            <v>289</v>
          </cell>
          <cell r="AS50">
            <v>384</v>
          </cell>
          <cell r="AT50">
            <v>1.32871972318339</v>
          </cell>
          <cell r="AU50">
            <v>101</v>
          </cell>
          <cell r="AV50">
            <v>96</v>
          </cell>
          <cell r="AW50">
            <v>0.95049504950495</v>
          </cell>
          <cell r="AX50">
            <v>96</v>
          </cell>
        </row>
        <row r="50">
          <cell r="AZ50">
            <v>0</v>
          </cell>
          <cell r="BA50">
            <v>192</v>
          </cell>
          <cell r="BB50">
            <v>96</v>
          </cell>
          <cell r="BC50">
            <v>0.5</v>
          </cell>
          <cell r="BD50">
            <v>300</v>
          </cell>
          <cell r="BE50">
            <v>378</v>
          </cell>
          <cell r="BF50">
            <v>1.26</v>
          </cell>
          <cell r="BG50">
            <v>384</v>
          </cell>
        </row>
        <row r="51">
          <cell r="C51" t="str">
            <v>H4704010301A0</v>
          </cell>
          <cell r="D51" t="str">
            <v>SHT0000783</v>
          </cell>
        </row>
        <row r="51">
          <cell r="AA51">
            <v>684</v>
          </cell>
          <cell r="AB51" t="e">
            <v>#DIV/0!</v>
          </cell>
          <cell r="AC51">
            <v>462</v>
          </cell>
          <cell r="AD51">
            <v>444</v>
          </cell>
          <cell r="AE51">
            <v>0.961038961038961</v>
          </cell>
          <cell r="AF51">
            <v>587</v>
          </cell>
          <cell r="AG51">
            <v>764</v>
          </cell>
          <cell r="AH51">
            <v>1.3015332197615</v>
          </cell>
          <cell r="AI51">
            <v>1173</v>
          </cell>
          <cell r="AJ51">
            <v>1200</v>
          </cell>
          <cell r="AK51">
            <v>1.0230179028133</v>
          </cell>
          <cell r="AL51">
            <v>1451</v>
          </cell>
          <cell r="AM51">
            <v>942</v>
          </cell>
          <cell r="AN51">
            <v>0.64920744314266</v>
          </cell>
          <cell r="AO51">
            <v>1051</v>
          </cell>
          <cell r="AP51">
            <v>927</v>
          </cell>
          <cell r="AQ51">
            <v>0.882017126546147</v>
          </cell>
          <cell r="AR51">
            <v>1209</v>
          </cell>
          <cell r="AS51">
            <v>204</v>
          </cell>
          <cell r="AT51">
            <v>0.168734491315136</v>
          </cell>
          <cell r="AU51">
            <v>1136</v>
          </cell>
          <cell r="AV51">
            <v>761</v>
          </cell>
          <cell r="AW51">
            <v>0.669894366197183</v>
          </cell>
          <cell r="AX51">
            <v>371</v>
          </cell>
          <cell r="AY51">
            <v>174</v>
          </cell>
          <cell r="AZ51">
            <v>0.46900269541779</v>
          </cell>
          <cell r="BA51">
            <v>1090</v>
          </cell>
          <cell r="BB51">
            <v>697</v>
          </cell>
          <cell r="BC51">
            <v>0.639449541284404</v>
          </cell>
          <cell r="BD51">
            <v>1216</v>
          </cell>
          <cell r="BE51">
            <v>912</v>
          </cell>
          <cell r="BF51">
            <v>0.75</v>
          </cell>
          <cell r="BG51">
            <v>872</v>
          </cell>
        </row>
        <row r="52">
          <cell r="C52" t="str">
            <v>H4704010402A0</v>
          </cell>
          <cell r="D52" t="str">
            <v>SHT0000784</v>
          </cell>
        </row>
        <row r="52">
          <cell r="AA52">
            <v>684</v>
          </cell>
          <cell r="AB52" t="e">
            <v>#DIV/0!</v>
          </cell>
          <cell r="AC52">
            <v>462</v>
          </cell>
          <cell r="AD52">
            <v>444</v>
          </cell>
          <cell r="AE52">
            <v>0.961038961038961</v>
          </cell>
          <cell r="AF52">
            <v>587</v>
          </cell>
          <cell r="AG52">
            <v>764</v>
          </cell>
          <cell r="AH52">
            <v>1.3015332197615</v>
          </cell>
          <cell r="AI52">
            <v>1173</v>
          </cell>
          <cell r="AJ52">
            <v>1200</v>
          </cell>
          <cell r="AK52">
            <v>1.0230179028133</v>
          </cell>
          <cell r="AL52">
            <v>1451</v>
          </cell>
          <cell r="AM52">
            <v>942</v>
          </cell>
          <cell r="AN52">
            <v>0.64920744314266</v>
          </cell>
          <cell r="AO52">
            <v>1051</v>
          </cell>
          <cell r="AP52">
            <v>927</v>
          </cell>
          <cell r="AQ52">
            <v>0.882017126546147</v>
          </cell>
          <cell r="AR52">
            <v>1209</v>
          </cell>
          <cell r="AS52">
            <v>204</v>
          </cell>
          <cell r="AT52">
            <v>0.168734491315136</v>
          </cell>
          <cell r="AU52">
            <v>1136</v>
          </cell>
          <cell r="AV52">
            <v>761</v>
          </cell>
          <cell r="AW52">
            <v>0.669894366197183</v>
          </cell>
          <cell r="AX52">
            <v>371</v>
          </cell>
          <cell r="AY52">
            <v>174</v>
          </cell>
          <cell r="AZ52">
            <v>0.46900269541779</v>
          </cell>
          <cell r="BA52">
            <v>1090</v>
          </cell>
          <cell r="BB52">
            <v>697</v>
          </cell>
          <cell r="BC52">
            <v>0.639449541284404</v>
          </cell>
          <cell r="BD52">
            <v>1216</v>
          </cell>
          <cell r="BE52">
            <v>912</v>
          </cell>
          <cell r="BF52">
            <v>0.75</v>
          </cell>
          <cell r="BG52">
            <v>872</v>
          </cell>
        </row>
        <row r="53">
          <cell r="C53" t="str">
            <v>B00007347_IB11</v>
          </cell>
          <cell r="D53" t="str">
            <v>SHT0000953</v>
          </cell>
        </row>
        <row r="53">
          <cell r="F53">
            <v>2632</v>
          </cell>
          <cell r="G53">
            <v>2633</v>
          </cell>
          <cell r="H53">
            <v>1.00037993920973</v>
          </cell>
          <cell r="I53">
            <v>3250</v>
          </cell>
          <cell r="J53">
            <v>0.234333459931637</v>
          </cell>
          <cell r="K53">
            <v>3953</v>
          </cell>
          <cell r="L53">
            <v>1.21630769230769</v>
          </cell>
          <cell r="M53">
            <v>3511</v>
          </cell>
          <cell r="N53">
            <v>-0.11181381229446</v>
          </cell>
          <cell r="O53">
            <v>3580</v>
          </cell>
          <cell r="P53">
            <v>1.01965252064939</v>
          </cell>
          <cell r="Q53">
            <v>3560</v>
          </cell>
          <cell r="R53">
            <v>3542</v>
          </cell>
          <cell r="S53">
            <v>0.994943820224719</v>
          </cell>
          <cell r="T53">
            <v>2760</v>
          </cell>
          <cell r="U53">
            <v>2572</v>
          </cell>
          <cell r="V53">
            <v>0.931884057971014</v>
          </cell>
          <cell r="W53">
            <v>2760</v>
          </cell>
          <cell r="X53">
            <v>341</v>
          </cell>
          <cell r="Y53">
            <v>0.123550724637681</v>
          </cell>
          <cell r="Z53">
            <v>1520</v>
          </cell>
        </row>
        <row r="53">
          <cell r="AB53">
            <v>3</v>
          </cell>
          <cell r="AC53">
            <v>910</v>
          </cell>
          <cell r="AD53">
            <v>108</v>
          </cell>
          <cell r="AE53">
            <v>0.118681318681319</v>
          </cell>
          <cell r="AF53">
            <v>500</v>
          </cell>
          <cell r="AG53">
            <v>240</v>
          </cell>
          <cell r="AH53">
            <v>0.48</v>
          </cell>
          <cell r="AI53">
            <v>1500</v>
          </cell>
          <cell r="AJ53">
            <v>1863</v>
          </cell>
          <cell r="AK53">
            <v>1.242</v>
          </cell>
          <cell r="AL53">
            <v>2406</v>
          </cell>
          <cell r="AM53">
            <v>2370</v>
          </cell>
          <cell r="AN53">
            <v>0.985037406483791</v>
          </cell>
          <cell r="AO53">
            <v>2543</v>
          </cell>
          <cell r="AP53">
            <v>2640</v>
          </cell>
          <cell r="AQ53">
            <v>1.03814392449862</v>
          </cell>
          <cell r="AR53">
            <v>2923</v>
          </cell>
          <cell r="AS53">
            <v>2806</v>
          </cell>
          <cell r="AT53">
            <v>0.959972630858707</v>
          </cell>
          <cell r="AU53">
            <v>2550</v>
          </cell>
          <cell r="AV53">
            <v>2806</v>
          </cell>
          <cell r="AW53">
            <v>1.10039215686275</v>
          </cell>
        </row>
        <row r="53">
          <cell r="AY53">
            <v>408</v>
          </cell>
          <cell r="AZ53" t="e">
            <v>#DIV/0!</v>
          </cell>
          <cell r="BA53">
            <v>600</v>
          </cell>
          <cell r="BB53">
            <v>444</v>
          </cell>
          <cell r="BC53">
            <v>0.74</v>
          </cell>
          <cell r="BD53">
            <v>1000</v>
          </cell>
          <cell r="BE53">
            <v>1052</v>
          </cell>
          <cell r="BF53">
            <v>1.052</v>
          </cell>
          <cell r="BG53">
            <v>1456</v>
          </cell>
        </row>
        <row r="54">
          <cell r="C54" t="str">
            <v>B00007325_IB11</v>
          </cell>
          <cell r="D54" t="str">
            <v>SHT0000946</v>
          </cell>
        </row>
        <row r="54">
          <cell r="F54">
            <v>2632</v>
          </cell>
          <cell r="G54">
            <v>2633</v>
          </cell>
          <cell r="H54">
            <v>1.00037993920973</v>
          </cell>
          <cell r="I54">
            <v>3250</v>
          </cell>
          <cell r="J54">
            <v>0.234333459931637</v>
          </cell>
          <cell r="K54">
            <v>3953</v>
          </cell>
          <cell r="L54">
            <v>1.21630769230769</v>
          </cell>
          <cell r="M54">
            <v>3511</v>
          </cell>
          <cell r="N54">
            <v>-0.11181381229446</v>
          </cell>
          <cell r="O54">
            <v>3580</v>
          </cell>
          <cell r="P54">
            <v>1.01965252064939</v>
          </cell>
          <cell r="Q54">
            <v>3560</v>
          </cell>
          <cell r="R54">
            <v>3542</v>
          </cell>
          <cell r="S54">
            <v>0.994943820224719</v>
          </cell>
          <cell r="T54">
            <v>2760</v>
          </cell>
          <cell r="U54">
            <v>2572</v>
          </cell>
          <cell r="V54">
            <v>0.931884057971014</v>
          </cell>
          <cell r="W54">
            <v>2760</v>
          </cell>
          <cell r="X54">
            <v>341</v>
          </cell>
          <cell r="Y54">
            <v>0.123550724637681</v>
          </cell>
          <cell r="Z54">
            <v>1520</v>
          </cell>
        </row>
        <row r="54">
          <cell r="AB54">
            <v>3</v>
          </cell>
          <cell r="AC54">
            <v>910</v>
          </cell>
          <cell r="AD54">
            <v>108</v>
          </cell>
          <cell r="AE54">
            <v>0.118681318681319</v>
          </cell>
          <cell r="AF54">
            <v>500</v>
          </cell>
          <cell r="AG54">
            <v>240</v>
          </cell>
          <cell r="AH54">
            <v>0.48</v>
          </cell>
          <cell r="AI54">
            <v>1500</v>
          </cell>
          <cell r="AJ54">
            <v>1863</v>
          </cell>
          <cell r="AK54">
            <v>1.242</v>
          </cell>
          <cell r="AL54">
            <v>2406</v>
          </cell>
          <cell r="AM54">
            <v>2370</v>
          </cell>
          <cell r="AN54">
            <v>0.985037406483791</v>
          </cell>
          <cell r="AO54">
            <v>2543</v>
          </cell>
          <cell r="AP54">
            <v>2640</v>
          </cell>
          <cell r="AQ54">
            <v>1.03814392449862</v>
          </cell>
          <cell r="AR54">
            <v>2923</v>
          </cell>
          <cell r="AS54">
            <v>2806</v>
          </cell>
          <cell r="AT54">
            <v>0.959972630858707</v>
          </cell>
          <cell r="AU54">
            <v>2550</v>
          </cell>
          <cell r="AV54">
            <v>2806</v>
          </cell>
          <cell r="AW54">
            <v>1.10039215686275</v>
          </cell>
        </row>
        <row r="54">
          <cell r="AY54">
            <v>408</v>
          </cell>
          <cell r="AZ54" t="e">
            <v>#DIV/0!</v>
          </cell>
          <cell r="BA54">
            <v>600</v>
          </cell>
          <cell r="BB54">
            <v>444</v>
          </cell>
          <cell r="BC54">
            <v>0.74</v>
          </cell>
          <cell r="BD54">
            <v>1000</v>
          </cell>
          <cell r="BE54">
            <v>1052</v>
          </cell>
          <cell r="BF54">
            <v>1.052</v>
          </cell>
          <cell r="BG54">
            <v>1456</v>
          </cell>
        </row>
        <row r="55">
          <cell r="C55" t="str">
            <v>B00042703_IB11</v>
          </cell>
          <cell r="D55" t="str">
            <v>SCS0012163</v>
          </cell>
        </row>
        <row r="55">
          <cell r="BF55" t="e">
            <v>#DIV/0!</v>
          </cell>
          <cell r="BG55">
            <v>750</v>
          </cell>
        </row>
        <row r="56">
          <cell r="C56" t="str">
            <v>B00042701_IB11</v>
          </cell>
          <cell r="D56" t="str">
            <v>SCS0012159</v>
          </cell>
        </row>
        <row r="56">
          <cell r="BF56" t="e">
            <v>#DIV/0!</v>
          </cell>
          <cell r="BG56">
            <v>750</v>
          </cell>
        </row>
        <row r="57">
          <cell r="C57" t="str">
            <v>B00022659_IB11</v>
          </cell>
          <cell r="D57" t="str">
            <v>SCS0006613</v>
          </cell>
        </row>
        <row r="57">
          <cell r="F57">
            <v>20</v>
          </cell>
          <cell r="G57">
            <v>51</v>
          </cell>
          <cell r="H57">
            <v>2.55</v>
          </cell>
          <cell r="I57">
            <v>100</v>
          </cell>
          <cell r="J57">
            <v>0.96078431372549</v>
          </cell>
          <cell r="K57">
            <v>42</v>
          </cell>
          <cell r="L57">
            <v>0.42</v>
          </cell>
          <cell r="M57">
            <v>100</v>
          </cell>
          <cell r="N57">
            <v>1.38095238095238</v>
          </cell>
          <cell r="O57">
            <v>35</v>
          </cell>
          <cell r="P57">
            <v>0.35</v>
          </cell>
          <cell r="Q57">
            <v>100</v>
          </cell>
          <cell r="R57">
            <v>47</v>
          </cell>
          <cell r="S57">
            <v>0.47</v>
          </cell>
          <cell r="T57">
            <v>100</v>
          </cell>
          <cell r="U57">
            <v>35</v>
          </cell>
          <cell r="V57">
            <v>0.35</v>
          </cell>
          <cell r="W57">
            <v>150</v>
          </cell>
          <cell r="X57">
            <v>94</v>
          </cell>
          <cell r="Y57">
            <v>0.626666666666667</v>
          </cell>
          <cell r="Z57">
            <v>100</v>
          </cell>
        </row>
        <row r="57">
          <cell r="AB57">
            <v>48</v>
          </cell>
          <cell r="AC57">
            <v>70</v>
          </cell>
          <cell r="AD57">
            <v>10</v>
          </cell>
          <cell r="AE57">
            <v>0.142857142857143</v>
          </cell>
        </row>
        <row r="57">
          <cell r="AG57">
            <v>3</v>
          </cell>
          <cell r="AH57" t="e">
            <v>#DIV/0!</v>
          </cell>
        </row>
        <row r="57">
          <cell r="AJ57">
            <v>7</v>
          </cell>
          <cell r="AK57" t="e">
            <v>#DIV/0!</v>
          </cell>
          <cell r="AL57">
            <v>50</v>
          </cell>
          <cell r="AM57">
            <v>4</v>
          </cell>
          <cell r="AN57">
            <v>0.08</v>
          </cell>
          <cell r="AO57">
            <v>20</v>
          </cell>
          <cell r="AP57">
            <v>16</v>
          </cell>
          <cell r="AQ57">
            <v>0.8</v>
          </cell>
          <cell r="AR57">
            <v>33</v>
          </cell>
          <cell r="AS57">
            <v>31</v>
          </cell>
          <cell r="AT57">
            <v>0.939393939393939</v>
          </cell>
          <cell r="AU57">
            <v>30</v>
          </cell>
          <cell r="AV57">
            <v>31</v>
          </cell>
          <cell r="AW57">
            <v>1.03333333333333</v>
          </cell>
        </row>
        <row r="57">
          <cell r="AY57">
            <v>15</v>
          </cell>
          <cell r="AZ57" t="e">
            <v>#DIV/0!</v>
          </cell>
          <cell r="BA57">
            <v>15</v>
          </cell>
          <cell r="BB57">
            <v>14</v>
          </cell>
          <cell r="BC57">
            <v>0.933333333333333</v>
          </cell>
          <cell r="BD57">
            <v>20</v>
          </cell>
          <cell r="BE57">
            <v>14</v>
          </cell>
          <cell r="BF57">
            <v>0.7</v>
          </cell>
          <cell r="BG57">
            <v>50</v>
          </cell>
        </row>
        <row r="58">
          <cell r="C58" t="str">
            <v>A9609109520</v>
          </cell>
          <cell r="D58" t="str">
            <v>SHT0011947</v>
          </cell>
        </row>
        <row r="58">
          <cell r="AU58">
            <v>150</v>
          </cell>
          <cell r="AV58">
            <v>108</v>
          </cell>
          <cell r="AW58">
            <v>0.72</v>
          </cell>
          <cell r="AX58">
            <v>144</v>
          </cell>
          <cell r="AY58">
            <v>102</v>
          </cell>
          <cell r="AZ58">
            <v>0.708333333333333</v>
          </cell>
          <cell r="BA58">
            <v>348</v>
          </cell>
          <cell r="BB58">
            <v>114</v>
          </cell>
          <cell r="BC58">
            <v>0.327586206896552</v>
          </cell>
          <cell r="BD58">
            <v>342</v>
          </cell>
          <cell r="BE58">
            <v>41</v>
          </cell>
          <cell r="BF58">
            <v>0.119883040935673</v>
          </cell>
          <cell r="BG58">
            <v>162</v>
          </cell>
        </row>
        <row r="59">
          <cell r="C59" t="str">
            <v>A9609109920</v>
          </cell>
          <cell r="D59" t="str">
            <v>SHT0011951</v>
          </cell>
        </row>
        <row r="59">
          <cell r="AU59">
            <v>30</v>
          </cell>
          <cell r="AV59">
            <v>36</v>
          </cell>
          <cell r="AW59">
            <v>1.2</v>
          </cell>
          <cell r="AX59">
            <v>54</v>
          </cell>
          <cell r="AY59">
            <v>216</v>
          </cell>
          <cell r="AZ59">
            <v>4</v>
          </cell>
          <cell r="BA59">
            <v>174</v>
          </cell>
          <cell r="BB59">
            <v>148</v>
          </cell>
          <cell r="BC59">
            <v>0.850574712643678</v>
          </cell>
          <cell r="BD59">
            <v>526</v>
          </cell>
          <cell r="BE59">
            <v>444</v>
          </cell>
          <cell r="BF59">
            <v>0.844106463878327</v>
          </cell>
          <cell r="BG59">
            <v>426</v>
          </cell>
        </row>
        <row r="60">
          <cell r="C60" t="str">
            <v>A9609109620</v>
          </cell>
          <cell r="D60" t="str">
            <v>SHT0011948</v>
          </cell>
        </row>
        <row r="60">
          <cell r="AV60">
            <v>6</v>
          </cell>
          <cell r="AW60" t="e">
            <v>#DIV/0!</v>
          </cell>
          <cell r="AX60">
            <v>12</v>
          </cell>
          <cell r="AY60">
            <v>6</v>
          </cell>
          <cell r="AZ60">
            <v>0.5</v>
          </cell>
          <cell r="BA60">
            <v>0</v>
          </cell>
          <cell r="BB60">
            <v>0</v>
          </cell>
          <cell r="BC60" t="e">
            <v>#DIV/0!</v>
          </cell>
          <cell r="BD60">
            <v>180</v>
          </cell>
          <cell r="BE60">
            <v>24</v>
          </cell>
          <cell r="BF60">
            <v>0.133333333333333</v>
          </cell>
          <cell r="BG60">
            <v>30</v>
          </cell>
        </row>
        <row r="61">
          <cell r="C61" t="str">
            <v>A9609109820</v>
          </cell>
          <cell r="D61" t="str">
            <v>SHT0011950</v>
          </cell>
        </row>
        <row r="61">
          <cell r="AW61" t="e">
            <v>#DIV/0!</v>
          </cell>
        </row>
        <row r="61">
          <cell r="AZ61" t="e">
            <v>#DIV/0!</v>
          </cell>
          <cell r="BA61">
            <v>0</v>
          </cell>
          <cell r="BB61">
            <v>0</v>
          </cell>
          <cell r="BC61" t="e">
            <v>#DIV/0!</v>
          </cell>
          <cell r="BD61">
            <v>0</v>
          </cell>
        </row>
        <row r="61">
          <cell r="BF61" t="e">
            <v>#DIV/0!</v>
          </cell>
        </row>
        <row r="62">
          <cell r="C62" t="str">
            <v>A9609109720</v>
          </cell>
          <cell r="D62" t="str">
            <v>SHT0011949</v>
          </cell>
        </row>
        <row r="62">
          <cell r="AU62">
            <v>72</v>
          </cell>
          <cell r="AV62">
            <v>42</v>
          </cell>
          <cell r="AW62">
            <v>0.583333333333333</v>
          </cell>
          <cell r="AX62">
            <v>90</v>
          </cell>
          <cell r="AY62">
            <v>152</v>
          </cell>
          <cell r="AZ62">
            <v>1.68888888888889</v>
          </cell>
          <cell r="BA62">
            <v>186</v>
          </cell>
          <cell r="BB62">
            <v>82</v>
          </cell>
          <cell r="BC62">
            <v>0.440860215053763</v>
          </cell>
          <cell r="BD62">
            <v>292</v>
          </cell>
          <cell r="BE62">
            <v>204</v>
          </cell>
          <cell r="BF62">
            <v>0.698630136986301</v>
          </cell>
          <cell r="BG62">
            <v>246</v>
          </cell>
        </row>
        <row r="63">
          <cell r="C63" t="str">
            <v>A9609103909</v>
          </cell>
          <cell r="D63" t="str">
            <v>SHT0011952</v>
          </cell>
        </row>
        <row r="63">
          <cell r="AU63">
            <v>210</v>
          </cell>
          <cell r="AV63">
            <v>144</v>
          </cell>
          <cell r="AW63">
            <v>0.685714285714286</v>
          </cell>
          <cell r="AX63">
            <v>210</v>
          </cell>
          <cell r="AY63">
            <v>162</v>
          </cell>
          <cell r="AZ63">
            <v>0.771428571428571</v>
          </cell>
          <cell r="BA63">
            <v>372</v>
          </cell>
          <cell r="BB63">
            <v>198</v>
          </cell>
          <cell r="BC63">
            <v>0.532258064516129</v>
          </cell>
          <cell r="BD63">
            <v>534</v>
          </cell>
          <cell r="BE63">
            <v>67</v>
          </cell>
          <cell r="BF63">
            <v>0.125468164794007</v>
          </cell>
          <cell r="BG63">
            <v>294</v>
          </cell>
        </row>
        <row r="64">
          <cell r="C64" t="str">
            <v>A9609100753</v>
          </cell>
          <cell r="D64" t="str">
            <v>SHT0015616</v>
          </cell>
        </row>
        <row r="64">
          <cell r="AV64">
            <v>0</v>
          </cell>
          <cell r="AW64" t="e">
            <v>#DIV/0!</v>
          </cell>
          <cell r="AX64">
            <v>54</v>
          </cell>
          <cell r="AY64">
            <v>60</v>
          </cell>
          <cell r="AZ64">
            <v>1.11111111111111</v>
          </cell>
          <cell r="BA64">
            <v>132</v>
          </cell>
          <cell r="BB64">
            <v>96</v>
          </cell>
          <cell r="BC64">
            <v>0.727272727272727</v>
          </cell>
          <cell r="BD64">
            <v>192</v>
          </cell>
          <cell r="BE64">
            <v>162</v>
          </cell>
          <cell r="BF64">
            <v>0.84375</v>
          </cell>
          <cell r="BG64">
            <v>210</v>
          </cell>
        </row>
        <row r="65">
          <cell r="C65">
            <v>5179100001</v>
          </cell>
          <cell r="D65" t="str">
            <v>SHT0014298</v>
          </cell>
        </row>
        <row r="65">
          <cell r="AU65">
            <v>1</v>
          </cell>
          <cell r="AV65">
            <v>1</v>
          </cell>
          <cell r="AW65">
            <v>1</v>
          </cell>
        </row>
        <row r="65">
          <cell r="AZ65" t="e">
            <v>#DIV/0!</v>
          </cell>
          <cell r="BA65">
            <v>1</v>
          </cell>
          <cell r="BB65">
            <v>1</v>
          </cell>
          <cell r="BC65">
            <v>1</v>
          </cell>
        </row>
        <row r="65">
          <cell r="BE65">
            <v>5</v>
          </cell>
          <cell r="BF65" t="e">
            <v>#DIV/0!</v>
          </cell>
        </row>
        <row r="66">
          <cell r="C66">
            <v>5179100101</v>
          </cell>
          <cell r="D66" t="str">
            <v>SHT0014373</v>
          </cell>
        </row>
        <row r="66">
          <cell r="AU66">
            <v>164</v>
          </cell>
          <cell r="AV66">
            <v>167</v>
          </cell>
          <cell r="AW66">
            <v>1.01829268292683</v>
          </cell>
        </row>
        <row r="66">
          <cell r="AZ66" t="e">
            <v>#DIV/0!</v>
          </cell>
          <cell r="BA66">
            <v>350</v>
          </cell>
          <cell r="BB66">
            <v>190</v>
          </cell>
          <cell r="BC66">
            <v>0.542857142857143</v>
          </cell>
          <cell r="BD66">
            <v>160</v>
          </cell>
          <cell r="BE66">
            <v>20</v>
          </cell>
          <cell r="BF66">
            <v>0.125</v>
          </cell>
          <cell r="BG66">
            <v>131</v>
          </cell>
        </row>
        <row r="67">
          <cell r="C67">
            <v>5179100201</v>
          </cell>
          <cell r="D67" t="str">
            <v>SHT0014374</v>
          </cell>
        </row>
        <row r="67">
          <cell r="BA67">
            <v>2</v>
          </cell>
          <cell r="BB67">
            <v>2</v>
          </cell>
          <cell r="BC67">
            <v>1</v>
          </cell>
        </row>
        <row r="67">
          <cell r="BE67">
            <v>4</v>
          </cell>
          <cell r="BF67" t="e">
            <v>#DIV/0!</v>
          </cell>
        </row>
        <row r="68">
          <cell r="C68">
            <v>5179100103</v>
          </cell>
          <cell r="D68" t="str">
            <v>SHT0014311</v>
          </cell>
        </row>
        <row r="68">
          <cell r="BA68">
            <v>2</v>
          </cell>
          <cell r="BB68">
            <v>2</v>
          </cell>
          <cell r="BC68">
            <v>1</v>
          </cell>
        </row>
        <row r="68">
          <cell r="BE68">
            <v>4</v>
          </cell>
          <cell r="BF68" t="e">
            <v>#DIV/0!</v>
          </cell>
        </row>
        <row r="69">
          <cell r="C69">
            <v>5179100003</v>
          </cell>
          <cell r="D69" t="str">
            <v>SHT0014382</v>
          </cell>
        </row>
        <row r="69">
          <cell r="AU69">
            <v>165</v>
          </cell>
          <cell r="AV69">
            <v>165</v>
          </cell>
          <cell r="AW69">
            <v>1</v>
          </cell>
        </row>
        <row r="69">
          <cell r="AZ69" t="e">
            <v>#DIV/0!</v>
          </cell>
          <cell r="BA69">
            <v>351</v>
          </cell>
          <cell r="BB69">
            <v>185</v>
          </cell>
          <cell r="BC69">
            <v>0.527065527065527</v>
          </cell>
          <cell r="BD69">
            <v>160</v>
          </cell>
          <cell r="BE69">
            <v>25</v>
          </cell>
          <cell r="BF69">
            <v>0.15625</v>
          </cell>
          <cell r="BG69">
            <v>131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全年交付计划分析"/>
      <sheetName val="11月（签字版） "/>
      <sheetName val="10月（签字版）  (增补)"/>
      <sheetName val="9月增补（签字版）-1"/>
      <sheetName val="10月（签字版） "/>
      <sheetName val="9月（签字版） (增补)"/>
      <sheetName val="9月（签字版）"/>
      <sheetName val="9月（签字版） "/>
      <sheetName val="新项目计划"/>
      <sheetName val="图表"/>
    </sheetNames>
    <sheetDataSet>
      <sheetData sheetId="0" refreshError="1"/>
      <sheetData sheetId="1" refreshError="1">
        <row r="1">
          <cell r="AI1" t="str">
            <v>制  成</v>
          </cell>
          <cell r="AJ1" t="str">
            <v>合 计</v>
          </cell>
        </row>
        <row r="2">
          <cell r="AI2" t="str">
            <v>刘秀娟</v>
          </cell>
        </row>
        <row r="3">
          <cell r="D3" t="str">
            <v>图号</v>
          </cell>
          <cell r="E3" t="str">
            <v>QAD码</v>
          </cell>
          <cell r="F3" t="str">
            <v>备注</v>
          </cell>
          <cell r="G3" t="str">
            <v>1月销售计划</v>
          </cell>
          <cell r="H3" t="str">
            <v>1月发货</v>
          </cell>
          <cell r="I3" t="str">
            <v>1月计划准确率</v>
          </cell>
          <cell r="J3" t="str">
            <v>2月销售计划</v>
          </cell>
          <cell r="K3" t="str">
            <v>2月发货数量</v>
          </cell>
          <cell r="L3" t="str">
            <v>2月计划准确率</v>
          </cell>
          <cell r="M3" t="str">
            <v>3月销售计划</v>
          </cell>
          <cell r="N3" t="str">
            <v>3月发货数量</v>
          </cell>
          <cell r="O3" t="str">
            <v>3月计划准确率</v>
          </cell>
          <cell r="P3" t="str">
            <v>4月销售计划</v>
          </cell>
          <cell r="Q3" t="str">
            <v>4月发货数量</v>
          </cell>
          <cell r="R3" t="str">
            <v>计划准确率</v>
          </cell>
          <cell r="S3" t="str">
            <v>5月销售计划</v>
          </cell>
          <cell r="T3" t="str">
            <v>发货数量</v>
          </cell>
          <cell r="U3" t="str">
            <v>计划准确率</v>
          </cell>
          <cell r="V3" t="str">
            <v>6月销售计划</v>
          </cell>
          <cell r="W3" t="str">
            <v>6月发货数量</v>
          </cell>
          <cell r="X3" t="str">
            <v>计划准确率</v>
          </cell>
          <cell r="Y3" t="str">
            <v>7月销售计划</v>
          </cell>
          <cell r="Z3" t="str">
            <v>7月发货数量</v>
          </cell>
          <cell r="AA3" t="str">
            <v>8月销售计划</v>
          </cell>
          <cell r="AB3" t="str">
            <v>8月发货数量</v>
          </cell>
          <cell r="AC3" t="str">
            <v>计划准确率</v>
          </cell>
          <cell r="AD3" t="str">
            <v>9月计划</v>
          </cell>
          <cell r="AE3" t="str">
            <v>9月发货数量</v>
          </cell>
          <cell r="AF3" t="str">
            <v>计划准确率</v>
          </cell>
          <cell r="AG3" t="str">
            <v>10月预示计划</v>
          </cell>
          <cell r="AH3" t="str">
            <v>10月发货数量</v>
          </cell>
          <cell r="AI3" t="str">
            <v>计划准确率</v>
          </cell>
          <cell r="AJ3" t="str">
            <v>11月预示计划</v>
          </cell>
        </row>
        <row r="5">
          <cell r="D5" t="str">
            <v>M4681010101A0</v>
          </cell>
          <cell r="E5" t="str">
            <v>SHT0000108</v>
          </cell>
          <cell r="F5" t="str">
            <v>中重卡</v>
          </cell>
          <cell r="G5">
            <v>50</v>
          </cell>
        </row>
        <row r="5">
          <cell r="I5">
            <v>0</v>
          </cell>
          <cell r="J5">
            <v>50</v>
          </cell>
          <cell r="K5">
            <v>34</v>
          </cell>
          <cell r="L5">
            <v>0.68</v>
          </cell>
          <cell r="M5">
            <v>100</v>
          </cell>
          <cell r="N5">
            <v>190</v>
          </cell>
          <cell r="O5">
            <v>1.9</v>
          </cell>
          <cell r="P5">
            <v>110</v>
          </cell>
          <cell r="Q5">
            <v>98</v>
          </cell>
          <cell r="R5">
            <v>0.890909090909091</v>
          </cell>
          <cell r="S5">
            <v>80</v>
          </cell>
          <cell r="T5">
            <v>40</v>
          </cell>
          <cell r="U5">
            <v>0.5</v>
          </cell>
          <cell r="V5">
            <v>100</v>
          </cell>
          <cell r="W5">
            <v>50</v>
          </cell>
          <cell r="X5">
            <v>0.5</v>
          </cell>
          <cell r="Y5">
            <v>80</v>
          </cell>
          <cell r="Z5">
            <v>80</v>
          </cell>
          <cell r="AA5">
            <v>80</v>
          </cell>
          <cell r="AB5">
            <v>27</v>
          </cell>
          <cell r="AC5">
            <v>0.3375</v>
          </cell>
          <cell r="AD5">
            <v>20</v>
          </cell>
          <cell r="AE5">
            <v>40</v>
          </cell>
          <cell r="AF5">
            <v>2</v>
          </cell>
          <cell r="AG5">
            <v>50</v>
          </cell>
          <cell r="AH5">
            <v>46</v>
          </cell>
          <cell r="AI5">
            <v>0.92</v>
          </cell>
          <cell r="AJ5">
            <v>90</v>
          </cell>
        </row>
        <row r="6">
          <cell r="D6" t="str">
            <v>M4681020101A0</v>
          </cell>
          <cell r="E6" t="str">
            <v>SHT0000111</v>
          </cell>
        </row>
        <row r="6">
          <cell r="G6">
            <v>850</v>
          </cell>
          <cell r="H6">
            <v>457</v>
          </cell>
          <cell r="I6">
            <v>0.537647058823529</v>
          </cell>
          <cell r="J6">
            <v>650</v>
          </cell>
          <cell r="K6">
            <v>372</v>
          </cell>
          <cell r="L6">
            <v>0.572307692307692</v>
          </cell>
          <cell r="M6">
            <v>600</v>
          </cell>
          <cell r="N6">
            <v>470</v>
          </cell>
          <cell r="O6">
            <v>0.783333333333333</v>
          </cell>
          <cell r="P6">
            <v>460</v>
          </cell>
          <cell r="Q6">
            <v>234</v>
          </cell>
          <cell r="R6">
            <v>0.508695652173913</v>
          </cell>
          <cell r="S6">
            <v>150</v>
          </cell>
          <cell r="T6">
            <v>203</v>
          </cell>
          <cell r="U6">
            <v>1.35333333333333</v>
          </cell>
          <cell r="V6">
            <v>300</v>
          </cell>
          <cell r="W6">
            <v>109</v>
          </cell>
          <cell r="X6">
            <v>0.363333333333333</v>
          </cell>
          <cell r="Y6">
            <v>200</v>
          </cell>
          <cell r="Z6">
            <v>220</v>
          </cell>
          <cell r="AA6">
            <v>200</v>
          </cell>
          <cell r="AB6">
            <v>307</v>
          </cell>
          <cell r="AC6">
            <v>1.535</v>
          </cell>
          <cell r="AD6">
            <v>320</v>
          </cell>
          <cell r="AE6">
            <v>137</v>
          </cell>
          <cell r="AF6">
            <v>0.428125</v>
          </cell>
          <cell r="AG6">
            <v>410</v>
          </cell>
          <cell r="AH6">
            <v>236</v>
          </cell>
          <cell r="AI6">
            <v>0.575609756097561</v>
          </cell>
          <cell r="AJ6">
            <v>430</v>
          </cell>
        </row>
        <row r="7">
          <cell r="D7" t="str">
            <v>M4704010200A0</v>
          </cell>
          <cell r="E7" t="str">
            <v>SHT0000113</v>
          </cell>
        </row>
        <row r="7">
          <cell r="G7">
            <v>800</v>
          </cell>
          <cell r="H7">
            <v>697</v>
          </cell>
          <cell r="I7">
            <v>0.87125</v>
          </cell>
          <cell r="J7">
            <v>650</v>
          </cell>
          <cell r="K7">
            <v>642</v>
          </cell>
          <cell r="L7">
            <v>0.987692307692308</v>
          </cell>
          <cell r="M7">
            <v>1000</v>
          </cell>
          <cell r="N7">
            <v>740</v>
          </cell>
          <cell r="O7">
            <v>0.74</v>
          </cell>
          <cell r="P7">
            <v>980</v>
          </cell>
          <cell r="Q7">
            <v>401</v>
          </cell>
          <cell r="R7">
            <v>0.409183673469388</v>
          </cell>
          <cell r="S7">
            <v>550</v>
          </cell>
          <cell r="T7">
            <v>400</v>
          </cell>
          <cell r="U7">
            <v>0.727272727272727</v>
          </cell>
          <cell r="V7">
            <v>750</v>
          </cell>
          <cell r="W7">
            <v>200</v>
          </cell>
          <cell r="X7">
            <v>0.266666666666667</v>
          </cell>
          <cell r="Y7">
            <v>750</v>
          </cell>
          <cell r="Z7">
            <v>650</v>
          </cell>
          <cell r="AA7">
            <v>750</v>
          </cell>
          <cell r="AB7">
            <v>186</v>
          </cell>
          <cell r="AC7">
            <v>0.248</v>
          </cell>
          <cell r="AD7">
            <v>700</v>
          </cell>
          <cell r="AE7">
            <v>330</v>
          </cell>
          <cell r="AF7">
            <v>0.471428571428571</v>
          </cell>
          <cell r="AG7">
            <v>840</v>
          </cell>
          <cell r="AH7">
            <v>500</v>
          </cell>
          <cell r="AI7">
            <v>0.595238095238095</v>
          </cell>
          <cell r="AJ7">
            <v>850</v>
          </cell>
        </row>
        <row r="8">
          <cell r="D8" t="str">
            <v>M4681010104A0</v>
          </cell>
          <cell r="E8" t="str">
            <v>SHT0000110</v>
          </cell>
        </row>
        <row r="8">
          <cell r="G8">
            <v>800</v>
          </cell>
          <cell r="H8">
            <v>500</v>
          </cell>
          <cell r="I8">
            <v>0.625</v>
          </cell>
          <cell r="J8">
            <v>600</v>
          </cell>
          <cell r="K8">
            <v>343</v>
          </cell>
          <cell r="L8">
            <v>0.571666666666667</v>
          </cell>
          <cell r="M8">
            <v>550</v>
          </cell>
          <cell r="N8">
            <v>280</v>
          </cell>
          <cell r="O8">
            <v>0.509090909090909</v>
          </cell>
          <cell r="P8">
            <v>350</v>
          </cell>
          <cell r="Q8">
            <v>103</v>
          </cell>
          <cell r="R8">
            <v>0.294285714285714</v>
          </cell>
          <cell r="S8">
            <v>70</v>
          </cell>
          <cell r="T8">
            <v>150</v>
          </cell>
          <cell r="U8">
            <v>2.14285714285714</v>
          </cell>
          <cell r="V8">
            <v>200</v>
          </cell>
          <cell r="W8">
            <v>70</v>
          </cell>
          <cell r="X8">
            <v>0.35</v>
          </cell>
          <cell r="Y8">
            <v>120</v>
          </cell>
          <cell r="Z8">
            <v>190</v>
          </cell>
          <cell r="AA8">
            <v>120</v>
          </cell>
          <cell r="AB8">
            <v>280</v>
          </cell>
          <cell r="AC8">
            <v>2.33333333333333</v>
          </cell>
          <cell r="AD8">
            <v>300</v>
          </cell>
          <cell r="AE8">
            <v>135</v>
          </cell>
          <cell r="AF8">
            <v>0.45</v>
          </cell>
          <cell r="AG8">
            <v>360</v>
          </cell>
          <cell r="AH8">
            <v>190</v>
          </cell>
          <cell r="AI8">
            <v>0.527777777777778</v>
          </cell>
          <cell r="AJ8">
            <v>340</v>
          </cell>
        </row>
        <row r="9">
          <cell r="D9" t="str">
            <v>M4681010102A0</v>
          </cell>
          <cell r="E9" t="str">
            <v>SHT0000109</v>
          </cell>
        </row>
        <row r="9">
          <cell r="G9">
            <v>20</v>
          </cell>
          <cell r="H9">
            <v>48</v>
          </cell>
          <cell r="I9">
            <v>2.4</v>
          </cell>
          <cell r="J9">
            <v>0</v>
          </cell>
          <cell r="K9">
            <v>6</v>
          </cell>
          <cell r="L9" t="e">
            <v>#DIV/0!</v>
          </cell>
          <cell r="M9">
            <v>0</v>
          </cell>
          <cell r="N9">
            <v>40</v>
          </cell>
          <cell r="O9" t="e">
            <v>#DIV/0!</v>
          </cell>
          <cell r="P9">
            <v>50</v>
          </cell>
          <cell r="Q9">
            <v>0</v>
          </cell>
          <cell r="R9">
            <v>0</v>
          </cell>
          <cell r="S9">
            <v>10</v>
          </cell>
          <cell r="T9">
            <v>0</v>
          </cell>
          <cell r="U9">
            <v>0</v>
          </cell>
          <cell r="V9">
            <v>20</v>
          </cell>
          <cell r="W9">
            <v>18</v>
          </cell>
          <cell r="X9">
            <v>0.9</v>
          </cell>
          <cell r="Y9">
            <v>20</v>
          </cell>
          <cell r="Z9">
            <v>32</v>
          </cell>
          <cell r="AA9">
            <v>20</v>
          </cell>
        </row>
        <row r="9">
          <cell r="AC9">
            <v>0</v>
          </cell>
          <cell r="AD9">
            <v>20</v>
          </cell>
          <cell r="AE9">
            <v>0</v>
          </cell>
          <cell r="AF9">
            <v>0</v>
          </cell>
          <cell r="AG9">
            <v>25</v>
          </cell>
          <cell r="AH9">
            <v>0</v>
          </cell>
          <cell r="AI9">
            <v>0</v>
          </cell>
          <cell r="AJ9">
            <v>25</v>
          </cell>
        </row>
        <row r="10">
          <cell r="D10" t="str">
            <v>M4681020103A0</v>
          </cell>
          <cell r="E10" t="str">
            <v>SHT0000112</v>
          </cell>
        </row>
        <row r="10">
          <cell r="G10">
            <v>20</v>
          </cell>
          <cell r="H10">
            <v>50</v>
          </cell>
          <cell r="I10">
            <v>2.5</v>
          </cell>
          <cell r="J10">
            <v>0</v>
          </cell>
          <cell r="K10">
            <v>0</v>
          </cell>
          <cell r="L10" t="e">
            <v>#DIV/0!</v>
          </cell>
          <cell r="M10">
            <v>0</v>
          </cell>
          <cell r="N10">
            <v>40</v>
          </cell>
          <cell r="O10" t="e">
            <v>#DIV/0!</v>
          </cell>
          <cell r="P10">
            <v>50</v>
          </cell>
          <cell r="Q10">
            <v>8</v>
          </cell>
          <cell r="R10">
            <v>0.16</v>
          </cell>
          <cell r="S10">
            <v>10</v>
          </cell>
          <cell r="T10">
            <v>0</v>
          </cell>
          <cell r="U10">
            <v>0</v>
          </cell>
          <cell r="V10">
            <v>20</v>
          </cell>
          <cell r="W10">
            <v>20</v>
          </cell>
          <cell r="X10">
            <v>1</v>
          </cell>
          <cell r="Y10">
            <v>20</v>
          </cell>
          <cell r="Z10">
            <v>29</v>
          </cell>
          <cell r="AA10">
            <v>20</v>
          </cell>
        </row>
        <row r="10">
          <cell r="AC10">
            <v>0</v>
          </cell>
          <cell r="AD10">
            <v>20</v>
          </cell>
          <cell r="AE10">
            <v>2</v>
          </cell>
          <cell r="AF10">
            <v>0.1</v>
          </cell>
          <cell r="AG10">
            <v>25</v>
          </cell>
          <cell r="AH10">
            <v>0</v>
          </cell>
          <cell r="AI10">
            <v>0</v>
          </cell>
          <cell r="AJ10">
            <v>25</v>
          </cell>
        </row>
        <row r="11">
          <cell r="D11" t="str">
            <v>L1681010104A0</v>
          </cell>
          <cell r="E11" t="str">
            <v>SLT0001297</v>
          </cell>
          <cell r="F11" t="str">
            <v>老M4</v>
          </cell>
          <cell r="G11">
            <v>850</v>
          </cell>
          <cell r="H11">
            <v>749</v>
          </cell>
          <cell r="I11">
            <v>0.881176470588235</v>
          </cell>
          <cell r="J11">
            <v>500</v>
          </cell>
          <cell r="K11">
            <v>1045</v>
          </cell>
          <cell r="L11">
            <v>2.09</v>
          </cell>
          <cell r="M11">
            <v>1400</v>
          </cell>
          <cell r="N11">
            <v>1352</v>
          </cell>
          <cell r="O11">
            <v>0.965714285714286</v>
          </cell>
          <cell r="P11">
            <v>1500</v>
          </cell>
          <cell r="Q11">
            <v>712</v>
          </cell>
          <cell r="R11">
            <v>0.474666666666667</v>
          </cell>
          <cell r="S11">
            <v>850</v>
          </cell>
          <cell r="T11">
            <v>697</v>
          </cell>
          <cell r="U11">
            <v>0.82</v>
          </cell>
          <cell r="V11">
            <v>850</v>
          </cell>
          <cell r="W11">
            <v>715</v>
          </cell>
          <cell r="X11">
            <v>0.841176470588235</v>
          </cell>
          <cell r="Y11">
            <v>1000</v>
          </cell>
          <cell r="Z11">
            <v>822</v>
          </cell>
          <cell r="AA11">
            <v>1000</v>
          </cell>
          <cell r="AB11">
            <v>913</v>
          </cell>
          <cell r="AC11">
            <v>0.913</v>
          </cell>
          <cell r="AD11">
            <v>1100</v>
          </cell>
          <cell r="AE11">
            <v>500</v>
          </cell>
          <cell r="AF11">
            <v>0.454545454545455</v>
          </cell>
          <cell r="AG11">
            <v>1320</v>
          </cell>
          <cell r="AH11">
            <v>630</v>
          </cell>
          <cell r="AI11">
            <v>0.477272727272727</v>
          </cell>
          <cell r="AJ11">
            <v>1050</v>
          </cell>
        </row>
        <row r="12">
          <cell r="D12" t="str">
            <v>L168100000553</v>
          </cell>
          <cell r="E12" t="str">
            <v>SLT0011911</v>
          </cell>
        </row>
        <row r="12">
          <cell r="I12" t="e">
            <v>#DIV/0!</v>
          </cell>
        </row>
        <row r="12">
          <cell r="L12" t="e">
            <v>#DIV/0!</v>
          </cell>
        </row>
        <row r="12">
          <cell r="O12" t="e">
            <v>#N/A</v>
          </cell>
        </row>
        <row r="12">
          <cell r="R12" t="e">
            <v>#DIV/0!</v>
          </cell>
        </row>
        <row r="12">
          <cell r="U12" t="e">
            <v>#DIV/0!</v>
          </cell>
        </row>
        <row r="12">
          <cell r="AE12">
            <v>104</v>
          </cell>
          <cell r="AF12" t="e">
            <v>#DIV/0!</v>
          </cell>
          <cell r="AG12">
            <v>100</v>
          </cell>
          <cell r="AH12">
            <v>30</v>
          </cell>
          <cell r="AI12">
            <v>0.3</v>
          </cell>
          <cell r="AJ12">
            <v>140</v>
          </cell>
        </row>
        <row r="13">
          <cell r="D13" t="str">
            <v>L1681020112A0</v>
          </cell>
          <cell r="E13" t="str">
            <v>SLT0001299</v>
          </cell>
        </row>
        <row r="13">
          <cell r="G13">
            <v>600</v>
          </cell>
          <cell r="H13">
            <v>800</v>
          </cell>
          <cell r="I13">
            <v>1.33333333333333</v>
          </cell>
          <cell r="J13">
            <v>400</v>
          </cell>
          <cell r="K13">
            <v>518</v>
          </cell>
          <cell r="L13">
            <v>1.295</v>
          </cell>
          <cell r="M13">
            <v>1000</v>
          </cell>
          <cell r="N13">
            <v>1352</v>
          </cell>
          <cell r="O13">
            <v>1.352</v>
          </cell>
          <cell r="P13">
            <v>1200</v>
          </cell>
          <cell r="Q13">
            <v>334</v>
          </cell>
          <cell r="R13">
            <v>0.278333333333333</v>
          </cell>
          <cell r="S13">
            <v>450</v>
          </cell>
          <cell r="T13">
            <v>500</v>
          </cell>
          <cell r="U13">
            <v>1.11111111111111</v>
          </cell>
          <cell r="V13">
            <v>450</v>
          </cell>
          <cell r="W13">
            <v>372</v>
          </cell>
          <cell r="X13">
            <v>0.826666666666667</v>
          </cell>
          <cell r="Y13">
            <v>450</v>
          </cell>
          <cell r="Z13">
            <v>424</v>
          </cell>
          <cell r="AA13">
            <v>450</v>
          </cell>
          <cell r="AB13">
            <v>680</v>
          </cell>
          <cell r="AC13">
            <v>1.51111111111111</v>
          </cell>
          <cell r="AD13">
            <v>450</v>
          </cell>
          <cell r="AE13">
            <v>292</v>
          </cell>
          <cell r="AF13">
            <v>0.648888888888889</v>
          </cell>
          <cell r="AG13">
            <v>540</v>
          </cell>
          <cell r="AH13">
            <v>530</v>
          </cell>
          <cell r="AI13">
            <v>0.981481481481482</v>
          </cell>
          <cell r="AJ13">
            <v>500</v>
          </cell>
        </row>
        <row r="14">
          <cell r="D14" t="str">
            <v>L1681020114A0</v>
          </cell>
          <cell r="E14" t="str">
            <v>SLT0001300</v>
          </cell>
        </row>
        <row r="14">
          <cell r="G14">
            <v>400</v>
          </cell>
        </row>
        <row r="14">
          <cell r="I14">
            <v>0</v>
          </cell>
          <cell r="J14">
            <v>300</v>
          </cell>
          <cell r="K14">
            <v>770</v>
          </cell>
          <cell r="L14">
            <v>2.56666666666667</v>
          </cell>
          <cell r="M14">
            <v>1000</v>
          </cell>
          <cell r="N14">
            <v>860</v>
          </cell>
          <cell r="O14">
            <v>0.86</v>
          </cell>
          <cell r="P14">
            <v>800</v>
          </cell>
          <cell r="Q14">
            <v>530</v>
          </cell>
          <cell r="R14">
            <v>0.6625</v>
          </cell>
          <cell r="S14">
            <v>400</v>
          </cell>
          <cell r="T14">
            <v>367</v>
          </cell>
          <cell r="U14">
            <v>0.9175</v>
          </cell>
          <cell r="V14">
            <v>400</v>
          </cell>
          <cell r="W14">
            <v>550</v>
          </cell>
          <cell r="X14">
            <v>1.375</v>
          </cell>
          <cell r="Y14">
            <v>550</v>
          </cell>
          <cell r="Z14">
            <v>475</v>
          </cell>
          <cell r="AA14">
            <v>550</v>
          </cell>
          <cell r="AB14">
            <v>500</v>
          </cell>
          <cell r="AC14">
            <v>0.909090909090909</v>
          </cell>
          <cell r="AD14">
            <v>550</v>
          </cell>
          <cell r="AE14">
            <v>300</v>
          </cell>
          <cell r="AF14">
            <v>0.545454545454545</v>
          </cell>
          <cell r="AG14">
            <v>660</v>
          </cell>
          <cell r="AH14">
            <v>460</v>
          </cell>
          <cell r="AI14">
            <v>0.696969696969697</v>
          </cell>
          <cell r="AJ14">
            <v>550</v>
          </cell>
        </row>
        <row r="15">
          <cell r="D15" t="str">
            <v>L1681020116A0</v>
          </cell>
          <cell r="E15" t="str">
            <v>SLT0001954</v>
          </cell>
        </row>
        <row r="15">
          <cell r="I15" t="e">
            <v>#DIV/0!</v>
          </cell>
          <cell r="J15">
            <v>0</v>
          </cell>
          <cell r="K15">
            <v>0</v>
          </cell>
          <cell r="L15" t="e">
            <v>#DIV/0!</v>
          </cell>
          <cell r="M15">
            <v>100</v>
          </cell>
          <cell r="N15">
            <v>0</v>
          </cell>
          <cell r="O15">
            <v>0</v>
          </cell>
          <cell r="P15">
            <v>100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 t="e">
            <v>#DIV/0!</v>
          </cell>
        </row>
        <row r="15">
          <cell r="Z15">
            <v>0</v>
          </cell>
        </row>
        <row r="15">
          <cell r="AD15">
            <v>0</v>
          </cell>
          <cell r="AE15">
            <v>98</v>
          </cell>
          <cell r="AF15" t="e">
            <v>#DIV/0!</v>
          </cell>
          <cell r="AG15">
            <v>50</v>
          </cell>
          <cell r="AH15">
            <v>2</v>
          </cell>
          <cell r="AI15">
            <v>0.04</v>
          </cell>
          <cell r="AJ15">
            <v>40</v>
          </cell>
        </row>
        <row r="16">
          <cell r="D16" t="str">
            <v>L1681040104A0</v>
          </cell>
          <cell r="E16" t="str">
            <v>SLT0001301</v>
          </cell>
        </row>
        <row r="16">
          <cell r="G16">
            <v>60</v>
          </cell>
        </row>
        <row r="16">
          <cell r="I16">
            <v>0</v>
          </cell>
          <cell r="J16">
            <v>30</v>
          </cell>
          <cell r="K16">
            <v>158</v>
          </cell>
          <cell r="L16">
            <v>5.26666666666667</v>
          </cell>
          <cell r="M16">
            <v>150</v>
          </cell>
          <cell r="N16">
            <v>210</v>
          </cell>
          <cell r="O16">
            <v>1.4</v>
          </cell>
          <cell r="P16">
            <v>60</v>
          </cell>
          <cell r="Q16">
            <v>20</v>
          </cell>
          <cell r="R16">
            <v>0.333333333333333</v>
          </cell>
          <cell r="S16">
            <v>60</v>
          </cell>
          <cell r="T16">
            <v>0</v>
          </cell>
          <cell r="U16">
            <v>0</v>
          </cell>
          <cell r="V16">
            <v>40</v>
          </cell>
          <cell r="W16">
            <v>50</v>
          </cell>
          <cell r="X16">
            <v>1.25</v>
          </cell>
          <cell r="Y16">
            <v>50</v>
          </cell>
          <cell r="Z16">
            <v>100</v>
          </cell>
          <cell r="AA16">
            <v>50</v>
          </cell>
          <cell r="AB16">
            <v>7</v>
          </cell>
          <cell r="AC16">
            <v>0.14</v>
          </cell>
          <cell r="AD16">
            <v>50</v>
          </cell>
          <cell r="AE16">
            <v>35</v>
          </cell>
          <cell r="AF16">
            <v>0.7</v>
          </cell>
          <cell r="AG16">
            <v>60</v>
          </cell>
          <cell r="AH16">
            <v>0</v>
          </cell>
          <cell r="AI16">
            <v>0</v>
          </cell>
          <cell r="AJ16">
            <v>40</v>
          </cell>
        </row>
        <row r="17">
          <cell r="D17" t="str">
            <v>L1681040106A0</v>
          </cell>
          <cell r="E17" t="str">
            <v>SLT0001302</v>
          </cell>
        </row>
        <row r="17">
          <cell r="G17">
            <v>50</v>
          </cell>
        </row>
        <row r="17">
          <cell r="I17">
            <v>0</v>
          </cell>
          <cell r="J17">
            <v>30</v>
          </cell>
          <cell r="K17">
            <v>100</v>
          </cell>
          <cell r="L17">
            <v>3.33333333333333</v>
          </cell>
          <cell r="M17">
            <v>150</v>
          </cell>
          <cell r="N17">
            <v>110</v>
          </cell>
          <cell r="O17">
            <v>0.733333333333333</v>
          </cell>
          <cell r="P17">
            <v>50</v>
          </cell>
          <cell r="Q17">
            <v>30</v>
          </cell>
          <cell r="R17">
            <v>0.6</v>
          </cell>
          <cell r="S17">
            <v>40</v>
          </cell>
          <cell r="T17">
            <v>0</v>
          </cell>
          <cell r="U17">
            <v>0</v>
          </cell>
          <cell r="V17">
            <v>40</v>
          </cell>
          <cell r="W17">
            <v>50</v>
          </cell>
          <cell r="X17">
            <v>1.25</v>
          </cell>
          <cell r="Y17">
            <v>50</v>
          </cell>
          <cell r="Z17">
            <v>50</v>
          </cell>
          <cell r="AA17">
            <v>50</v>
          </cell>
        </row>
        <row r="17">
          <cell r="AC17">
            <v>0</v>
          </cell>
          <cell r="AD17">
            <v>50</v>
          </cell>
          <cell r="AE17">
            <v>75</v>
          </cell>
          <cell r="AF17">
            <v>1.5</v>
          </cell>
          <cell r="AG17">
            <v>60</v>
          </cell>
          <cell r="AH17">
            <v>40</v>
          </cell>
          <cell r="AI17">
            <v>0.666666666666667</v>
          </cell>
          <cell r="AJ17">
            <v>40</v>
          </cell>
        </row>
        <row r="18">
          <cell r="D18" t="str">
            <v>1B18069100652</v>
          </cell>
          <cell r="E18" t="str">
            <v>SLT0001140</v>
          </cell>
          <cell r="F18" t="str">
            <v>M3</v>
          </cell>
        </row>
        <row r="18">
          <cell r="I18" t="e">
            <v>#DIV/0!</v>
          </cell>
          <cell r="J18">
            <v>0</v>
          </cell>
          <cell r="K18">
            <v>0</v>
          </cell>
          <cell r="L18" t="e">
            <v>#DIV/0!</v>
          </cell>
          <cell r="M18">
            <v>0</v>
          </cell>
          <cell r="N18">
            <v>0</v>
          </cell>
          <cell r="O18" t="e">
            <v>#DIV/0!</v>
          </cell>
          <cell r="P18">
            <v>10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 t="e">
            <v>#DIV/0!</v>
          </cell>
        </row>
        <row r="18">
          <cell r="AD18">
            <v>0</v>
          </cell>
          <cell r="AE18">
            <v>0</v>
          </cell>
          <cell r="AF18" t="e">
            <v>#DIV/0!</v>
          </cell>
          <cell r="AG18">
            <v>0</v>
          </cell>
          <cell r="AH18">
            <v>0</v>
          </cell>
          <cell r="AI18" t="e">
            <v>#DIV/0!</v>
          </cell>
          <cell r="AJ18">
            <v>0</v>
          </cell>
        </row>
        <row r="19">
          <cell r="D19" t="str">
            <v>L0681010020A0</v>
          </cell>
          <cell r="E19" t="str">
            <v>SLT0001266</v>
          </cell>
        </row>
        <row r="19">
          <cell r="AJ19">
            <v>2</v>
          </cell>
        </row>
        <row r="20">
          <cell r="D20" t="str">
            <v>L0681040100A0</v>
          </cell>
          <cell r="E20" t="str">
            <v>SLT0001293</v>
          </cell>
        </row>
        <row r="20">
          <cell r="I20" t="e">
            <v>#DIV/0!</v>
          </cell>
        </row>
        <row r="20">
          <cell r="L20" t="e">
            <v>#DIV/0!</v>
          </cell>
        </row>
        <row r="20">
          <cell r="O20" t="e">
            <v>#N/A</v>
          </cell>
        </row>
        <row r="20">
          <cell r="R20" t="e">
            <v>#DIV/0!</v>
          </cell>
        </row>
        <row r="20">
          <cell r="U20" t="e">
            <v>#DIV/0!</v>
          </cell>
        </row>
        <row r="20">
          <cell r="AE20">
            <v>1</v>
          </cell>
          <cell r="AF20" t="e">
            <v>#DIV/0!</v>
          </cell>
          <cell r="AG20">
            <v>5</v>
          </cell>
          <cell r="AH20">
            <v>0</v>
          </cell>
          <cell r="AI20">
            <v>0</v>
          </cell>
          <cell r="AJ20">
            <v>0</v>
          </cell>
        </row>
        <row r="21">
          <cell r="D21" t="str">
            <v>L0681020119A0</v>
          </cell>
          <cell r="E21" t="str">
            <v>SLT0001286</v>
          </cell>
        </row>
        <row r="21">
          <cell r="I21" t="e">
            <v>#DIV/0!</v>
          </cell>
          <cell r="J21">
            <v>0</v>
          </cell>
          <cell r="K21">
            <v>0</v>
          </cell>
          <cell r="L21" t="e">
            <v>#DIV/0!</v>
          </cell>
          <cell r="M21">
            <v>0</v>
          </cell>
          <cell r="N21">
            <v>0</v>
          </cell>
          <cell r="O21" t="e">
            <v>#DIV/0!</v>
          </cell>
          <cell r="P21">
            <v>20</v>
          </cell>
          <cell r="Q21">
            <v>170</v>
          </cell>
          <cell r="R21">
            <v>8.5</v>
          </cell>
          <cell r="S21">
            <v>120</v>
          </cell>
          <cell r="T21">
            <v>0</v>
          </cell>
          <cell r="U21">
            <v>0</v>
          </cell>
          <cell r="V21">
            <v>60</v>
          </cell>
        </row>
        <row r="21">
          <cell r="X21">
            <v>0</v>
          </cell>
          <cell r="Y21">
            <v>40</v>
          </cell>
        </row>
        <row r="21">
          <cell r="AA21">
            <v>40</v>
          </cell>
        </row>
        <row r="21">
          <cell r="AC21">
            <v>0</v>
          </cell>
          <cell r="AD21">
            <v>0</v>
          </cell>
          <cell r="AE21">
            <v>0</v>
          </cell>
          <cell r="AF21" t="e">
            <v>#DIV/0!</v>
          </cell>
          <cell r="AG21">
            <v>0</v>
          </cell>
          <cell r="AH21">
            <v>0</v>
          </cell>
          <cell r="AI21" t="e">
            <v>#DIV/0!</v>
          </cell>
          <cell r="AJ21">
            <v>0</v>
          </cell>
        </row>
        <row r="22">
          <cell r="D22" t="str">
            <v>L168100000109</v>
          </cell>
          <cell r="E22" t="str">
            <v>SLT0010966</v>
          </cell>
          <cell r="F22" t="str">
            <v>中期改款</v>
          </cell>
        </row>
        <row r="22">
          <cell r="I22" t="e">
            <v>#DIV/0!</v>
          </cell>
          <cell r="J22">
            <v>1205</v>
          </cell>
          <cell r="K22">
            <v>0</v>
          </cell>
          <cell r="L22">
            <v>0</v>
          </cell>
          <cell r="M22">
            <v>1103</v>
          </cell>
          <cell r="N22">
            <v>210</v>
          </cell>
          <cell r="O22">
            <v>0.190389845874887</v>
          </cell>
          <cell r="P22">
            <v>1000</v>
          </cell>
          <cell r="Q22">
            <v>66</v>
          </cell>
          <cell r="R22">
            <v>0.066</v>
          </cell>
          <cell r="S22">
            <v>20</v>
          </cell>
          <cell r="T22">
            <v>0</v>
          </cell>
          <cell r="U22">
            <v>0</v>
          </cell>
          <cell r="V22">
            <v>20</v>
          </cell>
          <cell r="W22">
            <v>0</v>
          </cell>
        </row>
        <row r="22">
          <cell r="Y22">
            <v>30</v>
          </cell>
          <cell r="Z22">
            <v>74</v>
          </cell>
          <cell r="AA22">
            <v>180</v>
          </cell>
          <cell r="AB22">
            <v>56</v>
          </cell>
          <cell r="AC22">
            <v>0.311111111111111</v>
          </cell>
          <cell r="AD22">
            <v>80</v>
          </cell>
          <cell r="AE22">
            <v>24</v>
          </cell>
          <cell r="AF22">
            <v>0.3</v>
          </cell>
          <cell r="AG22">
            <v>296</v>
          </cell>
          <cell r="AH22">
            <v>0</v>
          </cell>
          <cell r="AI22">
            <v>0</v>
          </cell>
          <cell r="AJ22">
            <v>160</v>
          </cell>
        </row>
        <row r="23">
          <cell r="D23" t="str">
            <v>L168100000157</v>
          </cell>
          <cell r="E23" t="str">
            <v>SLT0010968</v>
          </cell>
        </row>
        <row r="23">
          <cell r="I23" t="e">
            <v>#DIV/0!</v>
          </cell>
          <cell r="J23">
            <v>40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 t="e">
            <v>#DIV/0!</v>
          </cell>
          <cell r="P23">
            <v>0</v>
          </cell>
          <cell r="Q23">
            <v>0</v>
          </cell>
          <cell r="R23" t="e">
            <v>#DIV/0!</v>
          </cell>
          <cell r="S23">
            <v>0</v>
          </cell>
          <cell r="T23">
            <v>0</v>
          </cell>
          <cell r="U23" t="e">
            <v>#DIV/0!</v>
          </cell>
          <cell r="V23">
            <v>0</v>
          </cell>
          <cell r="W23">
            <v>0</v>
          </cell>
        </row>
        <row r="23">
          <cell r="Z23">
            <v>0</v>
          </cell>
        </row>
        <row r="23">
          <cell r="AC23" t="e">
            <v>#DIV/0!</v>
          </cell>
        </row>
        <row r="23">
          <cell r="AE23">
            <v>0</v>
          </cell>
          <cell r="AF23" t="e">
            <v>#DIV/0!</v>
          </cell>
          <cell r="AG23">
            <v>0</v>
          </cell>
          <cell r="AH23">
            <v>0</v>
          </cell>
          <cell r="AI23" t="e">
            <v>#DIV/0!</v>
          </cell>
        </row>
        <row r="24">
          <cell r="D24" t="str">
            <v>L168100000349</v>
          </cell>
          <cell r="E24" t="str">
            <v>SLT0011399</v>
          </cell>
        </row>
        <row r="24">
          <cell r="I24" t="e">
            <v>#DIV/0!</v>
          </cell>
          <cell r="J24">
            <v>85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e">
            <v>#DIV/0!</v>
          </cell>
          <cell r="P24">
            <v>0</v>
          </cell>
          <cell r="Q24">
            <v>0</v>
          </cell>
          <cell r="R24" t="e">
            <v>#DIV/0!</v>
          </cell>
          <cell r="S24">
            <v>0</v>
          </cell>
          <cell r="T24">
            <v>0</v>
          </cell>
          <cell r="U24" t="e">
            <v>#DIV/0!</v>
          </cell>
          <cell r="V24">
            <v>0</v>
          </cell>
          <cell r="W24">
            <v>0</v>
          </cell>
        </row>
        <row r="24">
          <cell r="Z24">
            <v>0</v>
          </cell>
        </row>
        <row r="24">
          <cell r="AC24" t="e">
            <v>#DIV/0!</v>
          </cell>
        </row>
        <row r="24">
          <cell r="AE24">
            <v>0</v>
          </cell>
          <cell r="AF24" t="e">
            <v>#DIV/0!</v>
          </cell>
          <cell r="AG24">
            <v>0</v>
          </cell>
          <cell r="AH24">
            <v>0</v>
          </cell>
          <cell r="AI24" t="e">
            <v>#DIV/0!</v>
          </cell>
          <cell r="AJ24">
            <v>0</v>
          </cell>
        </row>
        <row r="25">
          <cell r="D25" t="str">
            <v>L168100000356</v>
          </cell>
          <cell r="E25" t="str">
            <v>SLT0011400</v>
          </cell>
        </row>
        <row r="25">
          <cell r="I25" t="e">
            <v>#DIV/0!</v>
          </cell>
          <cell r="J25">
            <v>45</v>
          </cell>
          <cell r="K25">
            <v>0</v>
          </cell>
          <cell r="L25">
            <v>0</v>
          </cell>
          <cell r="M25">
            <v>0</v>
          </cell>
          <cell r="N25">
            <v>20</v>
          </cell>
          <cell r="O25" t="e">
            <v>#DIV/0!</v>
          </cell>
          <cell r="P25">
            <v>50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 t="e">
            <v>#DIV/0!</v>
          </cell>
          <cell r="V25">
            <v>0</v>
          </cell>
          <cell r="W25">
            <v>0</v>
          </cell>
        </row>
        <row r="25">
          <cell r="Z25">
            <v>0</v>
          </cell>
        </row>
        <row r="25">
          <cell r="AC25" t="e">
            <v>#DIV/0!</v>
          </cell>
        </row>
        <row r="25">
          <cell r="AE25">
            <v>0</v>
          </cell>
          <cell r="AF25" t="e">
            <v>#DIV/0!</v>
          </cell>
          <cell r="AG25">
            <v>0</v>
          </cell>
          <cell r="AH25">
            <v>0</v>
          </cell>
          <cell r="AI25" t="e">
            <v>#DIV/0!</v>
          </cell>
          <cell r="AJ25">
            <v>0</v>
          </cell>
        </row>
        <row r="26">
          <cell r="D26" t="str">
            <v>L168100000351</v>
          </cell>
          <cell r="E26" t="str">
            <v>SLT0011403</v>
          </cell>
        </row>
        <row r="26">
          <cell r="I26" t="e">
            <v>#DIV/0!</v>
          </cell>
          <cell r="J26">
            <v>20</v>
          </cell>
          <cell r="K26">
            <v>0</v>
          </cell>
          <cell r="L26">
            <v>0</v>
          </cell>
          <cell r="M26">
            <v>0</v>
          </cell>
          <cell r="N26">
            <v>10</v>
          </cell>
          <cell r="O26" t="e">
            <v>#DIV/0!</v>
          </cell>
          <cell r="P26">
            <v>30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 t="e">
            <v>#DIV/0!</v>
          </cell>
          <cell r="V26">
            <v>0</v>
          </cell>
          <cell r="W26">
            <v>0</v>
          </cell>
        </row>
        <row r="26">
          <cell r="Z26">
            <v>0</v>
          </cell>
        </row>
        <row r="26">
          <cell r="AC26" t="e">
            <v>#DIV/0!</v>
          </cell>
        </row>
        <row r="26">
          <cell r="AE26">
            <v>0</v>
          </cell>
          <cell r="AF26" t="e">
            <v>#DIV/0!</v>
          </cell>
          <cell r="AG26">
            <v>0</v>
          </cell>
          <cell r="AH26">
            <v>0</v>
          </cell>
          <cell r="AI26" t="e">
            <v>#DIV/0!</v>
          </cell>
          <cell r="AJ26">
            <v>0</v>
          </cell>
        </row>
        <row r="27">
          <cell r="D27" t="str">
            <v>L168100000350</v>
          </cell>
          <cell r="E27" t="str">
            <v>SLT0011402</v>
          </cell>
        </row>
        <row r="27">
          <cell r="I27" t="e">
            <v>#DIV/0!</v>
          </cell>
          <cell r="J27">
            <v>10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e">
            <v>#DIV/0!</v>
          </cell>
          <cell r="P27">
            <v>0</v>
          </cell>
          <cell r="Q27">
            <v>0</v>
          </cell>
          <cell r="R27" t="e">
            <v>#DIV/0!</v>
          </cell>
          <cell r="S27">
            <v>0</v>
          </cell>
          <cell r="T27">
            <v>0</v>
          </cell>
          <cell r="U27" t="e">
            <v>#DIV/0!</v>
          </cell>
          <cell r="V27">
            <v>0</v>
          </cell>
          <cell r="W27">
            <v>0</v>
          </cell>
        </row>
        <row r="27">
          <cell r="Z27">
            <v>0</v>
          </cell>
        </row>
        <row r="27">
          <cell r="AC27" t="e">
            <v>#DIV/0!</v>
          </cell>
        </row>
        <row r="27">
          <cell r="AE27">
            <v>0</v>
          </cell>
          <cell r="AF27" t="e">
            <v>#DIV/0!</v>
          </cell>
          <cell r="AG27">
            <v>0</v>
          </cell>
          <cell r="AH27">
            <v>0</v>
          </cell>
          <cell r="AI27" t="e">
            <v>#DIV/0!</v>
          </cell>
          <cell r="AJ27">
            <v>0</v>
          </cell>
        </row>
        <row r="28">
          <cell r="D28" t="str">
            <v>L168100000194</v>
          </cell>
          <cell r="E28" t="str">
            <v>SLT0011401</v>
          </cell>
        </row>
        <row r="28">
          <cell r="I28" t="e">
            <v>#DIV/0!</v>
          </cell>
          <cell r="J28">
            <v>20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e">
            <v>#DIV/0!</v>
          </cell>
          <cell r="P28">
            <v>0</v>
          </cell>
          <cell r="Q28">
            <v>0</v>
          </cell>
          <cell r="R28" t="e">
            <v>#DIV/0!</v>
          </cell>
          <cell r="S28">
            <v>0</v>
          </cell>
          <cell r="T28">
            <v>0</v>
          </cell>
          <cell r="U28" t="e">
            <v>#DIV/0!</v>
          </cell>
          <cell r="V28">
            <v>0</v>
          </cell>
          <cell r="W28">
            <v>0</v>
          </cell>
        </row>
        <row r="28">
          <cell r="Z28">
            <v>0</v>
          </cell>
        </row>
        <row r="28">
          <cell r="AC28" t="e">
            <v>#DIV/0!</v>
          </cell>
        </row>
        <row r="28">
          <cell r="AE28">
            <v>0</v>
          </cell>
          <cell r="AF28" t="e">
            <v>#DIV/0!</v>
          </cell>
          <cell r="AG28">
            <v>0</v>
          </cell>
          <cell r="AH28">
            <v>0</v>
          </cell>
          <cell r="AI28" t="e">
            <v>#DIV/0!</v>
          </cell>
          <cell r="AJ28">
            <v>0</v>
          </cell>
        </row>
        <row r="29">
          <cell r="D29" t="str">
            <v>L168100000146</v>
          </cell>
          <cell r="E29" t="str">
            <v>SLT0010854</v>
          </cell>
        </row>
        <row r="29">
          <cell r="I29" t="e">
            <v>#DIV/0!</v>
          </cell>
          <cell r="J29">
            <v>0</v>
          </cell>
          <cell r="K29">
            <v>0</v>
          </cell>
          <cell r="L29" t="e">
            <v>#DIV/0!</v>
          </cell>
          <cell r="M29">
            <v>0</v>
          </cell>
          <cell r="N29">
            <v>138</v>
          </cell>
          <cell r="O29" t="e">
            <v>#DIV/0!</v>
          </cell>
          <cell r="P29">
            <v>47</v>
          </cell>
          <cell r="Q29">
            <v>77</v>
          </cell>
          <cell r="R29">
            <v>1.63829787234043</v>
          </cell>
          <cell r="S29">
            <v>20</v>
          </cell>
          <cell r="T29">
            <v>156</v>
          </cell>
          <cell r="U29">
            <v>7.8</v>
          </cell>
          <cell r="V29">
            <v>20</v>
          </cell>
          <cell r="W29">
            <v>59</v>
          </cell>
        </row>
        <row r="29">
          <cell r="Y29">
            <v>20</v>
          </cell>
          <cell r="Z29">
            <v>90</v>
          </cell>
          <cell r="AA29">
            <v>130</v>
          </cell>
          <cell r="AB29">
            <v>88</v>
          </cell>
          <cell r="AC29">
            <v>0.676923076923077</v>
          </cell>
          <cell r="AD29">
            <v>80</v>
          </cell>
          <cell r="AE29">
            <v>68</v>
          </cell>
          <cell r="AF29">
            <v>0.85</v>
          </cell>
          <cell r="AG29">
            <v>540</v>
          </cell>
          <cell r="AH29">
            <v>200</v>
          </cell>
          <cell r="AI29">
            <v>0.37037037037037</v>
          </cell>
          <cell r="AJ29">
            <v>580</v>
          </cell>
        </row>
        <row r="30">
          <cell r="D30" t="str">
            <v>L168100000161</v>
          </cell>
          <cell r="E30" t="str">
            <v>SLT0010970</v>
          </cell>
        </row>
        <row r="30">
          <cell r="I30" t="e">
            <v>#DIV/0!</v>
          </cell>
        </row>
        <row r="30">
          <cell r="L30" t="e">
            <v>#DIV/0!</v>
          </cell>
        </row>
        <row r="30">
          <cell r="O30" t="e">
            <v>#N/A</v>
          </cell>
        </row>
        <row r="30">
          <cell r="R30" t="e">
            <v>#DIV/0!</v>
          </cell>
        </row>
        <row r="30">
          <cell r="U30" t="e">
            <v>#DIV/0!</v>
          </cell>
        </row>
        <row r="30">
          <cell r="AC30" t="e">
            <v>#DIV/0!</v>
          </cell>
        </row>
        <row r="30">
          <cell r="AE30">
            <v>0</v>
          </cell>
          <cell r="AF30" t="e">
            <v>#DIV/0!</v>
          </cell>
          <cell r="AG30">
            <v>12</v>
          </cell>
          <cell r="AH30">
            <v>0</v>
          </cell>
          <cell r="AI30">
            <v>0</v>
          </cell>
          <cell r="AJ30">
            <v>5</v>
          </cell>
        </row>
        <row r="31">
          <cell r="D31" t="str">
            <v>L168100000352</v>
          </cell>
          <cell r="E31" t="str">
            <v>SLT0011405</v>
          </cell>
        </row>
        <row r="31">
          <cell r="I31" t="e">
            <v>#DIV/0!</v>
          </cell>
          <cell r="J31">
            <v>85</v>
          </cell>
          <cell r="K31">
            <v>0</v>
          </cell>
          <cell r="L31">
            <v>0</v>
          </cell>
          <cell r="M31">
            <v>1</v>
          </cell>
          <cell r="N31">
            <v>32</v>
          </cell>
          <cell r="O31">
            <v>32</v>
          </cell>
          <cell r="P31">
            <v>50</v>
          </cell>
          <cell r="Q31">
            <v>21</v>
          </cell>
          <cell r="R31">
            <v>0.42</v>
          </cell>
          <cell r="S31">
            <v>20</v>
          </cell>
          <cell r="T31">
            <v>4</v>
          </cell>
          <cell r="U31">
            <v>0.2</v>
          </cell>
          <cell r="V31">
            <v>20</v>
          </cell>
          <cell r="W31">
            <v>45</v>
          </cell>
        </row>
        <row r="31">
          <cell r="Y31">
            <v>60</v>
          </cell>
          <cell r="Z31">
            <v>85</v>
          </cell>
          <cell r="AA31">
            <v>80</v>
          </cell>
          <cell r="AB31">
            <v>81</v>
          </cell>
          <cell r="AC31">
            <v>1.0125</v>
          </cell>
          <cell r="AD31">
            <v>255</v>
          </cell>
          <cell r="AE31">
            <v>109</v>
          </cell>
          <cell r="AF31">
            <v>0.427450980392157</v>
          </cell>
          <cell r="AG31">
            <v>136</v>
          </cell>
          <cell r="AH31">
            <v>96</v>
          </cell>
          <cell r="AI31">
            <v>0.705882352941177</v>
          </cell>
          <cell r="AJ31">
            <v>100</v>
          </cell>
        </row>
        <row r="32">
          <cell r="D32" t="str">
            <v>L168100000114</v>
          </cell>
          <cell r="E32" t="str">
            <v>SLT0011009</v>
          </cell>
        </row>
        <row r="32">
          <cell r="I32" t="e">
            <v>#DIV/0!</v>
          </cell>
          <cell r="J32">
            <v>240</v>
          </cell>
          <cell r="K32">
            <v>0</v>
          </cell>
          <cell r="L32">
            <v>0</v>
          </cell>
          <cell r="M32">
            <v>1535</v>
          </cell>
          <cell r="N32">
            <v>520</v>
          </cell>
          <cell r="O32">
            <v>0.338762214983713</v>
          </cell>
          <cell r="P32">
            <v>1302</v>
          </cell>
          <cell r="Q32">
            <v>1</v>
          </cell>
          <cell r="R32">
            <v>0.000768049155145929</v>
          </cell>
          <cell r="S32">
            <v>0</v>
          </cell>
          <cell r="T32">
            <v>33</v>
          </cell>
          <cell r="U32" t="e">
            <v>#DIV/0!</v>
          </cell>
          <cell r="V32">
            <v>150</v>
          </cell>
          <cell r="W32">
            <v>306</v>
          </cell>
        </row>
        <row r="32">
          <cell r="Y32">
            <v>360</v>
          </cell>
          <cell r="Z32">
            <v>540</v>
          </cell>
          <cell r="AA32">
            <v>605</v>
          </cell>
          <cell r="AB32">
            <v>646</v>
          </cell>
          <cell r="AC32">
            <v>1.06776859504132</v>
          </cell>
          <cell r="AD32">
            <v>1220</v>
          </cell>
          <cell r="AE32">
            <v>724</v>
          </cell>
          <cell r="AF32">
            <v>0.59344262295082</v>
          </cell>
          <cell r="AG32">
            <v>960</v>
          </cell>
          <cell r="AH32">
            <v>733</v>
          </cell>
          <cell r="AI32">
            <v>0.763541666666667</v>
          </cell>
          <cell r="AJ32">
            <v>960</v>
          </cell>
        </row>
        <row r="33">
          <cell r="D33" t="str">
            <v>L168100000353</v>
          </cell>
          <cell r="E33" t="str">
            <v>SLT0011406</v>
          </cell>
        </row>
        <row r="33">
          <cell r="I33" t="e">
            <v>#DIV/0!</v>
          </cell>
          <cell r="J33">
            <v>30</v>
          </cell>
          <cell r="K33">
            <v>0</v>
          </cell>
          <cell r="L33">
            <v>0</v>
          </cell>
          <cell r="M33">
            <v>0</v>
          </cell>
          <cell r="N33">
            <v>3</v>
          </cell>
          <cell r="O33" t="e">
            <v>#DIV/0!</v>
          </cell>
          <cell r="P33">
            <v>30</v>
          </cell>
          <cell r="Q33">
            <v>0</v>
          </cell>
          <cell r="R33">
            <v>0</v>
          </cell>
          <cell r="S33">
            <v>0</v>
          </cell>
          <cell r="T33">
            <v>4</v>
          </cell>
          <cell r="U33" t="e">
            <v>#DIV/0!</v>
          </cell>
          <cell r="V33">
            <v>10</v>
          </cell>
          <cell r="W33">
            <v>12</v>
          </cell>
        </row>
        <row r="33">
          <cell r="Y33">
            <v>15</v>
          </cell>
          <cell r="Z33">
            <v>29</v>
          </cell>
          <cell r="AA33">
            <v>30</v>
          </cell>
          <cell r="AB33">
            <v>9</v>
          </cell>
          <cell r="AC33">
            <v>0.3</v>
          </cell>
          <cell r="AD33">
            <v>25</v>
          </cell>
          <cell r="AE33">
            <v>27</v>
          </cell>
          <cell r="AF33">
            <v>1.08</v>
          </cell>
          <cell r="AG33">
            <v>30</v>
          </cell>
          <cell r="AH33">
            <v>20</v>
          </cell>
          <cell r="AI33">
            <v>0.666666666666667</v>
          </cell>
          <cell r="AJ33">
            <v>10</v>
          </cell>
        </row>
        <row r="34">
          <cell r="D34" t="str">
            <v>L168100000113</v>
          </cell>
          <cell r="E34" t="str">
            <v>SLT0011007</v>
          </cell>
        </row>
        <row r="34">
          <cell r="I34" t="e">
            <v>#DIV/0!</v>
          </cell>
          <cell r="J34">
            <v>0</v>
          </cell>
          <cell r="K34">
            <v>0</v>
          </cell>
          <cell r="L34" t="e">
            <v>#DIV/0!</v>
          </cell>
          <cell r="M34">
            <v>0</v>
          </cell>
          <cell r="N34">
            <v>585</v>
          </cell>
          <cell r="O34" t="e">
            <v>#DIV/0!</v>
          </cell>
          <cell r="P34">
            <v>630</v>
          </cell>
          <cell r="Q34">
            <v>195</v>
          </cell>
          <cell r="R34">
            <v>0.30952380952381</v>
          </cell>
          <cell r="S34">
            <v>180</v>
          </cell>
          <cell r="T34">
            <v>165</v>
          </cell>
          <cell r="U34">
            <v>0.916666666666667</v>
          </cell>
          <cell r="V34">
            <v>180</v>
          </cell>
          <cell r="W34">
            <v>295</v>
          </cell>
        </row>
        <row r="34">
          <cell r="Y34">
            <v>300</v>
          </cell>
          <cell r="Z34">
            <v>547</v>
          </cell>
          <cell r="AA34">
            <v>580</v>
          </cell>
          <cell r="AB34">
            <v>416</v>
          </cell>
          <cell r="AC34">
            <v>0.717241379310345</v>
          </cell>
          <cell r="AD34">
            <v>1050</v>
          </cell>
          <cell r="AE34">
            <v>794</v>
          </cell>
          <cell r="AF34">
            <v>0.756190476190476</v>
          </cell>
          <cell r="AG34">
            <v>780</v>
          </cell>
          <cell r="AH34">
            <v>748</v>
          </cell>
          <cell r="AI34">
            <v>0.958974358974359</v>
          </cell>
          <cell r="AJ34">
            <v>780</v>
          </cell>
        </row>
        <row r="35">
          <cell r="D35" t="str">
            <v>L168100000162</v>
          </cell>
          <cell r="E35" t="str">
            <v>SLT0011010</v>
          </cell>
        </row>
        <row r="35">
          <cell r="I35" t="e">
            <v>#DIV/0!</v>
          </cell>
          <cell r="J35">
            <v>0</v>
          </cell>
          <cell r="K35">
            <v>0</v>
          </cell>
          <cell r="L35" t="e">
            <v>#DIV/0!</v>
          </cell>
          <cell r="M35">
            <v>0</v>
          </cell>
          <cell r="N35">
            <v>90</v>
          </cell>
          <cell r="O35" t="e">
            <v>#DIV/0!</v>
          </cell>
          <cell r="P35">
            <v>109</v>
          </cell>
          <cell r="Q35">
            <v>73</v>
          </cell>
          <cell r="R35">
            <v>0.669724770642202</v>
          </cell>
          <cell r="S35">
            <v>80</v>
          </cell>
          <cell r="T35">
            <v>55</v>
          </cell>
          <cell r="U35">
            <v>0.6875</v>
          </cell>
          <cell r="V35">
            <v>80</v>
          </cell>
          <cell r="W35">
            <v>84</v>
          </cell>
        </row>
        <row r="35">
          <cell r="Y35">
            <v>80</v>
          </cell>
          <cell r="Z35">
            <v>105</v>
          </cell>
          <cell r="AA35">
            <v>120</v>
          </cell>
          <cell r="AB35">
            <v>81</v>
          </cell>
          <cell r="AC35">
            <v>0.675</v>
          </cell>
          <cell r="AD35">
            <v>285</v>
          </cell>
          <cell r="AE35">
            <v>147</v>
          </cell>
          <cell r="AF35">
            <v>0.515789473684211</v>
          </cell>
          <cell r="AG35">
            <v>180</v>
          </cell>
          <cell r="AH35">
            <v>131</v>
          </cell>
          <cell r="AI35">
            <v>0.727777777777778</v>
          </cell>
          <cell r="AJ35">
            <v>160</v>
          </cell>
        </row>
        <row r="36">
          <cell r="D36" t="str">
            <v>L168100000197</v>
          </cell>
          <cell r="E36" t="str">
            <v>SLT0011404</v>
          </cell>
        </row>
        <row r="36">
          <cell r="I36" t="e">
            <v>#DIV/0!</v>
          </cell>
          <cell r="J36">
            <v>0</v>
          </cell>
          <cell r="K36">
            <v>0</v>
          </cell>
          <cell r="L36" t="e">
            <v>#DIV/0!</v>
          </cell>
          <cell r="M36">
            <v>0</v>
          </cell>
          <cell r="N36">
            <v>3</v>
          </cell>
          <cell r="O36" t="e">
            <v>#DIV/0!</v>
          </cell>
          <cell r="P36">
            <v>10</v>
          </cell>
          <cell r="Q36">
            <v>0</v>
          </cell>
          <cell r="R36">
            <v>0</v>
          </cell>
          <cell r="S36">
            <v>2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6">
          <cell r="Z36">
            <v>14</v>
          </cell>
          <cell r="AA36">
            <v>10</v>
          </cell>
        </row>
        <row r="36">
          <cell r="AC36">
            <v>0</v>
          </cell>
          <cell r="AD36">
            <v>10</v>
          </cell>
          <cell r="AE36">
            <v>0</v>
          </cell>
          <cell r="AF36">
            <v>0</v>
          </cell>
          <cell r="AG36">
            <v>12</v>
          </cell>
          <cell r="AH36">
            <v>0</v>
          </cell>
          <cell r="AI36">
            <v>0</v>
          </cell>
          <cell r="AJ36">
            <v>5</v>
          </cell>
        </row>
        <row r="37">
          <cell r="D37" t="str">
            <v>L168100000150</v>
          </cell>
          <cell r="E37" t="str">
            <v>SLT0011015</v>
          </cell>
        </row>
        <row r="37">
          <cell r="I37" t="e">
            <v>#DIV/0!</v>
          </cell>
          <cell r="J37">
            <v>460</v>
          </cell>
          <cell r="K37">
            <v>0</v>
          </cell>
          <cell r="L37">
            <v>0</v>
          </cell>
          <cell r="M37">
            <v>689</v>
          </cell>
          <cell r="N37">
            <v>208</v>
          </cell>
          <cell r="O37">
            <v>0.30188679245283</v>
          </cell>
          <cell r="P37">
            <v>631</v>
          </cell>
          <cell r="Q37">
            <v>36</v>
          </cell>
          <cell r="R37">
            <v>0.0570522979397781</v>
          </cell>
          <cell r="S37">
            <v>0</v>
          </cell>
          <cell r="T37">
            <v>0</v>
          </cell>
          <cell r="U37" t="e">
            <v>#DIV/0!</v>
          </cell>
          <cell r="V37">
            <v>30</v>
          </cell>
          <cell r="W37">
            <v>0</v>
          </cell>
        </row>
        <row r="37">
          <cell r="Y37">
            <v>40</v>
          </cell>
          <cell r="Z37">
            <v>152</v>
          </cell>
          <cell r="AA37">
            <v>200</v>
          </cell>
          <cell r="AB37">
            <v>76</v>
          </cell>
          <cell r="AC37">
            <v>0.38</v>
          </cell>
          <cell r="AD37">
            <v>60</v>
          </cell>
          <cell r="AE37">
            <v>20</v>
          </cell>
          <cell r="AF37">
            <v>0.333333333333333</v>
          </cell>
          <cell r="AG37">
            <v>296</v>
          </cell>
          <cell r="AH37">
            <v>184</v>
          </cell>
          <cell r="AI37">
            <v>0.621621621621622</v>
          </cell>
          <cell r="AJ37">
            <v>200</v>
          </cell>
        </row>
        <row r="38">
          <cell r="D38" t="str">
            <v>L168100000355</v>
          </cell>
          <cell r="E38" t="str">
            <v>SLT0011407</v>
          </cell>
        </row>
        <row r="38">
          <cell r="I38" t="e">
            <v>#DIV/0!</v>
          </cell>
          <cell r="J38">
            <v>187</v>
          </cell>
          <cell r="K38">
            <v>0</v>
          </cell>
          <cell r="L38">
            <v>0</v>
          </cell>
          <cell r="M38">
            <v>1</v>
          </cell>
          <cell r="N38">
            <v>42</v>
          </cell>
          <cell r="O38">
            <v>42</v>
          </cell>
          <cell r="P38">
            <v>50</v>
          </cell>
          <cell r="Q38">
            <v>21</v>
          </cell>
          <cell r="R38">
            <v>0.42</v>
          </cell>
          <cell r="S38">
            <v>20</v>
          </cell>
          <cell r="T38">
            <v>20</v>
          </cell>
          <cell r="U38">
            <v>1</v>
          </cell>
          <cell r="V38">
            <v>20</v>
          </cell>
          <cell r="W38">
            <v>32</v>
          </cell>
        </row>
        <row r="38">
          <cell r="Y38">
            <v>60</v>
          </cell>
          <cell r="Z38">
            <v>92</v>
          </cell>
          <cell r="AA38">
            <v>100</v>
          </cell>
          <cell r="AB38">
            <v>95</v>
          </cell>
          <cell r="AC38">
            <v>0.95</v>
          </cell>
          <cell r="AD38">
            <v>255</v>
          </cell>
          <cell r="AE38">
            <v>100</v>
          </cell>
          <cell r="AF38">
            <v>0.392156862745098</v>
          </cell>
          <cell r="AG38">
            <v>186</v>
          </cell>
          <cell r="AH38">
            <v>104</v>
          </cell>
          <cell r="AI38">
            <v>0.559139784946237</v>
          </cell>
          <cell r="AJ38">
            <v>80</v>
          </cell>
        </row>
        <row r="39">
          <cell r="D39" t="str">
            <v>L168100000148</v>
          </cell>
          <cell r="E39" t="str">
            <v>SLT0011012</v>
          </cell>
        </row>
        <row r="39">
          <cell r="I39" t="e">
            <v>#DIV/0!</v>
          </cell>
          <cell r="J39">
            <v>823</v>
          </cell>
          <cell r="K39">
            <v>0</v>
          </cell>
          <cell r="L39">
            <v>0</v>
          </cell>
          <cell r="M39">
            <v>1950</v>
          </cell>
          <cell r="N39">
            <v>561</v>
          </cell>
          <cell r="O39">
            <v>0.287692307692308</v>
          </cell>
          <cell r="P39">
            <v>1659</v>
          </cell>
          <cell r="Q39">
            <v>0</v>
          </cell>
          <cell r="R39">
            <v>0</v>
          </cell>
          <cell r="S39">
            <v>0</v>
          </cell>
          <cell r="T39">
            <v>44</v>
          </cell>
          <cell r="U39" t="e">
            <v>#DIV/0!</v>
          </cell>
          <cell r="V39">
            <v>150</v>
          </cell>
          <cell r="W39">
            <v>221</v>
          </cell>
        </row>
        <row r="39">
          <cell r="Y39">
            <v>300</v>
          </cell>
          <cell r="Z39">
            <v>463</v>
          </cell>
          <cell r="AA39">
            <v>600</v>
          </cell>
          <cell r="AB39">
            <v>658</v>
          </cell>
          <cell r="AC39">
            <v>1.09666666666667</v>
          </cell>
          <cell r="AD39">
            <v>1180</v>
          </cell>
          <cell r="AE39">
            <v>668</v>
          </cell>
          <cell r="AF39">
            <v>0.566101694915254</v>
          </cell>
          <cell r="AG39">
            <v>1160</v>
          </cell>
          <cell r="AH39">
            <v>673</v>
          </cell>
          <cell r="AI39">
            <v>0.580172413793103</v>
          </cell>
          <cell r="AJ39">
            <v>960</v>
          </cell>
        </row>
        <row r="40">
          <cell r="D40" t="str">
            <v>L168100000354</v>
          </cell>
          <cell r="E40" t="str">
            <v>SLT0011408</v>
          </cell>
        </row>
        <row r="40">
          <cell r="I40" t="e">
            <v>#DIV/0!</v>
          </cell>
          <cell r="J40">
            <v>90</v>
          </cell>
          <cell r="K40">
            <v>0</v>
          </cell>
          <cell r="L40">
            <v>0</v>
          </cell>
          <cell r="M40">
            <v>0</v>
          </cell>
          <cell r="N40">
            <v>7</v>
          </cell>
          <cell r="O40" t="e">
            <v>#DIV/0!</v>
          </cell>
          <cell r="P40">
            <v>30</v>
          </cell>
          <cell r="Q40">
            <v>20</v>
          </cell>
          <cell r="R40">
            <v>0.666666666666667</v>
          </cell>
          <cell r="S40">
            <v>8</v>
          </cell>
          <cell r="T40">
            <v>0</v>
          </cell>
          <cell r="U40">
            <v>0</v>
          </cell>
          <cell r="V40">
            <v>8</v>
          </cell>
          <cell r="W40">
            <v>0</v>
          </cell>
        </row>
        <row r="40">
          <cell r="Y40">
            <v>10</v>
          </cell>
          <cell r="Z40">
            <v>20</v>
          </cell>
          <cell r="AA40">
            <v>25</v>
          </cell>
          <cell r="AB40">
            <v>20</v>
          </cell>
          <cell r="AC40">
            <v>0.8</v>
          </cell>
          <cell r="AD40">
            <v>25</v>
          </cell>
          <cell r="AE40">
            <v>0</v>
          </cell>
          <cell r="AF40">
            <v>0</v>
          </cell>
          <cell r="AG40">
            <v>30</v>
          </cell>
          <cell r="AH40">
            <v>0</v>
          </cell>
          <cell r="AI40">
            <v>0</v>
          </cell>
          <cell r="AJ40">
            <v>10</v>
          </cell>
        </row>
        <row r="41">
          <cell r="D41" t="str">
            <v>L168100000149</v>
          </cell>
          <cell r="E41" t="str">
            <v>SLT0011014</v>
          </cell>
        </row>
        <row r="41">
          <cell r="I41" t="e">
            <v>#DIV/0!</v>
          </cell>
          <cell r="J41">
            <v>0</v>
          </cell>
          <cell r="K41">
            <v>0</v>
          </cell>
          <cell r="L41" t="e">
            <v>#DIV/0!</v>
          </cell>
          <cell r="M41">
            <v>0</v>
          </cell>
          <cell r="N41">
            <v>146</v>
          </cell>
          <cell r="O41" t="e">
            <v>#DIV/0!</v>
          </cell>
          <cell r="P41">
            <v>56</v>
          </cell>
          <cell r="Q41">
            <v>68</v>
          </cell>
          <cell r="R41">
            <v>1.21428571428571</v>
          </cell>
          <cell r="S41">
            <v>15</v>
          </cell>
          <cell r="T41">
            <v>180</v>
          </cell>
          <cell r="U41">
            <v>12</v>
          </cell>
          <cell r="V41">
            <v>20</v>
          </cell>
          <cell r="W41">
            <v>53</v>
          </cell>
        </row>
        <row r="41">
          <cell r="Y41">
            <v>20</v>
          </cell>
          <cell r="Z41">
            <v>119</v>
          </cell>
          <cell r="AA41">
            <v>180</v>
          </cell>
          <cell r="AB41">
            <v>92</v>
          </cell>
          <cell r="AC41">
            <v>0.511111111111111</v>
          </cell>
          <cell r="AD41">
            <v>80</v>
          </cell>
          <cell r="AE41">
            <v>64</v>
          </cell>
          <cell r="AF41">
            <v>0.8</v>
          </cell>
          <cell r="AG41">
            <v>540</v>
          </cell>
          <cell r="AH41">
            <v>246</v>
          </cell>
          <cell r="AI41">
            <v>0.455555555555556</v>
          </cell>
          <cell r="AJ41">
            <v>580</v>
          </cell>
        </row>
        <row r="42">
          <cell r="D42" t="str">
            <v>L168100000147</v>
          </cell>
          <cell r="E42" t="str">
            <v>SLT0011011</v>
          </cell>
        </row>
        <row r="42">
          <cell r="I42" t="e">
            <v>#DIV/0!</v>
          </cell>
          <cell r="J42">
            <v>0</v>
          </cell>
          <cell r="K42">
            <v>0</v>
          </cell>
          <cell r="L42" t="e">
            <v>#DIV/0!</v>
          </cell>
          <cell r="M42">
            <v>0</v>
          </cell>
          <cell r="N42">
            <v>594</v>
          </cell>
          <cell r="O42" t="e">
            <v>#DIV/0!</v>
          </cell>
          <cell r="P42">
            <v>622</v>
          </cell>
          <cell r="Q42">
            <v>108</v>
          </cell>
          <cell r="R42">
            <v>0.173633440514469</v>
          </cell>
          <cell r="S42">
            <v>160</v>
          </cell>
          <cell r="T42">
            <v>160</v>
          </cell>
          <cell r="U42">
            <v>1</v>
          </cell>
          <cell r="V42">
            <v>180</v>
          </cell>
          <cell r="W42">
            <v>263</v>
          </cell>
        </row>
        <row r="42">
          <cell r="Y42">
            <v>300</v>
          </cell>
          <cell r="Z42">
            <v>510</v>
          </cell>
          <cell r="AA42">
            <v>500</v>
          </cell>
          <cell r="AB42">
            <v>394</v>
          </cell>
          <cell r="AC42">
            <v>0.788</v>
          </cell>
          <cell r="AD42">
            <v>1000</v>
          </cell>
          <cell r="AE42">
            <v>703</v>
          </cell>
          <cell r="AF42">
            <v>0.703</v>
          </cell>
          <cell r="AG42">
            <v>920</v>
          </cell>
          <cell r="AH42">
            <v>586</v>
          </cell>
          <cell r="AI42">
            <v>0.63695652173913</v>
          </cell>
          <cell r="AJ42">
            <v>720</v>
          </cell>
        </row>
        <row r="43">
          <cell r="D43" t="str">
            <v>L168100000163</v>
          </cell>
          <cell r="E43" t="str">
            <v>SLT0011013</v>
          </cell>
        </row>
        <row r="43">
          <cell r="I43" t="e">
            <v>#DIV/0!</v>
          </cell>
          <cell r="J43">
            <v>0</v>
          </cell>
          <cell r="K43">
            <v>0</v>
          </cell>
          <cell r="L43" t="e">
            <v>#DIV/0!</v>
          </cell>
          <cell r="M43">
            <v>0</v>
          </cell>
          <cell r="N43">
            <v>98</v>
          </cell>
          <cell r="O43" t="e">
            <v>#DIV/0!</v>
          </cell>
          <cell r="P43">
            <v>119</v>
          </cell>
          <cell r="Q43">
            <v>55</v>
          </cell>
          <cell r="R43">
            <v>0.46218487394958</v>
          </cell>
          <cell r="S43">
            <v>80</v>
          </cell>
          <cell r="T43">
            <v>42</v>
          </cell>
          <cell r="U43">
            <v>0.525</v>
          </cell>
          <cell r="V43">
            <v>80</v>
          </cell>
          <cell r="W43">
            <v>32</v>
          </cell>
        </row>
        <row r="43">
          <cell r="Y43">
            <v>80</v>
          </cell>
          <cell r="Z43">
            <v>104</v>
          </cell>
          <cell r="AA43">
            <v>120</v>
          </cell>
          <cell r="AB43">
            <v>118</v>
          </cell>
          <cell r="AC43">
            <v>0.983333333333333</v>
          </cell>
          <cell r="AD43">
            <v>285</v>
          </cell>
          <cell r="AE43">
            <v>148</v>
          </cell>
          <cell r="AF43">
            <v>0.519298245614035</v>
          </cell>
          <cell r="AG43">
            <v>230</v>
          </cell>
          <cell r="AH43">
            <v>97</v>
          </cell>
          <cell r="AI43">
            <v>0.421739130434783</v>
          </cell>
          <cell r="AJ43">
            <v>160</v>
          </cell>
        </row>
        <row r="44">
          <cell r="D44" t="str">
            <v>L168100000164</v>
          </cell>
          <cell r="E44" t="str">
            <v>SLT0011016</v>
          </cell>
        </row>
        <row r="44">
          <cell r="I44" t="e">
            <v>#DIV/0!</v>
          </cell>
          <cell r="J44">
            <v>0</v>
          </cell>
          <cell r="K44">
            <v>0</v>
          </cell>
          <cell r="L44" t="e">
            <v>#DIV/0!</v>
          </cell>
          <cell r="M44">
            <v>0</v>
          </cell>
          <cell r="N44">
            <v>22</v>
          </cell>
          <cell r="O44" t="e">
            <v>#DIV/0!</v>
          </cell>
          <cell r="P44">
            <v>10</v>
          </cell>
          <cell r="Q44">
            <v>10</v>
          </cell>
          <cell r="R44">
            <v>1</v>
          </cell>
          <cell r="S44">
            <v>10</v>
          </cell>
          <cell r="T44">
            <v>4</v>
          </cell>
          <cell r="U44">
            <v>0.4</v>
          </cell>
          <cell r="V44">
            <v>8</v>
          </cell>
          <cell r="W44">
            <v>0</v>
          </cell>
        </row>
        <row r="44">
          <cell r="Y44">
            <v>10</v>
          </cell>
          <cell r="Z44">
            <v>0</v>
          </cell>
          <cell r="AA44">
            <v>10</v>
          </cell>
        </row>
        <row r="44">
          <cell r="AC44">
            <v>0</v>
          </cell>
          <cell r="AD44">
            <v>10</v>
          </cell>
          <cell r="AE44">
            <v>0</v>
          </cell>
          <cell r="AF44">
            <v>0</v>
          </cell>
          <cell r="AG44">
            <v>12</v>
          </cell>
          <cell r="AH44">
            <v>0</v>
          </cell>
          <cell r="AI44">
            <v>0</v>
          </cell>
          <cell r="AJ44">
            <v>10</v>
          </cell>
        </row>
        <row r="45">
          <cell r="D45" t="str">
            <v>L168100000158</v>
          </cell>
          <cell r="E45" t="str">
            <v>SLT0011118</v>
          </cell>
        </row>
        <row r="45">
          <cell r="I45" t="e">
            <v>#DIV/0!</v>
          </cell>
          <cell r="J45">
            <v>0</v>
          </cell>
          <cell r="K45">
            <v>0</v>
          </cell>
          <cell r="L45" t="e">
            <v>#DIV/0!</v>
          </cell>
          <cell r="M45">
            <v>0</v>
          </cell>
          <cell r="N45">
            <v>0</v>
          </cell>
          <cell r="O45" t="e">
            <v>#DIV/0!</v>
          </cell>
          <cell r="P45">
            <v>0</v>
          </cell>
          <cell r="Q45">
            <v>0</v>
          </cell>
          <cell r="R45" t="e">
            <v>#DIV/0!</v>
          </cell>
          <cell r="S45">
            <v>0</v>
          </cell>
          <cell r="T45">
            <v>0</v>
          </cell>
          <cell r="U45" t="e">
            <v>#DIV/0!</v>
          </cell>
          <cell r="V45">
            <v>0</v>
          </cell>
          <cell r="W45">
            <v>1200</v>
          </cell>
        </row>
        <row r="45">
          <cell r="Y45">
            <v>3000</v>
          </cell>
          <cell r="Z45">
            <v>3000</v>
          </cell>
          <cell r="AA45">
            <v>4000</v>
          </cell>
          <cell r="AB45">
            <v>4000</v>
          </cell>
          <cell r="AC45">
            <v>1</v>
          </cell>
          <cell r="AD45">
            <v>4000</v>
          </cell>
        </row>
        <row r="45">
          <cell r="AF45">
            <v>0</v>
          </cell>
          <cell r="AG45">
            <v>8000</v>
          </cell>
          <cell r="AH45">
            <v>800</v>
          </cell>
          <cell r="AI45">
            <v>0.1</v>
          </cell>
          <cell r="AJ45">
            <v>3800</v>
          </cell>
        </row>
        <row r="46">
          <cell r="D46" t="str">
            <v>L168100000208</v>
          </cell>
          <cell r="E46" t="str">
            <v>SLT0010952</v>
          </cell>
        </row>
        <row r="46">
          <cell r="I46" t="e">
            <v>#DIV/0!</v>
          </cell>
          <cell r="J46">
            <v>10000</v>
          </cell>
          <cell r="K46">
            <v>0</v>
          </cell>
          <cell r="L46">
            <v>0</v>
          </cell>
          <cell r="M46">
            <v>5038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e">
            <v>#DIV/0!</v>
          </cell>
          <cell r="S46">
            <v>0</v>
          </cell>
          <cell r="T46">
            <v>0</v>
          </cell>
          <cell r="U46" t="e">
            <v>#DIV/0!</v>
          </cell>
          <cell r="V46">
            <v>0</v>
          </cell>
          <cell r="W46">
            <v>0</v>
          </cell>
        </row>
        <row r="46">
          <cell r="Y46">
            <v>600</v>
          </cell>
          <cell r="Z46">
            <v>800</v>
          </cell>
          <cell r="AA46">
            <v>2000</v>
          </cell>
          <cell r="AB46">
            <v>317</v>
          </cell>
          <cell r="AC46">
            <v>0.1585</v>
          </cell>
          <cell r="AD46">
            <v>2000</v>
          </cell>
        </row>
        <row r="46">
          <cell r="AF46">
            <v>0</v>
          </cell>
          <cell r="AG46">
            <v>4000</v>
          </cell>
          <cell r="AH46">
            <v>0</v>
          </cell>
          <cell r="AI46">
            <v>0</v>
          </cell>
          <cell r="AJ46">
            <v>2800</v>
          </cell>
        </row>
        <row r="47">
          <cell r="D47" t="str">
            <v>L168100000272</v>
          </cell>
          <cell r="E47" t="str">
            <v>SLT0011312</v>
          </cell>
        </row>
        <row r="47">
          <cell r="I47" t="e">
            <v>#DIV/0!</v>
          </cell>
          <cell r="J47">
            <v>2500</v>
          </cell>
          <cell r="K47">
            <v>0</v>
          </cell>
          <cell r="L47">
            <v>0</v>
          </cell>
          <cell r="M47">
            <v>2618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 t="e">
            <v>#DIV/0!</v>
          </cell>
          <cell r="S47">
            <v>0</v>
          </cell>
          <cell r="T47">
            <v>0</v>
          </cell>
          <cell r="U47" t="e">
            <v>#DIV/0!</v>
          </cell>
          <cell r="V47">
            <v>0</v>
          </cell>
          <cell r="W47">
            <v>0</v>
          </cell>
        </row>
        <row r="47">
          <cell r="Y47">
            <v>0</v>
          </cell>
          <cell r="Z47">
            <v>1600</v>
          </cell>
          <cell r="AA47">
            <v>1500</v>
          </cell>
        </row>
        <row r="47">
          <cell r="AC47">
            <v>0</v>
          </cell>
          <cell r="AD47">
            <v>1500</v>
          </cell>
        </row>
        <row r="47">
          <cell r="AF47">
            <v>0</v>
          </cell>
          <cell r="AG47">
            <v>3000</v>
          </cell>
          <cell r="AH47">
            <v>0</v>
          </cell>
          <cell r="AI47">
            <v>0</v>
          </cell>
          <cell r="AJ47">
            <v>2200</v>
          </cell>
        </row>
        <row r="48">
          <cell r="D48" t="str">
            <v>L168100000207</v>
          </cell>
          <cell r="E48" t="str">
            <v>SLT0010951</v>
          </cell>
        </row>
        <row r="48">
          <cell r="I48" t="e">
            <v>#DIV/0!</v>
          </cell>
          <cell r="J48">
            <v>3000</v>
          </cell>
          <cell r="K48">
            <v>0</v>
          </cell>
          <cell r="L48">
            <v>0</v>
          </cell>
          <cell r="M48">
            <v>1210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 t="e">
            <v>#DIV/0!</v>
          </cell>
          <cell r="S48">
            <v>0</v>
          </cell>
          <cell r="T48">
            <v>0</v>
          </cell>
          <cell r="U48" t="e">
            <v>#DIV/0!</v>
          </cell>
          <cell r="V48">
            <v>0</v>
          </cell>
          <cell r="W48">
            <v>0</v>
          </cell>
        </row>
        <row r="48">
          <cell r="Y48">
            <v>0</v>
          </cell>
          <cell r="Z48">
            <v>800</v>
          </cell>
        </row>
        <row r="48">
          <cell r="AC48" t="e">
            <v>#DIV/0!</v>
          </cell>
          <cell r="AD48">
            <v>500</v>
          </cell>
        </row>
        <row r="48">
          <cell r="AF48">
            <v>0</v>
          </cell>
          <cell r="AG48">
            <v>2000</v>
          </cell>
          <cell r="AH48">
            <v>0</v>
          </cell>
          <cell r="AI48">
            <v>0</v>
          </cell>
          <cell r="AJ48">
            <v>1600</v>
          </cell>
        </row>
        <row r="49">
          <cell r="D49" t="str">
            <v>L168100000271</v>
          </cell>
          <cell r="E49" t="str">
            <v>SLT0011311</v>
          </cell>
        </row>
        <row r="49">
          <cell r="I49" t="e">
            <v>#DIV/0!</v>
          </cell>
          <cell r="J49">
            <v>2500</v>
          </cell>
          <cell r="K49">
            <v>0</v>
          </cell>
          <cell r="L49">
            <v>0</v>
          </cell>
          <cell r="M49">
            <v>2618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 t="e">
            <v>#DIV/0!</v>
          </cell>
          <cell r="S49">
            <v>0</v>
          </cell>
          <cell r="T49">
            <v>0</v>
          </cell>
          <cell r="U49" t="e">
            <v>#DIV/0!</v>
          </cell>
          <cell r="V49">
            <v>0</v>
          </cell>
          <cell r="W49">
            <v>1200</v>
          </cell>
        </row>
        <row r="49">
          <cell r="Y49">
            <v>600</v>
          </cell>
          <cell r="Z49">
            <v>800</v>
          </cell>
          <cell r="AA49">
            <v>1500</v>
          </cell>
        </row>
        <row r="49">
          <cell r="AC49">
            <v>0</v>
          </cell>
          <cell r="AD49">
            <v>1500</v>
          </cell>
        </row>
        <row r="49">
          <cell r="AF49">
            <v>0</v>
          </cell>
          <cell r="AG49">
            <v>3000</v>
          </cell>
          <cell r="AH49">
            <v>0</v>
          </cell>
          <cell r="AI49">
            <v>0</v>
          </cell>
          <cell r="AJ49">
            <v>2200</v>
          </cell>
        </row>
        <row r="50">
          <cell r="D50" t="str">
            <v>L168100000159</v>
          </cell>
          <cell r="E50" t="str">
            <v>SLT0011462</v>
          </cell>
        </row>
        <row r="50">
          <cell r="I50" t="e">
            <v>#DIV/0!</v>
          </cell>
          <cell r="J50">
            <v>6000</v>
          </cell>
          <cell r="K50">
            <v>0</v>
          </cell>
          <cell r="L50">
            <v>0</v>
          </cell>
          <cell r="M50">
            <v>5280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 t="e">
            <v>#DIV/0!</v>
          </cell>
          <cell r="S50">
            <v>0</v>
          </cell>
          <cell r="T50">
            <v>0</v>
          </cell>
          <cell r="U50" t="e">
            <v>#DIV/0!</v>
          </cell>
          <cell r="V50">
            <v>0</v>
          </cell>
          <cell r="W50">
            <v>0</v>
          </cell>
        </row>
        <row r="50">
          <cell r="Y50">
            <v>0</v>
          </cell>
          <cell r="Z50">
            <v>0</v>
          </cell>
        </row>
        <row r="50">
          <cell r="AC50" t="e">
            <v>#DIV/0!</v>
          </cell>
        </row>
        <row r="50">
          <cell r="AF50" t="e">
            <v>#DIV/0!</v>
          </cell>
        </row>
        <row r="50">
          <cell r="AH50">
            <v>0</v>
          </cell>
          <cell r="AI50" t="e">
            <v>#DIV/0!</v>
          </cell>
          <cell r="AJ50">
            <v>0</v>
          </cell>
        </row>
        <row r="51">
          <cell r="D51" t="str">
            <v>L168100000273</v>
          </cell>
          <cell r="E51" t="str">
            <v>SLT0011148</v>
          </cell>
        </row>
        <row r="51">
          <cell r="I51" t="e">
            <v>#DIV/0!</v>
          </cell>
          <cell r="J51">
            <v>2500</v>
          </cell>
          <cell r="K51">
            <v>0</v>
          </cell>
          <cell r="L51">
            <v>0</v>
          </cell>
          <cell r="M51">
            <v>3828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 t="e">
            <v>#DIV/0!</v>
          </cell>
          <cell r="S51">
            <v>0</v>
          </cell>
          <cell r="T51">
            <v>0</v>
          </cell>
          <cell r="U51" t="e">
            <v>#DIV/0!</v>
          </cell>
          <cell r="V51">
            <v>0</v>
          </cell>
          <cell r="W51">
            <v>1200</v>
          </cell>
        </row>
        <row r="51">
          <cell r="Y51">
            <v>300</v>
          </cell>
          <cell r="Z51">
            <v>900</v>
          </cell>
          <cell r="AA51">
            <v>2000</v>
          </cell>
          <cell r="AB51">
            <v>1835</v>
          </cell>
          <cell r="AC51">
            <v>0.9175</v>
          </cell>
          <cell r="AD51">
            <v>2000</v>
          </cell>
        </row>
        <row r="51">
          <cell r="AF51">
            <v>0</v>
          </cell>
          <cell r="AG51">
            <v>4000</v>
          </cell>
          <cell r="AH51">
            <v>1200</v>
          </cell>
          <cell r="AI51">
            <v>0.3</v>
          </cell>
          <cell r="AJ51">
            <v>2000</v>
          </cell>
        </row>
        <row r="52">
          <cell r="G52">
            <v>4500</v>
          </cell>
          <cell r="H52">
            <v>3301</v>
          </cell>
          <cell r="I52">
            <v>0.733555555555556</v>
          </cell>
          <cell r="J52">
            <v>33050</v>
          </cell>
          <cell r="K52">
            <v>3988</v>
          </cell>
          <cell r="L52">
            <v>0.120665658093797</v>
          </cell>
          <cell r="M52">
            <v>30221</v>
          </cell>
          <cell r="N52">
            <v>7534</v>
          </cell>
          <cell r="O52" t="e">
            <v>#DIV/0!</v>
          </cell>
          <cell r="P52">
            <v>6435</v>
          </cell>
          <cell r="Q52">
            <v>751</v>
          </cell>
          <cell r="R52">
            <v>0.116705516705517</v>
          </cell>
          <cell r="S52">
            <v>735</v>
          </cell>
          <cell r="T52">
            <v>867</v>
          </cell>
          <cell r="U52">
            <v>1.17959183673469</v>
          </cell>
          <cell r="V52">
            <v>956</v>
          </cell>
          <cell r="W52">
            <v>7206</v>
          </cell>
          <cell r="X52">
            <v>7.53765690376569</v>
          </cell>
          <cell r="Y52">
            <v>3330</v>
          </cell>
          <cell r="Z52">
            <v>3072</v>
          </cell>
          <cell r="AA52">
            <v>3330</v>
          </cell>
          <cell r="AB52">
            <v>2900</v>
          </cell>
          <cell r="AC52">
            <v>0.870870870870871</v>
          </cell>
          <cell r="AD52">
            <v>3580</v>
          </cell>
          <cell r="AE52">
            <v>2049</v>
          </cell>
          <cell r="AF52">
            <v>0.572346368715084</v>
          </cell>
          <cell r="AG52">
            <v>34825</v>
          </cell>
          <cell r="AH52">
            <v>8482</v>
          </cell>
          <cell r="AI52">
            <v>0.243560660445083</v>
          </cell>
          <cell r="AJ52">
            <v>24202</v>
          </cell>
        </row>
        <row r="53">
          <cell r="D53" t="str">
            <v>LG1611510310</v>
          </cell>
          <cell r="E53" t="str">
            <v>SLT0010477</v>
          </cell>
          <cell r="F53" t="str">
            <v>带扶手</v>
          </cell>
          <cell r="G53">
            <v>200</v>
          </cell>
          <cell r="H53">
            <v>83</v>
          </cell>
          <cell r="I53">
            <v>0.415</v>
          </cell>
          <cell r="J53">
            <v>200</v>
          </cell>
          <cell r="K53">
            <v>14</v>
          </cell>
          <cell r="L53">
            <v>0.07</v>
          </cell>
          <cell r="M53">
            <v>300</v>
          </cell>
          <cell r="N53">
            <v>495</v>
          </cell>
          <cell r="O53">
            <v>1.65</v>
          </cell>
          <cell r="P53">
            <v>1500</v>
          </cell>
          <cell r="Q53">
            <v>344</v>
          </cell>
          <cell r="R53">
            <v>0.229333333333333</v>
          </cell>
          <cell r="S53">
            <v>300</v>
          </cell>
          <cell r="T53">
            <v>154</v>
          </cell>
          <cell r="U53">
            <v>0.513333333333333</v>
          </cell>
          <cell r="V53">
            <v>200</v>
          </cell>
          <cell r="W53">
            <v>196</v>
          </cell>
          <cell r="X53">
            <v>0.98</v>
          </cell>
          <cell r="Y53">
            <v>200</v>
          </cell>
          <cell r="Z53">
            <v>200</v>
          </cell>
          <cell r="AA53">
            <v>150</v>
          </cell>
          <cell r="AB53">
            <v>300</v>
          </cell>
          <cell r="AC53">
            <v>2</v>
          </cell>
          <cell r="AD53">
            <v>150</v>
          </cell>
          <cell r="AE53">
            <v>36</v>
          </cell>
          <cell r="AF53">
            <v>0.24</v>
          </cell>
          <cell r="AG53">
            <v>400</v>
          </cell>
          <cell r="AH53">
            <v>252</v>
          </cell>
          <cell r="AI53">
            <v>0.63</v>
          </cell>
          <cell r="AJ53">
            <v>400</v>
          </cell>
        </row>
        <row r="54">
          <cell r="D54" t="str">
            <v>LG1613510160</v>
          </cell>
          <cell r="E54" t="str">
            <v>SLT0002773</v>
          </cell>
        </row>
        <row r="54">
          <cell r="G54">
            <v>600</v>
          </cell>
          <cell r="H54">
            <v>786</v>
          </cell>
          <cell r="I54">
            <v>1.31</v>
          </cell>
          <cell r="J54">
            <v>800</v>
          </cell>
          <cell r="K54">
            <v>1063</v>
          </cell>
          <cell r="L54">
            <v>1.32875</v>
          </cell>
          <cell r="M54">
            <v>1500</v>
          </cell>
          <cell r="N54">
            <v>842</v>
          </cell>
          <cell r="O54">
            <v>0.561333333333333</v>
          </cell>
          <cell r="P54">
            <v>1500</v>
          </cell>
          <cell r="Q54">
            <v>1251</v>
          </cell>
          <cell r="R54">
            <v>0.834</v>
          </cell>
          <cell r="S54">
            <v>800</v>
          </cell>
          <cell r="T54">
            <v>788</v>
          </cell>
          <cell r="U54">
            <v>0.985</v>
          </cell>
          <cell r="V54">
            <v>900</v>
          </cell>
          <cell r="W54">
            <v>720</v>
          </cell>
          <cell r="X54">
            <v>0.8</v>
          </cell>
          <cell r="Y54">
            <v>800</v>
          </cell>
          <cell r="Z54">
            <v>800</v>
          </cell>
          <cell r="AA54">
            <v>500</v>
          </cell>
          <cell r="AB54">
            <v>1339</v>
          </cell>
          <cell r="AC54">
            <v>2.678</v>
          </cell>
          <cell r="AD54">
            <v>1200</v>
          </cell>
          <cell r="AE54">
            <v>1736</v>
          </cell>
          <cell r="AF54">
            <v>1.44666666666667</v>
          </cell>
          <cell r="AG54">
            <v>1000</v>
          </cell>
          <cell r="AH54">
            <v>970</v>
          </cell>
          <cell r="AI54">
            <v>0.97</v>
          </cell>
          <cell r="AJ54">
            <v>1200</v>
          </cell>
        </row>
        <row r="55">
          <cell r="D55" t="str">
            <v>LG1613510160</v>
          </cell>
          <cell r="E55" t="str">
            <v>SLT0002773</v>
          </cell>
        </row>
        <row r="55">
          <cell r="G55">
            <v>600</v>
          </cell>
          <cell r="H55">
            <v>786</v>
          </cell>
          <cell r="I55">
            <v>1.31</v>
          </cell>
          <cell r="J55">
            <v>800</v>
          </cell>
          <cell r="K55">
            <v>1063</v>
          </cell>
          <cell r="L55">
            <v>1.32875</v>
          </cell>
          <cell r="M55">
            <v>1500</v>
          </cell>
          <cell r="N55">
            <v>842</v>
          </cell>
          <cell r="O55">
            <v>0.561333333333333</v>
          </cell>
          <cell r="P55">
            <v>1500</v>
          </cell>
          <cell r="Q55">
            <v>1251</v>
          </cell>
          <cell r="R55">
            <v>0.834</v>
          </cell>
          <cell r="S55">
            <v>800</v>
          </cell>
          <cell r="T55">
            <v>788</v>
          </cell>
          <cell r="U55">
            <v>0.985</v>
          </cell>
          <cell r="V55">
            <v>900</v>
          </cell>
          <cell r="W55">
            <v>720</v>
          </cell>
          <cell r="X55">
            <v>0.8</v>
          </cell>
          <cell r="Y55">
            <v>800</v>
          </cell>
          <cell r="Z55">
            <v>800</v>
          </cell>
          <cell r="AA55">
            <v>500</v>
          </cell>
          <cell r="AB55">
            <v>1339</v>
          </cell>
          <cell r="AC55">
            <v>2.678</v>
          </cell>
          <cell r="AD55">
            <v>1200</v>
          </cell>
          <cell r="AE55">
            <v>1736</v>
          </cell>
          <cell r="AF55">
            <v>1.44666666666667</v>
          </cell>
          <cell r="AG55">
            <v>1000</v>
          </cell>
          <cell r="AH55">
            <v>970</v>
          </cell>
          <cell r="AI55">
            <v>0.97</v>
          </cell>
          <cell r="AJ55">
            <v>1200</v>
          </cell>
        </row>
        <row r="56">
          <cell r="D56" t="str">
            <v>LG1613510160</v>
          </cell>
          <cell r="E56" t="str">
            <v>SLT0002773</v>
          </cell>
        </row>
        <row r="56">
          <cell r="G56">
            <v>600</v>
          </cell>
          <cell r="H56">
            <v>786</v>
          </cell>
          <cell r="I56">
            <v>1.31</v>
          </cell>
          <cell r="J56">
            <v>800</v>
          </cell>
          <cell r="K56">
            <v>1063</v>
          </cell>
          <cell r="L56">
            <v>1.32875</v>
          </cell>
          <cell r="M56">
            <v>1500</v>
          </cell>
          <cell r="N56">
            <v>842</v>
          </cell>
          <cell r="O56">
            <v>0.561333333333333</v>
          </cell>
          <cell r="P56">
            <v>1500</v>
          </cell>
          <cell r="Q56">
            <v>1251</v>
          </cell>
          <cell r="R56">
            <v>0.834</v>
          </cell>
          <cell r="S56">
            <v>800</v>
          </cell>
          <cell r="T56">
            <v>788</v>
          </cell>
          <cell r="U56">
            <v>0.985</v>
          </cell>
          <cell r="V56">
            <v>900</v>
          </cell>
          <cell r="W56">
            <v>720</v>
          </cell>
          <cell r="X56">
            <v>0.8</v>
          </cell>
          <cell r="Y56">
            <v>800</v>
          </cell>
          <cell r="Z56">
            <v>800</v>
          </cell>
          <cell r="AA56">
            <v>500</v>
          </cell>
          <cell r="AB56">
            <v>1339</v>
          </cell>
          <cell r="AC56">
            <v>2.678</v>
          </cell>
          <cell r="AD56">
            <v>1200</v>
          </cell>
          <cell r="AE56">
            <v>1736</v>
          </cell>
          <cell r="AF56">
            <v>1.44666666666667</v>
          </cell>
          <cell r="AG56">
            <v>1000</v>
          </cell>
          <cell r="AH56">
            <v>970</v>
          </cell>
          <cell r="AI56">
            <v>0.97</v>
          </cell>
          <cell r="AJ56">
            <v>1200</v>
          </cell>
        </row>
        <row r="57">
          <cell r="D57" t="str">
            <v>LZ161351000330</v>
          </cell>
          <cell r="E57" t="str">
            <v>SLT0010699</v>
          </cell>
          <cell r="F57" t="str">
            <v>不带扶手</v>
          </cell>
          <cell r="G57">
            <v>150</v>
          </cell>
          <cell r="H57">
            <v>50</v>
          </cell>
          <cell r="I57">
            <v>0.333333333333333</v>
          </cell>
          <cell r="J57">
            <v>100</v>
          </cell>
          <cell r="K57">
            <v>0</v>
          </cell>
          <cell r="L57">
            <v>0</v>
          </cell>
          <cell r="M57">
            <v>100</v>
          </cell>
          <cell r="N57">
            <v>380</v>
          </cell>
          <cell r="O57">
            <v>3.8</v>
          </cell>
          <cell r="P57">
            <v>1000</v>
          </cell>
          <cell r="Q57">
            <v>536</v>
          </cell>
          <cell r="R57">
            <v>0.536</v>
          </cell>
          <cell r="S57">
            <v>400</v>
          </cell>
          <cell r="T57">
            <v>221</v>
          </cell>
          <cell r="U57">
            <v>0.5525</v>
          </cell>
          <cell r="V57">
            <v>300</v>
          </cell>
          <cell r="W57">
            <v>152</v>
          </cell>
          <cell r="X57">
            <v>0.506666666666667</v>
          </cell>
          <cell r="Y57">
            <v>200</v>
          </cell>
          <cell r="Z57">
            <v>200</v>
          </cell>
          <cell r="AA57">
            <v>150</v>
          </cell>
          <cell r="AB57">
            <v>172</v>
          </cell>
          <cell r="AC57">
            <v>1.14666666666667</v>
          </cell>
          <cell r="AD57">
            <v>150</v>
          </cell>
          <cell r="AE57">
            <v>341</v>
          </cell>
          <cell r="AF57">
            <v>2.27333333333333</v>
          </cell>
          <cell r="AG57">
            <v>500</v>
          </cell>
          <cell r="AH57">
            <v>508</v>
          </cell>
          <cell r="AI57">
            <v>1.016</v>
          </cell>
          <cell r="AJ57">
            <v>500</v>
          </cell>
        </row>
        <row r="58">
          <cell r="D58" t="str">
            <v>LG1611510320</v>
          </cell>
          <cell r="E58" t="str">
            <v>SLT0010478</v>
          </cell>
          <cell r="F58" t="str">
            <v>通风加热</v>
          </cell>
          <cell r="G58">
            <v>80</v>
          </cell>
          <cell r="H58">
            <v>40</v>
          </cell>
          <cell r="I58">
            <v>0.5</v>
          </cell>
          <cell r="J58">
            <v>50</v>
          </cell>
          <cell r="K58">
            <v>128</v>
          </cell>
          <cell r="L58">
            <v>2.56</v>
          </cell>
          <cell r="M58">
            <v>80</v>
          </cell>
          <cell r="N58">
            <v>20</v>
          </cell>
          <cell r="O58">
            <v>0.25</v>
          </cell>
          <cell r="P58">
            <v>120</v>
          </cell>
          <cell r="Q58">
            <v>56</v>
          </cell>
          <cell r="R58">
            <v>0.466666666666667</v>
          </cell>
          <cell r="S58">
            <v>80</v>
          </cell>
          <cell r="T58">
            <v>28</v>
          </cell>
          <cell r="U58">
            <v>0.35</v>
          </cell>
          <cell r="V58">
            <v>60</v>
          </cell>
          <cell r="W58">
            <v>0</v>
          </cell>
          <cell r="X58">
            <v>0</v>
          </cell>
          <cell r="Y58">
            <v>30</v>
          </cell>
          <cell r="Z58">
            <v>30</v>
          </cell>
          <cell r="AA58">
            <v>50</v>
          </cell>
          <cell r="AB58">
            <v>28</v>
          </cell>
          <cell r="AC58">
            <v>0.56</v>
          </cell>
          <cell r="AD58">
            <v>50</v>
          </cell>
          <cell r="AE58">
            <v>53</v>
          </cell>
          <cell r="AF58">
            <v>1.06</v>
          </cell>
          <cell r="AG58">
            <v>80</v>
          </cell>
          <cell r="AH58">
            <v>64</v>
          </cell>
          <cell r="AI58">
            <v>0.8</v>
          </cell>
          <cell r="AJ58">
            <v>80</v>
          </cell>
        </row>
        <row r="59">
          <cell r="D59" t="str">
            <v>LZ161351000360</v>
          </cell>
          <cell r="E59" t="str">
            <v>SLT0010846</v>
          </cell>
        </row>
        <row r="59">
          <cell r="G59">
            <v>80</v>
          </cell>
          <cell r="H59">
            <v>40</v>
          </cell>
          <cell r="I59">
            <v>0.5</v>
          </cell>
          <cell r="J59">
            <v>50</v>
          </cell>
          <cell r="K59">
            <v>128</v>
          </cell>
          <cell r="L59">
            <v>2.56</v>
          </cell>
          <cell r="M59">
            <v>80</v>
          </cell>
          <cell r="N59">
            <v>20</v>
          </cell>
          <cell r="O59">
            <v>0.25</v>
          </cell>
          <cell r="P59">
            <v>120</v>
          </cell>
          <cell r="Q59">
            <v>54</v>
          </cell>
          <cell r="R59">
            <v>0.45</v>
          </cell>
          <cell r="S59">
            <v>80</v>
          </cell>
          <cell r="T59">
            <v>36</v>
          </cell>
          <cell r="U59">
            <v>0.45</v>
          </cell>
          <cell r="V59">
            <v>60</v>
          </cell>
          <cell r="W59">
            <v>36</v>
          </cell>
          <cell r="X59">
            <v>0.6</v>
          </cell>
          <cell r="Y59">
            <v>30</v>
          </cell>
          <cell r="Z59">
            <v>30</v>
          </cell>
          <cell r="AA59">
            <v>50</v>
          </cell>
          <cell r="AB59">
            <v>26</v>
          </cell>
          <cell r="AC59">
            <v>0.52</v>
          </cell>
          <cell r="AD59">
            <v>50</v>
          </cell>
          <cell r="AE59">
            <v>48</v>
          </cell>
          <cell r="AF59">
            <v>0.96</v>
          </cell>
          <cell r="AG59">
            <v>80</v>
          </cell>
          <cell r="AH59">
            <v>58</v>
          </cell>
          <cell r="AI59">
            <v>0.725</v>
          </cell>
          <cell r="AJ59">
            <v>80</v>
          </cell>
        </row>
        <row r="60">
          <cell r="D60" t="str">
            <v>LG1612510170/1</v>
          </cell>
          <cell r="E60" t="str">
            <v>SLT0010592</v>
          </cell>
        </row>
        <row r="60">
          <cell r="G60">
            <v>20</v>
          </cell>
          <cell r="H60">
            <v>0</v>
          </cell>
          <cell r="I60">
            <v>0</v>
          </cell>
          <cell r="J60">
            <v>20</v>
          </cell>
          <cell r="K60">
            <v>0</v>
          </cell>
          <cell r="L60">
            <v>0</v>
          </cell>
          <cell r="M60">
            <v>20</v>
          </cell>
          <cell r="N60">
            <v>404</v>
          </cell>
          <cell r="O60">
            <v>20.2</v>
          </cell>
          <cell r="P60">
            <v>1000</v>
          </cell>
          <cell r="Q60">
            <v>543</v>
          </cell>
          <cell r="R60">
            <v>0.543</v>
          </cell>
          <cell r="S60">
            <v>400</v>
          </cell>
          <cell r="T60">
            <v>336</v>
          </cell>
          <cell r="U60">
            <v>0.84</v>
          </cell>
          <cell r="V60">
            <v>300</v>
          </cell>
          <cell r="W60">
            <v>247</v>
          </cell>
          <cell r="X60">
            <v>0.823333333333333</v>
          </cell>
          <cell r="Y60">
            <v>200</v>
          </cell>
          <cell r="Z60">
            <v>223</v>
          </cell>
          <cell r="AA60">
            <v>200</v>
          </cell>
          <cell r="AB60">
            <v>287</v>
          </cell>
          <cell r="AC60">
            <v>1.435</v>
          </cell>
          <cell r="AD60">
            <v>500</v>
          </cell>
          <cell r="AE60">
            <v>492</v>
          </cell>
          <cell r="AF60">
            <v>0.984</v>
          </cell>
          <cell r="AG60">
            <v>700</v>
          </cell>
          <cell r="AH60">
            <v>702</v>
          </cell>
          <cell r="AI60">
            <v>1.00285714285714</v>
          </cell>
          <cell r="AJ60">
            <v>800</v>
          </cell>
        </row>
        <row r="61">
          <cell r="D61" t="str">
            <v>YZ166251000038/2</v>
          </cell>
          <cell r="E61" t="str">
            <v>SHT0015382</v>
          </cell>
          <cell r="F61" t="str">
            <v>重汽单通风</v>
          </cell>
        </row>
        <row r="61">
          <cell r="P61">
            <v>20</v>
          </cell>
          <cell r="Q61">
            <v>20</v>
          </cell>
          <cell r="R61">
            <v>1</v>
          </cell>
        </row>
        <row r="61">
          <cell r="U61" t="e">
            <v>#DIV/0!</v>
          </cell>
        </row>
        <row r="61">
          <cell r="Y61">
            <v>60</v>
          </cell>
          <cell r="Z61">
            <v>4</v>
          </cell>
          <cell r="AA61">
            <v>20</v>
          </cell>
        </row>
        <row r="61">
          <cell r="AC61">
            <v>0</v>
          </cell>
          <cell r="AD61">
            <v>60</v>
          </cell>
          <cell r="AE61">
            <v>163</v>
          </cell>
          <cell r="AF61">
            <v>2.71666666666667</v>
          </cell>
          <cell r="AG61">
            <v>300</v>
          </cell>
          <cell r="AH61">
            <v>170</v>
          </cell>
          <cell r="AI61">
            <v>0.566666666666667</v>
          </cell>
          <cell r="AJ61">
            <v>240</v>
          </cell>
        </row>
        <row r="62">
          <cell r="D62" t="str">
            <v>YZ166251000039/2</v>
          </cell>
          <cell r="E62" t="str">
            <v>SHT0015389</v>
          </cell>
        </row>
        <row r="62">
          <cell r="P62">
            <v>20</v>
          </cell>
          <cell r="Q62">
            <v>20</v>
          </cell>
          <cell r="R62">
            <v>1</v>
          </cell>
        </row>
        <row r="62">
          <cell r="U62" t="e">
            <v>#DIV/0!</v>
          </cell>
        </row>
        <row r="62">
          <cell r="Y62">
            <v>60</v>
          </cell>
          <cell r="Z62">
            <v>4</v>
          </cell>
          <cell r="AA62">
            <v>20</v>
          </cell>
        </row>
        <row r="62">
          <cell r="AC62">
            <v>0</v>
          </cell>
          <cell r="AD62">
            <v>60</v>
          </cell>
          <cell r="AE62">
            <v>167</v>
          </cell>
          <cell r="AF62">
            <v>2.78333333333333</v>
          </cell>
          <cell r="AG62">
            <v>300</v>
          </cell>
          <cell r="AH62">
            <v>170</v>
          </cell>
          <cell r="AI62">
            <v>0.566666666666667</v>
          </cell>
          <cell r="AJ62">
            <v>240</v>
          </cell>
        </row>
        <row r="63">
          <cell r="D63" t="str">
            <v>YZ166251000040/2</v>
          </cell>
          <cell r="E63" t="str">
            <v>SHT0015392</v>
          </cell>
        </row>
        <row r="63">
          <cell r="P63">
            <v>20</v>
          </cell>
          <cell r="Q63">
            <v>20</v>
          </cell>
          <cell r="R63">
            <v>1</v>
          </cell>
        </row>
        <row r="63">
          <cell r="U63" t="e">
            <v>#DIV/0!</v>
          </cell>
        </row>
        <row r="63">
          <cell r="Y63">
            <v>60</v>
          </cell>
          <cell r="Z63">
            <v>4</v>
          </cell>
          <cell r="AA63">
            <v>20</v>
          </cell>
        </row>
        <row r="63">
          <cell r="AC63">
            <v>0</v>
          </cell>
          <cell r="AD63">
            <v>60</v>
          </cell>
          <cell r="AE63">
            <v>167</v>
          </cell>
          <cell r="AF63">
            <v>2.78333333333333</v>
          </cell>
          <cell r="AG63">
            <v>300</v>
          </cell>
          <cell r="AH63">
            <v>170</v>
          </cell>
          <cell r="AI63">
            <v>0.566666666666667</v>
          </cell>
          <cell r="AJ63">
            <v>240</v>
          </cell>
        </row>
        <row r="64">
          <cell r="D64" t="str">
            <v>AZ166251000022/2</v>
          </cell>
          <cell r="E64" t="str">
            <v>SHT0015852</v>
          </cell>
          <cell r="F64" t="str">
            <v>新产品</v>
          </cell>
        </row>
        <row r="64">
          <cell r="Y64">
            <v>0</v>
          </cell>
          <cell r="Z64">
            <v>6</v>
          </cell>
          <cell r="AA64">
            <v>15</v>
          </cell>
          <cell r="AB64">
            <v>4</v>
          </cell>
          <cell r="AC64">
            <v>0.266666666666667</v>
          </cell>
          <cell r="AD64">
            <v>15</v>
          </cell>
          <cell r="AE64">
            <v>0</v>
          </cell>
          <cell r="AF64">
            <v>0</v>
          </cell>
          <cell r="AG64">
            <v>12</v>
          </cell>
          <cell r="AH64">
            <v>12</v>
          </cell>
          <cell r="AI64">
            <v>1</v>
          </cell>
          <cell r="AJ64">
            <v>0</v>
          </cell>
        </row>
        <row r="65">
          <cell r="D65" t="str">
            <v>AZ166251000021/2</v>
          </cell>
          <cell r="E65" t="str">
            <v>SHT0015858</v>
          </cell>
        </row>
        <row r="65">
          <cell r="Y65">
            <v>0</v>
          </cell>
          <cell r="Z65">
            <v>6</v>
          </cell>
          <cell r="AA65">
            <v>15</v>
          </cell>
          <cell r="AB65">
            <v>4</v>
          </cell>
          <cell r="AC65">
            <v>0.266666666666667</v>
          </cell>
          <cell r="AD65">
            <v>15</v>
          </cell>
          <cell r="AE65">
            <v>0</v>
          </cell>
          <cell r="AF65">
            <v>0</v>
          </cell>
          <cell r="AG65">
            <v>12</v>
          </cell>
          <cell r="AH65">
            <v>22</v>
          </cell>
          <cell r="AI65">
            <v>1.83333333333333</v>
          </cell>
          <cell r="AJ65">
            <v>0</v>
          </cell>
        </row>
        <row r="66">
          <cell r="D66" t="str">
            <v>WG1662511055/2</v>
          </cell>
          <cell r="E66" t="str">
            <v>SHT0013252</v>
          </cell>
        </row>
        <row r="66">
          <cell r="Y66">
            <v>0</v>
          </cell>
          <cell r="Z66">
            <v>6</v>
          </cell>
          <cell r="AA66">
            <v>15</v>
          </cell>
          <cell r="AB66">
            <v>4</v>
          </cell>
          <cell r="AC66">
            <v>0.266666666666667</v>
          </cell>
          <cell r="AD66">
            <v>15</v>
          </cell>
          <cell r="AE66">
            <v>0</v>
          </cell>
          <cell r="AF66">
            <v>0</v>
          </cell>
          <cell r="AG66">
            <v>12</v>
          </cell>
          <cell r="AH66">
            <v>22</v>
          </cell>
          <cell r="AI66">
            <v>1.83333333333333</v>
          </cell>
          <cell r="AJ66">
            <v>0</v>
          </cell>
        </row>
        <row r="67">
          <cell r="D67" t="str">
            <v>YZ166251000042/2</v>
          </cell>
          <cell r="E67" t="str">
            <v>SHT0015846</v>
          </cell>
          <cell r="F67" t="str">
            <v>自卸车</v>
          </cell>
        </row>
        <row r="67">
          <cell r="Y67">
            <v>0</v>
          </cell>
          <cell r="Z67">
            <v>50</v>
          </cell>
          <cell r="AA67">
            <v>260</v>
          </cell>
          <cell r="AB67">
            <v>195</v>
          </cell>
          <cell r="AC67">
            <v>0.75</v>
          </cell>
          <cell r="AD67">
            <v>150</v>
          </cell>
          <cell r="AE67">
            <v>20</v>
          </cell>
          <cell r="AF67">
            <v>0.133333333333333</v>
          </cell>
          <cell r="AG67">
            <v>200</v>
          </cell>
          <cell r="AH67">
            <v>88</v>
          </cell>
          <cell r="AI67">
            <v>0.44</v>
          </cell>
          <cell r="AJ67">
            <v>150</v>
          </cell>
        </row>
        <row r="68">
          <cell r="D68" t="str">
            <v>YZ166251000008/1</v>
          </cell>
          <cell r="E68" t="str">
            <v>SHT0014651</v>
          </cell>
        </row>
        <row r="68">
          <cell r="Y68">
            <v>0</v>
          </cell>
          <cell r="Z68">
            <v>50</v>
          </cell>
          <cell r="AA68">
            <v>260</v>
          </cell>
          <cell r="AB68">
            <v>221</v>
          </cell>
          <cell r="AC68">
            <v>0.85</v>
          </cell>
          <cell r="AD68">
            <v>200</v>
          </cell>
          <cell r="AE68">
            <v>50</v>
          </cell>
          <cell r="AF68">
            <v>0.25</v>
          </cell>
          <cell r="AG68">
            <v>200</v>
          </cell>
          <cell r="AH68">
            <v>88</v>
          </cell>
          <cell r="AI68">
            <v>0.44</v>
          </cell>
          <cell r="AJ68">
            <v>150</v>
          </cell>
        </row>
        <row r="69">
          <cell r="D69" t="str">
            <v>YZ166251000009/1</v>
          </cell>
          <cell r="E69" t="str">
            <v>SHT0014655</v>
          </cell>
        </row>
        <row r="69">
          <cell r="Y69">
            <v>0</v>
          </cell>
          <cell r="Z69">
            <v>50</v>
          </cell>
          <cell r="AA69">
            <v>260</v>
          </cell>
          <cell r="AB69">
            <v>221</v>
          </cell>
          <cell r="AC69">
            <v>0.85</v>
          </cell>
          <cell r="AD69">
            <v>200</v>
          </cell>
          <cell r="AE69">
            <v>50</v>
          </cell>
          <cell r="AF69">
            <v>0.25</v>
          </cell>
          <cell r="AG69">
            <v>200</v>
          </cell>
          <cell r="AH69">
            <v>88</v>
          </cell>
          <cell r="AI69">
            <v>0.44</v>
          </cell>
          <cell r="AJ69">
            <v>150</v>
          </cell>
        </row>
        <row r="70">
          <cell r="D70" t="str">
            <v>YZ167151000047</v>
          </cell>
          <cell r="E70" t="str">
            <v>SHT0015636</v>
          </cell>
          <cell r="F70" t="str">
            <v>豪瀚NX</v>
          </cell>
        </row>
        <row r="70">
          <cell r="AD70">
            <v>150</v>
          </cell>
          <cell r="AE70">
            <v>76</v>
          </cell>
          <cell r="AF70">
            <v>0.506666666666667</v>
          </cell>
          <cell r="AG70">
            <v>150</v>
          </cell>
          <cell r="AH70">
            <v>110</v>
          </cell>
          <cell r="AI70">
            <v>0.733333333333333</v>
          </cell>
          <cell r="AJ70">
            <v>150</v>
          </cell>
        </row>
        <row r="71">
          <cell r="D71" t="str">
            <v>YZ167151000048</v>
          </cell>
          <cell r="E71" t="str">
            <v>SHT0015667</v>
          </cell>
        </row>
        <row r="71">
          <cell r="AD71">
            <v>150</v>
          </cell>
          <cell r="AE71">
            <v>80</v>
          </cell>
          <cell r="AF71">
            <v>0.533333333333333</v>
          </cell>
          <cell r="AG71">
            <v>150</v>
          </cell>
          <cell r="AH71">
            <v>112</v>
          </cell>
          <cell r="AI71">
            <v>0.746666666666667</v>
          </cell>
          <cell r="AJ71">
            <v>150</v>
          </cell>
        </row>
        <row r="72">
          <cell r="G72">
            <v>2150</v>
          </cell>
          <cell r="H72">
            <v>2491</v>
          </cell>
          <cell r="I72">
            <v>1.15860465116279</v>
          </cell>
          <cell r="J72">
            <v>2820</v>
          </cell>
          <cell r="K72">
            <v>3459</v>
          </cell>
          <cell r="L72">
            <v>1.22659574468085</v>
          </cell>
          <cell r="M72">
            <v>5080</v>
          </cell>
          <cell r="N72">
            <v>3845</v>
          </cell>
          <cell r="O72">
            <v>0.756889763779528</v>
          </cell>
          <cell r="P72">
            <v>8300</v>
          </cell>
          <cell r="Q72">
            <v>5346</v>
          </cell>
          <cell r="R72">
            <v>0.644096385542169</v>
          </cell>
          <cell r="S72">
            <v>3660</v>
          </cell>
          <cell r="T72">
            <v>3139</v>
          </cell>
          <cell r="U72">
            <v>0.857650273224044</v>
          </cell>
          <cell r="V72">
            <v>3620</v>
          </cell>
          <cell r="W72">
            <v>2791</v>
          </cell>
          <cell r="X72">
            <v>0.770994475138122</v>
          </cell>
          <cell r="Y72">
            <v>3240</v>
          </cell>
          <cell r="Z72">
            <v>3095</v>
          </cell>
          <cell r="AA72">
            <v>2160</v>
          </cell>
          <cell r="AB72">
            <v>4830</v>
          </cell>
          <cell r="AC72">
            <v>2.23611111111111</v>
          </cell>
          <cell r="AD72">
            <v>4680</v>
          </cell>
          <cell r="AE72">
            <v>6675</v>
          </cell>
          <cell r="AF72">
            <v>1.42628205128205</v>
          </cell>
          <cell r="AG72">
            <v>6596</v>
          </cell>
          <cell r="AH72">
            <v>5546</v>
          </cell>
          <cell r="AI72">
            <v>0.840812613705276</v>
          </cell>
          <cell r="AJ72">
            <v>6930</v>
          </cell>
        </row>
        <row r="73">
          <cell r="D73" t="str">
            <v>X168100000004</v>
          </cell>
          <cell r="E73" t="str">
            <v>SBS0010125</v>
          </cell>
          <cell r="F73" t="str">
            <v>奥杰</v>
          </cell>
          <cell r="G73">
            <v>500</v>
          </cell>
          <cell r="H73">
            <v>210</v>
          </cell>
          <cell r="I73">
            <v>0.42</v>
          </cell>
          <cell r="J73">
            <v>1000</v>
          </cell>
          <cell r="K73">
            <v>783</v>
          </cell>
          <cell r="L73">
            <v>0.783</v>
          </cell>
          <cell r="M73">
            <v>1500</v>
          </cell>
          <cell r="N73">
            <v>950</v>
          </cell>
          <cell r="O73">
            <v>0.633333333333333</v>
          </cell>
          <cell r="P73">
            <v>1200</v>
          </cell>
          <cell r="Q73">
            <v>995</v>
          </cell>
          <cell r="R73">
            <v>0.829166666666667</v>
          </cell>
          <cell r="S73">
            <v>800</v>
          </cell>
          <cell r="T73">
            <v>688</v>
          </cell>
          <cell r="U73">
            <v>0.86</v>
          </cell>
          <cell r="V73">
            <v>1400</v>
          </cell>
          <cell r="W73">
            <v>1209</v>
          </cell>
          <cell r="X73">
            <v>0.863571428571429</v>
          </cell>
          <cell r="Y73">
            <v>1100</v>
          </cell>
          <cell r="Z73">
            <v>1058</v>
          </cell>
          <cell r="AA73">
            <v>1100</v>
          </cell>
          <cell r="AB73">
            <v>1000</v>
          </cell>
          <cell r="AC73">
            <v>0.909090909090909</v>
          </cell>
          <cell r="AD73">
            <v>1000</v>
          </cell>
          <cell r="AE73">
            <v>878</v>
          </cell>
          <cell r="AF73">
            <v>0.878</v>
          </cell>
          <cell r="AG73">
            <v>1000</v>
          </cell>
          <cell r="AH73">
            <v>980</v>
          </cell>
          <cell r="AI73">
            <v>0.98</v>
          </cell>
          <cell r="AJ73">
            <v>1100</v>
          </cell>
        </row>
        <row r="74">
          <cell r="D74" t="str">
            <v>X168100000003</v>
          </cell>
          <cell r="E74" t="str">
            <v>SBS0010126</v>
          </cell>
        </row>
        <row r="74">
          <cell r="G74">
            <v>500</v>
          </cell>
          <cell r="H74">
            <v>210</v>
          </cell>
          <cell r="I74">
            <v>0.42</v>
          </cell>
          <cell r="J74">
            <v>1000</v>
          </cell>
          <cell r="K74">
            <v>803</v>
          </cell>
          <cell r="L74">
            <v>0.803</v>
          </cell>
          <cell r="M74">
            <v>1500</v>
          </cell>
          <cell r="N74">
            <v>950</v>
          </cell>
          <cell r="O74">
            <v>0.633333333333333</v>
          </cell>
          <cell r="P74">
            <v>1200</v>
          </cell>
          <cell r="Q74">
            <v>995</v>
          </cell>
          <cell r="R74">
            <v>0.829166666666667</v>
          </cell>
          <cell r="S74">
            <v>800</v>
          </cell>
          <cell r="T74">
            <v>716</v>
          </cell>
          <cell r="U74">
            <v>0.895</v>
          </cell>
          <cell r="V74">
            <v>1400</v>
          </cell>
          <cell r="W74">
            <v>1209</v>
          </cell>
          <cell r="X74">
            <v>0.863571428571429</v>
          </cell>
          <cell r="Y74">
            <v>1100</v>
          </cell>
          <cell r="Z74">
            <v>1058</v>
          </cell>
          <cell r="AA74">
            <v>1100</v>
          </cell>
          <cell r="AB74">
            <v>1000</v>
          </cell>
          <cell r="AC74">
            <v>0.909090909090909</v>
          </cell>
          <cell r="AD74">
            <v>1000</v>
          </cell>
          <cell r="AE74">
            <v>878</v>
          </cell>
          <cell r="AF74">
            <v>0.878</v>
          </cell>
          <cell r="AG74">
            <v>1000</v>
          </cell>
          <cell r="AH74">
            <v>980</v>
          </cell>
          <cell r="AI74">
            <v>0.98</v>
          </cell>
          <cell r="AJ74">
            <v>1100</v>
          </cell>
        </row>
        <row r="75">
          <cell r="D75" t="str">
            <v>X168100000008</v>
          </cell>
          <cell r="E75" t="str">
            <v>SBS0010516</v>
          </cell>
        </row>
        <row r="75">
          <cell r="AF75" t="e">
            <v>#DIV/0!</v>
          </cell>
          <cell r="AG75">
            <v>1000</v>
          </cell>
          <cell r="AH75">
            <v>500</v>
          </cell>
          <cell r="AI75">
            <v>0.5</v>
          </cell>
          <cell r="AJ75">
            <v>800</v>
          </cell>
        </row>
        <row r="76">
          <cell r="D76" t="str">
            <v>X168100000009</v>
          </cell>
          <cell r="E76" t="str">
            <v>SBS0010517</v>
          </cell>
        </row>
        <row r="76">
          <cell r="AF76" t="e">
            <v>#DIV/0!</v>
          </cell>
          <cell r="AG76">
            <v>1000</v>
          </cell>
          <cell r="AH76">
            <v>500</v>
          </cell>
          <cell r="AI76">
            <v>0.5</v>
          </cell>
          <cell r="AJ76">
            <v>800</v>
          </cell>
        </row>
        <row r="77">
          <cell r="G77">
            <v>1000</v>
          </cell>
          <cell r="H77">
            <v>420</v>
          </cell>
          <cell r="I77">
            <v>0.42</v>
          </cell>
          <cell r="J77">
            <v>2000</v>
          </cell>
          <cell r="K77">
            <v>1586</v>
          </cell>
          <cell r="L77">
            <v>0.793</v>
          </cell>
          <cell r="M77">
            <v>3000</v>
          </cell>
          <cell r="N77">
            <v>1900</v>
          </cell>
          <cell r="O77">
            <v>0.633333333333333</v>
          </cell>
          <cell r="P77">
            <v>2400</v>
          </cell>
          <cell r="Q77">
            <v>1990</v>
          </cell>
          <cell r="R77">
            <v>0.829166666666667</v>
          </cell>
          <cell r="S77">
            <v>1600</v>
          </cell>
          <cell r="T77">
            <v>1404</v>
          </cell>
          <cell r="U77">
            <v>0.8775</v>
          </cell>
          <cell r="V77">
            <v>2800</v>
          </cell>
          <cell r="W77">
            <v>2418</v>
          </cell>
          <cell r="X77">
            <v>0.863571428571429</v>
          </cell>
          <cell r="Y77">
            <v>2200</v>
          </cell>
          <cell r="Z77">
            <v>2116</v>
          </cell>
          <cell r="AA77">
            <v>2200</v>
          </cell>
          <cell r="AB77">
            <v>2000</v>
          </cell>
          <cell r="AC77">
            <v>0.909090909090909</v>
          </cell>
          <cell r="AD77">
            <v>2000</v>
          </cell>
          <cell r="AE77">
            <v>1756</v>
          </cell>
          <cell r="AF77">
            <v>0.878</v>
          </cell>
          <cell r="AG77">
            <v>4000</v>
          </cell>
          <cell r="AH77">
            <v>2960</v>
          </cell>
          <cell r="AI77">
            <v>0.74</v>
          </cell>
          <cell r="AJ77">
            <v>3800</v>
          </cell>
        </row>
        <row r="78">
          <cell r="D78" t="str">
            <v>6800010-E411</v>
          </cell>
          <cell r="E78" t="str">
            <v>SLT0002528</v>
          </cell>
          <cell r="F78" t="str">
            <v>虎V-2020</v>
          </cell>
          <cell r="G78">
            <v>500</v>
          </cell>
          <cell r="H78">
            <v>160</v>
          </cell>
          <cell r="I78">
            <v>0.32</v>
          </cell>
          <cell r="J78">
            <v>200</v>
          </cell>
          <cell r="K78">
            <v>0</v>
          </cell>
          <cell r="L78">
            <v>0</v>
          </cell>
          <cell r="M78">
            <v>400</v>
          </cell>
          <cell r="N78">
            <v>264</v>
          </cell>
          <cell r="O78">
            <v>0.66</v>
          </cell>
          <cell r="P78">
            <v>400</v>
          </cell>
          <cell r="Q78">
            <v>369</v>
          </cell>
          <cell r="R78">
            <v>0.9225</v>
          </cell>
          <cell r="S78">
            <v>200</v>
          </cell>
          <cell r="T78">
            <v>150</v>
          </cell>
          <cell r="U78">
            <v>0.75</v>
          </cell>
          <cell r="V78">
            <v>150</v>
          </cell>
          <cell r="W78">
            <v>50</v>
          </cell>
          <cell r="X78">
            <v>0.333333333333333</v>
          </cell>
          <cell r="Y78">
            <v>100</v>
          </cell>
          <cell r="Z78">
            <v>50</v>
          </cell>
          <cell r="AA78">
            <v>100</v>
          </cell>
          <cell r="AB78">
            <v>86</v>
          </cell>
          <cell r="AC78">
            <v>0.86</v>
          </cell>
          <cell r="AD78">
            <v>100</v>
          </cell>
          <cell r="AE78">
            <v>60</v>
          </cell>
          <cell r="AF78">
            <v>0.6</v>
          </cell>
          <cell r="AG78">
            <v>150</v>
          </cell>
          <cell r="AH78">
            <v>58</v>
          </cell>
          <cell r="AI78">
            <v>0.386666666666667</v>
          </cell>
          <cell r="AJ78">
            <v>150</v>
          </cell>
        </row>
        <row r="79">
          <cell r="D79" t="str">
            <v>6905020-E411</v>
          </cell>
          <cell r="E79" t="str">
            <v>SLT0002529</v>
          </cell>
          <cell r="F79" t="str">
            <v>虎V-2020</v>
          </cell>
          <cell r="G79">
            <v>700</v>
          </cell>
          <cell r="H79">
            <v>500</v>
          </cell>
          <cell r="I79">
            <v>0.714285714285714</v>
          </cell>
          <cell r="J79">
            <v>500</v>
          </cell>
          <cell r="K79">
            <v>975</v>
          </cell>
          <cell r="L79">
            <v>1.95</v>
          </cell>
          <cell r="M79">
            <v>2200</v>
          </cell>
          <cell r="N79">
            <v>1671</v>
          </cell>
          <cell r="O79">
            <v>0.759545454545455</v>
          </cell>
          <cell r="P79">
            <v>2000</v>
          </cell>
          <cell r="Q79">
            <v>857</v>
          </cell>
          <cell r="R79">
            <v>0.4285</v>
          </cell>
          <cell r="S79">
            <v>800</v>
          </cell>
          <cell r="T79">
            <v>400</v>
          </cell>
          <cell r="U79">
            <v>0.5</v>
          </cell>
          <cell r="V79">
            <v>700</v>
          </cell>
          <cell r="W79">
            <v>468</v>
          </cell>
          <cell r="X79">
            <v>0.668571428571429</v>
          </cell>
          <cell r="Y79">
            <v>600</v>
          </cell>
          <cell r="Z79">
            <v>549</v>
          </cell>
          <cell r="AA79">
            <v>600</v>
          </cell>
          <cell r="AB79">
            <v>400</v>
          </cell>
          <cell r="AC79">
            <v>0.666666666666667</v>
          </cell>
          <cell r="AD79">
            <v>400</v>
          </cell>
          <cell r="AE79">
            <v>530</v>
          </cell>
          <cell r="AF79">
            <v>1.325</v>
          </cell>
          <cell r="AG79">
            <v>800</v>
          </cell>
          <cell r="AH79">
            <v>628</v>
          </cell>
          <cell r="AI79">
            <v>0.785</v>
          </cell>
          <cell r="AJ79">
            <v>500</v>
          </cell>
        </row>
        <row r="80">
          <cell r="D80" t="str">
            <v>6905100-E411</v>
          </cell>
          <cell r="E80" t="str">
            <v>SLT0002530</v>
          </cell>
          <cell r="F80" t="str">
            <v>虎V-2020</v>
          </cell>
          <cell r="G80">
            <v>700</v>
          </cell>
          <cell r="H80">
            <v>603</v>
          </cell>
          <cell r="I80">
            <v>0.861428571428571</v>
          </cell>
          <cell r="J80">
            <v>500</v>
          </cell>
          <cell r="K80">
            <v>847</v>
          </cell>
          <cell r="L80">
            <v>1.694</v>
          </cell>
          <cell r="M80">
            <v>2200</v>
          </cell>
          <cell r="N80">
            <v>1689</v>
          </cell>
          <cell r="O80">
            <v>0.767727272727273</v>
          </cell>
          <cell r="P80">
            <v>2000</v>
          </cell>
          <cell r="Q80">
            <v>842</v>
          </cell>
          <cell r="R80">
            <v>0.421</v>
          </cell>
          <cell r="S80">
            <v>800</v>
          </cell>
          <cell r="T80">
            <v>400</v>
          </cell>
          <cell r="U80">
            <v>0.5</v>
          </cell>
          <cell r="V80">
            <v>700</v>
          </cell>
          <cell r="W80">
            <v>472</v>
          </cell>
          <cell r="X80">
            <v>0.674285714285714</v>
          </cell>
          <cell r="Y80">
            <v>600</v>
          </cell>
          <cell r="Z80">
            <v>543</v>
          </cell>
          <cell r="AA80">
            <v>600</v>
          </cell>
          <cell r="AB80">
            <v>380</v>
          </cell>
          <cell r="AC80">
            <v>0.633333333333333</v>
          </cell>
          <cell r="AD80">
            <v>400</v>
          </cell>
          <cell r="AE80">
            <v>561</v>
          </cell>
          <cell r="AF80">
            <v>1.4025</v>
          </cell>
          <cell r="AG80">
            <v>800</v>
          </cell>
          <cell r="AH80">
            <v>674</v>
          </cell>
          <cell r="AI80">
            <v>0.8425</v>
          </cell>
          <cell r="AJ80">
            <v>500</v>
          </cell>
        </row>
        <row r="81">
          <cell r="D81" t="str">
            <v>6903010-E411</v>
          </cell>
          <cell r="E81" t="str">
            <v>SLT0002531</v>
          </cell>
          <cell r="F81" t="str">
            <v>虎V-2020</v>
          </cell>
          <cell r="G81">
            <v>700</v>
          </cell>
          <cell r="H81">
            <v>700</v>
          </cell>
          <cell r="I81">
            <v>1</v>
          </cell>
          <cell r="J81">
            <v>500</v>
          </cell>
          <cell r="K81">
            <v>765</v>
          </cell>
          <cell r="L81">
            <v>1.53</v>
          </cell>
          <cell r="M81">
            <v>2200</v>
          </cell>
          <cell r="N81">
            <v>1807</v>
          </cell>
          <cell r="O81">
            <v>0.821363636363636</v>
          </cell>
          <cell r="P81">
            <v>2000</v>
          </cell>
          <cell r="Q81">
            <v>713</v>
          </cell>
          <cell r="R81">
            <v>0.3565</v>
          </cell>
          <cell r="S81">
            <v>800</v>
          </cell>
          <cell r="T81">
            <v>348</v>
          </cell>
          <cell r="U81">
            <v>0.435</v>
          </cell>
          <cell r="V81">
            <v>700</v>
          </cell>
          <cell r="W81">
            <v>433</v>
          </cell>
          <cell r="X81">
            <v>0.618571428571429</v>
          </cell>
          <cell r="Y81">
            <v>600</v>
          </cell>
          <cell r="Z81">
            <v>499</v>
          </cell>
          <cell r="AA81">
            <v>600</v>
          </cell>
          <cell r="AB81">
            <v>410</v>
          </cell>
          <cell r="AC81">
            <v>0.683333333333333</v>
          </cell>
          <cell r="AD81">
            <v>400</v>
          </cell>
          <cell r="AE81">
            <v>600</v>
          </cell>
          <cell r="AF81">
            <v>1.5</v>
          </cell>
          <cell r="AG81">
            <v>800</v>
          </cell>
          <cell r="AH81">
            <v>618</v>
          </cell>
          <cell r="AI81">
            <v>0.7725</v>
          </cell>
          <cell r="AJ81">
            <v>500</v>
          </cell>
        </row>
        <row r="82">
          <cell r="D82" t="str">
            <v>6900015-H26-C00</v>
          </cell>
          <cell r="E82" t="str">
            <v>SLT0001578</v>
          </cell>
        </row>
        <row r="82">
          <cell r="G82">
            <v>1300</v>
          </cell>
          <cell r="H82">
            <v>800</v>
          </cell>
          <cell r="I82">
            <v>0.615384615384615</v>
          </cell>
          <cell r="J82">
            <v>1500</v>
          </cell>
          <cell r="K82">
            <v>2500</v>
          </cell>
          <cell r="L82">
            <v>1.66666666666667</v>
          </cell>
          <cell r="M82">
            <v>5000</v>
          </cell>
          <cell r="N82">
            <v>4000</v>
          </cell>
          <cell r="O82">
            <v>0.8</v>
          </cell>
          <cell r="P82">
            <v>3000</v>
          </cell>
          <cell r="Q82">
            <v>600</v>
          </cell>
          <cell r="R82">
            <v>0.2</v>
          </cell>
          <cell r="S82">
            <v>2000</v>
          </cell>
          <cell r="T82">
            <v>1050</v>
          </cell>
          <cell r="U82">
            <v>0.525</v>
          </cell>
          <cell r="V82">
            <v>1300</v>
          </cell>
          <cell r="W82">
            <v>1600</v>
          </cell>
          <cell r="X82">
            <v>1.23076923076923</v>
          </cell>
          <cell r="Y82">
            <v>1300</v>
          </cell>
          <cell r="Z82">
            <v>0</v>
          </cell>
          <cell r="AA82">
            <v>1300</v>
          </cell>
          <cell r="AB82">
            <v>600</v>
          </cell>
          <cell r="AC82">
            <v>0.461538461538462</v>
          </cell>
          <cell r="AD82">
            <v>1500</v>
          </cell>
          <cell r="AE82">
            <v>1600</v>
          </cell>
          <cell r="AF82">
            <v>1.06666666666667</v>
          </cell>
          <cell r="AG82">
            <v>6500</v>
          </cell>
          <cell r="AH82">
            <v>2448</v>
          </cell>
          <cell r="AI82">
            <v>0.376615384615385</v>
          </cell>
          <cell r="AJ82">
            <v>2000</v>
          </cell>
        </row>
        <row r="83">
          <cell r="D83" t="str">
            <v>6800010AA95-C00</v>
          </cell>
          <cell r="E83" t="str">
            <v>SLT0010200</v>
          </cell>
          <cell r="F83" t="str">
            <v>J6F</v>
          </cell>
          <cell r="G83">
            <v>200</v>
          </cell>
          <cell r="H83">
            <v>179</v>
          </cell>
          <cell r="I83">
            <v>0.895</v>
          </cell>
          <cell r="J83">
            <v>150</v>
          </cell>
          <cell r="K83">
            <v>50</v>
          </cell>
          <cell r="L83">
            <v>0.333333333333333</v>
          </cell>
          <cell r="M83">
            <v>300</v>
          </cell>
          <cell r="N83">
            <v>479</v>
          </cell>
          <cell r="O83">
            <v>1.59666666666667</v>
          </cell>
          <cell r="P83">
            <v>300</v>
          </cell>
          <cell r="Q83">
            <v>275</v>
          </cell>
          <cell r="R83">
            <v>0.916666666666667</v>
          </cell>
          <cell r="S83">
            <v>300</v>
          </cell>
          <cell r="T83">
            <v>150</v>
          </cell>
          <cell r="U83">
            <v>0.5</v>
          </cell>
          <cell r="V83">
            <v>150</v>
          </cell>
          <cell r="W83">
            <v>50</v>
          </cell>
          <cell r="X83">
            <v>0.333333333333333</v>
          </cell>
          <cell r="Y83">
            <v>200</v>
          </cell>
          <cell r="Z83">
            <v>200</v>
          </cell>
          <cell r="AA83">
            <v>200</v>
          </cell>
          <cell r="AB83">
            <v>70</v>
          </cell>
          <cell r="AC83">
            <v>0.35</v>
          </cell>
          <cell r="AD83">
            <v>100</v>
          </cell>
          <cell r="AE83">
            <v>160</v>
          </cell>
          <cell r="AF83">
            <v>1.6</v>
          </cell>
          <cell r="AG83">
            <v>150</v>
          </cell>
          <cell r="AH83">
            <v>195</v>
          </cell>
          <cell r="AI83">
            <v>1.3</v>
          </cell>
          <cell r="AJ83">
            <v>200</v>
          </cell>
        </row>
        <row r="84">
          <cell r="D84" t="str">
            <v>6800010BH26-C00</v>
          </cell>
          <cell r="E84" t="str">
            <v>SLT0010202</v>
          </cell>
          <cell r="F84" t="str">
            <v>领途/轻卡减震/J7F</v>
          </cell>
          <cell r="G84">
            <v>400</v>
          </cell>
          <cell r="H84">
            <v>358</v>
          </cell>
          <cell r="I84">
            <v>0.895</v>
          </cell>
          <cell r="J84">
            <v>500</v>
          </cell>
          <cell r="K84">
            <v>660</v>
          </cell>
          <cell r="L84">
            <v>1.32</v>
          </cell>
          <cell r="M84">
            <v>2000</v>
          </cell>
          <cell r="N84">
            <v>1121</v>
          </cell>
          <cell r="O84">
            <v>0.5605</v>
          </cell>
          <cell r="P84">
            <v>1500</v>
          </cell>
          <cell r="Q84">
            <v>532</v>
          </cell>
          <cell r="R84">
            <v>0.354666666666667</v>
          </cell>
          <cell r="S84">
            <v>500</v>
          </cell>
          <cell r="T84">
            <v>316</v>
          </cell>
          <cell r="U84">
            <v>0.632</v>
          </cell>
          <cell r="V84">
            <v>450</v>
          </cell>
          <cell r="W84">
            <v>420</v>
          </cell>
          <cell r="X84">
            <v>0.933333333333333</v>
          </cell>
          <cell r="Y84">
            <v>500</v>
          </cell>
          <cell r="Z84">
            <v>364</v>
          </cell>
          <cell r="AA84">
            <v>500</v>
          </cell>
          <cell r="AB84">
            <v>496</v>
          </cell>
          <cell r="AC84">
            <v>0.992</v>
          </cell>
          <cell r="AD84">
            <v>650</v>
          </cell>
          <cell r="AE84">
            <v>594</v>
          </cell>
          <cell r="AF84">
            <v>0.913846153846154</v>
          </cell>
          <cell r="AG84">
            <v>1300</v>
          </cell>
          <cell r="AH84">
            <v>795</v>
          </cell>
          <cell r="AI84">
            <v>0.611538461538462</v>
          </cell>
          <cell r="AJ84">
            <v>800</v>
          </cell>
        </row>
        <row r="85">
          <cell r="D85" t="str">
            <v>6905020CH26-C00</v>
          </cell>
          <cell r="E85" t="str">
            <v>SLT0002438</v>
          </cell>
          <cell r="F85" t="str">
            <v>J7F</v>
          </cell>
          <cell r="G85">
            <v>500</v>
          </cell>
          <cell r="H85">
            <v>306</v>
          </cell>
          <cell r="I85">
            <v>0.612</v>
          </cell>
          <cell r="J85">
            <v>550</v>
          </cell>
          <cell r="K85">
            <v>835</v>
          </cell>
          <cell r="L85">
            <v>1.51818181818182</v>
          </cell>
          <cell r="M85">
            <v>2800</v>
          </cell>
          <cell r="N85">
            <v>1361</v>
          </cell>
          <cell r="O85">
            <v>0.486071428571429</v>
          </cell>
          <cell r="P85">
            <v>1800</v>
          </cell>
          <cell r="Q85">
            <v>651</v>
          </cell>
          <cell r="R85">
            <v>0.361666666666667</v>
          </cell>
          <cell r="S85">
            <v>700</v>
          </cell>
          <cell r="T85">
            <v>450</v>
          </cell>
          <cell r="U85">
            <v>0.642857142857143</v>
          </cell>
          <cell r="V85">
            <v>550</v>
          </cell>
          <cell r="W85">
            <v>395</v>
          </cell>
          <cell r="X85">
            <v>0.718181818181818</v>
          </cell>
          <cell r="Y85">
            <v>550</v>
          </cell>
          <cell r="Z85">
            <v>549</v>
          </cell>
          <cell r="AA85">
            <v>550</v>
          </cell>
          <cell r="AB85">
            <v>470</v>
          </cell>
          <cell r="AC85">
            <v>0.854545454545454</v>
          </cell>
          <cell r="AD85">
            <v>750</v>
          </cell>
          <cell r="AE85">
            <v>630</v>
          </cell>
          <cell r="AF85">
            <v>0.84</v>
          </cell>
          <cell r="AG85">
            <v>1600</v>
          </cell>
          <cell r="AH85">
            <v>810</v>
          </cell>
          <cell r="AI85">
            <v>0.50625</v>
          </cell>
          <cell r="AJ85">
            <v>1000</v>
          </cell>
        </row>
        <row r="86">
          <cell r="D86" t="str">
            <v>6905100-H26-C00</v>
          </cell>
          <cell r="E86" t="str">
            <v>SLT0002190</v>
          </cell>
          <cell r="F86" t="str">
            <v>J7F</v>
          </cell>
          <cell r="G86">
            <v>400</v>
          </cell>
          <cell r="H86">
            <v>400</v>
          </cell>
          <cell r="I86">
            <v>1</v>
          </cell>
          <cell r="J86">
            <v>500</v>
          </cell>
          <cell r="K86">
            <v>630</v>
          </cell>
          <cell r="L86">
            <v>1.26</v>
          </cell>
          <cell r="M86">
            <v>2200</v>
          </cell>
          <cell r="N86">
            <v>1120</v>
          </cell>
          <cell r="O86">
            <v>0.509090909090909</v>
          </cell>
          <cell r="P86">
            <v>1500</v>
          </cell>
          <cell r="Q86">
            <v>540</v>
          </cell>
          <cell r="R86">
            <v>0.36</v>
          </cell>
          <cell r="S86">
            <v>500</v>
          </cell>
          <cell r="T86">
            <v>420</v>
          </cell>
          <cell r="U86">
            <v>0.84</v>
          </cell>
          <cell r="V86">
            <v>490</v>
          </cell>
          <cell r="W86">
            <v>368</v>
          </cell>
          <cell r="X86">
            <v>0.751020408163265</v>
          </cell>
          <cell r="Y86">
            <v>550</v>
          </cell>
          <cell r="Z86">
            <v>491</v>
          </cell>
          <cell r="AA86">
            <v>550</v>
          </cell>
          <cell r="AB86">
            <v>400</v>
          </cell>
          <cell r="AC86">
            <v>0.727272727272727</v>
          </cell>
          <cell r="AD86">
            <v>650</v>
          </cell>
          <cell r="AE86">
            <v>643</v>
          </cell>
          <cell r="AF86">
            <v>0.989230769230769</v>
          </cell>
          <cell r="AG86">
            <v>1300</v>
          </cell>
          <cell r="AH86">
            <v>729</v>
          </cell>
          <cell r="AI86">
            <v>0.560769230769231</v>
          </cell>
          <cell r="AJ86">
            <v>800</v>
          </cell>
        </row>
        <row r="87">
          <cell r="D87" t="str">
            <v>6903010AH26-C00</v>
          </cell>
          <cell r="E87" t="str">
            <v>SLT0002432</v>
          </cell>
          <cell r="F87" t="str">
            <v>J7F</v>
          </cell>
          <cell r="G87">
            <v>400</v>
          </cell>
          <cell r="H87">
            <v>400</v>
          </cell>
          <cell r="I87">
            <v>1</v>
          </cell>
          <cell r="J87">
            <v>500</v>
          </cell>
          <cell r="K87">
            <v>600</v>
          </cell>
          <cell r="L87">
            <v>1.2</v>
          </cell>
          <cell r="M87">
            <v>2200</v>
          </cell>
          <cell r="N87">
            <v>1130</v>
          </cell>
          <cell r="O87">
            <v>0.513636363636364</v>
          </cell>
          <cell r="P87">
            <v>1500</v>
          </cell>
          <cell r="Q87">
            <v>600</v>
          </cell>
          <cell r="R87">
            <v>0.4</v>
          </cell>
          <cell r="S87">
            <v>500</v>
          </cell>
          <cell r="T87">
            <v>430</v>
          </cell>
          <cell r="U87">
            <v>0.86</v>
          </cell>
          <cell r="V87">
            <v>450</v>
          </cell>
          <cell r="W87">
            <v>352</v>
          </cell>
          <cell r="X87">
            <v>0.782222222222222</v>
          </cell>
          <cell r="Y87">
            <v>550</v>
          </cell>
          <cell r="Z87">
            <v>480</v>
          </cell>
          <cell r="AA87">
            <v>550</v>
          </cell>
          <cell r="AB87">
            <v>420</v>
          </cell>
          <cell r="AC87">
            <v>0.763636363636364</v>
          </cell>
          <cell r="AD87">
            <v>650</v>
          </cell>
          <cell r="AE87">
            <v>551</v>
          </cell>
          <cell r="AF87">
            <v>0.847692307692308</v>
          </cell>
          <cell r="AG87">
            <v>1300</v>
          </cell>
          <cell r="AH87">
            <v>740</v>
          </cell>
          <cell r="AI87">
            <v>0.569230769230769</v>
          </cell>
          <cell r="AJ87">
            <v>800</v>
          </cell>
        </row>
        <row r="88">
          <cell r="D88" t="str">
            <v>6800010HH26-C00</v>
          </cell>
          <cell r="E88" t="str">
            <v>SLT0010666</v>
          </cell>
          <cell r="F88" t="str">
            <v>领途/轻卡减震/J7F</v>
          </cell>
          <cell r="G88">
            <v>100</v>
          </cell>
          <cell r="H88">
            <v>60</v>
          </cell>
          <cell r="I88">
            <v>0.6</v>
          </cell>
          <cell r="J88">
            <v>50</v>
          </cell>
          <cell r="K88">
            <v>74</v>
          </cell>
          <cell r="L88">
            <v>1.48</v>
          </cell>
          <cell r="M88">
            <v>400</v>
          </cell>
          <cell r="N88">
            <v>279</v>
          </cell>
          <cell r="O88">
            <v>0.6975</v>
          </cell>
          <cell r="P88">
            <v>300</v>
          </cell>
          <cell r="Q88">
            <v>171</v>
          </cell>
          <cell r="R88">
            <v>0.57</v>
          </cell>
          <cell r="S88">
            <v>200</v>
          </cell>
          <cell r="T88">
            <v>60</v>
          </cell>
          <cell r="U88">
            <v>0.3</v>
          </cell>
          <cell r="V88">
            <v>100</v>
          </cell>
          <cell r="W88">
            <v>74</v>
          </cell>
          <cell r="X88">
            <v>0.74</v>
          </cell>
          <cell r="Y88">
            <v>100</v>
          </cell>
          <cell r="Z88">
            <v>40</v>
          </cell>
          <cell r="AA88">
            <v>100</v>
          </cell>
          <cell r="AB88">
            <v>100</v>
          </cell>
          <cell r="AC88">
            <v>1</v>
          </cell>
          <cell r="AD88">
            <v>100</v>
          </cell>
          <cell r="AE88">
            <v>50</v>
          </cell>
          <cell r="AF88">
            <v>0.5</v>
          </cell>
          <cell r="AG88">
            <v>300</v>
          </cell>
          <cell r="AH88">
            <v>120</v>
          </cell>
          <cell r="AI88">
            <v>0.4</v>
          </cell>
          <cell r="AJ88">
            <v>200</v>
          </cell>
        </row>
        <row r="89">
          <cell r="D89" t="str">
            <v>6905100-H22-C00</v>
          </cell>
          <cell r="E89" t="str">
            <v>SLT0002147</v>
          </cell>
          <cell r="F89" t="str">
            <v>J7F</v>
          </cell>
          <cell r="G89">
            <v>100</v>
          </cell>
          <cell r="H89">
            <v>100</v>
          </cell>
          <cell r="I89">
            <v>1</v>
          </cell>
          <cell r="J89">
            <v>50</v>
          </cell>
          <cell r="K89">
            <v>0</v>
          </cell>
          <cell r="L89">
            <v>0</v>
          </cell>
          <cell r="M89">
            <v>400</v>
          </cell>
          <cell r="N89">
            <v>356</v>
          </cell>
          <cell r="O89">
            <v>0.89</v>
          </cell>
          <cell r="P89">
            <v>300</v>
          </cell>
          <cell r="Q89">
            <v>160</v>
          </cell>
          <cell r="R89">
            <v>0.533333333333333</v>
          </cell>
          <cell r="S89">
            <v>350</v>
          </cell>
          <cell r="T89">
            <v>100</v>
          </cell>
          <cell r="U89">
            <v>0.285714285714286</v>
          </cell>
          <cell r="V89">
            <v>160</v>
          </cell>
          <cell r="W89">
            <v>100</v>
          </cell>
          <cell r="X89">
            <v>0.625</v>
          </cell>
          <cell r="Y89">
            <v>100</v>
          </cell>
          <cell r="Z89">
            <v>34</v>
          </cell>
          <cell r="AA89">
            <v>100</v>
          </cell>
          <cell r="AB89">
            <v>100</v>
          </cell>
          <cell r="AC89">
            <v>1</v>
          </cell>
          <cell r="AD89">
            <v>150</v>
          </cell>
          <cell r="AE89">
            <v>150</v>
          </cell>
          <cell r="AF89">
            <v>1</v>
          </cell>
          <cell r="AG89">
            <v>380</v>
          </cell>
          <cell r="AH89">
            <v>70</v>
          </cell>
          <cell r="AI89">
            <v>0.184210526315789</v>
          </cell>
          <cell r="AJ89">
            <v>250</v>
          </cell>
        </row>
        <row r="90">
          <cell r="D90" t="str">
            <v>6903010AH22-C00</v>
          </cell>
          <cell r="E90" t="str">
            <v>SLT0010188</v>
          </cell>
          <cell r="F90" t="str">
            <v>J7F</v>
          </cell>
          <cell r="G90">
            <v>100</v>
          </cell>
          <cell r="H90">
            <v>100</v>
          </cell>
          <cell r="I90">
            <v>1</v>
          </cell>
          <cell r="J90">
            <v>50</v>
          </cell>
          <cell r="K90">
            <v>0</v>
          </cell>
          <cell r="L90">
            <v>0</v>
          </cell>
          <cell r="M90">
            <v>400</v>
          </cell>
          <cell r="N90">
            <v>299</v>
          </cell>
          <cell r="O90">
            <v>0.7475</v>
          </cell>
          <cell r="P90">
            <v>300</v>
          </cell>
          <cell r="Q90">
            <v>193</v>
          </cell>
          <cell r="R90">
            <v>0.643333333333333</v>
          </cell>
          <cell r="S90">
            <v>200</v>
          </cell>
          <cell r="T90">
            <v>139</v>
          </cell>
          <cell r="U90">
            <v>0.695</v>
          </cell>
          <cell r="V90">
            <v>100</v>
          </cell>
          <cell r="W90">
            <v>50</v>
          </cell>
          <cell r="X90">
            <v>0.5</v>
          </cell>
          <cell r="Y90">
            <v>100</v>
          </cell>
          <cell r="Z90">
            <v>100</v>
          </cell>
          <cell r="AA90">
            <v>100</v>
          </cell>
          <cell r="AB90">
            <v>49</v>
          </cell>
          <cell r="AC90">
            <v>0.49</v>
          </cell>
          <cell r="AD90">
            <v>100</v>
          </cell>
          <cell r="AE90">
            <v>60</v>
          </cell>
          <cell r="AF90">
            <v>0.6</v>
          </cell>
          <cell r="AG90">
            <v>300</v>
          </cell>
          <cell r="AH90">
            <v>118</v>
          </cell>
          <cell r="AI90">
            <v>0.393333333333333</v>
          </cell>
          <cell r="AJ90">
            <v>200</v>
          </cell>
        </row>
        <row r="91">
          <cell r="D91" t="str">
            <v>6905020BH26-C00</v>
          </cell>
          <cell r="E91" t="str">
            <v>SLT0002439</v>
          </cell>
        </row>
        <row r="91">
          <cell r="G91">
            <v>0</v>
          </cell>
          <cell r="H91">
            <v>0</v>
          </cell>
          <cell r="I91" t="e">
            <v>#DIV/0!</v>
          </cell>
        </row>
        <row r="91">
          <cell r="K91">
            <v>0</v>
          </cell>
          <cell r="L91" t="e">
            <v>#DIV/0!</v>
          </cell>
        </row>
        <row r="91">
          <cell r="Q91">
            <v>60</v>
          </cell>
          <cell r="R91" t="e">
            <v>#DIV/0!</v>
          </cell>
        </row>
        <row r="91">
          <cell r="U91" t="e">
            <v>#DIV/0!</v>
          </cell>
        </row>
        <row r="91">
          <cell r="W91">
            <v>0</v>
          </cell>
          <cell r="X91" t="e">
            <v>#DIV/0!</v>
          </cell>
        </row>
        <row r="91">
          <cell r="Z91">
            <v>0</v>
          </cell>
        </row>
        <row r="91">
          <cell r="AE91">
            <v>5</v>
          </cell>
          <cell r="AF91" t="e">
            <v>#DIV/0!</v>
          </cell>
          <cell r="AG91">
            <v>0</v>
          </cell>
          <cell r="AH91">
            <v>0</v>
          </cell>
          <cell r="AI91" t="e">
            <v>#DIV/0!</v>
          </cell>
          <cell r="AJ91">
            <v>0</v>
          </cell>
        </row>
        <row r="92">
          <cell r="D92" t="str">
            <v>6800010DH26-C00</v>
          </cell>
          <cell r="E92" t="str">
            <v>SLT0002437</v>
          </cell>
          <cell r="F92" t="str">
            <v>副背借用6905020BA95-C00</v>
          </cell>
          <cell r="G92">
            <v>50</v>
          </cell>
          <cell r="H92">
            <v>50</v>
          </cell>
          <cell r="I92">
            <v>1</v>
          </cell>
          <cell r="J92">
            <v>150</v>
          </cell>
          <cell r="K92">
            <v>215</v>
          </cell>
          <cell r="L92">
            <v>1.43333333333333</v>
          </cell>
          <cell r="M92">
            <v>600</v>
          </cell>
          <cell r="N92">
            <v>455</v>
          </cell>
          <cell r="O92">
            <v>0.758333333333333</v>
          </cell>
          <cell r="P92">
            <v>500</v>
          </cell>
          <cell r="Q92">
            <v>405</v>
          </cell>
          <cell r="R92">
            <v>0.81</v>
          </cell>
          <cell r="S92">
            <v>300</v>
          </cell>
          <cell r="T92">
            <v>148</v>
          </cell>
          <cell r="U92">
            <v>0.493333333333333</v>
          </cell>
          <cell r="V92">
            <v>250</v>
          </cell>
          <cell r="W92">
            <v>338</v>
          </cell>
          <cell r="X92">
            <v>1.352</v>
          </cell>
          <cell r="Y92">
            <v>150</v>
          </cell>
          <cell r="Z92">
            <v>144</v>
          </cell>
          <cell r="AA92">
            <v>150</v>
          </cell>
          <cell r="AB92">
            <v>156</v>
          </cell>
          <cell r="AC92">
            <v>1.04</v>
          </cell>
          <cell r="AD92">
            <v>180</v>
          </cell>
          <cell r="AE92">
            <v>291</v>
          </cell>
          <cell r="AF92">
            <v>1.61666666666667</v>
          </cell>
          <cell r="AG92">
            <v>700</v>
          </cell>
          <cell r="AH92">
            <v>287</v>
          </cell>
          <cell r="AI92">
            <v>0.41</v>
          </cell>
          <cell r="AJ92">
            <v>300</v>
          </cell>
        </row>
        <row r="93">
          <cell r="D93" t="str">
            <v>6800010CA95-C00</v>
          </cell>
          <cell r="E93" t="str">
            <v>SLT0011515</v>
          </cell>
          <cell r="F93" t="str">
            <v>替代AA95换布套、 加气囊减震、加BH26扶手</v>
          </cell>
          <cell r="G93">
            <v>50</v>
          </cell>
          <cell r="H93">
            <v>192</v>
          </cell>
          <cell r="I93">
            <v>3.84</v>
          </cell>
          <cell r="J93">
            <v>250</v>
          </cell>
          <cell r="K93">
            <v>283</v>
          </cell>
          <cell r="L93">
            <v>1.132</v>
          </cell>
          <cell r="M93">
            <v>800</v>
          </cell>
          <cell r="N93">
            <v>498</v>
          </cell>
          <cell r="O93">
            <v>0.6225</v>
          </cell>
          <cell r="P93">
            <v>600</v>
          </cell>
          <cell r="Q93">
            <v>255</v>
          </cell>
          <cell r="R93">
            <v>0.425</v>
          </cell>
          <cell r="S93">
            <v>300</v>
          </cell>
          <cell r="T93">
            <v>108</v>
          </cell>
          <cell r="U93">
            <v>0.36</v>
          </cell>
          <cell r="V93">
            <v>100</v>
          </cell>
          <cell r="W93">
            <v>1</v>
          </cell>
          <cell r="X93">
            <v>0.01</v>
          </cell>
          <cell r="Y93">
            <v>100</v>
          </cell>
          <cell r="Z93">
            <v>2</v>
          </cell>
          <cell r="AA93">
            <v>100</v>
          </cell>
        </row>
        <row r="93">
          <cell r="AC93">
            <v>0</v>
          </cell>
          <cell r="AD93">
            <v>150</v>
          </cell>
          <cell r="AE93">
            <v>8</v>
          </cell>
          <cell r="AF93">
            <v>0.0533333333333333</v>
          </cell>
          <cell r="AG93">
            <v>0</v>
          </cell>
          <cell r="AH93">
            <v>20</v>
          </cell>
          <cell r="AI93" t="e">
            <v>#DIV/0!</v>
          </cell>
          <cell r="AJ93">
            <v>0</v>
          </cell>
        </row>
        <row r="94">
          <cell r="D94" t="str">
            <v>6905020BA95-C00</v>
          </cell>
          <cell r="E94" t="str">
            <v>SLT0011505</v>
          </cell>
          <cell r="F94" t="str">
            <v>J6F</v>
          </cell>
          <cell r="G94">
            <v>100</v>
          </cell>
          <cell r="H94">
            <v>286</v>
          </cell>
          <cell r="I94">
            <v>2.86</v>
          </cell>
          <cell r="J94">
            <v>400</v>
          </cell>
          <cell r="K94">
            <v>498</v>
          </cell>
          <cell r="L94">
            <v>1.245</v>
          </cell>
          <cell r="M94">
            <v>1400</v>
          </cell>
          <cell r="N94">
            <v>1011</v>
          </cell>
          <cell r="O94">
            <v>0.722142857142857</v>
          </cell>
          <cell r="P94">
            <v>1100</v>
          </cell>
          <cell r="Q94">
            <v>398</v>
          </cell>
          <cell r="R94">
            <v>0.361818181818182</v>
          </cell>
          <cell r="S94">
            <v>600</v>
          </cell>
          <cell r="T94">
            <v>300</v>
          </cell>
          <cell r="U94">
            <v>0.5</v>
          </cell>
          <cell r="V94">
            <v>350</v>
          </cell>
          <cell r="W94">
            <v>1</v>
          </cell>
          <cell r="X94">
            <v>0.00285714285714286</v>
          </cell>
          <cell r="Y94">
            <v>250</v>
          </cell>
          <cell r="Z94">
            <v>2</v>
          </cell>
          <cell r="AA94">
            <v>250</v>
          </cell>
          <cell r="AB94">
            <v>171</v>
          </cell>
          <cell r="AC94">
            <v>0.684</v>
          </cell>
          <cell r="AD94">
            <v>330</v>
          </cell>
          <cell r="AE94">
            <v>0</v>
          </cell>
          <cell r="AF94">
            <v>0</v>
          </cell>
          <cell r="AG94">
            <v>700</v>
          </cell>
          <cell r="AH94">
            <v>296</v>
          </cell>
          <cell r="AI94">
            <v>0.422857142857143</v>
          </cell>
          <cell r="AJ94">
            <v>300</v>
          </cell>
        </row>
        <row r="95">
          <cell r="D95" t="str">
            <v>6905100BA95-C00</v>
          </cell>
          <cell r="E95" t="str">
            <v>SLT0011506</v>
          </cell>
          <cell r="F95" t="str">
            <v>J6F</v>
          </cell>
          <cell r="G95">
            <v>50</v>
          </cell>
          <cell r="H95">
            <v>200</v>
          </cell>
          <cell r="I95">
            <v>4</v>
          </cell>
          <cell r="J95">
            <v>250</v>
          </cell>
          <cell r="K95">
            <v>249</v>
          </cell>
          <cell r="L95">
            <v>0.996</v>
          </cell>
          <cell r="M95">
            <v>800</v>
          </cell>
          <cell r="N95">
            <v>534</v>
          </cell>
          <cell r="O95">
            <v>0.6675</v>
          </cell>
          <cell r="P95">
            <v>600</v>
          </cell>
          <cell r="Q95">
            <v>150</v>
          </cell>
          <cell r="R95">
            <v>0.25</v>
          </cell>
          <cell r="S95">
            <v>300</v>
          </cell>
          <cell r="T95">
            <v>200</v>
          </cell>
          <cell r="U95">
            <v>0.666666666666667</v>
          </cell>
          <cell r="V95">
            <v>100</v>
          </cell>
          <cell r="W95">
            <v>1</v>
          </cell>
          <cell r="X95">
            <v>0.01</v>
          </cell>
          <cell r="Y95">
            <v>100</v>
          </cell>
          <cell r="Z95">
            <v>2</v>
          </cell>
          <cell r="AA95">
            <v>100</v>
          </cell>
        </row>
        <row r="95">
          <cell r="AC95">
            <v>0</v>
          </cell>
          <cell r="AD95">
            <v>150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 t="e">
            <v>#DIV/0!</v>
          </cell>
          <cell r="AJ95">
            <v>0</v>
          </cell>
        </row>
        <row r="96">
          <cell r="D96" t="str">
            <v>6903010BA95-C00</v>
          </cell>
          <cell r="E96" t="str">
            <v>SLT0011507</v>
          </cell>
          <cell r="F96" t="str">
            <v>J6F</v>
          </cell>
          <cell r="G96">
            <v>50</v>
          </cell>
          <cell r="H96">
            <v>200</v>
          </cell>
          <cell r="I96">
            <v>4</v>
          </cell>
          <cell r="J96">
            <v>250</v>
          </cell>
          <cell r="K96">
            <v>250</v>
          </cell>
          <cell r="L96">
            <v>1</v>
          </cell>
          <cell r="M96">
            <v>800</v>
          </cell>
          <cell r="N96">
            <v>619</v>
          </cell>
          <cell r="O96">
            <v>0.77375</v>
          </cell>
          <cell r="P96">
            <v>600</v>
          </cell>
          <cell r="Q96">
            <v>200</v>
          </cell>
          <cell r="R96">
            <v>0.333333333333333</v>
          </cell>
          <cell r="S96">
            <v>300</v>
          </cell>
          <cell r="T96">
            <v>100</v>
          </cell>
          <cell r="U96">
            <v>0.333333333333333</v>
          </cell>
          <cell r="V96">
            <v>100</v>
          </cell>
          <cell r="W96">
            <v>1</v>
          </cell>
          <cell r="X96">
            <v>0.01</v>
          </cell>
          <cell r="Y96">
            <v>100</v>
          </cell>
          <cell r="Z96">
            <v>2</v>
          </cell>
          <cell r="AA96">
            <v>100</v>
          </cell>
        </row>
        <row r="96">
          <cell r="AC96">
            <v>0</v>
          </cell>
          <cell r="AD96">
            <v>150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 t="e">
            <v>#DIV/0!</v>
          </cell>
          <cell r="AJ96">
            <v>0</v>
          </cell>
        </row>
        <row r="97">
          <cell r="D97" t="str">
            <v>6905100AA97-C00</v>
          </cell>
          <cell r="E97" t="str">
            <v>SLT0011533</v>
          </cell>
          <cell r="F97" t="str">
            <v>J6F</v>
          </cell>
          <cell r="G97">
            <v>50</v>
          </cell>
          <cell r="H97">
            <v>90</v>
          </cell>
          <cell r="I97">
            <v>1.8</v>
          </cell>
          <cell r="J97">
            <v>150</v>
          </cell>
          <cell r="K97">
            <v>200</v>
          </cell>
          <cell r="L97">
            <v>1.33333333333333</v>
          </cell>
          <cell r="M97">
            <v>600</v>
          </cell>
          <cell r="N97">
            <v>635</v>
          </cell>
          <cell r="O97">
            <v>1.05833333333333</v>
          </cell>
          <cell r="P97">
            <v>500</v>
          </cell>
          <cell r="Q97">
            <v>232</v>
          </cell>
          <cell r="R97">
            <v>0.464</v>
          </cell>
          <cell r="S97">
            <v>300</v>
          </cell>
          <cell r="T97">
            <v>250</v>
          </cell>
          <cell r="U97">
            <v>0.833333333333333</v>
          </cell>
          <cell r="V97">
            <v>250</v>
          </cell>
          <cell r="W97">
            <v>389</v>
          </cell>
          <cell r="X97">
            <v>1.556</v>
          </cell>
          <cell r="Y97">
            <v>150</v>
          </cell>
          <cell r="Z97">
            <v>160</v>
          </cell>
          <cell r="AA97">
            <v>150</v>
          </cell>
          <cell r="AB97">
            <v>197</v>
          </cell>
          <cell r="AC97">
            <v>1.31333333333333</v>
          </cell>
          <cell r="AD97">
            <v>180</v>
          </cell>
          <cell r="AE97">
            <v>304</v>
          </cell>
          <cell r="AF97">
            <v>1.68888888888889</v>
          </cell>
          <cell r="AG97">
            <v>700</v>
          </cell>
          <cell r="AH97">
            <v>301</v>
          </cell>
          <cell r="AI97">
            <v>0.43</v>
          </cell>
          <cell r="AJ97">
            <v>300</v>
          </cell>
        </row>
        <row r="98">
          <cell r="D98" t="str">
            <v>6903010AA97-C00</v>
          </cell>
          <cell r="E98" t="str">
            <v>SLT0011534</v>
          </cell>
          <cell r="F98" t="str">
            <v>J6F</v>
          </cell>
          <cell r="G98">
            <v>50</v>
          </cell>
          <cell r="H98">
            <v>90</v>
          </cell>
          <cell r="I98">
            <v>1.8</v>
          </cell>
          <cell r="J98">
            <v>150</v>
          </cell>
          <cell r="K98">
            <v>200</v>
          </cell>
          <cell r="L98">
            <v>1.33333333333333</v>
          </cell>
          <cell r="M98">
            <v>600</v>
          </cell>
          <cell r="N98">
            <v>610</v>
          </cell>
          <cell r="O98">
            <v>1.01666666666667</v>
          </cell>
          <cell r="P98">
            <v>500</v>
          </cell>
          <cell r="Q98">
            <v>350</v>
          </cell>
          <cell r="R98">
            <v>0.7</v>
          </cell>
          <cell r="S98">
            <v>300</v>
          </cell>
          <cell r="T98">
            <v>251</v>
          </cell>
          <cell r="U98">
            <v>0.836666666666667</v>
          </cell>
          <cell r="V98">
            <v>250</v>
          </cell>
          <cell r="W98">
            <v>281</v>
          </cell>
          <cell r="X98">
            <v>1.124</v>
          </cell>
          <cell r="Y98">
            <v>150</v>
          </cell>
          <cell r="Z98">
            <v>113</v>
          </cell>
          <cell r="AA98">
            <v>150</v>
          </cell>
          <cell r="AB98">
            <v>180</v>
          </cell>
          <cell r="AC98">
            <v>1.2</v>
          </cell>
          <cell r="AD98">
            <v>180</v>
          </cell>
          <cell r="AE98">
            <v>276</v>
          </cell>
          <cell r="AF98">
            <v>1.53333333333333</v>
          </cell>
          <cell r="AG98">
            <v>700</v>
          </cell>
          <cell r="AH98">
            <v>297</v>
          </cell>
          <cell r="AI98">
            <v>0.424285714285714</v>
          </cell>
          <cell r="AJ98">
            <v>300</v>
          </cell>
        </row>
        <row r="99">
          <cell r="D99" t="str">
            <v>6800010-H26-C00</v>
          </cell>
          <cell r="E99" t="str">
            <v>SLT0002174</v>
          </cell>
        </row>
        <row r="99">
          <cell r="Q99">
            <v>0</v>
          </cell>
        </row>
        <row r="99">
          <cell r="S99">
            <v>150</v>
          </cell>
          <cell r="T99">
            <v>100</v>
          </cell>
          <cell r="U99">
            <v>0.666666666666667</v>
          </cell>
          <cell r="V99">
            <v>100</v>
          </cell>
          <cell r="W99">
            <v>47</v>
          </cell>
          <cell r="X99">
            <v>0.47</v>
          </cell>
          <cell r="Y99">
            <v>50</v>
          </cell>
          <cell r="Z99">
            <v>20</v>
          </cell>
          <cell r="AA99">
            <v>50</v>
          </cell>
          <cell r="AB99">
            <v>20</v>
          </cell>
          <cell r="AC99">
            <v>0.4</v>
          </cell>
          <cell r="AD99">
            <v>50</v>
          </cell>
          <cell r="AE99">
            <v>53</v>
          </cell>
          <cell r="AF99">
            <v>1.06</v>
          </cell>
          <cell r="AG99">
            <v>80</v>
          </cell>
          <cell r="AH99">
            <v>0</v>
          </cell>
          <cell r="AI99">
            <v>0</v>
          </cell>
          <cell r="AJ99">
            <v>50</v>
          </cell>
        </row>
        <row r="100">
          <cell r="D100" t="str">
            <v>6903010-H22-C00</v>
          </cell>
          <cell r="E100" t="str">
            <v>SLT0002156</v>
          </cell>
        </row>
        <row r="100">
          <cell r="Q100">
            <v>20</v>
          </cell>
        </row>
        <row r="100">
          <cell r="S100">
            <v>150</v>
          </cell>
          <cell r="T100">
            <v>50</v>
          </cell>
          <cell r="U100">
            <v>0.333333333333333</v>
          </cell>
          <cell r="V100">
            <v>60</v>
          </cell>
          <cell r="W100">
            <v>50</v>
          </cell>
          <cell r="X100">
            <v>0.833333333333333</v>
          </cell>
          <cell r="Y100">
            <v>50</v>
          </cell>
          <cell r="Z100">
            <v>50</v>
          </cell>
          <cell r="AA100">
            <v>50</v>
          </cell>
          <cell r="AB100">
            <v>20</v>
          </cell>
          <cell r="AC100">
            <v>0.4</v>
          </cell>
          <cell r="AD100">
            <v>50</v>
          </cell>
          <cell r="AE100">
            <v>35</v>
          </cell>
          <cell r="AF100">
            <v>0.7</v>
          </cell>
          <cell r="AG100">
            <v>80</v>
          </cell>
          <cell r="AH100">
            <v>30</v>
          </cell>
          <cell r="AI100">
            <v>0.375</v>
          </cell>
          <cell r="AJ100">
            <v>50</v>
          </cell>
        </row>
        <row r="101">
          <cell r="D101" t="str">
            <v>6903010-H26-C00</v>
          </cell>
          <cell r="E101" t="str">
            <v>SLT0002192</v>
          </cell>
        </row>
        <row r="101">
          <cell r="Q101">
            <v>10</v>
          </cell>
        </row>
        <row r="101">
          <cell r="S101">
            <v>50</v>
          </cell>
          <cell r="T101">
            <v>50</v>
          </cell>
          <cell r="U101">
            <v>1</v>
          </cell>
          <cell r="V101">
            <v>40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</row>
        <row r="101">
          <cell r="AE101">
            <v>0</v>
          </cell>
          <cell r="AF101" t="e">
            <v>#DIV/0!</v>
          </cell>
          <cell r="AG101">
            <v>0</v>
          </cell>
          <cell r="AH101">
            <v>0</v>
          </cell>
          <cell r="AI101" t="e">
            <v>#DIV/0!</v>
          </cell>
          <cell r="AJ101">
            <v>0</v>
          </cell>
        </row>
        <row r="102">
          <cell r="D102" t="str">
            <v>6905020-H26-C00</v>
          </cell>
          <cell r="E102" t="str">
            <v>SLT0002185</v>
          </cell>
        </row>
        <row r="102">
          <cell r="Q102">
            <v>0</v>
          </cell>
        </row>
        <row r="102">
          <cell r="S102">
            <v>700</v>
          </cell>
          <cell r="T102">
            <v>90</v>
          </cell>
          <cell r="U102">
            <v>0.128571428571429</v>
          </cell>
          <cell r="V102">
            <v>100</v>
          </cell>
          <cell r="W102">
            <v>50</v>
          </cell>
          <cell r="X102">
            <v>0.5</v>
          </cell>
          <cell r="Y102">
            <v>50</v>
          </cell>
          <cell r="Z102">
            <v>32</v>
          </cell>
          <cell r="AA102">
            <v>50</v>
          </cell>
          <cell r="AB102">
            <v>20</v>
          </cell>
          <cell r="AC102">
            <v>0.4</v>
          </cell>
          <cell r="AD102">
            <v>50</v>
          </cell>
          <cell r="AE102">
            <v>48</v>
          </cell>
          <cell r="AF102">
            <v>0.96</v>
          </cell>
          <cell r="AG102">
            <v>80</v>
          </cell>
          <cell r="AH102">
            <v>26</v>
          </cell>
          <cell r="AI102">
            <v>0.325</v>
          </cell>
          <cell r="AJ102">
            <v>50</v>
          </cell>
        </row>
        <row r="103">
          <cell r="D103" t="str">
            <v>6905020-H95-C00</v>
          </cell>
          <cell r="E103" t="str">
            <v>SLT0011562</v>
          </cell>
        </row>
        <row r="103">
          <cell r="P103">
            <v>50</v>
          </cell>
          <cell r="Q103">
            <v>0</v>
          </cell>
          <cell r="R103">
            <v>0</v>
          </cell>
        </row>
        <row r="103">
          <cell r="U103" t="e">
            <v>#DIV/0!</v>
          </cell>
        </row>
        <row r="103">
          <cell r="X103" t="e">
            <v>#DIV/0!</v>
          </cell>
        </row>
        <row r="103">
          <cell r="AC103" t="e">
            <v>#DIV/0!</v>
          </cell>
        </row>
        <row r="103">
          <cell r="AE103">
            <v>0</v>
          </cell>
          <cell r="AF103" t="e">
            <v>#DIV/0!</v>
          </cell>
          <cell r="AG103">
            <v>0</v>
          </cell>
        </row>
        <row r="103">
          <cell r="AI103" t="e">
            <v>#DIV/0!</v>
          </cell>
        </row>
        <row r="104">
          <cell r="D104" t="str">
            <v>6905100-H87-C00</v>
          </cell>
          <cell r="E104" t="str">
            <v>SLT0011564</v>
          </cell>
        </row>
        <row r="104">
          <cell r="P104">
            <v>50</v>
          </cell>
          <cell r="Q104">
            <v>0</v>
          </cell>
          <cell r="R104">
            <v>0</v>
          </cell>
        </row>
        <row r="104">
          <cell r="U104" t="e">
            <v>#DIV/0!</v>
          </cell>
        </row>
        <row r="104">
          <cell r="X104" t="e">
            <v>#DIV/0!</v>
          </cell>
        </row>
        <row r="104">
          <cell r="AC104" t="e">
            <v>#DIV/0!</v>
          </cell>
        </row>
        <row r="104">
          <cell r="AE104">
            <v>0</v>
          </cell>
          <cell r="AF104" t="e">
            <v>#DIV/0!</v>
          </cell>
          <cell r="AG104">
            <v>0</v>
          </cell>
        </row>
        <row r="104">
          <cell r="AI104" t="e">
            <v>#DIV/0!</v>
          </cell>
        </row>
        <row r="105">
          <cell r="D105" t="str">
            <v>6903010-H87-C00</v>
          </cell>
          <cell r="E105" t="str">
            <v>SLT0011566</v>
          </cell>
        </row>
        <row r="105">
          <cell r="P105">
            <v>50</v>
          </cell>
          <cell r="Q105">
            <v>0</v>
          </cell>
          <cell r="R105">
            <v>0</v>
          </cell>
        </row>
        <row r="105">
          <cell r="U105" t="e">
            <v>#DIV/0!</v>
          </cell>
        </row>
        <row r="105">
          <cell r="X105" t="e">
            <v>#DIV/0!</v>
          </cell>
        </row>
        <row r="105">
          <cell r="AC105" t="e">
            <v>#DIV/0!</v>
          </cell>
        </row>
        <row r="105">
          <cell r="AE105">
            <v>0</v>
          </cell>
          <cell r="AF105" t="e">
            <v>#DIV/0!</v>
          </cell>
          <cell r="AG105">
            <v>0</v>
          </cell>
        </row>
        <row r="105">
          <cell r="AI105" t="e">
            <v>#DIV/0!</v>
          </cell>
        </row>
        <row r="106">
          <cell r="D106" t="str">
            <v>6800010AH95-C00</v>
          </cell>
        </row>
        <row r="106">
          <cell r="P106">
            <v>50</v>
          </cell>
          <cell r="Q106">
            <v>0</v>
          </cell>
          <cell r="R106">
            <v>0</v>
          </cell>
        </row>
        <row r="106">
          <cell r="U106" t="e">
            <v>#DIV/0!</v>
          </cell>
        </row>
        <row r="106">
          <cell r="X106" t="e">
            <v>#DIV/0!</v>
          </cell>
        </row>
        <row r="106">
          <cell r="AC106" t="e">
            <v>#DIV/0!</v>
          </cell>
        </row>
        <row r="106">
          <cell r="AE106">
            <v>0</v>
          </cell>
          <cell r="AF106" t="e">
            <v>#DIV/0!</v>
          </cell>
          <cell r="AG106">
            <v>0</v>
          </cell>
        </row>
        <row r="106">
          <cell r="AI106" t="e">
            <v>#DIV/0!</v>
          </cell>
        </row>
        <row r="107">
          <cell r="D107" t="str">
            <v>6800010MA96</v>
          </cell>
          <cell r="E107" t="str">
            <v>SLT0011801</v>
          </cell>
        </row>
        <row r="107">
          <cell r="AD107">
            <v>940</v>
          </cell>
          <cell r="AE107">
            <v>60</v>
          </cell>
          <cell r="AF107">
            <v>0.0638297872340425</v>
          </cell>
          <cell r="AG107">
            <v>1800</v>
          </cell>
          <cell r="AH107">
            <v>267</v>
          </cell>
          <cell r="AI107">
            <v>0.148333333333333</v>
          </cell>
          <cell r="AJ107">
            <v>500</v>
          </cell>
        </row>
        <row r="108">
          <cell r="D108" t="str">
            <v>6905020MA96</v>
          </cell>
          <cell r="E108" t="str">
            <v>SLT0011818</v>
          </cell>
        </row>
        <row r="108">
          <cell r="AD108">
            <v>1950</v>
          </cell>
          <cell r="AE108">
            <v>204</v>
          </cell>
          <cell r="AF108">
            <v>0.104615384615385</v>
          </cell>
          <cell r="AG108">
            <v>2300</v>
          </cell>
          <cell r="AH108">
            <v>628</v>
          </cell>
          <cell r="AI108">
            <v>0.27304347826087</v>
          </cell>
          <cell r="AJ108">
            <v>1200</v>
          </cell>
        </row>
        <row r="109">
          <cell r="D109" t="str">
            <v>6905100MA96</v>
          </cell>
          <cell r="E109" t="str">
            <v>SLT0011823</v>
          </cell>
        </row>
        <row r="109">
          <cell r="AD109">
            <v>940</v>
          </cell>
          <cell r="AE109">
            <v>84</v>
          </cell>
          <cell r="AF109">
            <v>0.0893617021276596</v>
          </cell>
          <cell r="AG109">
            <v>1800</v>
          </cell>
          <cell r="AH109">
            <v>280</v>
          </cell>
          <cell r="AI109">
            <v>0.155555555555556</v>
          </cell>
          <cell r="AJ109">
            <v>500</v>
          </cell>
        </row>
        <row r="110">
          <cell r="D110" t="str">
            <v>6903010MA96</v>
          </cell>
          <cell r="E110" t="str">
            <v>SLT0011831</v>
          </cell>
        </row>
        <row r="110">
          <cell r="AD110">
            <v>940</v>
          </cell>
          <cell r="AE110">
            <v>101</v>
          </cell>
          <cell r="AF110">
            <v>0.107446808510638</v>
          </cell>
          <cell r="AG110">
            <v>1800</v>
          </cell>
          <cell r="AH110">
            <v>249</v>
          </cell>
          <cell r="AI110">
            <v>0.138333333333333</v>
          </cell>
          <cell r="AJ110">
            <v>500</v>
          </cell>
        </row>
        <row r="111">
          <cell r="D111" t="str">
            <v>6800010MA98</v>
          </cell>
          <cell r="E111" t="str">
            <v>SLT0011802</v>
          </cell>
        </row>
        <row r="111">
          <cell r="AD111">
            <v>1010</v>
          </cell>
          <cell r="AE111">
            <v>88</v>
          </cell>
          <cell r="AF111">
            <v>0.0871287128712871</v>
          </cell>
          <cell r="AG111">
            <v>500</v>
          </cell>
          <cell r="AH111">
            <v>436</v>
          </cell>
          <cell r="AI111">
            <v>0.872</v>
          </cell>
          <cell r="AJ111">
            <v>700</v>
          </cell>
        </row>
        <row r="112">
          <cell r="D112" t="str">
            <v>6905100MA98</v>
          </cell>
          <cell r="E112" t="str">
            <v>SLT0011824</v>
          </cell>
        </row>
        <row r="112">
          <cell r="AD112">
            <v>1010</v>
          </cell>
          <cell r="AE112">
            <v>100</v>
          </cell>
          <cell r="AF112">
            <v>0.099009900990099</v>
          </cell>
          <cell r="AG112">
            <v>500</v>
          </cell>
          <cell r="AH112">
            <v>432</v>
          </cell>
          <cell r="AI112">
            <v>0.864</v>
          </cell>
          <cell r="AJ112">
            <v>700</v>
          </cell>
        </row>
        <row r="113">
          <cell r="D113" t="str">
            <v>6903010MA98</v>
          </cell>
          <cell r="E113" t="str">
            <v>SLT0011832</v>
          </cell>
        </row>
        <row r="113">
          <cell r="AD113">
            <v>1010</v>
          </cell>
          <cell r="AE113">
            <v>100</v>
          </cell>
          <cell r="AF113">
            <v>0.099009900990099</v>
          </cell>
          <cell r="AG113">
            <v>500</v>
          </cell>
          <cell r="AH113">
            <v>432</v>
          </cell>
          <cell r="AI113">
            <v>0.864</v>
          </cell>
          <cell r="AJ113">
            <v>700</v>
          </cell>
        </row>
        <row r="114">
          <cell r="D114" t="str">
            <v>6905020AE411</v>
          </cell>
          <cell r="E114" t="str">
            <v>SLT0011836</v>
          </cell>
        </row>
        <row r="114">
          <cell r="AE114">
            <v>0</v>
          </cell>
          <cell r="AF114" t="e">
            <v>#DIV/0!</v>
          </cell>
          <cell r="AG114">
            <v>500</v>
          </cell>
        </row>
        <row r="114">
          <cell r="AI114">
            <v>0</v>
          </cell>
          <cell r="AJ114">
            <v>50</v>
          </cell>
        </row>
        <row r="115">
          <cell r="D115" t="str">
            <v>6905100AE411</v>
          </cell>
          <cell r="E115" t="str">
            <v>SLT0011842</v>
          </cell>
        </row>
        <row r="115">
          <cell r="AE115">
            <v>0</v>
          </cell>
          <cell r="AF115" t="e">
            <v>#DIV/0!</v>
          </cell>
          <cell r="AG115">
            <v>500</v>
          </cell>
        </row>
        <row r="115">
          <cell r="AI115">
            <v>0</v>
          </cell>
          <cell r="AJ115">
            <v>50</v>
          </cell>
        </row>
        <row r="116">
          <cell r="D116" t="str">
            <v>6903010AE411</v>
          </cell>
          <cell r="E116" t="str">
            <v>SLT0011844</v>
          </cell>
        </row>
        <row r="116">
          <cell r="AE116">
            <v>0</v>
          </cell>
          <cell r="AF116" t="e">
            <v>#DIV/0!</v>
          </cell>
          <cell r="AG116">
            <v>500</v>
          </cell>
        </row>
        <row r="116">
          <cell r="AI116">
            <v>0</v>
          </cell>
          <cell r="AJ116">
            <v>50</v>
          </cell>
        </row>
        <row r="117">
          <cell r="D117" t="str">
            <v>6800010BE411</v>
          </cell>
          <cell r="E117" t="str">
            <v>SLT0011983</v>
          </cell>
        </row>
        <row r="117">
          <cell r="AJ117">
            <v>50</v>
          </cell>
        </row>
        <row r="118">
          <cell r="G118">
            <v>6500</v>
          </cell>
          <cell r="H118">
            <v>5774</v>
          </cell>
          <cell r="I118">
            <v>0.888307692307692</v>
          </cell>
          <cell r="J118">
            <v>7150</v>
          </cell>
          <cell r="K118">
            <v>9831</v>
          </cell>
          <cell r="L118">
            <v>1.37496503496503</v>
          </cell>
          <cell r="M118">
            <v>28300</v>
          </cell>
          <cell r="N118">
            <v>19938</v>
          </cell>
          <cell r="O118">
            <v>0.70452296819788</v>
          </cell>
          <cell r="P118">
            <v>15100</v>
          </cell>
          <cell r="Q118">
            <v>8583</v>
          </cell>
          <cell r="R118">
            <v>0.56841059602649</v>
          </cell>
          <cell r="S118">
            <v>11300</v>
          </cell>
          <cell r="T118">
            <v>6060</v>
          </cell>
          <cell r="U118">
            <v>0.536283185840708</v>
          </cell>
          <cell r="V118">
            <v>7700</v>
          </cell>
          <cell r="W118">
            <v>5991</v>
          </cell>
          <cell r="X118">
            <v>0.778051948051948</v>
          </cell>
          <cell r="Y118">
            <v>7000</v>
          </cell>
          <cell r="Z118">
            <v>4426</v>
          </cell>
          <cell r="AA118">
            <v>7000</v>
          </cell>
          <cell r="AB118">
            <v>4745</v>
          </cell>
          <cell r="AC118">
            <v>0.677857142857143</v>
          </cell>
          <cell r="AD118">
            <v>7420</v>
          </cell>
          <cell r="AE118">
            <v>7209</v>
          </cell>
          <cell r="AF118">
            <v>0.971563342318059</v>
          </cell>
          <cell r="AG118">
            <v>29420</v>
          </cell>
          <cell r="AH118">
            <v>11984</v>
          </cell>
          <cell r="AI118">
            <v>0.407341944255608</v>
          </cell>
          <cell r="AJ118">
            <v>14250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U20"/>
  <sheetViews>
    <sheetView workbookViewId="0">
      <selection activeCell="D1" sqref="D1:L2"/>
    </sheetView>
  </sheetViews>
  <sheetFormatPr defaultColWidth="9" defaultRowHeight="13.5"/>
  <cols>
    <col min="1" max="1" width="4.625" style="376" customWidth="1"/>
    <col min="2" max="2" width="6.25" style="376" customWidth="1"/>
    <col min="3" max="7" width="9" style="376"/>
    <col min="8" max="8" width="7.875" style="376" customWidth="1"/>
    <col min="9" max="9" width="6.375" style="376" customWidth="1"/>
    <col min="10" max="12" width="9" style="376"/>
    <col min="13" max="13" width="6.75" style="376" customWidth="1"/>
    <col min="14" max="15" width="11.625" style="376" customWidth="1"/>
    <col min="16" max="16" width="10" style="376" customWidth="1"/>
    <col min="17" max="17" width="4.625" style="376" customWidth="1"/>
    <col min="18" max="16384" width="9" style="376"/>
  </cols>
  <sheetData>
    <row r="1" ht="25" customHeight="1" spans="1:17">
      <c r="A1" s="377"/>
      <c r="B1" s="378"/>
      <c r="C1" s="379"/>
      <c r="D1" s="380" t="s">
        <v>0</v>
      </c>
      <c r="E1" s="381"/>
      <c r="F1" s="381"/>
      <c r="G1" s="381"/>
      <c r="H1" s="381"/>
      <c r="I1" s="381"/>
      <c r="J1" s="381"/>
      <c r="K1" s="381"/>
      <c r="L1" s="419"/>
      <c r="M1" s="420" t="s">
        <v>1</v>
      </c>
      <c r="N1" s="420" t="s">
        <v>2</v>
      </c>
      <c r="O1" s="420" t="s">
        <v>3</v>
      </c>
      <c r="P1" s="421" t="s">
        <v>4</v>
      </c>
      <c r="Q1" s="439"/>
    </row>
    <row r="2" ht="25" customHeight="1" spans="1:17">
      <c r="A2" s="382"/>
      <c r="B2" s="383"/>
      <c r="C2" s="384"/>
      <c r="D2" s="385"/>
      <c r="E2" s="386"/>
      <c r="F2" s="386"/>
      <c r="G2" s="386"/>
      <c r="H2" s="386"/>
      <c r="I2" s="386"/>
      <c r="J2" s="386"/>
      <c r="K2" s="386"/>
      <c r="L2" s="422"/>
      <c r="M2" s="420"/>
      <c r="N2" s="420" t="s">
        <v>5</v>
      </c>
      <c r="O2" s="420" t="s">
        <v>6</v>
      </c>
      <c r="P2" s="423"/>
      <c r="Q2" s="440"/>
    </row>
    <row r="3" ht="14.25"/>
    <row r="4" ht="20" customHeight="1" spans="1:17">
      <c r="A4" s="387"/>
      <c r="B4" s="388" t="s">
        <v>7</v>
      </c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441"/>
    </row>
    <row r="5" ht="135" customHeight="1" spans="1:17">
      <c r="A5" s="389"/>
      <c r="B5" s="390" t="s">
        <v>8</v>
      </c>
      <c r="C5" s="391"/>
      <c r="D5" s="391"/>
      <c r="E5" s="391"/>
      <c r="F5" s="391"/>
      <c r="G5" s="391"/>
      <c r="H5" s="391"/>
      <c r="I5" s="391"/>
      <c r="J5" s="391"/>
      <c r="K5" s="390" t="s">
        <v>9</v>
      </c>
      <c r="L5" s="391"/>
      <c r="M5" s="391"/>
      <c r="N5" s="391"/>
      <c r="O5" s="391"/>
      <c r="P5" s="424"/>
      <c r="Q5" s="442"/>
    </row>
    <row r="6" ht="12" customHeight="1" spans="1:21">
      <c r="A6" s="389"/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442"/>
      <c r="U6" s="443"/>
    </row>
    <row r="7" ht="42" customHeight="1" spans="1:21">
      <c r="A7" s="389"/>
      <c r="B7" s="390" t="s">
        <v>10</v>
      </c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424"/>
      <c r="Q7" s="442"/>
      <c r="U7" s="443"/>
    </row>
    <row r="8" ht="12" customHeight="1" spans="1:21">
      <c r="A8" s="389"/>
      <c r="B8" s="393"/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442"/>
      <c r="U8" s="443"/>
    </row>
    <row r="9" ht="25" customHeight="1" spans="1:21">
      <c r="A9" s="389"/>
      <c r="B9" s="394" t="s">
        <v>11</v>
      </c>
      <c r="C9" s="395"/>
      <c r="D9" s="395" t="s">
        <v>12</v>
      </c>
      <c r="E9" s="395"/>
      <c r="F9" s="395" t="s">
        <v>13</v>
      </c>
      <c r="G9" s="395"/>
      <c r="H9" s="396" t="s">
        <v>14</v>
      </c>
      <c r="I9" s="425"/>
      <c r="J9" s="396" t="s">
        <v>15</v>
      </c>
      <c r="K9" s="425"/>
      <c r="L9" s="396" t="s">
        <v>16</v>
      </c>
      <c r="M9" s="425"/>
      <c r="N9" s="395" t="s">
        <v>17</v>
      </c>
      <c r="O9" s="426" t="s">
        <v>18</v>
      </c>
      <c r="P9" s="427"/>
      <c r="Q9" s="442"/>
      <c r="U9" s="443"/>
    </row>
    <row r="10" ht="20" customHeight="1" spans="1:21">
      <c r="A10" s="389"/>
      <c r="B10" s="397" t="s">
        <v>19</v>
      </c>
      <c r="C10" s="398"/>
      <c r="D10" s="399">
        <f>产能分析表6月!F47</f>
        <v>19275</v>
      </c>
      <c r="E10" s="399"/>
      <c r="F10" s="400">
        <f>产能分析表6月!N47/10000</f>
        <v>571.796291530974</v>
      </c>
      <c r="G10" s="400"/>
      <c r="H10" s="401">
        <v>18</v>
      </c>
      <c r="I10" s="428"/>
      <c r="J10" s="401">
        <v>21</v>
      </c>
      <c r="K10" s="428"/>
      <c r="L10" s="429">
        <f>F10/H10</f>
        <v>31.7664606406096</v>
      </c>
      <c r="M10" s="430"/>
      <c r="N10" s="400">
        <f>L10*12</f>
        <v>381.197527687316</v>
      </c>
      <c r="O10" s="431"/>
      <c r="P10" s="432"/>
      <c r="Q10" s="442"/>
      <c r="U10" s="443"/>
    </row>
    <row r="11" ht="20" customHeight="1" spans="1:21">
      <c r="A11" s="389"/>
      <c r="B11" s="397" t="s">
        <v>20</v>
      </c>
      <c r="C11" s="398"/>
      <c r="D11" s="398">
        <f>产能分析表6月!F52</f>
        <v>4862</v>
      </c>
      <c r="E11" s="398"/>
      <c r="F11" s="400">
        <f>产能分析表6月!N52/10000</f>
        <v>291.876672</v>
      </c>
      <c r="G11" s="400"/>
      <c r="H11" s="401">
        <v>15</v>
      </c>
      <c r="I11" s="428"/>
      <c r="J11" s="401">
        <v>20</v>
      </c>
      <c r="K11" s="428"/>
      <c r="L11" s="429">
        <f>F11/H11</f>
        <v>19.4584448</v>
      </c>
      <c r="M11" s="430"/>
      <c r="N11" s="400">
        <f>L11*12</f>
        <v>233.5013376</v>
      </c>
      <c r="O11" s="431"/>
      <c r="P11" s="432"/>
      <c r="Q11" s="442"/>
      <c r="U11" s="443"/>
    </row>
    <row r="12" ht="20" customHeight="1" spans="1:21">
      <c r="A12" s="389"/>
      <c r="B12" s="397" t="s">
        <v>21</v>
      </c>
      <c r="C12" s="398"/>
      <c r="D12" s="398">
        <f>产能分析表6月!F99+产能分析表6月!F140+产能分析表6月!F153+产能分析表6月!F157+产能分析表6月!F188</f>
        <v>17820</v>
      </c>
      <c r="E12" s="398"/>
      <c r="F12" s="400">
        <f>(产能分析表6月!N99+产能分析表6月!N140+产能分析表6月!N153+产能分析表6月!N157+产能分析表6月!N188)/10000</f>
        <v>587.173243185841</v>
      </c>
      <c r="G12" s="400"/>
      <c r="H12" s="401">
        <v>29</v>
      </c>
      <c r="I12" s="428"/>
      <c r="J12" s="401">
        <v>24</v>
      </c>
      <c r="K12" s="428"/>
      <c r="L12" s="429">
        <f>F12/H12</f>
        <v>20.2473532133049</v>
      </c>
      <c r="M12" s="430"/>
      <c r="N12" s="400">
        <f>L12*12</f>
        <v>242.968238559658</v>
      </c>
      <c r="O12" s="431"/>
      <c r="P12" s="432"/>
      <c r="Q12" s="442"/>
      <c r="U12" s="443"/>
    </row>
    <row r="13" ht="20" customHeight="1" spans="1:21">
      <c r="A13" s="389"/>
      <c r="B13" s="402" t="s">
        <v>22</v>
      </c>
      <c r="C13" s="403"/>
      <c r="D13" s="404">
        <f>产能分析表6月!F196</f>
        <v>308</v>
      </c>
      <c r="E13" s="405"/>
      <c r="F13" s="406">
        <f>产能分析表6月!N196/10000</f>
        <v>63.489686</v>
      </c>
      <c r="G13" s="407"/>
      <c r="H13" s="404">
        <v>4</v>
      </c>
      <c r="I13" s="405"/>
      <c r="J13" s="404"/>
      <c r="K13" s="405"/>
      <c r="L13" s="406">
        <f>F13/H13</f>
        <v>15.8724215</v>
      </c>
      <c r="M13" s="407"/>
      <c r="N13" s="433">
        <f>L13*12</f>
        <v>190.469058</v>
      </c>
      <c r="O13" s="434"/>
      <c r="P13" s="435"/>
      <c r="Q13" s="442"/>
      <c r="U13" s="443"/>
    </row>
    <row r="14" ht="12" customHeight="1" spans="1:21">
      <c r="A14" s="389"/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42"/>
      <c r="U14" s="443"/>
    </row>
    <row r="15" ht="18" spans="1:21">
      <c r="A15" s="389"/>
      <c r="B15" s="409" t="s">
        <v>23</v>
      </c>
      <c r="C15" s="408"/>
      <c r="D15" s="408"/>
      <c r="E15" s="408"/>
      <c r="F15" s="408"/>
      <c r="G15" s="408"/>
      <c r="H15" s="408"/>
      <c r="I15" s="408"/>
      <c r="J15" s="408"/>
      <c r="K15" s="408"/>
      <c r="L15" s="408"/>
      <c r="M15" s="408"/>
      <c r="N15" s="408"/>
      <c r="O15" s="408"/>
      <c r="P15" s="408"/>
      <c r="Q15" s="442"/>
      <c r="U15" s="443"/>
    </row>
    <row r="16" ht="16.5" spans="1:17">
      <c r="A16" s="389"/>
      <c r="B16" s="410" t="s">
        <v>24</v>
      </c>
      <c r="C16" s="19" t="s">
        <v>25</v>
      </c>
      <c r="D16" s="19" t="s">
        <v>26</v>
      </c>
      <c r="E16" s="19"/>
      <c r="F16" s="19" t="s">
        <v>27</v>
      </c>
      <c r="G16" s="19" t="s">
        <v>28</v>
      </c>
      <c r="H16" s="19" t="s">
        <v>29</v>
      </c>
      <c r="I16" s="19"/>
      <c r="J16" s="19" t="s">
        <v>30</v>
      </c>
      <c r="K16" s="19"/>
      <c r="L16" s="19" t="s">
        <v>31</v>
      </c>
      <c r="M16" s="19"/>
      <c r="N16" s="19" t="s">
        <v>16</v>
      </c>
      <c r="O16" s="19" t="s">
        <v>17</v>
      </c>
      <c r="P16" s="436" t="s">
        <v>18</v>
      </c>
      <c r="Q16" s="442"/>
    </row>
    <row r="17" ht="16.5" spans="1:17">
      <c r="A17" s="389"/>
      <c r="B17" s="411">
        <v>1</v>
      </c>
      <c r="C17" s="24">
        <v>5</v>
      </c>
      <c r="D17" s="24">
        <v>51858</v>
      </c>
      <c r="E17" s="24"/>
      <c r="F17" s="24">
        <v>75</v>
      </c>
      <c r="G17" s="24">
        <v>27</v>
      </c>
      <c r="H17" s="24">
        <v>26</v>
      </c>
      <c r="I17" s="24"/>
      <c r="J17" s="53">
        <v>941.05</v>
      </c>
      <c r="K17" s="53"/>
      <c r="L17" s="53">
        <v>1056.64</v>
      </c>
      <c r="M17" s="53"/>
      <c r="N17" s="53">
        <f>L17/(F17+G17)</f>
        <v>10.3592156862745</v>
      </c>
      <c r="O17" s="53">
        <f>N17*12</f>
        <v>124.310588235294</v>
      </c>
      <c r="P17" s="437"/>
      <c r="Q17" s="442"/>
    </row>
    <row r="18" ht="17.25" spans="1:17">
      <c r="A18" s="389"/>
      <c r="B18" s="412">
        <v>2</v>
      </c>
      <c r="C18" s="413">
        <v>6</v>
      </c>
      <c r="D18" s="413">
        <v>41957</v>
      </c>
      <c r="E18" s="413"/>
      <c r="F18" s="413">
        <v>66</v>
      </c>
      <c r="G18" s="413">
        <v>26</v>
      </c>
      <c r="H18" s="413">
        <v>24</v>
      </c>
      <c r="I18" s="413"/>
      <c r="J18" s="77"/>
      <c r="K18" s="77"/>
      <c r="L18" s="77">
        <v>1450.85</v>
      </c>
      <c r="M18" s="77"/>
      <c r="N18" s="77">
        <f>L18/(F18+G18)</f>
        <v>15.7701086956522</v>
      </c>
      <c r="O18" s="77">
        <f>N18*12</f>
        <v>189.241304347826</v>
      </c>
      <c r="P18" s="438"/>
      <c r="Q18" s="444"/>
    </row>
    <row r="19" ht="16.5" spans="1:17">
      <c r="A19" s="389"/>
      <c r="B19" s="414"/>
      <c r="C19" s="414"/>
      <c r="D19" s="415"/>
      <c r="E19" s="415"/>
      <c r="F19" s="415"/>
      <c r="G19" s="415"/>
      <c r="H19" s="415"/>
      <c r="I19" s="415"/>
      <c r="J19" s="271"/>
      <c r="K19" s="271"/>
      <c r="L19" s="271"/>
      <c r="M19" s="271"/>
      <c r="N19" s="271"/>
      <c r="O19" s="271"/>
      <c r="P19" s="414"/>
      <c r="Q19" s="444"/>
    </row>
    <row r="20" ht="17.25" spans="1:17">
      <c r="A20" s="416"/>
      <c r="B20" s="417"/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  <c r="O20" s="418"/>
      <c r="P20" s="418"/>
      <c r="Q20" s="445"/>
    </row>
  </sheetData>
  <mergeCells count="56">
    <mergeCell ref="P1:Q1"/>
    <mergeCell ref="P2:Q2"/>
    <mergeCell ref="B4:P4"/>
    <mergeCell ref="B5:J5"/>
    <mergeCell ref="K5:P5"/>
    <mergeCell ref="B7:P7"/>
    <mergeCell ref="B9:C9"/>
    <mergeCell ref="D9:E9"/>
    <mergeCell ref="F9:G9"/>
    <mergeCell ref="H9:I9"/>
    <mergeCell ref="J9:K9"/>
    <mergeCell ref="L9:M9"/>
    <mergeCell ref="O9:P9"/>
    <mergeCell ref="B10:C10"/>
    <mergeCell ref="D10:E10"/>
    <mergeCell ref="F10:G10"/>
    <mergeCell ref="H10:I10"/>
    <mergeCell ref="J10:K10"/>
    <mergeCell ref="L10:M10"/>
    <mergeCell ref="O10:P10"/>
    <mergeCell ref="B11:C11"/>
    <mergeCell ref="D11:E11"/>
    <mergeCell ref="F11:G11"/>
    <mergeCell ref="H11:I11"/>
    <mergeCell ref="J11:K11"/>
    <mergeCell ref="L11:M11"/>
    <mergeCell ref="O11:P11"/>
    <mergeCell ref="B12:C12"/>
    <mergeCell ref="D12:E12"/>
    <mergeCell ref="F12:G12"/>
    <mergeCell ref="H12:I12"/>
    <mergeCell ref="J12:K12"/>
    <mergeCell ref="L12:M12"/>
    <mergeCell ref="O12:P12"/>
    <mergeCell ref="B13:C13"/>
    <mergeCell ref="D13:E13"/>
    <mergeCell ref="F13:G13"/>
    <mergeCell ref="H13:I13"/>
    <mergeCell ref="J13:K13"/>
    <mergeCell ref="L13:M13"/>
    <mergeCell ref="O13:P13"/>
    <mergeCell ref="D16:E16"/>
    <mergeCell ref="H16:I16"/>
    <mergeCell ref="J16:K16"/>
    <mergeCell ref="L16:M16"/>
    <mergeCell ref="D17:E17"/>
    <mergeCell ref="H17:I17"/>
    <mergeCell ref="J17:K17"/>
    <mergeCell ref="L17:M17"/>
    <mergeCell ref="D18:E18"/>
    <mergeCell ref="H18:I18"/>
    <mergeCell ref="J18:K18"/>
    <mergeCell ref="L18:M18"/>
    <mergeCell ref="M1:M2"/>
    <mergeCell ref="A1:C2"/>
    <mergeCell ref="D1:L2"/>
  </mergeCells>
  <pageMargins left="0.393055555555556" right="0.393055555555556" top="0.393055555555556" bottom="0.393055555555556" header="0.5" footer="0.5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O211"/>
  <sheetViews>
    <sheetView workbookViewId="0">
      <pane ySplit="3" topLeftCell="A181" activePane="bottomLeft" state="frozen"/>
      <selection/>
      <selection pane="bottomLeft" activeCell="L202" sqref="L202"/>
    </sheetView>
  </sheetViews>
  <sheetFormatPr defaultColWidth="12.5" defaultRowHeight="20.1" customHeight="1"/>
  <cols>
    <col min="1" max="1" width="4.625" style="93" customWidth="1"/>
    <col min="2" max="2" width="9.25" style="92" customWidth="1"/>
    <col min="3" max="3" width="56.5" style="94" customWidth="1"/>
    <col min="4" max="4" width="17.375" style="95" customWidth="1"/>
    <col min="5" max="5" width="13.625" style="95" customWidth="1"/>
    <col min="6" max="6" width="11.5" style="92" customWidth="1"/>
    <col min="7" max="7" width="9.75" style="92" customWidth="1"/>
    <col min="8" max="8" width="10.125" style="92" customWidth="1"/>
    <col min="9" max="11" width="7.625" style="92" customWidth="1"/>
    <col min="12" max="12" width="12.875" style="92" customWidth="1"/>
    <col min="13" max="13" width="14.125" style="96"/>
    <col min="14" max="14" width="13.625" style="92"/>
    <col min="15" max="16345" width="12.5" style="92"/>
    <col min="16346" max="16384" width="12.5" style="93"/>
  </cols>
  <sheetData>
    <row r="1" s="92" customFormat="1" ht="40" customHeight="1" spans="1:14">
      <c r="A1" s="5" t="s">
        <v>32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92" customFormat="1" ht="25" customHeight="1" spans="1:14">
      <c r="A2" s="273" t="s">
        <v>24</v>
      </c>
      <c r="B2" s="274" t="s">
        <v>33</v>
      </c>
      <c r="C2" s="274" t="s">
        <v>34</v>
      </c>
      <c r="D2" s="274" t="s">
        <v>35</v>
      </c>
      <c r="E2" s="274" t="s">
        <v>36</v>
      </c>
      <c r="F2" s="275" t="s">
        <v>37</v>
      </c>
      <c r="G2" s="276" t="s">
        <v>38</v>
      </c>
      <c r="H2" s="276" t="s">
        <v>39</v>
      </c>
      <c r="I2" s="275" t="s">
        <v>40</v>
      </c>
      <c r="J2" s="275" t="s">
        <v>41</v>
      </c>
      <c r="K2" s="275" t="s">
        <v>42</v>
      </c>
      <c r="L2" s="275" t="s">
        <v>18</v>
      </c>
      <c r="M2" s="289" t="s">
        <v>43</v>
      </c>
      <c r="N2" s="128" t="s">
        <v>31</v>
      </c>
    </row>
    <row r="3" s="92" customFormat="1" ht="25" customHeight="1" spans="1:14">
      <c r="A3" s="277"/>
      <c r="B3" s="278"/>
      <c r="C3" s="278"/>
      <c r="D3" s="278"/>
      <c r="E3" s="278"/>
      <c r="F3" s="279"/>
      <c r="G3" s="280"/>
      <c r="H3" s="280"/>
      <c r="I3" s="279"/>
      <c r="J3" s="279"/>
      <c r="K3" s="279"/>
      <c r="L3" s="279"/>
      <c r="M3" s="175"/>
      <c r="N3" s="131"/>
    </row>
    <row r="4" s="92" customFormat="1" ht="20" customHeight="1" spans="1:14">
      <c r="A4" s="106">
        <v>1</v>
      </c>
      <c r="B4" s="22" t="s">
        <v>44</v>
      </c>
      <c r="C4" s="111" t="s">
        <v>45</v>
      </c>
      <c r="D4" s="108" t="s">
        <v>46</v>
      </c>
      <c r="E4" s="108" t="s">
        <v>47</v>
      </c>
      <c r="F4" s="110">
        <f>VLOOKUP(D4,'[2]月计划准确率 '!$C$1:$BA$65536,51,0)</f>
        <v>1234</v>
      </c>
      <c r="G4" s="25">
        <f>VLOOKUP(D4,产能分析表5月!D:G,4,0)</f>
        <v>102</v>
      </c>
      <c r="H4" s="25">
        <f t="shared" ref="H4:H39" si="0">3600/G4</f>
        <v>35.2941176470588</v>
      </c>
      <c r="I4" s="22">
        <f>VLOOKUP(D4,产能分析表6月!D:I,6,0)</f>
        <v>16</v>
      </c>
      <c r="J4" s="53">
        <f t="shared" ref="J4:J39" si="1">F4/H4</f>
        <v>34.9633333333334</v>
      </c>
      <c r="K4" s="54">
        <f t="shared" ref="K4:K39" si="2">J4/10</f>
        <v>3.49633333333334</v>
      </c>
      <c r="L4" s="54"/>
      <c r="M4" s="175">
        <f>VLOOKUP(D4,[1]更新!$B$1:$E$65536,4,0)</f>
        <v>1602.65486725664</v>
      </c>
      <c r="N4" s="133">
        <f t="shared" ref="N4:N49" si="3">F4*M4</f>
        <v>1977676.10619469</v>
      </c>
    </row>
    <row r="5" s="92" customFormat="1" ht="20" customHeight="1" spans="1:14">
      <c r="A5" s="106">
        <v>2</v>
      </c>
      <c r="B5" s="22"/>
      <c r="C5" s="107" t="s">
        <v>48</v>
      </c>
      <c r="D5" s="108" t="s">
        <v>49</v>
      </c>
      <c r="E5" s="108" t="s">
        <v>50</v>
      </c>
      <c r="F5" s="110">
        <f>VLOOKUP(D5,'[2]月计划准确率 '!$C$1:$BA$65536,51,0)</f>
        <v>1270</v>
      </c>
      <c r="G5" s="25">
        <f>VLOOKUP(D5,产能分析表5月!D:G,4,0)</f>
        <v>90</v>
      </c>
      <c r="H5" s="25">
        <f t="shared" si="0"/>
        <v>40</v>
      </c>
      <c r="I5" s="22">
        <f>VLOOKUP(D5,产能分析表6月!D:I,6,0)</f>
        <v>13</v>
      </c>
      <c r="J5" s="53">
        <f t="shared" si="1"/>
        <v>31.75</v>
      </c>
      <c r="K5" s="54">
        <f t="shared" si="2"/>
        <v>3.175</v>
      </c>
      <c r="L5" s="54"/>
      <c r="M5" s="175">
        <f>VLOOKUP(D5,[1]更新!$B$1:$E$65536,4,0)</f>
        <v>395.486725663717</v>
      </c>
      <c r="N5" s="133">
        <f t="shared" si="3"/>
        <v>502268.14159292</v>
      </c>
    </row>
    <row r="6" s="92" customFormat="1" ht="20" customHeight="1" spans="1:14">
      <c r="A6" s="106">
        <v>3</v>
      </c>
      <c r="B6" s="22"/>
      <c r="C6" s="111" t="s">
        <v>51</v>
      </c>
      <c r="D6" s="108" t="s">
        <v>52</v>
      </c>
      <c r="E6" s="108" t="s">
        <v>53</v>
      </c>
      <c r="F6" s="110">
        <f>VLOOKUP(D6,'[2]月计划准确率 '!$C$1:$BA$65536,51,0)</f>
        <v>4</v>
      </c>
      <c r="G6" s="25">
        <f>VLOOKUP(D6,产能分析表5月!D:G,4,0)</f>
        <v>102</v>
      </c>
      <c r="H6" s="25">
        <f t="shared" si="0"/>
        <v>35.2941176470588</v>
      </c>
      <c r="I6" s="22">
        <f>VLOOKUP(D6,产能分析表6月!D:I,6,0)</f>
        <v>16</v>
      </c>
      <c r="J6" s="53">
        <f t="shared" si="1"/>
        <v>0.113333333333333</v>
      </c>
      <c r="K6" s="54">
        <f t="shared" si="2"/>
        <v>0.0113333333333333</v>
      </c>
      <c r="L6" s="54"/>
      <c r="M6" s="175">
        <f>VLOOKUP(D6,[1]更新!$B$1:$E$65536,4,0)</f>
        <v>1833.62831858407</v>
      </c>
      <c r="N6" s="133">
        <f t="shared" si="3"/>
        <v>7334.51327433628</v>
      </c>
    </row>
    <row r="7" s="92" customFormat="1" ht="20" customHeight="1" spans="1:14">
      <c r="A7" s="106">
        <v>4</v>
      </c>
      <c r="B7" s="22"/>
      <c r="C7" s="111" t="s">
        <v>54</v>
      </c>
      <c r="D7" s="108" t="s">
        <v>55</v>
      </c>
      <c r="E7" s="108" t="s">
        <v>56</v>
      </c>
      <c r="F7" s="110">
        <f>VLOOKUP(D7,'[2]月计划准确率 '!$C$1:$BA$65536,51,0)</f>
        <v>4</v>
      </c>
      <c r="G7" s="25">
        <f>VLOOKUP(D7,产能分析表5月!D:G,4,0)</f>
        <v>90</v>
      </c>
      <c r="H7" s="25">
        <f t="shared" si="0"/>
        <v>40</v>
      </c>
      <c r="I7" s="22">
        <f>VLOOKUP(D7,产能分析表6月!D:I,6,0)</f>
        <v>13</v>
      </c>
      <c r="J7" s="53">
        <f t="shared" si="1"/>
        <v>0.1</v>
      </c>
      <c r="K7" s="54">
        <f t="shared" si="2"/>
        <v>0.01</v>
      </c>
      <c r="L7" s="54"/>
      <c r="M7" s="175">
        <f>VLOOKUP(D7,[1]更新!$B$1:$E$65536,4,0)</f>
        <v>451.327433628319</v>
      </c>
      <c r="N7" s="133">
        <f t="shared" si="3"/>
        <v>1805.30973451327</v>
      </c>
    </row>
    <row r="8" s="92" customFormat="1" ht="20" customHeight="1" spans="1:14">
      <c r="A8" s="106">
        <v>5</v>
      </c>
      <c r="B8" s="22"/>
      <c r="C8" s="107" t="s">
        <v>57</v>
      </c>
      <c r="D8" s="108" t="s">
        <v>58</v>
      </c>
      <c r="E8" s="108" t="s">
        <v>59</v>
      </c>
      <c r="F8" s="110">
        <f>VLOOKUP(D8,'[2]月计划准确率 '!$C$1:$BA$65536,51,0)</f>
        <v>49</v>
      </c>
      <c r="G8" s="25">
        <f>VLOOKUP(D8,产能分析表5月!D:G,4,0)</f>
        <v>90</v>
      </c>
      <c r="H8" s="25">
        <f t="shared" si="0"/>
        <v>40</v>
      </c>
      <c r="I8" s="22">
        <f>VLOOKUP(D8,产能分析表6月!D:I,6,0)</f>
        <v>13</v>
      </c>
      <c r="J8" s="53">
        <f t="shared" si="1"/>
        <v>1.225</v>
      </c>
      <c r="K8" s="54">
        <f t="shared" si="2"/>
        <v>0.1225</v>
      </c>
      <c r="L8" s="54"/>
      <c r="M8" s="175">
        <f>VLOOKUP(D8,[1]更新!$B$1:$E$65536,4,0)</f>
        <v>560.176991150443</v>
      </c>
      <c r="N8" s="133">
        <f t="shared" si="3"/>
        <v>27448.6725663717</v>
      </c>
    </row>
    <row r="9" s="92" customFormat="1" ht="20" customHeight="1" spans="1:14">
      <c r="A9" s="106">
        <v>6</v>
      </c>
      <c r="B9" s="22"/>
      <c r="C9" s="107" t="s">
        <v>60</v>
      </c>
      <c r="D9" s="108" t="s">
        <v>61</v>
      </c>
      <c r="E9" s="108" t="s">
        <v>62</v>
      </c>
      <c r="F9" s="110">
        <f>VLOOKUP(D9,'[2]月计划准确率 '!$C$1:$BA$65536,51,0)</f>
        <v>40</v>
      </c>
      <c r="G9" s="25">
        <f>VLOOKUP(D9,产能分析表5月!D:G,4,0)</f>
        <v>102</v>
      </c>
      <c r="H9" s="25">
        <f t="shared" si="0"/>
        <v>35.2941176470588</v>
      </c>
      <c r="I9" s="22">
        <f>VLOOKUP(D9,产能分析表6月!D:I,6,0)</f>
        <v>16</v>
      </c>
      <c r="J9" s="53">
        <f t="shared" si="1"/>
        <v>1.13333333333333</v>
      </c>
      <c r="K9" s="54">
        <f t="shared" si="2"/>
        <v>0.113333333333333</v>
      </c>
      <c r="L9" s="54"/>
      <c r="M9" s="175">
        <f>VLOOKUP(D9,[1]更新!$B$1:$E$65536,4,0)</f>
        <v>1740.70796460177</v>
      </c>
      <c r="N9" s="133">
        <f t="shared" si="3"/>
        <v>69628.3185840708</v>
      </c>
    </row>
    <row r="10" s="92" customFormat="1" ht="20" customHeight="1" spans="1:14">
      <c r="A10" s="106">
        <v>7</v>
      </c>
      <c r="B10" s="22"/>
      <c r="C10" s="107" t="s">
        <v>63</v>
      </c>
      <c r="D10" s="108" t="s">
        <v>64</v>
      </c>
      <c r="E10" s="108" t="s">
        <v>65</v>
      </c>
      <c r="F10" s="110">
        <f>VLOOKUP(D10,'[2]月计划准确率 '!$C$1:$BA$65536,51,0)</f>
        <v>49</v>
      </c>
      <c r="G10" s="25">
        <f>VLOOKUP(D10,产能分析表5月!D:G,4,0)</f>
        <v>102</v>
      </c>
      <c r="H10" s="25">
        <f t="shared" si="0"/>
        <v>35.2941176470588</v>
      </c>
      <c r="I10" s="22">
        <f>VLOOKUP(D10,产能分析表6月!D:I,6,0)</f>
        <v>16</v>
      </c>
      <c r="J10" s="53">
        <f t="shared" si="1"/>
        <v>1.38833333333333</v>
      </c>
      <c r="K10" s="54">
        <f t="shared" si="2"/>
        <v>0.138833333333333</v>
      </c>
      <c r="L10" s="54"/>
      <c r="M10" s="175">
        <f>VLOOKUP(D10,[1]更新!$B$1:$E$65536,4,0)</f>
        <v>1946.01769911504</v>
      </c>
      <c r="N10" s="133">
        <f t="shared" si="3"/>
        <v>95354.8672566372</v>
      </c>
    </row>
    <row r="11" s="92" customFormat="1" ht="20" customHeight="1" spans="1:14">
      <c r="A11" s="106">
        <v>8</v>
      </c>
      <c r="B11" s="22"/>
      <c r="C11" s="112" t="s">
        <v>66</v>
      </c>
      <c r="D11" s="113" t="s">
        <v>67</v>
      </c>
      <c r="E11" s="108" t="s">
        <v>68</v>
      </c>
      <c r="F11" s="110">
        <f>VLOOKUP(D11,'[2]月计划准确率 '!$C$1:$BA$65536,51,0)</f>
        <v>45</v>
      </c>
      <c r="G11" s="25">
        <f>VLOOKUP(D11,产能分析表5月!D:G,4,0)</f>
        <v>175</v>
      </c>
      <c r="H11" s="25">
        <f t="shared" si="0"/>
        <v>20.5714285714286</v>
      </c>
      <c r="I11" s="22">
        <f>VLOOKUP(D11,产能分析表6月!D:I,6,0)</f>
        <v>16</v>
      </c>
      <c r="J11" s="53">
        <f t="shared" si="1"/>
        <v>2.1875</v>
      </c>
      <c r="K11" s="54">
        <f t="shared" si="2"/>
        <v>0.21875</v>
      </c>
      <c r="L11" s="54"/>
      <c r="M11" s="175">
        <f>VLOOKUP(D11,[1]更新!$B$1:$E$65536,4,0)</f>
        <v>2123.89380530973</v>
      </c>
      <c r="N11" s="133">
        <f t="shared" si="3"/>
        <v>95575.2212389381</v>
      </c>
    </row>
    <row r="12" s="92" customFormat="1" ht="20" customHeight="1" spans="1:14">
      <c r="A12" s="106">
        <v>9</v>
      </c>
      <c r="B12" s="22"/>
      <c r="C12" s="112" t="s">
        <v>69</v>
      </c>
      <c r="D12" s="113" t="s">
        <v>70</v>
      </c>
      <c r="E12" s="108" t="s">
        <v>71</v>
      </c>
      <c r="F12" s="110">
        <f>VLOOKUP(D12,'[2]月计划准确率 '!$C$1:$BA$65536,51,0)</f>
        <v>45</v>
      </c>
      <c r="G12" s="25">
        <f>VLOOKUP(D12,产能分析表5月!D:G,4,0)</f>
        <v>90</v>
      </c>
      <c r="H12" s="25">
        <f t="shared" si="0"/>
        <v>40</v>
      </c>
      <c r="I12" s="22">
        <f>VLOOKUP(D12,产能分析表6月!D:I,6,0)</f>
        <v>13</v>
      </c>
      <c r="J12" s="53">
        <f t="shared" si="1"/>
        <v>1.125</v>
      </c>
      <c r="K12" s="54">
        <f t="shared" si="2"/>
        <v>0.1125</v>
      </c>
      <c r="L12" s="54"/>
      <c r="M12" s="175">
        <f>VLOOKUP(D12,[1]更新!$B$1:$E$65536,4,0)</f>
        <v>518.58407079646</v>
      </c>
      <c r="N12" s="133">
        <f t="shared" si="3"/>
        <v>23336.2831858407</v>
      </c>
    </row>
    <row r="13" s="92" customFormat="1" ht="20" customHeight="1" spans="1:14">
      <c r="A13" s="106">
        <v>10</v>
      </c>
      <c r="B13" s="22"/>
      <c r="C13" s="112" t="s">
        <v>72</v>
      </c>
      <c r="D13" s="113" t="s">
        <v>73</v>
      </c>
      <c r="E13" s="108" t="s">
        <v>74</v>
      </c>
      <c r="F13" s="110">
        <f>VLOOKUP(D13,'[2]月计划准确率 '!$C$1:$BA$65536,51,0)</f>
        <v>593</v>
      </c>
      <c r="G13" s="25">
        <f>VLOOKUP(D13,产能分析表5月!D:G,4,0)</f>
        <v>90</v>
      </c>
      <c r="H13" s="25">
        <f t="shared" si="0"/>
        <v>40</v>
      </c>
      <c r="I13" s="22">
        <f>VLOOKUP(D13,产能分析表6月!D:I,6,0)</f>
        <v>13</v>
      </c>
      <c r="J13" s="53">
        <f t="shared" si="1"/>
        <v>14.825</v>
      </c>
      <c r="K13" s="54">
        <f t="shared" si="2"/>
        <v>1.4825</v>
      </c>
      <c r="L13" s="54"/>
      <c r="M13" s="175">
        <f>VLOOKUP(D13,[1]更新!$B$1:$E$65536,4,0)</f>
        <v>591.150442477876</v>
      </c>
      <c r="N13" s="133">
        <f t="shared" si="3"/>
        <v>350552.212389381</v>
      </c>
    </row>
    <row r="14" s="92" customFormat="1" ht="20" customHeight="1" spans="1:14">
      <c r="A14" s="106">
        <v>11</v>
      </c>
      <c r="B14" s="22"/>
      <c r="C14" s="112" t="s">
        <v>75</v>
      </c>
      <c r="D14" s="113" t="s">
        <v>76</v>
      </c>
      <c r="E14" s="108" t="s">
        <v>77</v>
      </c>
      <c r="F14" s="110">
        <f>VLOOKUP(D14,'[2]月计划准确率 '!$C$1:$BA$65536,51,0)</f>
        <v>293</v>
      </c>
      <c r="G14" s="25">
        <f>VLOOKUP(D14,产能分析表5月!D:G,4,0)</f>
        <v>175</v>
      </c>
      <c r="H14" s="25">
        <f t="shared" si="0"/>
        <v>20.5714285714286</v>
      </c>
      <c r="I14" s="22">
        <f>VLOOKUP(D14,产能分析表6月!D:I,6,0)</f>
        <v>16</v>
      </c>
      <c r="J14" s="53">
        <f t="shared" si="1"/>
        <v>14.2430555555555</v>
      </c>
      <c r="K14" s="54">
        <f t="shared" si="2"/>
        <v>1.42430555555555</v>
      </c>
      <c r="L14" s="54"/>
      <c r="M14" s="175">
        <f>VLOOKUP(D14,[1]更新!$B$1:$E$65536,4,0)</f>
        <v>2197.34513274336</v>
      </c>
      <c r="N14" s="133">
        <f t="shared" si="3"/>
        <v>643822.123893805</v>
      </c>
    </row>
    <row r="15" s="92" customFormat="1" ht="20" customHeight="1" spans="1:14">
      <c r="A15" s="106">
        <v>12</v>
      </c>
      <c r="B15" s="22"/>
      <c r="C15" s="107" t="s">
        <v>78</v>
      </c>
      <c r="D15" s="108" t="s">
        <v>79</v>
      </c>
      <c r="E15" s="108" t="s">
        <v>80</v>
      </c>
      <c r="F15" s="110">
        <f>VLOOKUP(D15,'[2]月计划准确率 '!$C$1:$BA$65536,51,0)</f>
        <v>300</v>
      </c>
      <c r="G15" s="25">
        <f>VLOOKUP(D15,产能分析表5月!D:G,4,0)</f>
        <v>175</v>
      </c>
      <c r="H15" s="25">
        <f t="shared" si="0"/>
        <v>20.5714285714286</v>
      </c>
      <c r="I15" s="22">
        <v>16</v>
      </c>
      <c r="J15" s="53">
        <f t="shared" si="1"/>
        <v>14.5833333333333</v>
      </c>
      <c r="K15" s="54">
        <f t="shared" si="2"/>
        <v>1.45833333333333</v>
      </c>
      <c r="L15" s="54"/>
      <c r="M15" s="175">
        <f>VLOOKUP(D15,[1]更新!$B$1:$E$65536,4,0)</f>
        <v>2876.99115044248</v>
      </c>
      <c r="N15" s="133">
        <f t="shared" si="3"/>
        <v>863097.345132743</v>
      </c>
    </row>
    <row r="16" s="92" customFormat="1" ht="20" customHeight="1" spans="1:14">
      <c r="A16" s="106">
        <v>13</v>
      </c>
      <c r="B16" s="22"/>
      <c r="C16" s="107" t="s">
        <v>81</v>
      </c>
      <c r="D16" s="108" t="s">
        <v>82</v>
      </c>
      <c r="E16" s="108" t="s">
        <v>83</v>
      </c>
      <c r="F16" s="110">
        <f>VLOOKUP(D16,'[2]月计划准确率 '!$C$1:$BA$65536,51,0)</f>
        <v>32</v>
      </c>
      <c r="G16" s="25">
        <f>VLOOKUP(D16,产能分析表5月!D:G,4,0)</f>
        <v>175</v>
      </c>
      <c r="H16" s="25">
        <f t="shared" si="0"/>
        <v>20.5714285714286</v>
      </c>
      <c r="I16" s="22">
        <v>16</v>
      </c>
      <c r="J16" s="53">
        <f t="shared" si="1"/>
        <v>1.55555555555555</v>
      </c>
      <c r="K16" s="54">
        <f t="shared" si="2"/>
        <v>0.155555555555555</v>
      </c>
      <c r="L16" s="54"/>
      <c r="M16" s="175">
        <f>VLOOKUP(D16,[1]更新!$B$1:$E$65536,4,0)</f>
        <v>2407.0796460177</v>
      </c>
      <c r="N16" s="133">
        <f t="shared" si="3"/>
        <v>77026.5486725664</v>
      </c>
    </row>
    <row r="17" s="92" customFormat="1" ht="20" customHeight="1" spans="1:14">
      <c r="A17" s="106">
        <v>14</v>
      </c>
      <c r="B17" s="22"/>
      <c r="C17" s="107" t="s">
        <v>84</v>
      </c>
      <c r="D17" s="108" t="s">
        <v>85</v>
      </c>
      <c r="E17" s="108" t="s">
        <v>86</v>
      </c>
      <c r="F17" s="110">
        <f>VLOOKUP(D17,'[2]月计划准确率 '!$C$1:$BA$65536,51,0)</f>
        <v>113</v>
      </c>
      <c r="G17" s="25">
        <f>VLOOKUP(D17,产能分析表5月!D:G,4,0)</f>
        <v>175</v>
      </c>
      <c r="H17" s="25">
        <f t="shared" si="0"/>
        <v>20.5714285714286</v>
      </c>
      <c r="I17" s="22">
        <v>16</v>
      </c>
      <c r="J17" s="53">
        <f t="shared" si="1"/>
        <v>5.49305555555555</v>
      </c>
      <c r="K17" s="54">
        <f t="shared" si="2"/>
        <v>0.549305555555555</v>
      </c>
      <c r="L17" s="54"/>
      <c r="M17" s="175">
        <f>VLOOKUP(D17,[1]更新!$B$1:$E$65536,4,0)</f>
        <v>579.646017699115</v>
      </c>
      <c r="N17" s="133">
        <f t="shared" si="3"/>
        <v>65500</v>
      </c>
    </row>
    <row r="18" s="92" customFormat="1" ht="20" customHeight="1" spans="1:14">
      <c r="A18" s="106">
        <v>15</v>
      </c>
      <c r="B18" s="22"/>
      <c r="C18" s="107" t="s">
        <v>87</v>
      </c>
      <c r="D18" s="108" t="s">
        <v>88</v>
      </c>
      <c r="E18" s="108" t="s">
        <v>89</v>
      </c>
      <c r="F18" s="110">
        <f>VLOOKUP(D18,'[2]月计划准确率 '!$C$1:$BA$65536,51,0)</f>
        <v>81</v>
      </c>
      <c r="G18" s="25">
        <f>VLOOKUP(D18,产能分析表5月!D:G,4,0)</f>
        <v>175</v>
      </c>
      <c r="H18" s="25">
        <f t="shared" si="0"/>
        <v>20.5714285714286</v>
      </c>
      <c r="I18" s="22">
        <v>16</v>
      </c>
      <c r="J18" s="53">
        <f t="shared" si="1"/>
        <v>3.93749999999999</v>
      </c>
      <c r="K18" s="54">
        <f t="shared" si="2"/>
        <v>0.393749999999999</v>
      </c>
      <c r="L18" s="54"/>
      <c r="M18" s="175">
        <f>VLOOKUP(D18,[1]更新!$B$1:$E$65536,4,0)</f>
        <v>2225.66371681416</v>
      </c>
      <c r="N18" s="133">
        <f t="shared" si="3"/>
        <v>180278.761061947</v>
      </c>
    </row>
    <row r="19" s="92" customFormat="1" ht="20" customHeight="1" spans="1:14">
      <c r="A19" s="106">
        <v>16</v>
      </c>
      <c r="B19" s="22"/>
      <c r="C19" s="107" t="s">
        <v>90</v>
      </c>
      <c r="D19" s="108" t="s">
        <v>91</v>
      </c>
      <c r="E19" s="108" t="s">
        <v>92</v>
      </c>
      <c r="F19" s="110">
        <f>VLOOKUP(D19,'[2]月计划准确率 '!$C$1:$BA$65536,51,0)</f>
        <v>0</v>
      </c>
      <c r="G19" s="25">
        <f>VLOOKUP(D19,产能分析表5月!D:G,4,0)</f>
        <v>175</v>
      </c>
      <c r="H19" s="25">
        <f t="shared" si="0"/>
        <v>20.5714285714286</v>
      </c>
      <c r="I19" s="22">
        <v>16</v>
      </c>
      <c r="J19" s="53">
        <f t="shared" si="1"/>
        <v>0</v>
      </c>
      <c r="K19" s="54">
        <f t="shared" si="2"/>
        <v>0</v>
      </c>
      <c r="L19" s="54"/>
      <c r="M19" s="175">
        <f>VLOOKUP(D19,[1]更新!$B$1:$E$65536,4,0)</f>
        <v>2897.34513274336</v>
      </c>
      <c r="N19" s="133">
        <f t="shared" si="3"/>
        <v>0</v>
      </c>
    </row>
    <row r="20" s="92" customFormat="1" ht="20" customHeight="1" spans="1:14">
      <c r="A20" s="106">
        <v>17</v>
      </c>
      <c r="B20" s="22"/>
      <c r="C20" s="107" t="s">
        <v>93</v>
      </c>
      <c r="D20" s="108" t="s">
        <v>94</v>
      </c>
      <c r="E20" s="108" t="s">
        <v>95</v>
      </c>
      <c r="F20" s="110">
        <f>VLOOKUP(D20,'[2]月计划准确率 '!$C$1:$BA$65536,51,0)</f>
        <v>0</v>
      </c>
      <c r="G20" s="25"/>
      <c r="H20" s="25"/>
      <c r="I20" s="22"/>
      <c r="J20" s="53"/>
      <c r="K20" s="54"/>
      <c r="L20" s="54"/>
      <c r="M20" s="175">
        <f>VLOOKUP(D20,[1]更新!$B$1:$E$65536,4,0)</f>
        <v>768.141592920354</v>
      </c>
      <c r="N20" s="133">
        <f t="shared" si="3"/>
        <v>0</v>
      </c>
    </row>
    <row r="21" s="92" customFormat="1" ht="20" customHeight="1" spans="1:14">
      <c r="A21" s="106">
        <v>18</v>
      </c>
      <c r="B21" s="22"/>
      <c r="C21" s="107" t="s">
        <v>96</v>
      </c>
      <c r="D21" s="108" t="s">
        <v>97</v>
      </c>
      <c r="E21" s="108" t="s">
        <v>98</v>
      </c>
      <c r="F21" s="110">
        <f>VLOOKUP(D21,'[2]月计划准确率 '!$C$1:$BA$65536,51,0)</f>
        <v>0</v>
      </c>
      <c r="G21" s="25"/>
      <c r="H21" s="25"/>
      <c r="I21" s="22"/>
      <c r="J21" s="53"/>
      <c r="K21" s="54"/>
      <c r="L21" s="54"/>
      <c r="M21" s="175">
        <f>VLOOKUP(D21,[1]更新!$B$1:$E$65536,4,0)</f>
        <v>255.929203539823</v>
      </c>
      <c r="N21" s="133">
        <f t="shared" si="3"/>
        <v>0</v>
      </c>
    </row>
    <row r="22" s="92" customFormat="1" ht="20" customHeight="1" spans="1:14">
      <c r="A22" s="106">
        <v>19</v>
      </c>
      <c r="B22" s="22"/>
      <c r="C22" s="107" t="s">
        <v>99</v>
      </c>
      <c r="D22" s="108" t="s">
        <v>100</v>
      </c>
      <c r="E22" s="108" t="s">
        <v>101</v>
      </c>
      <c r="F22" s="110">
        <f>VLOOKUP(D22,'[2]月计划准确率 '!$C$1:$BA$65536,51,0)</f>
        <v>0</v>
      </c>
      <c r="G22" s="25"/>
      <c r="H22" s="25"/>
      <c r="I22" s="22"/>
      <c r="J22" s="53"/>
      <c r="K22" s="54"/>
      <c r="L22" s="54"/>
      <c r="M22" s="175">
        <f>VLOOKUP(D22,[1]更新!$B$1:$E$65536,4,0)</f>
        <v>427.345132743363</v>
      </c>
      <c r="N22" s="133">
        <f t="shared" si="3"/>
        <v>0</v>
      </c>
    </row>
    <row r="23" s="92" customFormat="1" ht="20" customHeight="1" spans="1:14">
      <c r="A23" s="106">
        <v>20</v>
      </c>
      <c r="B23" s="22"/>
      <c r="C23" s="107" t="s">
        <v>102</v>
      </c>
      <c r="D23" s="108" t="s">
        <v>103</v>
      </c>
      <c r="E23" s="108" t="s">
        <v>104</v>
      </c>
      <c r="F23" s="110">
        <f>VLOOKUP(D23,'[2]月计划准确率 '!$C$1:$BA$65536,51,0)</f>
        <v>0</v>
      </c>
      <c r="G23" s="25"/>
      <c r="H23" s="25"/>
      <c r="I23" s="22"/>
      <c r="J23" s="53"/>
      <c r="K23" s="54"/>
      <c r="L23" s="54"/>
      <c r="M23" s="175">
        <f>VLOOKUP(D23,[1]更新!$B$1:$E$65536,4,0)</f>
        <v>134.690265486726</v>
      </c>
      <c r="N23" s="133">
        <f t="shared" si="3"/>
        <v>0</v>
      </c>
    </row>
    <row r="24" s="92" customFormat="1" ht="20" customHeight="1" spans="1:14">
      <c r="A24" s="106">
        <v>21</v>
      </c>
      <c r="B24" s="22"/>
      <c r="C24" s="107" t="s">
        <v>105</v>
      </c>
      <c r="D24" s="108" t="s">
        <v>106</v>
      </c>
      <c r="E24" s="108" t="s">
        <v>107</v>
      </c>
      <c r="F24" s="110">
        <f>VLOOKUP(D24,'[2]月计划准确率 '!$C$1:$BA$65536,51,0)</f>
        <v>0</v>
      </c>
      <c r="G24" s="25"/>
      <c r="H24" s="25"/>
      <c r="I24" s="22"/>
      <c r="J24" s="53"/>
      <c r="K24" s="54"/>
      <c r="L24" s="54"/>
      <c r="M24" s="175">
        <f>VLOOKUP(D24,[1]更新!$B$1:$E$65536,4,0)</f>
        <v>125.840707964602</v>
      </c>
      <c r="N24" s="133">
        <f t="shared" si="3"/>
        <v>0</v>
      </c>
    </row>
    <row r="25" s="92" customFormat="1" ht="20" customHeight="1" spans="1:14">
      <c r="A25" s="106">
        <v>22</v>
      </c>
      <c r="B25" s="22"/>
      <c r="C25" s="107" t="s">
        <v>108</v>
      </c>
      <c r="D25" s="108" t="s">
        <v>109</v>
      </c>
      <c r="E25" s="108" t="s">
        <v>110</v>
      </c>
      <c r="F25" s="110">
        <f>VLOOKUP(D25,'[2]月计划准确率 '!$C$1:$BA$65536,51,0)</f>
        <v>120</v>
      </c>
      <c r="G25" s="25">
        <f>VLOOKUP(D25,产能分析表5月!D:G,4,0)</f>
        <v>102</v>
      </c>
      <c r="H25" s="25">
        <f t="shared" si="0"/>
        <v>35.2941176470588</v>
      </c>
      <c r="I25" s="22">
        <f>VLOOKUP(D25,产能分析表6月!D:I,6,0)</f>
        <v>16</v>
      </c>
      <c r="J25" s="53">
        <f t="shared" si="1"/>
        <v>3.4</v>
      </c>
      <c r="K25" s="54">
        <f t="shared" si="2"/>
        <v>0.34</v>
      </c>
      <c r="L25" s="54"/>
      <c r="M25" s="175">
        <f>VLOOKUP(D25,[1]更新!$B$1:$E$65536,4,0)</f>
        <v>1357.52212389381</v>
      </c>
      <c r="N25" s="133">
        <f t="shared" si="3"/>
        <v>162902.654867257</v>
      </c>
    </row>
    <row r="26" s="92" customFormat="1" ht="20" customHeight="1" spans="1:14">
      <c r="A26" s="106">
        <v>23</v>
      </c>
      <c r="B26" s="22"/>
      <c r="C26" s="107" t="s">
        <v>111</v>
      </c>
      <c r="D26" s="108" t="s">
        <v>112</v>
      </c>
      <c r="E26" s="108" t="s">
        <v>113</v>
      </c>
      <c r="F26" s="110">
        <f>VLOOKUP(D26,'[2]月计划准确率 '!$C$1:$BA$65536,51,0)</f>
        <v>120</v>
      </c>
      <c r="G26" s="25">
        <f>VLOOKUP(D26,产能分析表5月!D:G,4,0)</f>
        <v>102</v>
      </c>
      <c r="H26" s="25">
        <f t="shared" si="0"/>
        <v>35.2941176470588</v>
      </c>
      <c r="I26" s="22">
        <f>VLOOKUP(D26,产能分析表6月!D:I,6,0)</f>
        <v>16</v>
      </c>
      <c r="J26" s="53">
        <f t="shared" si="1"/>
        <v>3.4</v>
      </c>
      <c r="K26" s="54">
        <f t="shared" si="2"/>
        <v>0.34</v>
      </c>
      <c r="L26" s="54"/>
      <c r="M26" s="175">
        <f>VLOOKUP(D26,[1]更新!$B$1:$E$65536,4,0)</f>
        <v>324.247787610619</v>
      </c>
      <c r="N26" s="133">
        <f t="shared" si="3"/>
        <v>38909.7345132743</v>
      </c>
    </row>
    <row r="27" s="92" customFormat="1" ht="20" customHeight="1" spans="1:14">
      <c r="A27" s="106">
        <v>24</v>
      </c>
      <c r="B27" s="22"/>
      <c r="C27" s="112" t="s">
        <v>114</v>
      </c>
      <c r="D27" s="108" t="s">
        <v>115</v>
      </c>
      <c r="E27" s="109" t="s">
        <v>116</v>
      </c>
      <c r="F27" s="110">
        <f>VLOOKUP(D27,'[2]月计划准确率 '!$C$1:$BA$65536,51,0)</f>
        <v>0</v>
      </c>
      <c r="G27" s="25">
        <f>VLOOKUP(D27,产能分析表5月!D:G,4,0)</f>
        <v>60</v>
      </c>
      <c r="H27" s="25">
        <f t="shared" si="0"/>
        <v>60</v>
      </c>
      <c r="I27" s="22">
        <f>VLOOKUP(D27,产能分析表6月!D:I,6,0)</f>
        <v>10</v>
      </c>
      <c r="J27" s="53">
        <f t="shared" si="1"/>
        <v>0</v>
      </c>
      <c r="K27" s="54">
        <f t="shared" si="2"/>
        <v>0</v>
      </c>
      <c r="L27" s="54"/>
      <c r="M27" s="175">
        <f>VLOOKUP(D27,[1]更新!$B$1:$E$65536,4,0)</f>
        <v>393.53982300885</v>
      </c>
      <c r="N27" s="133">
        <f t="shared" si="3"/>
        <v>0</v>
      </c>
    </row>
    <row r="28" s="92" customFormat="1" ht="20" customHeight="1" spans="1:14">
      <c r="A28" s="106">
        <v>25</v>
      </c>
      <c r="B28" s="22"/>
      <c r="C28" s="112" t="s">
        <v>117</v>
      </c>
      <c r="D28" s="108" t="s">
        <v>118</v>
      </c>
      <c r="E28" s="109" t="s">
        <v>119</v>
      </c>
      <c r="F28" s="110">
        <f>VLOOKUP(D28,'[2]月计划准确率 '!$C$1:$BA$65536,51,0)</f>
        <v>0</v>
      </c>
      <c r="G28" s="25">
        <f>VLOOKUP(D28,产能分析表5月!D:G,4,0)</f>
        <v>60</v>
      </c>
      <c r="H28" s="25">
        <f t="shared" si="0"/>
        <v>60</v>
      </c>
      <c r="I28" s="22">
        <f>VLOOKUP(D28,产能分析表6月!D:I,6,0)</f>
        <v>10</v>
      </c>
      <c r="J28" s="53">
        <f t="shared" si="1"/>
        <v>0</v>
      </c>
      <c r="K28" s="54">
        <f t="shared" si="2"/>
        <v>0</v>
      </c>
      <c r="L28" s="54"/>
      <c r="M28" s="175">
        <f>VLOOKUP(D28,[1]更新!$B$1:$E$65536,4,0)</f>
        <v>416.725663716814</v>
      </c>
      <c r="N28" s="133">
        <f t="shared" si="3"/>
        <v>0</v>
      </c>
    </row>
    <row r="29" s="92" customFormat="1" ht="20" customHeight="1" spans="1:14">
      <c r="A29" s="106">
        <v>26</v>
      </c>
      <c r="B29" s="22"/>
      <c r="C29" s="112" t="s">
        <v>120</v>
      </c>
      <c r="D29" s="108" t="s">
        <v>121</v>
      </c>
      <c r="E29" s="109" t="s">
        <v>122</v>
      </c>
      <c r="F29" s="110">
        <f>VLOOKUP(D29,'[2]月计划准确率 '!$C$1:$BA$65536,51,0)</f>
        <v>0</v>
      </c>
      <c r="G29" s="25">
        <f>VLOOKUP(D29,产能分析表5月!D:G,4,0)</f>
        <v>133.333333333333</v>
      </c>
      <c r="H29" s="25">
        <f t="shared" si="0"/>
        <v>27.0000000000001</v>
      </c>
      <c r="I29" s="22">
        <f>VLOOKUP(D29,产能分析表6月!D:I,6,0)</f>
        <v>10</v>
      </c>
      <c r="J29" s="53">
        <f t="shared" si="1"/>
        <v>0</v>
      </c>
      <c r="K29" s="54">
        <f t="shared" si="2"/>
        <v>0</v>
      </c>
      <c r="L29" s="54"/>
      <c r="M29" s="175">
        <f>VLOOKUP(D29,[1]更新!$B$1:$E$65536,4,0)</f>
        <v>397.87610619469</v>
      </c>
      <c r="N29" s="133">
        <f t="shared" si="3"/>
        <v>0</v>
      </c>
    </row>
    <row r="30" s="92" customFormat="1" ht="20" customHeight="1" spans="1:14">
      <c r="A30" s="106">
        <v>27</v>
      </c>
      <c r="B30" s="22"/>
      <c r="C30" s="112" t="s">
        <v>123</v>
      </c>
      <c r="D30" s="108" t="s">
        <v>124</v>
      </c>
      <c r="E30" s="109" t="s">
        <v>125</v>
      </c>
      <c r="F30" s="110">
        <f>VLOOKUP(D30,'[2]月计划准确率 '!$C$1:$BA$65536,51,0)</f>
        <v>0</v>
      </c>
      <c r="G30" s="25">
        <f>VLOOKUP(D30,产能分析表5月!D:G,4,0)</f>
        <v>133.333333333333</v>
      </c>
      <c r="H30" s="25">
        <f t="shared" si="0"/>
        <v>27.0000000000001</v>
      </c>
      <c r="I30" s="22">
        <f>VLOOKUP(D30,产能分析表6月!D:I,6,0)</f>
        <v>10</v>
      </c>
      <c r="J30" s="53">
        <f t="shared" si="1"/>
        <v>0</v>
      </c>
      <c r="K30" s="54">
        <f t="shared" si="2"/>
        <v>0</v>
      </c>
      <c r="L30" s="54"/>
      <c r="M30" s="175">
        <f>VLOOKUP(D30,[1]更新!$B$1:$E$65536,4,0)</f>
        <v>424.070796460177</v>
      </c>
      <c r="N30" s="133">
        <f t="shared" si="3"/>
        <v>0</v>
      </c>
    </row>
    <row r="31" s="92" customFormat="1" ht="20" customHeight="1" spans="1:14">
      <c r="A31" s="106">
        <v>28</v>
      </c>
      <c r="B31" s="22"/>
      <c r="C31" s="112" t="s">
        <v>126</v>
      </c>
      <c r="D31" s="108" t="s">
        <v>127</v>
      </c>
      <c r="E31" s="109" t="s">
        <v>128</v>
      </c>
      <c r="F31" s="110">
        <f>VLOOKUP(D31,'[2]月计划准确率 '!$C$1:$BA$65536,51,0)</f>
        <v>320</v>
      </c>
      <c r="G31" s="25">
        <f>VLOOKUP(D31,产能分析表5月!D:G,4,0)</f>
        <v>133.333333333333</v>
      </c>
      <c r="H31" s="25">
        <f t="shared" si="0"/>
        <v>27.0000000000001</v>
      </c>
      <c r="I31" s="22">
        <f>VLOOKUP(D31,产能分析表6月!D:I,6,0)</f>
        <v>10</v>
      </c>
      <c r="J31" s="53">
        <f t="shared" si="1"/>
        <v>11.8518518518518</v>
      </c>
      <c r="K31" s="54">
        <f t="shared" si="2"/>
        <v>1.18518518518518</v>
      </c>
      <c r="L31" s="54"/>
      <c r="M31" s="175">
        <f>VLOOKUP(D31,[1]更新!$B$1:$E$65536,4,0)</f>
        <v>428.495575221239</v>
      </c>
      <c r="N31" s="133">
        <f t="shared" si="3"/>
        <v>137118.584070796</v>
      </c>
    </row>
    <row r="32" s="92" customFormat="1" ht="20" customHeight="1" spans="1:14">
      <c r="A32" s="106">
        <v>29</v>
      </c>
      <c r="B32" s="22"/>
      <c r="C32" s="112" t="s">
        <v>129</v>
      </c>
      <c r="D32" s="108" t="s">
        <v>130</v>
      </c>
      <c r="E32" s="109" t="s">
        <v>131</v>
      </c>
      <c r="F32" s="110">
        <f>VLOOKUP(D32,'[2]月计划准确率 '!$C$1:$BA$65536,51,0)</f>
        <v>320</v>
      </c>
      <c r="G32" s="25">
        <f>VLOOKUP(D32,产能分析表5月!D:G,4,0)</f>
        <v>60</v>
      </c>
      <c r="H32" s="25">
        <f t="shared" si="0"/>
        <v>60</v>
      </c>
      <c r="I32" s="22">
        <f>VLOOKUP(D32,产能分析表6月!D:I,6,0)</f>
        <v>10</v>
      </c>
      <c r="J32" s="53">
        <f t="shared" si="1"/>
        <v>5.33333333333333</v>
      </c>
      <c r="K32" s="54">
        <f t="shared" si="2"/>
        <v>0.533333333333333</v>
      </c>
      <c r="L32" s="54"/>
      <c r="M32" s="175">
        <f>VLOOKUP(D32,[1]更新!$B$1:$E$65536,4,0)</f>
        <v>448.672566371681</v>
      </c>
      <c r="N32" s="133">
        <f t="shared" si="3"/>
        <v>143575.221238938</v>
      </c>
    </row>
    <row r="33" s="92" customFormat="1" ht="20" customHeight="1" spans="1:14">
      <c r="A33" s="106">
        <v>30</v>
      </c>
      <c r="B33" s="22"/>
      <c r="C33" s="112" t="s">
        <v>132</v>
      </c>
      <c r="D33" s="108" t="s">
        <v>133</v>
      </c>
      <c r="E33" s="109" t="s">
        <v>134</v>
      </c>
      <c r="F33" s="110">
        <f>VLOOKUP(D33,'[2]月计划准确率 '!$C$1:$BA$65536,51,0)</f>
        <v>301</v>
      </c>
      <c r="G33" s="25">
        <f>VLOOKUP(D33,产能分析表5月!D:G,4,0)</f>
        <v>133.333333333333</v>
      </c>
      <c r="H33" s="25">
        <f t="shared" si="0"/>
        <v>27.0000000000001</v>
      </c>
      <c r="I33" s="22">
        <f>VLOOKUP(D33,产能分析表6月!D:I,6,0)</f>
        <v>10</v>
      </c>
      <c r="J33" s="53">
        <f t="shared" si="1"/>
        <v>11.1481481481481</v>
      </c>
      <c r="K33" s="54">
        <f t="shared" si="2"/>
        <v>1.11481481481481</v>
      </c>
      <c r="L33" s="54"/>
      <c r="M33" s="175">
        <f>VLOOKUP(D33,[1]更新!$B$1:$E$65536,4,0)</f>
        <v>340.088495575221</v>
      </c>
      <c r="N33" s="133">
        <f t="shared" si="3"/>
        <v>102366.637168142</v>
      </c>
    </row>
    <row r="34" s="92" customFormat="1" ht="20" customHeight="1" spans="1:14">
      <c r="A34" s="106">
        <v>31</v>
      </c>
      <c r="B34" s="22"/>
      <c r="C34" s="112" t="s">
        <v>135</v>
      </c>
      <c r="D34" s="108" t="s">
        <v>136</v>
      </c>
      <c r="E34" s="109" t="s">
        <v>137</v>
      </c>
      <c r="F34" s="110">
        <f>VLOOKUP(D34,'[2]月计划准确率 '!$C$1:$BA$65536,51,0)</f>
        <v>320</v>
      </c>
      <c r="G34" s="25">
        <f>VLOOKUP(D34,产能分析表5月!D:G,4,0)</f>
        <v>60</v>
      </c>
      <c r="H34" s="25">
        <f t="shared" si="0"/>
        <v>60</v>
      </c>
      <c r="I34" s="22">
        <f>VLOOKUP(D34,产能分析表6月!D:I,6,0)</f>
        <v>10</v>
      </c>
      <c r="J34" s="53">
        <f t="shared" si="1"/>
        <v>5.33333333333333</v>
      </c>
      <c r="K34" s="54">
        <f t="shared" si="2"/>
        <v>0.533333333333333</v>
      </c>
      <c r="L34" s="54"/>
      <c r="M34" s="175">
        <f>VLOOKUP(D34,[1]更新!$B$1:$E$65536,4,0)</f>
        <v>386.548672566372</v>
      </c>
      <c r="N34" s="133">
        <f t="shared" si="3"/>
        <v>123695.575221239</v>
      </c>
    </row>
    <row r="35" s="92" customFormat="1" ht="20" customHeight="1" spans="1:14">
      <c r="A35" s="106">
        <v>32</v>
      </c>
      <c r="B35" s="22"/>
      <c r="C35" s="114" t="s">
        <v>138</v>
      </c>
      <c r="D35" s="115" t="s">
        <v>139</v>
      </c>
      <c r="E35" s="109" t="s">
        <v>140</v>
      </c>
      <c r="F35" s="110">
        <f>VLOOKUP(D35,'[2]月计划准确率 '!$C$1:$BA$65536,51,0)</f>
        <v>57</v>
      </c>
      <c r="G35" s="25">
        <f>VLOOKUP(D35,产能分析表5月!D:G,4,0)</f>
        <v>60</v>
      </c>
      <c r="H35" s="25">
        <f t="shared" si="0"/>
        <v>60</v>
      </c>
      <c r="I35" s="22">
        <f>VLOOKUP(D35,产能分析表6月!D:I,6,0)</f>
        <v>10</v>
      </c>
      <c r="J35" s="53">
        <f t="shared" si="1"/>
        <v>0.95</v>
      </c>
      <c r="K35" s="54">
        <f t="shared" si="2"/>
        <v>0.095</v>
      </c>
      <c r="L35" s="25"/>
      <c r="M35" s="175">
        <v>159.91</v>
      </c>
      <c r="N35" s="133">
        <f t="shared" si="3"/>
        <v>9114.87</v>
      </c>
    </row>
    <row r="36" s="92" customFormat="1" ht="20" customHeight="1" spans="1:14">
      <c r="A36" s="106">
        <v>33</v>
      </c>
      <c r="B36" s="22"/>
      <c r="C36" s="114" t="s">
        <v>141</v>
      </c>
      <c r="D36" s="115" t="s">
        <v>142</v>
      </c>
      <c r="E36" s="109" t="s">
        <v>143</v>
      </c>
      <c r="F36" s="110">
        <f>VLOOKUP(D36,'[2]月计划准确率 '!$C$1:$BA$65536,51,0)</f>
        <v>1090</v>
      </c>
      <c r="G36" s="25">
        <f>VLOOKUP(D36,产能分析表5月!D:G,4,0)</f>
        <v>133.333333333333</v>
      </c>
      <c r="H36" s="25">
        <f t="shared" si="0"/>
        <v>27.0000000000001</v>
      </c>
      <c r="I36" s="22">
        <f>VLOOKUP(D36,产能分析表6月!D:I,6,0)</f>
        <v>10</v>
      </c>
      <c r="J36" s="53">
        <f t="shared" si="1"/>
        <v>40.3703703703702</v>
      </c>
      <c r="K36" s="54">
        <f t="shared" si="2"/>
        <v>4.03703703703702</v>
      </c>
      <c r="L36" s="25"/>
      <c r="M36" s="175">
        <f>VLOOKUP(D36,[1]更新!$B$1:$E$65536,4,0)</f>
        <v>416.194690265487</v>
      </c>
      <c r="N36" s="133">
        <f t="shared" si="3"/>
        <v>453652.212389381</v>
      </c>
    </row>
    <row r="37" s="92" customFormat="1" ht="20" customHeight="1" spans="1:14">
      <c r="A37" s="106">
        <v>34</v>
      </c>
      <c r="B37" s="22"/>
      <c r="C37" s="112" t="s">
        <v>144</v>
      </c>
      <c r="D37" s="108" t="s">
        <v>145</v>
      </c>
      <c r="E37" s="109" t="s">
        <v>146</v>
      </c>
      <c r="F37" s="110">
        <f>VLOOKUP(D37,'[2]月计划准确率 '!$C$1:$BA$65536,51,0)</f>
        <v>192</v>
      </c>
      <c r="G37" s="25">
        <f>VLOOKUP(D37,产能分析表5月!D:G,4,0)</f>
        <v>133.333333333333</v>
      </c>
      <c r="H37" s="25">
        <f t="shared" si="0"/>
        <v>27.0000000000001</v>
      </c>
      <c r="I37" s="22">
        <f>VLOOKUP(D37,产能分析表6月!D:I,6,0)</f>
        <v>10</v>
      </c>
      <c r="J37" s="53">
        <f t="shared" si="1"/>
        <v>7.11111111111108</v>
      </c>
      <c r="K37" s="54">
        <f t="shared" si="2"/>
        <v>0.711111111111108</v>
      </c>
      <c r="L37" s="25"/>
      <c r="M37" s="175">
        <f>VLOOKUP(D37,[1]更新!$B$1:$E$65536,4,0)</f>
        <v>416.991150442478</v>
      </c>
      <c r="N37" s="133">
        <f t="shared" si="3"/>
        <v>80062.3008849558</v>
      </c>
    </row>
    <row r="38" s="92" customFormat="1" ht="20" customHeight="1" spans="1:14">
      <c r="A38" s="106">
        <v>35</v>
      </c>
      <c r="B38" s="22"/>
      <c r="C38" s="112" t="s">
        <v>147</v>
      </c>
      <c r="D38" s="108" t="s">
        <v>148</v>
      </c>
      <c r="E38" s="109" t="s">
        <v>149</v>
      </c>
      <c r="F38" s="110">
        <f>VLOOKUP(D38,'[2]月计划准确率 '!$C$1:$BA$65536,51,0)</f>
        <v>120</v>
      </c>
      <c r="G38" s="25">
        <f>VLOOKUP(D38,产能分析表5月!D:G,4,0)</f>
        <v>60</v>
      </c>
      <c r="H38" s="25">
        <f t="shared" si="0"/>
        <v>60</v>
      </c>
      <c r="I38" s="22">
        <f>VLOOKUP(D38,产能分析表6月!D:I,6,0)</f>
        <v>10</v>
      </c>
      <c r="J38" s="53">
        <f t="shared" si="1"/>
        <v>2</v>
      </c>
      <c r="K38" s="54">
        <f t="shared" si="2"/>
        <v>0.2</v>
      </c>
      <c r="L38" s="25"/>
      <c r="M38" s="175">
        <f>VLOOKUP(D38,[1]更新!$B$1:$E$65536,4,0)</f>
        <v>165.309734513274</v>
      </c>
      <c r="N38" s="133">
        <f t="shared" si="3"/>
        <v>19837.1681415929</v>
      </c>
    </row>
    <row r="39" s="92" customFormat="1" ht="20" customHeight="1" spans="1:14">
      <c r="A39" s="106">
        <v>36</v>
      </c>
      <c r="B39" s="22"/>
      <c r="C39" s="112" t="s">
        <v>150</v>
      </c>
      <c r="D39" s="108" t="s">
        <v>151</v>
      </c>
      <c r="E39" s="109" t="s">
        <v>152</v>
      </c>
      <c r="F39" s="110">
        <f>VLOOKUP(D39,'[2]月计划准确率 '!$C$1:$BA$65536,51,0)</f>
        <v>0</v>
      </c>
      <c r="G39" s="25">
        <f>VLOOKUP(D39,产能分析表5月!D:G,4,0)</f>
        <v>60</v>
      </c>
      <c r="H39" s="25">
        <f t="shared" si="0"/>
        <v>60</v>
      </c>
      <c r="I39" s="22">
        <f>VLOOKUP(D39,产能分析表6月!D:I,6,0)</f>
        <v>10</v>
      </c>
      <c r="J39" s="53">
        <f t="shared" si="1"/>
        <v>0</v>
      </c>
      <c r="K39" s="54">
        <f t="shared" si="2"/>
        <v>0</v>
      </c>
      <c r="L39" s="25"/>
      <c r="M39" s="175">
        <f>VLOOKUP(D39,[1]更新!$B$1:$E$65536,4,0)</f>
        <v>102.566371681416</v>
      </c>
      <c r="N39" s="133">
        <f t="shared" si="3"/>
        <v>0</v>
      </c>
    </row>
    <row r="40" s="92" customFormat="1" ht="20" customHeight="1" spans="1:14">
      <c r="A40" s="106">
        <v>37</v>
      </c>
      <c r="B40" s="22"/>
      <c r="C40" s="112" t="s">
        <v>153</v>
      </c>
      <c r="D40" s="108" t="s">
        <v>154</v>
      </c>
      <c r="E40" s="109" t="s">
        <v>155</v>
      </c>
      <c r="F40" s="110"/>
      <c r="G40" s="25">
        <f>VLOOKUP(D40,产能分析表5月!D:G,4,0)</f>
        <v>0</v>
      </c>
      <c r="H40" s="25"/>
      <c r="I40" s="22">
        <f>VLOOKUP(D40,产能分析表6月!D:I,6,0)</f>
        <v>0</v>
      </c>
      <c r="J40" s="53"/>
      <c r="K40" s="54"/>
      <c r="L40" s="25"/>
      <c r="M40" s="175"/>
      <c r="N40" s="133">
        <f t="shared" si="3"/>
        <v>0</v>
      </c>
    </row>
    <row r="41" s="92" customFormat="1" ht="20" customHeight="1" spans="1:14">
      <c r="A41" s="106">
        <v>38</v>
      </c>
      <c r="B41" s="22"/>
      <c r="C41" s="112" t="s">
        <v>156</v>
      </c>
      <c r="D41" s="108" t="s">
        <v>157</v>
      </c>
      <c r="E41" s="109" t="s">
        <v>158</v>
      </c>
      <c r="F41" s="110"/>
      <c r="G41" s="25">
        <f>VLOOKUP(D41,产能分析表5月!D:G,4,0)</f>
        <v>0</v>
      </c>
      <c r="H41" s="25"/>
      <c r="I41" s="22">
        <f>VLOOKUP(D41,产能分析表6月!D:I,6,0)</f>
        <v>0</v>
      </c>
      <c r="J41" s="53"/>
      <c r="K41" s="54"/>
      <c r="L41" s="25"/>
      <c r="M41" s="175"/>
      <c r="N41" s="133">
        <f t="shared" si="3"/>
        <v>0</v>
      </c>
    </row>
    <row r="42" s="92" customFormat="1" ht="20" customHeight="1" spans="1:14">
      <c r="A42" s="106">
        <v>39</v>
      </c>
      <c r="B42" s="22"/>
      <c r="C42" s="112" t="s">
        <v>159</v>
      </c>
      <c r="D42" s="108" t="s">
        <v>160</v>
      </c>
      <c r="E42" s="109" t="s">
        <v>161</v>
      </c>
      <c r="F42" s="110"/>
      <c r="G42" s="25">
        <f>VLOOKUP(D42,产能分析表5月!D:G,4,0)</f>
        <v>0</v>
      </c>
      <c r="H42" s="25"/>
      <c r="I42" s="22">
        <f>VLOOKUP(D42,产能分析表6月!D:I,6,0)</f>
        <v>0</v>
      </c>
      <c r="J42" s="53"/>
      <c r="K42" s="54"/>
      <c r="L42" s="25"/>
      <c r="M42" s="175"/>
      <c r="N42" s="133">
        <f t="shared" si="3"/>
        <v>0</v>
      </c>
    </row>
    <row r="43" s="92" customFormat="1" ht="20" customHeight="1" spans="1:14">
      <c r="A43" s="106">
        <v>40</v>
      </c>
      <c r="B43" s="22"/>
      <c r="C43" s="112" t="s">
        <v>162</v>
      </c>
      <c r="D43" s="108" t="s">
        <v>163</v>
      </c>
      <c r="E43" s="109" t="s">
        <v>164</v>
      </c>
      <c r="F43" s="110"/>
      <c r="G43" s="25">
        <f>VLOOKUP(D43,产能分析表5月!D:G,4,0)</f>
        <v>0</v>
      </c>
      <c r="H43" s="25"/>
      <c r="I43" s="22">
        <f>VLOOKUP(D43,产能分析表6月!D:I,6,0)</f>
        <v>0</v>
      </c>
      <c r="J43" s="53"/>
      <c r="K43" s="54"/>
      <c r="L43" s="25"/>
      <c r="M43" s="175"/>
      <c r="N43" s="133">
        <f t="shared" si="3"/>
        <v>0</v>
      </c>
    </row>
    <row r="44" s="92" customFormat="1" ht="20" customHeight="1" spans="1:14">
      <c r="A44" s="106">
        <v>41</v>
      </c>
      <c r="B44" s="22"/>
      <c r="C44" s="112" t="s">
        <v>165</v>
      </c>
      <c r="D44" s="108" t="s">
        <v>166</v>
      </c>
      <c r="E44" s="109" t="s">
        <v>167</v>
      </c>
      <c r="F44" s="110"/>
      <c r="G44" s="25">
        <f>VLOOKUP(D44,产能分析表5月!D:G,4,0)</f>
        <v>0</v>
      </c>
      <c r="H44" s="25"/>
      <c r="I44" s="22">
        <f>VLOOKUP(D44,产能分析表6月!D:I,6,0)</f>
        <v>0</v>
      </c>
      <c r="J44" s="53"/>
      <c r="K44" s="54"/>
      <c r="L44" s="25"/>
      <c r="M44" s="175"/>
      <c r="N44" s="133">
        <f t="shared" si="3"/>
        <v>0</v>
      </c>
    </row>
    <row r="45" s="92" customFormat="1" ht="20" customHeight="1" spans="1:14">
      <c r="A45" s="106">
        <v>42</v>
      </c>
      <c r="B45" s="22"/>
      <c r="C45" s="112" t="s">
        <v>168</v>
      </c>
      <c r="D45" s="108" t="s">
        <v>169</v>
      </c>
      <c r="E45" s="109" t="s">
        <v>170</v>
      </c>
      <c r="F45" s="110"/>
      <c r="G45" s="25">
        <f>VLOOKUP(D45,产能分析表5月!D:G,4,0)</f>
        <v>0</v>
      </c>
      <c r="H45" s="25"/>
      <c r="I45" s="22">
        <f>VLOOKUP(D45,产能分析表6月!D:I,6,0)</f>
        <v>0</v>
      </c>
      <c r="J45" s="53"/>
      <c r="K45" s="54"/>
      <c r="L45" s="25"/>
      <c r="M45" s="175"/>
      <c r="N45" s="133">
        <f t="shared" si="3"/>
        <v>0</v>
      </c>
    </row>
    <row r="46" s="92" customFormat="1" ht="20" customHeight="1" spans="1:14">
      <c r="A46" s="106">
        <v>43</v>
      </c>
      <c r="B46" s="22"/>
      <c r="C46" s="112" t="s">
        <v>171</v>
      </c>
      <c r="D46" s="108" t="s">
        <v>172</v>
      </c>
      <c r="E46" s="109" t="s">
        <v>173</v>
      </c>
      <c r="F46" s="110"/>
      <c r="G46" s="25">
        <f>VLOOKUP(D46,产能分析表5月!D:G,4,0)</f>
        <v>0</v>
      </c>
      <c r="H46" s="25"/>
      <c r="I46" s="22">
        <f>VLOOKUP(D46,产能分析表6月!D:I,6,0)</f>
        <v>0</v>
      </c>
      <c r="J46" s="53"/>
      <c r="K46" s="54"/>
      <c r="L46" s="25"/>
      <c r="M46" s="175"/>
      <c r="N46" s="133">
        <f t="shared" si="3"/>
        <v>0</v>
      </c>
    </row>
    <row r="47" s="92" customFormat="1" ht="20" customHeight="1" spans="1:14">
      <c r="A47" s="106">
        <v>44</v>
      </c>
      <c r="B47" s="22"/>
      <c r="C47" s="112" t="s">
        <v>174</v>
      </c>
      <c r="D47" s="108" t="s">
        <v>175</v>
      </c>
      <c r="E47" s="109" t="s">
        <v>176</v>
      </c>
      <c r="F47" s="110">
        <f>VLOOKUP(D47,'[2]月计划准确率 '!$C$1:$BA$65536,51,0)</f>
        <v>2</v>
      </c>
      <c r="G47" s="25">
        <v>60</v>
      </c>
      <c r="H47" s="25">
        <f>3600/G47</f>
        <v>60</v>
      </c>
      <c r="I47" s="22">
        <v>10</v>
      </c>
      <c r="J47" s="53">
        <f>F47/H47</f>
        <v>0.0333333333333333</v>
      </c>
      <c r="K47" s="54">
        <f>J47/10</f>
        <v>0.00333333333333333</v>
      </c>
      <c r="L47" s="25"/>
      <c r="M47" s="290">
        <v>408.58407079646</v>
      </c>
      <c r="N47" s="133">
        <f t="shared" si="3"/>
        <v>817.16814159292</v>
      </c>
    </row>
    <row r="48" s="92" customFormat="1" ht="20" customHeight="1" spans="1:14">
      <c r="A48" s="106">
        <v>45</v>
      </c>
      <c r="B48" s="22"/>
      <c r="C48" s="112" t="s">
        <v>177</v>
      </c>
      <c r="D48" s="108" t="s">
        <v>178</v>
      </c>
      <c r="E48" s="109" t="s">
        <v>179</v>
      </c>
      <c r="F48" s="110">
        <f>VLOOKUP(D48,'[2]月计划准确率 '!$C$1:$BA$65536,51,0)</f>
        <v>1</v>
      </c>
      <c r="G48" s="25">
        <v>133</v>
      </c>
      <c r="H48" s="25">
        <f>3600/G48</f>
        <v>27.0676691729323</v>
      </c>
      <c r="I48" s="22">
        <v>10</v>
      </c>
      <c r="J48" s="53">
        <f>F48/H48</f>
        <v>0.0369444444444444</v>
      </c>
      <c r="K48" s="54">
        <f>J48/10</f>
        <v>0.00369444444444444</v>
      </c>
      <c r="L48" s="25"/>
      <c r="M48" s="290">
        <v>401.061946902655</v>
      </c>
      <c r="N48" s="133">
        <f t="shared" si="3"/>
        <v>401.061946902655</v>
      </c>
    </row>
    <row r="49" s="92" customFormat="1" ht="20" customHeight="1" spans="1:14">
      <c r="A49" s="106">
        <v>46</v>
      </c>
      <c r="B49" s="22"/>
      <c r="C49" s="112" t="s">
        <v>180</v>
      </c>
      <c r="D49" s="108" t="s">
        <v>181</v>
      </c>
      <c r="E49" s="109" t="s">
        <v>182</v>
      </c>
      <c r="F49" s="110">
        <f>VLOOKUP(D49,'[2]月计划准确率 '!$C$1:$BA$65536,51,0)</f>
        <v>10</v>
      </c>
      <c r="G49" s="25">
        <v>60</v>
      </c>
      <c r="H49" s="25">
        <f>3600/G49</f>
        <v>60</v>
      </c>
      <c r="I49" s="22">
        <v>10</v>
      </c>
      <c r="J49" s="53">
        <f>F49/H49</f>
        <v>0.166666666666667</v>
      </c>
      <c r="K49" s="54">
        <f>J49/10</f>
        <v>0.0166666666666667</v>
      </c>
      <c r="L49" s="25"/>
      <c r="M49" s="290">
        <v>214.070796460177</v>
      </c>
      <c r="N49" s="133">
        <f t="shared" si="3"/>
        <v>2140.70796460177</v>
      </c>
    </row>
    <row r="50" s="92" customFormat="1" ht="20" customHeight="1" spans="1:14">
      <c r="A50" s="106">
        <v>47</v>
      </c>
      <c r="B50" s="22"/>
      <c r="C50" s="112"/>
      <c r="D50" s="108"/>
      <c r="E50" s="109"/>
      <c r="F50" s="110"/>
      <c r="G50" s="25"/>
      <c r="H50" s="25"/>
      <c r="I50" s="22"/>
      <c r="J50" s="22"/>
      <c r="K50" s="25"/>
      <c r="L50" s="25"/>
      <c r="M50" s="175"/>
      <c r="N50" s="133"/>
    </row>
    <row r="51" s="92" customFormat="1" ht="20" customHeight="1" spans="1:14">
      <c r="A51" s="106">
        <v>48</v>
      </c>
      <c r="B51" s="22"/>
      <c r="C51" s="112"/>
      <c r="D51" s="108"/>
      <c r="E51" s="109"/>
      <c r="F51" s="110"/>
      <c r="G51" s="25"/>
      <c r="H51" s="25"/>
      <c r="I51" s="22"/>
      <c r="J51" s="22"/>
      <c r="K51" s="25"/>
      <c r="L51" s="25"/>
      <c r="M51" s="175"/>
      <c r="N51" s="133"/>
    </row>
    <row r="52" s="92" customFormat="1" ht="20" customHeight="1" spans="1:14">
      <c r="A52" s="106">
        <v>49</v>
      </c>
      <c r="B52" s="22"/>
      <c r="C52" s="112"/>
      <c r="D52" s="108"/>
      <c r="E52" s="109"/>
      <c r="F52" s="110"/>
      <c r="G52" s="25"/>
      <c r="H52" s="25"/>
      <c r="I52" s="22"/>
      <c r="J52" s="22"/>
      <c r="K52" s="25"/>
      <c r="L52" s="25"/>
      <c r="M52" s="175"/>
      <c r="N52" s="133"/>
    </row>
    <row r="53" s="92" customFormat="1" ht="20" customHeight="1" spans="1:14">
      <c r="A53" s="106">
        <v>50</v>
      </c>
      <c r="B53" s="22"/>
      <c r="C53" s="112"/>
      <c r="D53" s="108"/>
      <c r="E53" s="109"/>
      <c r="F53" s="110"/>
      <c r="G53" s="25"/>
      <c r="H53" s="25"/>
      <c r="I53" s="22"/>
      <c r="J53" s="22"/>
      <c r="K53" s="25"/>
      <c r="L53" s="25"/>
      <c r="M53" s="175"/>
      <c r="N53" s="133"/>
    </row>
    <row r="54" s="92" customFormat="1" ht="30" customHeight="1" spans="1:14">
      <c r="A54" s="31" t="s">
        <v>183</v>
      </c>
      <c r="B54" s="32"/>
      <c r="C54" s="32"/>
      <c r="D54" s="32"/>
      <c r="E54" s="33"/>
      <c r="F54" s="34">
        <f>SUM(F4:F53)</f>
        <v>7125</v>
      </c>
      <c r="G54" s="34"/>
      <c r="H54" s="34"/>
      <c r="I54" s="34"/>
      <c r="J54" s="60">
        <f>SUM(J4:J53)</f>
        <v>219.758425925926</v>
      </c>
      <c r="K54" s="60">
        <f>SUM(K4:K53)</f>
        <v>21.9758425925926</v>
      </c>
      <c r="L54" s="34"/>
      <c r="M54" s="291">
        <f>SUM(M4:M53)</f>
        <v>33862.1223893805</v>
      </c>
      <c r="N54" s="138">
        <f>SUM(N4:N53)</f>
        <v>6255298.32132743</v>
      </c>
    </row>
    <row r="55" s="92" customFormat="1" ht="10" customHeight="1" spans="1:14">
      <c r="A55" s="42"/>
      <c r="B55" s="36"/>
      <c r="C55" s="37"/>
      <c r="D55" s="38"/>
      <c r="E55" s="38"/>
      <c r="F55" s="39"/>
      <c r="G55" s="39"/>
      <c r="H55" s="39"/>
      <c r="I55" s="39"/>
      <c r="J55" s="39"/>
      <c r="K55" s="39"/>
      <c r="L55" s="39"/>
      <c r="M55" s="139"/>
      <c r="N55" s="140"/>
    </row>
    <row r="56" s="92" customFormat="1" ht="20" customHeight="1" spans="1:14">
      <c r="A56" s="101">
        <v>1</v>
      </c>
      <c r="B56" s="17" t="s">
        <v>184</v>
      </c>
      <c r="C56" s="40" t="s">
        <v>185</v>
      </c>
      <c r="D56" s="19" t="s">
        <v>186</v>
      </c>
      <c r="E56" s="19"/>
      <c r="F56" s="105">
        <v>600</v>
      </c>
      <c r="G56" s="20">
        <v>350</v>
      </c>
      <c r="H56" s="20">
        <f t="shared" ref="H56:H63" si="4">3600/G56</f>
        <v>10.2857142857143</v>
      </c>
      <c r="I56" s="20">
        <v>11</v>
      </c>
      <c r="J56" s="50">
        <f t="shared" ref="J56:J63" si="5">F56/H56</f>
        <v>58.3333333333333</v>
      </c>
      <c r="K56" s="51">
        <f t="shared" ref="K56:K63" si="6">J56/10</f>
        <v>5.83333333333333</v>
      </c>
      <c r="L56" s="20"/>
      <c r="M56" s="289">
        <v>472.88</v>
      </c>
      <c r="N56" s="142">
        <f t="shared" ref="N56:N58" si="7">F56*M56</f>
        <v>283728</v>
      </c>
    </row>
    <row r="57" s="92" customFormat="1" ht="20" customHeight="1" spans="1:14">
      <c r="A57" s="106">
        <v>2</v>
      </c>
      <c r="B57" s="22"/>
      <c r="C57" s="23" t="s">
        <v>187</v>
      </c>
      <c r="D57" s="24" t="s">
        <v>188</v>
      </c>
      <c r="E57" s="24"/>
      <c r="F57" s="110">
        <v>600</v>
      </c>
      <c r="G57" s="25"/>
      <c r="H57" s="25"/>
      <c r="I57" s="25"/>
      <c r="J57" s="53"/>
      <c r="K57" s="54"/>
      <c r="L57" s="25"/>
      <c r="M57" s="175">
        <v>740.24</v>
      </c>
      <c r="N57" s="133">
        <f t="shared" si="7"/>
        <v>444144</v>
      </c>
    </row>
    <row r="58" s="92" customFormat="1" ht="20" customHeight="1" spans="1:14">
      <c r="A58" s="106">
        <v>3</v>
      </c>
      <c r="B58" s="22"/>
      <c r="C58" s="23" t="s">
        <v>189</v>
      </c>
      <c r="D58" s="24" t="s">
        <v>190</v>
      </c>
      <c r="E58" s="24"/>
      <c r="F58" s="110">
        <v>15</v>
      </c>
      <c r="G58" s="25">
        <v>370</v>
      </c>
      <c r="H58" s="25">
        <f t="shared" si="4"/>
        <v>9.72972972972973</v>
      </c>
      <c r="I58" s="25">
        <v>11</v>
      </c>
      <c r="J58" s="53">
        <f t="shared" si="5"/>
        <v>1.54166666666667</v>
      </c>
      <c r="K58" s="54">
        <f t="shared" si="6"/>
        <v>0.154166666666667</v>
      </c>
      <c r="L58" s="25"/>
      <c r="M58" s="113">
        <v>548.24</v>
      </c>
      <c r="N58" s="133">
        <f t="shared" si="7"/>
        <v>8223.6</v>
      </c>
    </row>
    <row r="59" ht="30" customHeight="1" spans="1:14">
      <c r="A59" s="31" t="s">
        <v>183</v>
      </c>
      <c r="B59" s="32"/>
      <c r="C59" s="32"/>
      <c r="D59" s="32"/>
      <c r="E59" s="33"/>
      <c r="F59" s="34">
        <f>SUM(F56:F58)</f>
        <v>1215</v>
      </c>
      <c r="G59" s="34"/>
      <c r="H59" s="34"/>
      <c r="I59" s="34"/>
      <c r="J59" s="34"/>
      <c r="K59" s="60">
        <f t="shared" ref="K59:N59" si="8">SUM(K56:K58)</f>
        <v>5.9875</v>
      </c>
      <c r="L59" s="34"/>
      <c r="M59" s="291">
        <f t="shared" si="8"/>
        <v>1761.36</v>
      </c>
      <c r="N59" s="138">
        <f t="shared" si="8"/>
        <v>736095.6</v>
      </c>
    </row>
    <row r="60" ht="10" customHeight="1" spans="1:14">
      <c r="A60" s="158"/>
      <c r="B60" s="42"/>
      <c r="C60" s="42"/>
      <c r="D60" s="42"/>
      <c r="E60" s="42"/>
      <c r="F60" s="39"/>
      <c r="G60" s="39"/>
      <c r="H60" s="39"/>
      <c r="I60" s="39"/>
      <c r="J60" s="39"/>
      <c r="K60" s="39"/>
      <c r="L60" s="39"/>
      <c r="N60" s="292"/>
    </row>
    <row r="61" ht="20" customHeight="1" spans="1:14">
      <c r="A61" s="101">
        <v>1</v>
      </c>
      <c r="B61" s="120" t="s">
        <v>191</v>
      </c>
      <c r="C61" s="102" t="s">
        <v>192</v>
      </c>
      <c r="D61" s="120">
        <v>5179100001</v>
      </c>
      <c r="E61" s="120" t="s">
        <v>193</v>
      </c>
      <c r="F61" s="120">
        <v>1</v>
      </c>
      <c r="G61" s="20">
        <v>175</v>
      </c>
      <c r="H61" s="20">
        <f t="shared" si="4"/>
        <v>20.5714285714286</v>
      </c>
      <c r="I61" s="20">
        <v>16</v>
      </c>
      <c r="J61" s="50">
        <f t="shared" si="5"/>
        <v>0.0486111111111111</v>
      </c>
      <c r="K61" s="51">
        <f t="shared" si="6"/>
        <v>0.00486111111111111</v>
      </c>
      <c r="L61" s="20"/>
      <c r="M61" s="293">
        <v>3097.22123893805</v>
      </c>
      <c r="N61" s="142">
        <f>F61*M61</f>
        <v>3097.22123893805</v>
      </c>
    </row>
    <row r="62" ht="20" customHeight="1" spans="1:14">
      <c r="A62" s="106">
        <v>2</v>
      </c>
      <c r="B62" s="124"/>
      <c r="C62" s="111" t="s">
        <v>194</v>
      </c>
      <c r="D62" s="124">
        <v>5179100101</v>
      </c>
      <c r="E62" s="124" t="s">
        <v>195</v>
      </c>
      <c r="F62" s="124">
        <v>350</v>
      </c>
      <c r="G62" s="25">
        <v>175</v>
      </c>
      <c r="H62" s="25">
        <f t="shared" si="4"/>
        <v>20.5714285714286</v>
      </c>
      <c r="I62" s="25">
        <v>16</v>
      </c>
      <c r="J62" s="53">
        <f t="shared" si="5"/>
        <v>17.0138888888889</v>
      </c>
      <c r="K62" s="54">
        <f t="shared" si="6"/>
        <v>1.70138888888889</v>
      </c>
      <c r="L62" s="25"/>
      <c r="M62" s="290">
        <v>2783.6814159292</v>
      </c>
      <c r="N62" s="133">
        <f>F62*M62</f>
        <v>974288.495575221</v>
      </c>
    </row>
    <row r="63" ht="20" customHeight="1" spans="1:14">
      <c r="A63" s="106">
        <v>3</v>
      </c>
      <c r="B63" s="124"/>
      <c r="C63" s="111" t="s">
        <v>196</v>
      </c>
      <c r="D63" s="124">
        <v>5179100003</v>
      </c>
      <c r="E63" s="124" t="s">
        <v>197</v>
      </c>
      <c r="F63" s="124">
        <v>351</v>
      </c>
      <c r="G63" s="25">
        <v>175</v>
      </c>
      <c r="H63" s="25">
        <f t="shared" si="4"/>
        <v>20.5714285714286</v>
      </c>
      <c r="I63" s="25">
        <v>16</v>
      </c>
      <c r="J63" s="53">
        <f t="shared" si="5"/>
        <v>17.0625</v>
      </c>
      <c r="K63" s="54">
        <f t="shared" si="6"/>
        <v>1.70625</v>
      </c>
      <c r="L63" s="25"/>
      <c r="M63" s="290">
        <v>821.690265486726</v>
      </c>
      <c r="N63" s="133">
        <f>F63*M63</f>
        <v>288413.283185841</v>
      </c>
    </row>
    <row r="64" ht="30" customHeight="1" spans="1:14">
      <c r="A64" s="31" t="s">
        <v>183</v>
      </c>
      <c r="B64" s="32"/>
      <c r="C64" s="32"/>
      <c r="D64" s="32"/>
      <c r="E64" s="33"/>
      <c r="F64" s="34">
        <f>SUM(F61:F63)</f>
        <v>702</v>
      </c>
      <c r="G64" s="34"/>
      <c r="H64" s="34"/>
      <c r="I64" s="34"/>
      <c r="J64" s="34"/>
      <c r="K64" s="303">
        <f>SUM(K61:K63)</f>
        <v>3.4125</v>
      </c>
      <c r="L64" s="34"/>
      <c r="M64" s="291">
        <f>SUM(M61:M63)</f>
        <v>6702.59292035398</v>
      </c>
      <c r="N64" s="138">
        <f>SUM(N61:N63)</f>
        <v>1265799</v>
      </c>
    </row>
    <row r="65" ht="10" customHeight="1" spans="1:14">
      <c r="A65" s="117"/>
      <c r="B65" s="42"/>
      <c r="C65" s="43"/>
      <c r="D65" s="36"/>
      <c r="E65" s="36"/>
      <c r="F65" s="42"/>
      <c r="G65" s="42"/>
      <c r="H65" s="42"/>
      <c r="I65" s="42"/>
      <c r="J65" s="42"/>
      <c r="K65" s="42"/>
      <c r="L65" s="42"/>
      <c r="M65" s="139"/>
      <c r="N65" s="140"/>
    </row>
    <row r="66" customHeight="1" spans="1:14">
      <c r="A66" s="101">
        <v>1</v>
      </c>
      <c r="B66" s="85" t="s">
        <v>198</v>
      </c>
      <c r="C66" s="102" t="s">
        <v>199</v>
      </c>
      <c r="D66" s="120" t="s">
        <v>200</v>
      </c>
      <c r="E66" s="120" t="s">
        <v>201</v>
      </c>
      <c r="F66" s="294">
        <f>VLOOKUP(D66,'[3]9月（签字版）'!$D:$AD,27,0)</f>
        <v>20</v>
      </c>
      <c r="G66" s="20">
        <f>VLOOKUP(E66,产能分析表5月!E:G,3,0)</f>
        <v>78</v>
      </c>
      <c r="H66" s="20">
        <f t="shared" ref="H65:H79" si="9">3600/G66</f>
        <v>46.1538461538462</v>
      </c>
      <c r="I66" s="20">
        <f>VLOOKUP(E66,产能分析表5月!E:I,5,0)</f>
        <v>13</v>
      </c>
      <c r="J66" s="50">
        <f t="shared" ref="J65:J79" si="10">F66/H66</f>
        <v>0.433333333333333</v>
      </c>
      <c r="K66" s="51">
        <f t="shared" ref="K65:K79" si="11">J66/10</f>
        <v>0.0433333333333333</v>
      </c>
      <c r="L66" s="17"/>
      <c r="M66" s="289">
        <f>VLOOKUP(D66,[1]更新!$B$1:$E$65536,4,0)</f>
        <v>506.194690265487</v>
      </c>
      <c r="N66" s="142">
        <f t="shared" ref="N66:N79" si="12">F66*M66</f>
        <v>10123.8938053097</v>
      </c>
    </row>
    <row r="67" customHeight="1" spans="1:14">
      <c r="A67" s="106">
        <v>2</v>
      </c>
      <c r="B67" s="295"/>
      <c r="C67" s="111" t="s">
        <v>202</v>
      </c>
      <c r="D67" s="124" t="s">
        <v>203</v>
      </c>
      <c r="E67" s="124" t="s">
        <v>204</v>
      </c>
      <c r="F67" s="296">
        <f>VLOOKUP(D67,'[3]9月（签字版）'!$D:$AD,27,0)</f>
        <v>320</v>
      </c>
      <c r="G67" s="25">
        <f>VLOOKUP(E67,产能分析表5月!E:G,3,0)</f>
        <v>78</v>
      </c>
      <c r="H67" s="25">
        <f t="shared" si="9"/>
        <v>46.1538461538462</v>
      </c>
      <c r="I67" s="25">
        <f>VLOOKUP(E67,产能分析表5月!E:I,5,0)</f>
        <v>13</v>
      </c>
      <c r="J67" s="53">
        <f t="shared" si="10"/>
        <v>6.93333333333333</v>
      </c>
      <c r="K67" s="54">
        <f t="shared" si="11"/>
        <v>0.693333333333333</v>
      </c>
      <c r="L67" s="22"/>
      <c r="M67" s="175">
        <f>VLOOKUP(D67,[1]更新!$B$1:$E$65536,4,0)</f>
        <v>255.398230088496</v>
      </c>
      <c r="N67" s="133">
        <f t="shared" si="12"/>
        <v>81727.4336283186</v>
      </c>
    </row>
    <row r="68" customHeight="1" spans="1:14">
      <c r="A68" s="106">
        <v>3</v>
      </c>
      <c r="B68" s="295"/>
      <c r="C68" s="111" t="s">
        <v>205</v>
      </c>
      <c r="D68" s="124" t="s">
        <v>206</v>
      </c>
      <c r="E68" s="124" t="s">
        <v>207</v>
      </c>
      <c r="F68" s="296">
        <f>VLOOKUP(D68,'[3]9月（签字版）'!$D:$AD,27,0)</f>
        <v>700</v>
      </c>
      <c r="G68" s="25">
        <f>VLOOKUP(E68,产能分析表5月!E:G,3,0)</f>
        <v>78</v>
      </c>
      <c r="H68" s="25">
        <f t="shared" si="9"/>
        <v>46.1538461538462</v>
      </c>
      <c r="I68" s="25">
        <f>VLOOKUP(E68,产能分析表5月!E:I,5,0)</f>
        <v>13</v>
      </c>
      <c r="J68" s="53">
        <f t="shared" si="10"/>
        <v>15.1666666666667</v>
      </c>
      <c r="K68" s="54">
        <f t="shared" si="11"/>
        <v>1.51666666666667</v>
      </c>
      <c r="L68" s="22"/>
      <c r="M68" s="175">
        <f>VLOOKUP(D68,[1]更新!$B$1:$E$65536,4,0)</f>
        <v>188.141592920354</v>
      </c>
      <c r="N68" s="133">
        <f t="shared" si="12"/>
        <v>131699.115044248</v>
      </c>
    </row>
    <row r="69" customHeight="1" spans="1:14">
      <c r="A69" s="106">
        <v>4</v>
      </c>
      <c r="B69" s="295"/>
      <c r="C69" s="111" t="s">
        <v>208</v>
      </c>
      <c r="D69" s="124" t="s">
        <v>209</v>
      </c>
      <c r="E69" s="124" t="s">
        <v>210</v>
      </c>
      <c r="F69" s="296">
        <f>VLOOKUP(D69,'[3]9月（签字版）'!$D:$AD,27,0)</f>
        <v>300</v>
      </c>
      <c r="G69" s="25">
        <f>VLOOKUP(E69,产能分析表5月!E:G,3,0)</f>
        <v>78</v>
      </c>
      <c r="H69" s="25">
        <f t="shared" si="9"/>
        <v>46.1538461538462</v>
      </c>
      <c r="I69" s="25">
        <f>VLOOKUP(E69,产能分析表5月!E:I,5,0)</f>
        <v>13</v>
      </c>
      <c r="J69" s="53">
        <f t="shared" si="10"/>
        <v>6.49999999999999</v>
      </c>
      <c r="K69" s="54">
        <f t="shared" si="11"/>
        <v>0.649999999999999</v>
      </c>
      <c r="L69" s="22"/>
      <c r="M69" s="175">
        <f>VLOOKUP(D69,[1]更新!$B$1:$E$65536,4,0)</f>
        <v>815.929203539823</v>
      </c>
      <c r="N69" s="133">
        <f t="shared" si="12"/>
        <v>244778.761061947</v>
      </c>
    </row>
    <row r="70" customHeight="1" spans="1:14">
      <c r="A70" s="106">
        <v>5</v>
      </c>
      <c r="B70" s="295"/>
      <c r="C70" s="111" t="s">
        <v>211</v>
      </c>
      <c r="D70" s="124" t="s">
        <v>212</v>
      </c>
      <c r="E70" s="124" t="s">
        <v>213</v>
      </c>
      <c r="F70" s="296">
        <f>VLOOKUP(D70,'[3]9月（签字版）'!$D:$AD,27,0)</f>
        <v>20</v>
      </c>
      <c r="G70" s="25">
        <f>VLOOKUP(E70,产能分析表5月!E:G,3,0)</f>
        <v>78</v>
      </c>
      <c r="H70" s="25">
        <f t="shared" si="9"/>
        <v>46.1538461538462</v>
      </c>
      <c r="I70" s="25">
        <f>VLOOKUP(E70,产能分析表5月!E:I,5,0)</f>
        <v>13</v>
      </c>
      <c r="J70" s="53">
        <f t="shared" si="10"/>
        <v>0.433333333333333</v>
      </c>
      <c r="K70" s="54">
        <f t="shared" si="11"/>
        <v>0.0433333333333333</v>
      </c>
      <c r="L70" s="22"/>
      <c r="M70" s="175">
        <f>VLOOKUP(D70,[1]更新!$B$1:$E$65536,4,0)</f>
        <v>870.796460176991</v>
      </c>
      <c r="N70" s="133">
        <f t="shared" si="12"/>
        <v>17415.9292035398</v>
      </c>
    </row>
    <row r="71" customHeight="1" spans="1:14">
      <c r="A71" s="106">
        <v>6</v>
      </c>
      <c r="B71" s="295"/>
      <c r="C71" s="111" t="s">
        <v>214</v>
      </c>
      <c r="D71" s="124" t="s">
        <v>215</v>
      </c>
      <c r="E71" s="124" t="s">
        <v>216</v>
      </c>
      <c r="F71" s="296">
        <f>VLOOKUP(D71,'[3]9月（签字版）'!$D:$AD,27,0)</f>
        <v>20</v>
      </c>
      <c r="G71" s="25">
        <f>VLOOKUP(E71,产能分析表5月!E:G,3,0)</f>
        <v>78</v>
      </c>
      <c r="H71" s="25">
        <f t="shared" si="9"/>
        <v>46.1538461538462</v>
      </c>
      <c r="I71" s="25">
        <f>VLOOKUP(E71,产能分析表5月!E:I,5,0)</f>
        <v>13</v>
      </c>
      <c r="J71" s="53">
        <f t="shared" si="10"/>
        <v>0.433333333333333</v>
      </c>
      <c r="K71" s="54">
        <f t="shared" si="11"/>
        <v>0.0433333333333333</v>
      </c>
      <c r="L71" s="22"/>
      <c r="M71" s="175">
        <f>VLOOKUP(D71,[1]更新!$B$1:$E$65536,4,0)</f>
        <v>251.946902654867</v>
      </c>
      <c r="N71" s="133">
        <f t="shared" si="12"/>
        <v>5038.93805309735</v>
      </c>
    </row>
    <row r="72" customHeight="1" spans="1:14">
      <c r="A72" s="106">
        <v>7</v>
      </c>
      <c r="B72" s="295"/>
      <c r="C72" s="111" t="s">
        <v>217</v>
      </c>
      <c r="D72" s="124" t="s">
        <v>218</v>
      </c>
      <c r="E72" s="124" t="s">
        <v>219</v>
      </c>
      <c r="F72" s="296">
        <f>VLOOKUP(D72,'[3]9月（签字版）'!$D:$AD,27,0)</f>
        <v>1100</v>
      </c>
      <c r="G72" s="25">
        <f>VLOOKUP(E72,产能分析表5月!E:G,3,0)</f>
        <v>90</v>
      </c>
      <c r="H72" s="25">
        <f t="shared" si="9"/>
        <v>40</v>
      </c>
      <c r="I72" s="25">
        <f>VLOOKUP(E72,产能分析表5月!E:I,5,0)</f>
        <v>12</v>
      </c>
      <c r="J72" s="53">
        <f t="shared" si="10"/>
        <v>27.5</v>
      </c>
      <c r="K72" s="54">
        <f t="shared" si="11"/>
        <v>2.75</v>
      </c>
      <c r="L72" s="22"/>
      <c r="M72" s="175">
        <f>VLOOKUP(D72,[1]更新!$B$1:$E$65536,4,0)</f>
        <v>233.097345132743</v>
      </c>
      <c r="N72" s="133">
        <f t="shared" si="12"/>
        <v>256407.079646018</v>
      </c>
    </row>
    <row r="73" customHeight="1" spans="1:14">
      <c r="A73" s="106">
        <v>8</v>
      </c>
      <c r="B73" s="295"/>
      <c r="C73" s="111" t="s">
        <v>220</v>
      </c>
      <c r="D73" s="124" t="s">
        <v>221</v>
      </c>
      <c r="E73" s="124" t="s">
        <v>222</v>
      </c>
      <c r="F73" s="296">
        <f>VLOOKUP(D73,'[3]9月（签字版）'!$D:$AD,27,0)</f>
        <v>450</v>
      </c>
      <c r="G73" s="25">
        <f>VLOOKUP(E73,产能分析表5月!E:G,3,0)</f>
        <v>108</v>
      </c>
      <c r="H73" s="25">
        <f t="shared" si="9"/>
        <v>33.3333333333333</v>
      </c>
      <c r="I73" s="25">
        <f>VLOOKUP(E73,产能分析表5月!E:I,5,0)</f>
        <v>11</v>
      </c>
      <c r="J73" s="53">
        <f t="shared" si="10"/>
        <v>13.5</v>
      </c>
      <c r="K73" s="54">
        <f t="shared" si="11"/>
        <v>1.35</v>
      </c>
      <c r="L73" s="22"/>
      <c r="M73" s="175">
        <f>VLOOKUP(D73,[1]更新!$B$1:$E$65536,4,0)</f>
        <v>295.132743362832</v>
      </c>
      <c r="N73" s="133">
        <f t="shared" si="12"/>
        <v>132809.734513274</v>
      </c>
    </row>
    <row r="74" customHeight="1" spans="1:14">
      <c r="A74" s="106">
        <v>9</v>
      </c>
      <c r="B74" s="295"/>
      <c r="C74" s="111" t="s">
        <v>223</v>
      </c>
      <c r="D74" s="124" t="s">
        <v>224</v>
      </c>
      <c r="E74" s="124" t="s">
        <v>225</v>
      </c>
      <c r="F74" s="296">
        <f>VLOOKUP(D74,'[3]9月（签字版）'!$D:$AD,27,0)</f>
        <v>550</v>
      </c>
      <c r="G74" s="25">
        <f>VLOOKUP(E74,产能分析表5月!E:G,3,0)</f>
        <v>108</v>
      </c>
      <c r="H74" s="25">
        <f t="shared" si="9"/>
        <v>33.3333333333333</v>
      </c>
      <c r="I74" s="25">
        <f>VLOOKUP(E74,产能分析表5月!E:I,5,0)</f>
        <v>11</v>
      </c>
      <c r="J74" s="53">
        <f t="shared" si="10"/>
        <v>16.5</v>
      </c>
      <c r="K74" s="54">
        <f t="shared" si="11"/>
        <v>1.65</v>
      </c>
      <c r="L74" s="22"/>
      <c r="M74" s="175">
        <f>VLOOKUP(D74,[1]更新!$B$1:$E$65536,4,0)</f>
        <v>303.451327433628</v>
      </c>
      <c r="N74" s="133">
        <f t="shared" si="12"/>
        <v>166898.230088496</v>
      </c>
    </row>
    <row r="75" customHeight="1" spans="1:14">
      <c r="A75" s="106">
        <v>10</v>
      </c>
      <c r="B75" s="295"/>
      <c r="C75" s="111" t="s">
        <v>226</v>
      </c>
      <c r="D75" s="124" t="s">
        <v>227</v>
      </c>
      <c r="E75" s="124" t="s">
        <v>228</v>
      </c>
      <c r="F75" s="296">
        <f>VLOOKUP(D75,'[3]9月（签字版）'!$D:$AD,27,0)</f>
        <v>0</v>
      </c>
      <c r="G75" s="25">
        <f>VLOOKUP(E75,产能分析表5月!E:G,3,0)</f>
        <v>108</v>
      </c>
      <c r="H75" s="25">
        <f t="shared" si="9"/>
        <v>33.3333333333333</v>
      </c>
      <c r="I75" s="25">
        <f>VLOOKUP(E75,产能分析表5月!E:I,5,0)</f>
        <v>11</v>
      </c>
      <c r="J75" s="53">
        <f t="shared" si="10"/>
        <v>0</v>
      </c>
      <c r="K75" s="54">
        <f t="shared" si="11"/>
        <v>0</v>
      </c>
      <c r="L75" s="22"/>
      <c r="M75" s="175">
        <f>VLOOKUP(D75,[1]更新!$B$1:$E$65536,4,0)</f>
        <v>243.097345132743</v>
      </c>
      <c r="N75" s="133">
        <f t="shared" si="12"/>
        <v>0</v>
      </c>
    </row>
    <row r="76" customHeight="1" spans="1:14">
      <c r="A76" s="106">
        <v>11</v>
      </c>
      <c r="B76" s="295"/>
      <c r="C76" s="111" t="s">
        <v>229</v>
      </c>
      <c r="D76" s="124" t="s">
        <v>230</v>
      </c>
      <c r="E76" s="124" t="s">
        <v>231</v>
      </c>
      <c r="F76" s="296">
        <f>VLOOKUP(D76,'[3]9月（签字版）'!$D:$AD,27,0)</f>
        <v>50</v>
      </c>
      <c r="G76" s="25">
        <f>VLOOKUP(E76,产能分析表5月!E:G,3,0)</f>
        <v>60</v>
      </c>
      <c r="H76" s="25">
        <f t="shared" si="9"/>
        <v>60</v>
      </c>
      <c r="I76" s="25">
        <f>VLOOKUP(E76,产能分析表5月!E:I,5,0)</f>
        <v>10</v>
      </c>
      <c r="J76" s="53">
        <f t="shared" si="10"/>
        <v>0.833333333333333</v>
      </c>
      <c r="K76" s="54">
        <f t="shared" si="11"/>
        <v>0.0833333333333333</v>
      </c>
      <c r="L76" s="22"/>
      <c r="M76" s="175">
        <f>VLOOKUP(D76,[1]更新!$B$1:$E$65536,4,0)</f>
        <v>116.283185840708</v>
      </c>
      <c r="N76" s="133">
        <f t="shared" si="12"/>
        <v>5814.1592920354</v>
      </c>
    </row>
    <row r="77" customHeight="1" spans="1:14">
      <c r="A77" s="106">
        <v>12</v>
      </c>
      <c r="B77" s="295"/>
      <c r="C77" s="111" t="s">
        <v>232</v>
      </c>
      <c r="D77" s="124" t="s">
        <v>233</v>
      </c>
      <c r="E77" s="124" t="s">
        <v>234</v>
      </c>
      <c r="F77" s="296">
        <f>VLOOKUP(D77,'[3]9月（签字版）'!$D:$AD,27,0)</f>
        <v>50</v>
      </c>
      <c r="G77" s="25">
        <f>VLOOKUP(E77,产能分析表5月!E:G,3,0)</f>
        <v>60</v>
      </c>
      <c r="H77" s="25">
        <f t="shared" si="9"/>
        <v>60</v>
      </c>
      <c r="I77" s="25">
        <f>VLOOKUP(E77,产能分析表5月!E:I,5,0)</f>
        <v>10</v>
      </c>
      <c r="J77" s="53">
        <f t="shared" si="10"/>
        <v>0.833333333333333</v>
      </c>
      <c r="K77" s="54">
        <f t="shared" si="11"/>
        <v>0.0833333333333333</v>
      </c>
      <c r="L77" s="22"/>
      <c r="M77" s="175">
        <f>VLOOKUP(D77,[1]更新!$B$1:$E$65536,4,0)</f>
        <v>113.716814159292</v>
      </c>
      <c r="N77" s="133">
        <f t="shared" si="12"/>
        <v>5685.8407079646</v>
      </c>
    </row>
    <row r="78" customHeight="1" spans="1:14">
      <c r="A78" s="106">
        <v>13</v>
      </c>
      <c r="B78" s="295"/>
      <c r="C78" s="111" t="s">
        <v>235</v>
      </c>
      <c r="D78" s="124" t="s">
        <v>236</v>
      </c>
      <c r="E78" s="124" t="s">
        <v>237</v>
      </c>
      <c r="F78" s="296">
        <f>VLOOKUP(D78,'[3]9月（签字版）'!$D:$AD,27,0)</f>
        <v>0</v>
      </c>
      <c r="G78" s="25">
        <f>VLOOKUP(E78,产能分析表5月!E:G,3,0)</f>
        <v>223</v>
      </c>
      <c r="H78" s="25">
        <f t="shared" si="9"/>
        <v>16.1434977578475</v>
      </c>
      <c r="I78" s="25">
        <f>VLOOKUP(E78,产能分析表5月!E:I,5,0)</f>
        <v>11</v>
      </c>
      <c r="J78" s="53">
        <f t="shared" si="10"/>
        <v>0</v>
      </c>
      <c r="K78" s="54">
        <f t="shared" si="11"/>
        <v>0</v>
      </c>
      <c r="L78" s="22"/>
      <c r="M78" s="175">
        <f>VLOOKUP(D78,[1]更新!$B$1:$E$65536,4,0)</f>
        <v>279.734513274336</v>
      </c>
      <c r="N78" s="133">
        <f t="shared" si="12"/>
        <v>0</v>
      </c>
    </row>
    <row r="79" customHeight="1" spans="1:14">
      <c r="A79" s="106">
        <v>14</v>
      </c>
      <c r="B79" s="295"/>
      <c r="C79" s="111" t="s">
        <v>235</v>
      </c>
      <c r="D79" s="124" t="s">
        <v>238</v>
      </c>
      <c r="E79" s="124" t="s">
        <v>239</v>
      </c>
      <c r="F79" s="296">
        <f>VLOOKUP(D79,'[3]9月（签字版）'!$D:$AD,27,0)</f>
        <v>0</v>
      </c>
      <c r="G79" s="25">
        <f>VLOOKUP(E79,产能分析表5月!E:G,3,0)</f>
        <v>223</v>
      </c>
      <c r="H79" s="25">
        <f t="shared" si="9"/>
        <v>16.1434977578475</v>
      </c>
      <c r="I79" s="25">
        <f>VLOOKUP(E79,产能分析表5月!E:I,5,0)</f>
        <v>11</v>
      </c>
      <c r="J79" s="53">
        <f t="shared" si="10"/>
        <v>0</v>
      </c>
      <c r="K79" s="54">
        <f t="shared" si="11"/>
        <v>0</v>
      </c>
      <c r="L79" s="22"/>
      <c r="M79" s="175">
        <f>VLOOKUP(D79,[1]更新!$B$1:$E$65536,4,0)</f>
        <v>298.761061946903</v>
      </c>
      <c r="N79" s="133">
        <f t="shared" si="12"/>
        <v>0</v>
      </c>
    </row>
    <row r="80" ht="30" customHeight="1" spans="1:14">
      <c r="A80" s="272" t="s">
        <v>183</v>
      </c>
      <c r="B80" s="70"/>
      <c r="C80" s="70"/>
      <c r="D80" s="70"/>
      <c r="E80" s="70"/>
      <c r="F80" s="356">
        <f>SUM(F66:F79)</f>
        <v>3580</v>
      </c>
      <c r="G80" s="34"/>
      <c r="H80" s="34"/>
      <c r="I80" s="34"/>
      <c r="J80" s="77">
        <f>SUM(J66:J79)</f>
        <v>89.0666666666666</v>
      </c>
      <c r="K80" s="60">
        <f>SUM(K66:K79)</f>
        <v>8.90666666666667</v>
      </c>
      <c r="L80" s="70"/>
      <c r="M80" s="291">
        <f>SUM(M66:M79)</f>
        <v>4771.6814159292</v>
      </c>
      <c r="N80" s="138">
        <f>SUM(N66:N79)</f>
        <v>1058399.11504425</v>
      </c>
    </row>
    <row r="81" ht="12" customHeight="1" spans="1:14">
      <c r="A81" s="36"/>
      <c r="B81" s="298"/>
      <c r="F81" s="302"/>
      <c r="G81" s="39"/>
      <c r="H81" s="39"/>
      <c r="I81" s="39"/>
      <c r="J81" s="166"/>
      <c r="K81" s="304"/>
      <c r="L81" s="36"/>
      <c r="N81" s="96"/>
    </row>
    <row r="82" customHeight="1" spans="1:14">
      <c r="A82" s="101">
        <v>1</v>
      </c>
      <c r="B82" s="45" t="s">
        <v>240</v>
      </c>
      <c r="C82" s="102" t="s">
        <v>241</v>
      </c>
      <c r="D82" s="120" t="s">
        <v>242</v>
      </c>
      <c r="E82" s="19" t="s">
        <v>243</v>
      </c>
      <c r="F82" s="294"/>
      <c r="G82" s="20">
        <f>VLOOKUP(E82,产能分析表5月!E:G,3,0)</f>
        <v>0</v>
      </c>
      <c r="H82" s="20"/>
      <c r="I82" s="20">
        <f>VLOOKUP(E82,产能分析表5月!E:I,5,0)</f>
        <v>0</v>
      </c>
      <c r="J82" s="50"/>
      <c r="K82" s="51"/>
      <c r="L82" s="17"/>
      <c r="M82" s="289">
        <f>VLOOKUP(D82,[1]更新!$B$1:$E$65536,4,0)</f>
        <v>0</v>
      </c>
      <c r="N82" s="142">
        <f t="shared" ref="N82:N112" si="13">F82*M82</f>
        <v>0</v>
      </c>
    </row>
    <row r="83" customHeight="1" spans="1:14">
      <c r="A83" s="106">
        <v>2</v>
      </c>
      <c r="B83" s="47"/>
      <c r="C83" s="111" t="s">
        <v>244</v>
      </c>
      <c r="D83" s="124" t="s">
        <v>245</v>
      </c>
      <c r="E83" s="24" t="s">
        <v>246</v>
      </c>
      <c r="F83" s="296"/>
      <c r="G83" s="25">
        <f>VLOOKUP(E83,产能分析表5月!E:G,3,0)</f>
        <v>0</v>
      </c>
      <c r="H83" s="25"/>
      <c r="I83" s="25">
        <f>VLOOKUP(E83,产能分析表5月!E:I,5,0)</f>
        <v>0</v>
      </c>
      <c r="J83" s="53"/>
      <c r="K83" s="54"/>
      <c r="L83" s="22"/>
      <c r="M83" s="175">
        <f>VLOOKUP(D83,[1]更新!$B$1:$E$65536,4,0)</f>
        <v>1.18</v>
      </c>
      <c r="N83" s="133">
        <f t="shared" si="13"/>
        <v>0</v>
      </c>
    </row>
    <row r="84" customHeight="1" spans="1:14">
      <c r="A84" s="299">
        <v>3</v>
      </c>
      <c r="B84" s="47"/>
      <c r="C84" s="300" t="s">
        <v>247</v>
      </c>
      <c r="D84" s="124" t="s">
        <v>248</v>
      </c>
      <c r="E84" s="124" t="s">
        <v>249</v>
      </c>
      <c r="F84" s="296">
        <f>VLOOKUP(D84,'[3]9月（签字版） '!$C:$AR,42,0)</f>
        <v>60</v>
      </c>
      <c r="G84" s="25">
        <f>VLOOKUP(E84,产能分析表5月!E:G,3,0)</f>
        <v>223</v>
      </c>
      <c r="H84" s="25">
        <f t="shared" ref="H84:H87" si="14">3600/G84</f>
        <v>16.1434977578475</v>
      </c>
      <c r="I84" s="25">
        <f>VLOOKUP(E84,产能分析表5月!E:I,5,0)</f>
        <v>11</v>
      </c>
      <c r="J84" s="53">
        <f t="shared" ref="J84:J87" si="15">F84/H84</f>
        <v>3.71666666666667</v>
      </c>
      <c r="K84" s="54">
        <f t="shared" ref="K84:K87" si="16">J84/10</f>
        <v>0.371666666666667</v>
      </c>
      <c r="L84" s="22"/>
      <c r="M84" s="175">
        <f>VLOOKUP(D84,[1]更新!$B$1:$E$65536,4,0)</f>
        <v>576.991150442478</v>
      </c>
      <c r="N84" s="133">
        <f t="shared" si="13"/>
        <v>34619.4690265487</v>
      </c>
    </row>
    <row r="85" customHeight="1" spans="1:14">
      <c r="A85" s="106">
        <v>4</v>
      </c>
      <c r="B85" s="47"/>
      <c r="C85" s="300" t="s">
        <v>250</v>
      </c>
      <c r="D85" s="124" t="s">
        <v>251</v>
      </c>
      <c r="E85" s="124" t="s">
        <v>252</v>
      </c>
      <c r="F85" s="296">
        <f>VLOOKUP(D85,'[3]9月（签字版） '!$C:$AR,42,0)</f>
        <v>105</v>
      </c>
      <c r="G85" s="25">
        <f>VLOOKUP(E85,产能分析表5月!E:G,3,0)</f>
        <v>223</v>
      </c>
      <c r="H85" s="25">
        <f t="shared" si="14"/>
        <v>16.1434977578475</v>
      </c>
      <c r="I85" s="25">
        <f>VLOOKUP(E85,产能分析表5月!E:I,5,0)</f>
        <v>11</v>
      </c>
      <c r="J85" s="53">
        <f t="shared" si="15"/>
        <v>6.50416666666668</v>
      </c>
      <c r="K85" s="54">
        <f t="shared" si="16"/>
        <v>0.650416666666668</v>
      </c>
      <c r="L85" s="22"/>
      <c r="M85" s="175">
        <f>VLOOKUP(D85,[1]更新!$B$1:$E$65536,4,0)</f>
        <v>752.212389380531</v>
      </c>
      <c r="N85" s="133">
        <f t="shared" si="13"/>
        <v>78982.3008849558</v>
      </c>
    </row>
    <row r="86" customHeight="1" spans="1:14">
      <c r="A86" s="299">
        <v>5</v>
      </c>
      <c r="B86" s="47"/>
      <c r="C86" s="300" t="s">
        <v>253</v>
      </c>
      <c r="D86" s="124" t="s">
        <v>254</v>
      </c>
      <c r="E86" s="124" t="s">
        <v>255</v>
      </c>
      <c r="F86" s="296">
        <f>VLOOKUP(D86,'[3]9月（签字版） '!$C:$AR,42,0)</f>
        <v>680</v>
      </c>
      <c r="G86" s="25">
        <f>VLOOKUP(E86,产能分析表5月!E:G,3,0)</f>
        <v>223</v>
      </c>
      <c r="H86" s="25">
        <f t="shared" si="14"/>
        <v>16.1434977578475</v>
      </c>
      <c r="I86" s="25">
        <f>VLOOKUP(E86,产能分析表5月!E:I,5,0)</f>
        <v>11</v>
      </c>
      <c r="J86" s="53">
        <f t="shared" si="15"/>
        <v>42.1222222222223</v>
      </c>
      <c r="K86" s="54">
        <f t="shared" si="16"/>
        <v>4.21222222222223</v>
      </c>
      <c r="L86" s="22"/>
      <c r="M86" s="175">
        <f>VLOOKUP(D86,[1]更新!$B$1:$E$65536,4,0)</f>
        <v>598.230088495575</v>
      </c>
      <c r="N86" s="133">
        <f t="shared" si="13"/>
        <v>406796.460176991</v>
      </c>
    </row>
    <row r="87" customHeight="1" spans="1:14">
      <c r="A87" s="106">
        <v>6</v>
      </c>
      <c r="B87" s="47"/>
      <c r="C87" s="300" t="s">
        <v>256</v>
      </c>
      <c r="D87" s="124" t="s">
        <v>257</v>
      </c>
      <c r="E87" s="124" t="s">
        <v>258</v>
      </c>
      <c r="F87" s="296">
        <f>VLOOKUP(D87,'[3]9月（签字版） '!$C:$AR,42,0)</f>
        <v>25</v>
      </c>
      <c r="G87" s="25">
        <f>VLOOKUP(E87,产能分析表5月!E:G,3,0)</f>
        <v>223</v>
      </c>
      <c r="H87" s="25">
        <f t="shared" si="14"/>
        <v>16.1434977578475</v>
      </c>
      <c r="I87" s="25">
        <f>VLOOKUP(E87,产能分析表5月!E:I,5,0)</f>
        <v>11</v>
      </c>
      <c r="J87" s="53">
        <f t="shared" si="15"/>
        <v>1.54861111111111</v>
      </c>
      <c r="K87" s="54">
        <f t="shared" si="16"/>
        <v>0.154861111111111</v>
      </c>
      <c r="L87" s="22"/>
      <c r="M87" s="175">
        <f>VLOOKUP(D87,[1]更新!$B$1:$E$65536,4,0)</f>
        <v>732.743362831858</v>
      </c>
      <c r="N87" s="133">
        <f t="shared" si="13"/>
        <v>18318.5840707965</v>
      </c>
    </row>
    <row r="88" customHeight="1" spans="1:14">
      <c r="A88" s="299">
        <v>7</v>
      </c>
      <c r="B88" s="47"/>
      <c r="C88" s="111" t="s">
        <v>259</v>
      </c>
      <c r="D88" s="124" t="s">
        <v>260</v>
      </c>
      <c r="E88" s="24" t="s">
        <v>261</v>
      </c>
      <c r="F88" s="296">
        <f>VLOOKUP(D88,'[3]9月（签字版） '!$C:$AR,42,0)</f>
        <v>2000</v>
      </c>
      <c r="G88" s="25">
        <f>VLOOKUP(E88,产能分析表5月!E:G,3,0)</f>
        <v>0</v>
      </c>
      <c r="H88" s="25"/>
      <c r="I88" s="25">
        <f>VLOOKUP(E88,产能分析表5月!E:I,5,0)</f>
        <v>0</v>
      </c>
      <c r="J88" s="53"/>
      <c r="K88" s="54"/>
      <c r="L88" s="22"/>
      <c r="M88" s="175">
        <f>VLOOKUP(D88,[1]更新!$B$1:$E$65536,4,0)</f>
        <v>1.18495575221239</v>
      </c>
      <c r="N88" s="133">
        <f t="shared" si="13"/>
        <v>2369.91150442478</v>
      </c>
    </row>
    <row r="89" customHeight="1" spans="1:14">
      <c r="A89" s="106">
        <v>8</v>
      </c>
      <c r="B89" s="47"/>
      <c r="C89" s="111" t="s">
        <v>259</v>
      </c>
      <c r="D89" s="124" t="s">
        <v>262</v>
      </c>
      <c r="E89" s="24" t="s">
        <v>263</v>
      </c>
      <c r="F89" s="296">
        <f>VLOOKUP(D89,'[3]9月（签字版） '!$C:$AR,42,0)</f>
        <v>1500</v>
      </c>
      <c r="G89" s="25">
        <f>VLOOKUP(E89,产能分析表5月!E:G,3,0)</f>
        <v>0</v>
      </c>
      <c r="H89" s="25"/>
      <c r="I89" s="25">
        <f>VLOOKUP(E89,产能分析表5月!E:I,5,0)</f>
        <v>0</v>
      </c>
      <c r="J89" s="53"/>
      <c r="K89" s="54"/>
      <c r="L89" s="22"/>
      <c r="M89" s="175">
        <f>VLOOKUP(D89,[1]更新!$B$1:$E$65536,4,0)</f>
        <v>1.18495575221239</v>
      </c>
      <c r="N89" s="133">
        <f t="shared" si="13"/>
        <v>1777.43362831858</v>
      </c>
    </row>
    <row r="90" customHeight="1" spans="1:14">
      <c r="A90" s="299">
        <v>9</v>
      </c>
      <c r="B90" s="47"/>
      <c r="C90" s="111" t="s">
        <v>264</v>
      </c>
      <c r="D90" s="124" t="s">
        <v>265</v>
      </c>
      <c r="E90" s="24" t="s">
        <v>266</v>
      </c>
      <c r="F90" s="296">
        <f>VLOOKUP(D90,'[3]9月（签字版） '!$C:$AR,42,0)</f>
        <v>500</v>
      </c>
      <c r="G90" s="25">
        <f>VLOOKUP(E90,产能分析表5月!E:G,3,0)</f>
        <v>0</v>
      </c>
      <c r="H90" s="25"/>
      <c r="I90" s="25">
        <f>VLOOKUP(E90,产能分析表5月!E:I,5,0)</f>
        <v>0</v>
      </c>
      <c r="J90" s="53"/>
      <c r="K90" s="54"/>
      <c r="L90" s="22"/>
      <c r="M90" s="175">
        <f>VLOOKUP(D90,[1]更新!$B$1:$E$65536,4,0)</f>
        <v>1.18495575221239</v>
      </c>
      <c r="N90" s="133">
        <f t="shared" si="13"/>
        <v>592.477876106195</v>
      </c>
    </row>
    <row r="91" customHeight="1" spans="1:14">
      <c r="A91" s="106">
        <v>10</v>
      </c>
      <c r="B91" s="47"/>
      <c r="C91" s="111" t="s">
        <v>264</v>
      </c>
      <c r="D91" s="124" t="s">
        <v>267</v>
      </c>
      <c r="E91" s="24" t="s">
        <v>268</v>
      </c>
      <c r="F91" s="296">
        <f>VLOOKUP(D91,'[3]9月（签字版） '!$C:$AR,42,0)</f>
        <v>1500</v>
      </c>
      <c r="G91" s="25">
        <f>VLOOKUP(E91,产能分析表5月!E:G,3,0)</f>
        <v>0</v>
      </c>
      <c r="H91" s="25"/>
      <c r="I91" s="25">
        <f>VLOOKUP(E91,产能分析表5月!E:I,5,0)</f>
        <v>0</v>
      </c>
      <c r="J91" s="53"/>
      <c r="K91" s="54"/>
      <c r="L91" s="22"/>
      <c r="M91" s="175">
        <f>VLOOKUP(D91,[1]更新!$B$1:$E$65536,4,0)</f>
        <v>1.18495575221239</v>
      </c>
      <c r="N91" s="133">
        <f t="shared" si="13"/>
        <v>1777.43362831858</v>
      </c>
    </row>
    <row r="92" customHeight="1" spans="1:15">
      <c r="A92" s="299">
        <v>11</v>
      </c>
      <c r="B92" s="47"/>
      <c r="C92" s="300" t="s">
        <v>269</v>
      </c>
      <c r="D92" s="124" t="s">
        <v>270</v>
      </c>
      <c r="E92" s="124" t="s">
        <v>271</v>
      </c>
      <c r="F92" s="296">
        <f>VLOOKUP(D92,'[3]9月（签字版） '!$C:$AR,42,0)</f>
        <v>80</v>
      </c>
      <c r="G92" s="25">
        <f>VLOOKUP(E92,产能分析表5月!E:G,3,0)</f>
        <v>124.2</v>
      </c>
      <c r="H92" s="25">
        <f t="shared" ref="H92:H103" si="17">3600/G92</f>
        <v>28.9855072463768</v>
      </c>
      <c r="I92" s="25">
        <f>VLOOKUP(E92,产能分析表5月!E:I,5,0)</f>
        <v>13</v>
      </c>
      <c r="J92" s="53">
        <f t="shared" ref="J92:J103" si="18">F92/H92</f>
        <v>2.76</v>
      </c>
      <c r="K92" s="54">
        <f t="shared" ref="K92:K103" si="19">J92/10</f>
        <v>0.276</v>
      </c>
      <c r="L92" s="22"/>
      <c r="M92" s="175">
        <f>VLOOKUP(D92,[1]更新!$B$1:$E$65536,4,0)</f>
        <v>544.25</v>
      </c>
      <c r="N92" s="133">
        <f t="shared" si="13"/>
        <v>43540</v>
      </c>
      <c r="O92" s="151"/>
    </row>
    <row r="93" customHeight="1" spans="1:15">
      <c r="A93" s="106">
        <v>12</v>
      </c>
      <c r="B93" s="47"/>
      <c r="C93" s="300" t="s">
        <v>272</v>
      </c>
      <c r="D93" s="124" t="s">
        <v>273</v>
      </c>
      <c r="E93" s="124" t="s">
        <v>274</v>
      </c>
      <c r="F93" s="296">
        <f>VLOOKUP(D93,'[3]9月（签字版） '!$C:$AR,42,0)</f>
        <v>0</v>
      </c>
      <c r="G93" s="25">
        <f>VLOOKUP(E93,产能分析表5月!E:G,3,0)</f>
        <v>124.2</v>
      </c>
      <c r="H93" s="25">
        <f t="shared" si="17"/>
        <v>28.9855072463768</v>
      </c>
      <c r="I93" s="25">
        <f>VLOOKUP(E93,产能分析表5月!E:I,5,0)</f>
        <v>13</v>
      </c>
      <c r="J93" s="53">
        <f t="shared" si="18"/>
        <v>0</v>
      </c>
      <c r="K93" s="54">
        <f t="shared" si="19"/>
        <v>0</v>
      </c>
      <c r="L93" s="22"/>
      <c r="M93" s="175">
        <f>VLOOKUP(D93,[1]更新!$B$1:$E$65536,4,0)</f>
        <v>687.610619469027</v>
      </c>
      <c r="N93" s="133">
        <f t="shared" si="13"/>
        <v>0</v>
      </c>
      <c r="O93" s="151"/>
    </row>
    <row r="94" customHeight="1" spans="1:15">
      <c r="A94" s="299">
        <v>13</v>
      </c>
      <c r="B94" s="47"/>
      <c r="C94" s="300" t="s">
        <v>275</v>
      </c>
      <c r="D94" s="124" t="s">
        <v>276</v>
      </c>
      <c r="E94" s="124" t="s">
        <v>277</v>
      </c>
      <c r="F94" s="296">
        <f>VLOOKUP(D94,'[3]9月（签字版） '!$C:$AR,42,0)</f>
        <v>0</v>
      </c>
      <c r="G94" s="25">
        <f>VLOOKUP(E94,产能分析表5月!E:G,3,0)</f>
        <v>124.2</v>
      </c>
      <c r="H94" s="25">
        <f t="shared" si="17"/>
        <v>28.9855072463768</v>
      </c>
      <c r="I94" s="25">
        <f>VLOOKUP(E94,产能分析表5月!E:I,5,0)</f>
        <v>13</v>
      </c>
      <c r="J94" s="53">
        <f t="shared" si="18"/>
        <v>0</v>
      </c>
      <c r="K94" s="54">
        <f t="shared" si="19"/>
        <v>0</v>
      </c>
      <c r="L94" s="22"/>
      <c r="M94" s="175">
        <f>VLOOKUP(D94,[1]更新!$B$1:$E$65536,4,0)</f>
        <v>761.061946902655</v>
      </c>
      <c r="N94" s="133">
        <f t="shared" si="13"/>
        <v>0</v>
      </c>
      <c r="O94" s="151"/>
    </row>
    <row r="95" customHeight="1" spans="1:15">
      <c r="A95" s="106">
        <v>14</v>
      </c>
      <c r="B95" s="47"/>
      <c r="C95" s="300" t="s">
        <v>278</v>
      </c>
      <c r="D95" s="124" t="s">
        <v>279</v>
      </c>
      <c r="E95" s="124" t="s">
        <v>280</v>
      </c>
      <c r="F95" s="296">
        <f>VLOOKUP(D95,'[3]9月（签字版） '!$C:$AR,42,0)</f>
        <v>0</v>
      </c>
      <c r="G95" s="25">
        <f>VLOOKUP(E95,产能分析表5月!E:G,3,0)</f>
        <v>124.2</v>
      </c>
      <c r="H95" s="25">
        <f t="shared" si="17"/>
        <v>28.9855072463768</v>
      </c>
      <c r="I95" s="25">
        <f>VLOOKUP(E95,产能分析表5月!E:I,5,0)</f>
        <v>13</v>
      </c>
      <c r="J95" s="53">
        <f t="shared" si="18"/>
        <v>0</v>
      </c>
      <c r="K95" s="54">
        <f t="shared" si="19"/>
        <v>0</v>
      </c>
      <c r="L95" s="22"/>
      <c r="M95" s="175">
        <f>VLOOKUP(D95,[1]更新!$B$1:$E$65536,4,0)</f>
        <v>891.150442477876</v>
      </c>
      <c r="N95" s="133">
        <f t="shared" si="13"/>
        <v>0</v>
      </c>
      <c r="O95" s="151"/>
    </row>
    <row r="96" customHeight="1" spans="1:15">
      <c r="A96" s="299">
        <v>15</v>
      </c>
      <c r="B96" s="47"/>
      <c r="C96" s="300" t="s">
        <v>281</v>
      </c>
      <c r="D96" s="124" t="s">
        <v>282</v>
      </c>
      <c r="E96" s="124" t="s">
        <v>283</v>
      </c>
      <c r="F96" s="296">
        <f>VLOOKUP(D96,'[3]9月（签字版） '!$C:$AR,42,0)</f>
        <v>105</v>
      </c>
      <c r="G96" s="25">
        <f>VLOOKUP(E96,产能分析表5月!E:G,3,0)</f>
        <v>238.5</v>
      </c>
      <c r="H96" s="25">
        <f t="shared" si="17"/>
        <v>15.0943396226415</v>
      </c>
      <c r="I96" s="25">
        <f>VLOOKUP(E96,产能分析表5月!E:I,5,0)</f>
        <v>13</v>
      </c>
      <c r="J96" s="53">
        <f t="shared" si="18"/>
        <v>6.95625</v>
      </c>
      <c r="K96" s="54">
        <f t="shared" si="19"/>
        <v>0.695625</v>
      </c>
      <c r="L96" s="22"/>
      <c r="M96" s="175">
        <f>VLOOKUP(D96,[1]更新!$B$1:$E$65536,4,0)</f>
        <v>1236.28318584071</v>
      </c>
      <c r="N96" s="133">
        <f t="shared" si="13"/>
        <v>129809.734513274</v>
      </c>
      <c r="O96" s="151"/>
    </row>
    <row r="97" customHeight="1" spans="1:15">
      <c r="A97" s="106">
        <v>16</v>
      </c>
      <c r="B97" s="47"/>
      <c r="C97" s="300" t="s">
        <v>284</v>
      </c>
      <c r="D97" s="124" t="s">
        <v>285</v>
      </c>
      <c r="E97" s="124" t="s">
        <v>286</v>
      </c>
      <c r="F97" s="296">
        <f>VLOOKUP(D97,'[3]9月（签字版） '!$C:$AR,42,0)</f>
        <v>720</v>
      </c>
      <c r="G97" s="25">
        <f>VLOOKUP(E97,产能分析表5月!E:G,3,0)</f>
        <v>238.5</v>
      </c>
      <c r="H97" s="25">
        <f t="shared" si="17"/>
        <v>15.0943396226415</v>
      </c>
      <c r="I97" s="25">
        <f>VLOOKUP(E97,产能分析表5月!E:I,5,0)</f>
        <v>13</v>
      </c>
      <c r="J97" s="53">
        <f t="shared" si="18"/>
        <v>47.7</v>
      </c>
      <c r="K97" s="54">
        <f t="shared" si="19"/>
        <v>4.77</v>
      </c>
      <c r="L97" s="22"/>
      <c r="M97" s="175">
        <f>VLOOKUP(D97,[1]更新!$B$1:$E$65536,4,0)</f>
        <v>893.81</v>
      </c>
      <c r="N97" s="133">
        <f t="shared" si="13"/>
        <v>643543.2</v>
      </c>
      <c r="O97" s="151"/>
    </row>
    <row r="98" customHeight="1" spans="1:15">
      <c r="A98" s="299">
        <v>17</v>
      </c>
      <c r="B98" s="47"/>
      <c r="C98" s="300" t="s">
        <v>287</v>
      </c>
      <c r="D98" s="124" t="s">
        <v>288</v>
      </c>
      <c r="E98" s="124" t="s">
        <v>289</v>
      </c>
      <c r="F98" s="296">
        <f>VLOOKUP(D98,'[3]9月（签字版） '!$C:$AR,42,0)</f>
        <v>25</v>
      </c>
      <c r="G98" s="25">
        <f>VLOOKUP(E98,产能分析表5月!E:G,3,0)</f>
        <v>238.5</v>
      </c>
      <c r="H98" s="25">
        <f t="shared" si="17"/>
        <v>15.0943396226415</v>
      </c>
      <c r="I98" s="25">
        <f>VLOOKUP(E98,产能分析表5月!E:I,5,0)</f>
        <v>13</v>
      </c>
      <c r="J98" s="53">
        <f t="shared" si="18"/>
        <v>1.65625</v>
      </c>
      <c r="K98" s="54">
        <f t="shared" si="19"/>
        <v>0.165625</v>
      </c>
      <c r="L98" s="22"/>
      <c r="M98" s="175">
        <f>VLOOKUP(D98,[1]更新!$B$1:$E$65536,4,0)</f>
        <v>1219.46902654867</v>
      </c>
      <c r="N98" s="133">
        <f t="shared" si="13"/>
        <v>30486.7256637168</v>
      </c>
      <c r="O98" s="151"/>
    </row>
    <row r="99" customHeight="1" spans="1:15">
      <c r="A99" s="106">
        <v>18</v>
      </c>
      <c r="B99" s="47"/>
      <c r="C99" s="300" t="s">
        <v>290</v>
      </c>
      <c r="D99" s="124" t="s">
        <v>291</v>
      </c>
      <c r="E99" s="124" t="s">
        <v>292</v>
      </c>
      <c r="F99" s="296">
        <f>VLOOKUP(D99,'[3]9月（签字版） '!$C:$AR,42,0)</f>
        <v>0</v>
      </c>
      <c r="G99" s="25">
        <f>VLOOKUP(E99,产能分析表5月!E:G,3,0)</f>
        <v>124.2</v>
      </c>
      <c r="H99" s="25">
        <f t="shared" si="17"/>
        <v>28.9855072463768</v>
      </c>
      <c r="I99" s="25">
        <f>VLOOKUP(E99,产能分析表5月!E:I,5,0)</f>
        <v>13</v>
      </c>
      <c r="J99" s="53">
        <f t="shared" si="18"/>
        <v>0</v>
      </c>
      <c r="K99" s="54">
        <f t="shared" si="19"/>
        <v>0</v>
      </c>
      <c r="L99" s="22"/>
      <c r="M99" s="175">
        <f>VLOOKUP(D99,[1]更新!$B$1:$E$65536,4,0)</f>
        <v>890.265486725664</v>
      </c>
      <c r="N99" s="133">
        <f t="shared" si="13"/>
        <v>0</v>
      </c>
      <c r="O99" s="151"/>
    </row>
    <row r="100" customHeight="1" spans="1:15">
      <c r="A100" s="299">
        <v>19</v>
      </c>
      <c r="B100" s="47"/>
      <c r="C100" s="300" t="s">
        <v>293</v>
      </c>
      <c r="D100" s="124" t="s">
        <v>294</v>
      </c>
      <c r="E100" s="124" t="s">
        <v>295</v>
      </c>
      <c r="F100" s="296">
        <f>VLOOKUP(D100,'[3]9月（签字版） '!$C:$AR,42,0)</f>
        <v>0</v>
      </c>
      <c r="G100" s="25">
        <f>VLOOKUP(E100,产能分析表5月!E:G,3,0)</f>
        <v>124.2</v>
      </c>
      <c r="H100" s="25">
        <f t="shared" si="17"/>
        <v>28.9855072463768</v>
      </c>
      <c r="I100" s="25">
        <f>VLOOKUP(E100,产能分析表5月!E:I,5,0)</f>
        <v>13</v>
      </c>
      <c r="J100" s="53">
        <f t="shared" si="18"/>
        <v>0</v>
      </c>
      <c r="K100" s="54">
        <f t="shared" si="19"/>
        <v>0</v>
      </c>
      <c r="L100" s="22"/>
      <c r="M100" s="175">
        <f>VLOOKUP(D100,[1]更新!$B$1:$E$65536,4,0)</f>
        <v>761.946902654867</v>
      </c>
      <c r="N100" s="133">
        <f t="shared" si="13"/>
        <v>0</v>
      </c>
      <c r="O100" s="151"/>
    </row>
    <row r="101" customHeight="1" spans="1:15">
      <c r="A101" s="106">
        <v>20</v>
      </c>
      <c r="B101" s="47"/>
      <c r="C101" s="300" t="s">
        <v>296</v>
      </c>
      <c r="D101" s="124" t="s">
        <v>297</v>
      </c>
      <c r="E101" s="124" t="s">
        <v>298</v>
      </c>
      <c r="F101" s="296">
        <f>VLOOKUP(D101,'[3]9月（签字版） '!$C:$AR,42,0)</f>
        <v>0</v>
      </c>
      <c r="G101" s="25">
        <f>VLOOKUP(E101,产能分析表5月!E:G,3,0)</f>
        <v>124.2</v>
      </c>
      <c r="H101" s="25">
        <f t="shared" si="17"/>
        <v>28.9855072463768</v>
      </c>
      <c r="I101" s="25">
        <f>VLOOKUP(E101,产能分析表5月!E:I,5,0)</f>
        <v>13</v>
      </c>
      <c r="J101" s="53">
        <f t="shared" si="18"/>
        <v>0</v>
      </c>
      <c r="K101" s="54">
        <f t="shared" si="19"/>
        <v>0</v>
      </c>
      <c r="L101" s="22"/>
      <c r="M101" s="175">
        <f>VLOOKUP(D101,[1]更新!$B$1:$E$65536,4,0)</f>
        <v>688.495575221239</v>
      </c>
      <c r="N101" s="133">
        <f t="shared" si="13"/>
        <v>0</v>
      </c>
      <c r="O101" s="151"/>
    </row>
    <row r="102" customHeight="1" spans="1:15">
      <c r="A102" s="299">
        <v>21</v>
      </c>
      <c r="B102" s="47"/>
      <c r="C102" s="300" t="s">
        <v>299</v>
      </c>
      <c r="D102" s="124" t="s">
        <v>300</v>
      </c>
      <c r="E102" s="124" t="s">
        <v>301</v>
      </c>
      <c r="F102" s="296">
        <f>VLOOKUP(D102,'[3]9月（签字版） '!$C:$AR,42,0)</f>
        <v>80</v>
      </c>
      <c r="G102" s="25">
        <f>VLOOKUP(E102,产能分析表5月!E:G,3,0)</f>
        <v>124.2</v>
      </c>
      <c r="H102" s="25">
        <f t="shared" si="17"/>
        <v>28.9855072463768</v>
      </c>
      <c r="I102" s="25">
        <f>VLOOKUP(E102,产能分析表5月!E:I,5,0)</f>
        <v>13</v>
      </c>
      <c r="J102" s="53">
        <f t="shared" si="18"/>
        <v>2.76</v>
      </c>
      <c r="K102" s="54">
        <f t="shared" si="19"/>
        <v>0.276</v>
      </c>
      <c r="L102" s="22"/>
      <c r="M102" s="175">
        <f>VLOOKUP(D102,[1]更新!$B$1:$E$65536,4,0)</f>
        <v>523.008849557522</v>
      </c>
      <c r="N102" s="133">
        <f t="shared" si="13"/>
        <v>41840.7079646018</v>
      </c>
      <c r="O102" s="151"/>
    </row>
    <row r="103" customHeight="1" spans="1:15">
      <c r="A103" s="106">
        <v>22</v>
      </c>
      <c r="B103" s="47"/>
      <c r="C103" s="300" t="s">
        <v>302</v>
      </c>
      <c r="D103" s="124" t="s">
        <v>303</v>
      </c>
      <c r="E103" s="124" t="s">
        <v>304</v>
      </c>
      <c r="F103" s="296">
        <f>VLOOKUP(D103,'[3]9月（签字版） '!$C:$AR,42,0)</f>
        <v>80</v>
      </c>
      <c r="G103" s="25">
        <f>VLOOKUP(E103,产能分析表5月!E:G,3,0)</f>
        <v>200.7</v>
      </c>
      <c r="H103" s="25">
        <f t="shared" si="17"/>
        <v>17.9372197309417</v>
      </c>
      <c r="I103" s="25">
        <f>VLOOKUP(E103,产能分析表5月!E:I,5,0)</f>
        <v>11</v>
      </c>
      <c r="J103" s="53">
        <f t="shared" si="18"/>
        <v>4.46</v>
      </c>
      <c r="K103" s="54">
        <f t="shared" si="19"/>
        <v>0.446</v>
      </c>
      <c r="L103" s="22"/>
      <c r="M103" s="175">
        <f>VLOOKUP(D103,[1]更新!$B$1:$E$65536,4,0)</f>
        <v>544.24778761062</v>
      </c>
      <c r="N103" s="133">
        <f t="shared" si="13"/>
        <v>43539.8230088496</v>
      </c>
      <c r="O103" s="151"/>
    </row>
    <row r="104" customHeight="1" spans="1:15">
      <c r="A104" s="299">
        <v>23</v>
      </c>
      <c r="B104" s="47"/>
      <c r="C104" s="111" t="s">
        <v>241</v>
      </c>
      <c r="D104" s="124" t="s">
        <v>305</v>
      </c>
      <c r="E104" s="24" t="s">
        <v>306</v>
      </c>
      <c r="F104" s="296">
        <f>VLOOKUP(D104,'[3]9月（签字版） '!$C:$AR,42,0)</f>
        <v>4000</v>
      </c>
      <c r="G104" s="25">
        <f>VLOOKUP(E104,产能分析表5月!E:G,3,0)</f>
        <v>0</v>
      </c>
      <c r="H104" s="25"/>
      <c r="I104" s="25">
        <f>VLOOKUP(E104,产能分析表5月!E:I,5,0)</f>
        <v>0</v>
      </c>
      <c r="J104" s="53"/>
      <c r="K104" s="54"/>
      <c r="L104" s="22"/>
      <c r="M104" s="175">
        <f>VLOOKUP(D104,[1]更新!$B$1:$E$65536,4,0)</f>
        <v>0.428</v>
      </c>
      <c r="N104" s="133">
        <f t="shared" si="13"/>
        <v>1712</v>
      </c>
      <c r="O104" s="151"/>
    </row>
    <row r="105" customHeight="1" spans="1:15">
      <c r="A105" s="106">
        <v>24</v>
      </c>
      <c r="B105" s="47"/>
      <c r="C105" s="300" t="s">
        <v>307</v>
      </c>
      <c r="D105" s="124" t="s">
        <v>308</v>
      </c>
      <c r="E105" s="124" t="s">
        <v>309</v>
      </c>
      <c r="F105" s="296">
        <f>VLOOKUP(D105,'[3]9月（签字版） '!$C:$AR,42,0)</f>
        <v>600</v>
      </c>
      <c r="G105" s="25">
        <f>VLOOKUP(E105,产能分析表5月!E:G,3,0)</f>
        <v>200.7</v>
      </c>
      <c r="H105" s="25">
        <f t="shared" ref="H105:H111" si="20">3600/G105</f>
        <v>17.9372197309417</v>
      </c>
      <c r="I105" s="25">
        <f>VLOOKUP(E105,产能分析表5月!E:I,5,0)</f>
        <v>11</v>
      </c>
      <c r="J105" s="53">
        <f t="shared" ref="J105:J111" si="21">F105/H105</f>
        <v>33.45</v>
      </c>
      <c r="K105" s="54">
        <f t="shared" ref="K105:K111" si="22">J105/10</f>
        <v>3.345</v>
      </c>
      <c r="L105" s="22"/>
      <c r="M105" s="175">
        <f>VLOOKUP(D105,[1]更新!$B$1:$E$65536,4,0)</f>
        <v>562.83</v>
      </c>
      <c r="N105" s="133">
        <f t="shared" si="13"/>
        <v>337698</v>
      </c>
      <c r="O105" s="151"/>
    </row>
    <row r="106" customHeight="1" spans="1:15">
      <c r="A106" s="299">
        <v>25</v>
      </c>
      <c r="B106" s="47"/>
      <c r="C106" s="300" t="s">
        <v>310</v>
      </c>
      <c r="D106" s="124" t="s">
        <v>311</v>
      </c>
      <c r="E106" s="124" t="s">
        <v>312</v>
      </c>
      <c r="F106" s="296">
        <f>VLOOKUP(D106,'[3]9月（签字版） '!$C:$AR,42,0)</f>
        <v>650</v>
      </c>
      <c r="G106" s="25">
        <f>VLOOKUP(E106,产能分析表5月!E:G,3,0)</f>
        <v>238.5</v>
      </c>
      <c r="H106" s="25">
        <f t="shared" si="20"/>
        <v>15.0943396226415</v>
      </c>
      <c r="I106" s="25">
        <f>VLOOKUP(E106,产能分析表5月!E:I,5,0)</f>
        <v>13</v>
      </c>
      <c r="J106" s="53">
        <f t="shared" si="21"/>
        <v>43.0625</v>
      </c>
      <c r="K106" s="54">
        <f t="shared" si="22"/>
        <v>4.30625</v>
      </c>
      <c r="L106" s="22"/>
      <c r="M106" s="175">
        <f>VLOOKUP(D106,[1]更新!$B$1:$E$65536,4,0)</f>
        <v>555.752212389381</v>
      </c>
      <c r="N106" s="133">
        <f t="shared" si="13"/>
        <v>361238.938053097</v>
      </c>
      <c r="O106" s="151"/>
    </row>
    <row r="107" customHeight="1" spans="1:15">
      <c r="A107" s="106">
        <v>26</v>
      </c>
      <c r="B107" s="47"/>
      <c r="C107" s="300" t="s">
        <v>313</v>
      </c>
      <c r="D107" s="124" t="s">
        <v>314</v>
      </c>
      <c r="E107" s="124" t="s">
        <v>315</v>
      </c>
      <c r="F107" s="296">
        <f>VLOOKUP(D107,'[3]9月（签字版） '!$C:$AR,42,0)</f>
        <v>135</v>
      </c>
      <c r="G107" s="25">
        <f>VLOOKUP(E107,产能分析表5月!E:G,3,0)</f>
        <v>238.5</v>
      </c>
      <c r="H107" s="25">
        <f t="shared" si="20"/>
        <v>15.0943396226415</v>
      </c>
      <c r="I107" s="25">
        <f>VLOOKUP(E107,产能分析表5月!E:I,5,0)</f>
        <v>13</v>
      </c>
      <c r="J107" s="53">
        <f t="shared" si="21"/>
        <v>8.94375</v>
      </c>
      <c r="K107" s="54">
        <f t="shared" si="22"/>
        <v>0.894375</v>
      </c>
      <c r="L107" s="22"/>
      <c r="M107" s="175">
        <f>VLOOKUP(D107,[1]更新!$B$1:$E$65536,4,0)</f>
        <v>1235.3982300885</v>
      </c>
      <c r="N107" s="133">
        <f t="shared" si="13"/>
        <v>166778.761061947</v>
      </c>
      <c r="O107" s="151"/>
    </row>
    <row r="108" customHeight="1" spans="1:15">
      <c r="A108" s="299">
        <v>27</v>
      </c>
      <c r="B108" s="47"/>
      <c r="C108" s="300" t="s">
        <v>316</v>
      </c>
      <c r="D108" s="124" t="s">
        <v>317</v>
      </c>
      <c r="E108" s="124" t="s">
        <v>318</v>
      </c>
      <c r="F108" s="296">
        <f>VLOOKUP(D108,'[3]9月（签字版） '!$C:$AR,42,0)</f>
        <v>135</v>
      </c>
      <c r="G108" s="25">
        <f>VLOOKUP(E108,产能分析表5月!E:G,3,0)</f>
        <v>200.7</v>
      </c>
      <c r="H108" s="25">
        <f t="shared" si="20"/>
        <v>17.9372197309417</v>
      </c>
      <c r="I108" s="25">
        <f>VLOOKUP(E108,产能分析表5月!E:I,5,0)</f>
        <v>11</v>
      </c>
      <c r="J108" s="53">
        <f t="shared" si="21"/>
        <v>7.52625</v>
      </c>
      <c r="K108" s="54">
        <f t="shared" si="22"/>
        <v>0.752625</v>
      </c>
      <c r="L108" s="22"/>
      <c r="M108" s="175">
        <f>VLOOKUP(D108,[1]更新!$B$1:$E$65536,4,0)</f>
        <v>750.442477876106</v>
      </c>
      <c r="N108" s="133">
        <f t="shared" si="13"/>
        <v>101309.734513274</v>
      </c>
      <c r="O108" s="151"/>
    </row>
    <row r="109" customHeight="1" spans="1:15">
      <c r="A109" s="106">
        <v>28</v>
      </c>
      <c r="B109" s="47"/>
      <c r="C109" s="300" t="s">
        <v>319</v>
      </c>
      <c r="D109" s="124" t="s">
        <v>320</v>
      </c>
      <c r="E109" s="124" t="s">
        <v>321</v>
      </c>
      <c r="F109" s="296">
        <f>VLOOKUP(D109,'[3]9月（签字版） '!$C:$AR,42,0)</f>
        <v>0</v>
      </c>
      <c r="G109" s="25">
        <f>VLOOKUP(E109,产能分析表5月!E:G,3,0)</f>
        <v>124.2</v>
      </c>
      <c r="H109" s="25">
        <f t="shared" si="20"/>
        <v>28.9855072463768</v>
      </c>
      <c r="I109" s="25">
        <f>VLOOKUP(E109,产能分析表5月!E:I,5,0)</f>
        <v>13</v>
      </c>
      <c r="J109" s="53">
        <f t="shared" si="21"/>
        <v>0</v>
      </c>
      <c r="K109" s="54">
        <f t="shared" si="22"/>
        <v>0</v>
      </c>
      <c r="L109" s="22"/>
      <c r="M109" s="175">
        <f>VLOOKUP(D109,[1]更新!$B$1:$E$65536,4,0)</f>
        <v>756.637168141593</v>
      </c>
      <c r="N109" s="133">
        <f t="shared" si="13"/>
        <v>0</v>
      </c>
      <c r="O109" s="151"/>
    </row>
    <row r="110" customHeight="1" spans="1:15">
      <c r="A110" s="299">
        <v>29</v>
      </c>
      <c r="B110" s="47"/>
      <c r="C110" s="300" t="s">
        <v>322</v>
      </c>
      <c r="D110" s="124" t="s">
        <v>323</v>
      </c>
      <c r="E110" s="124" t="s">
        <v>324</v>
      </c>
      <c r="F110" s="296">
        <f>VLOOKUP(D110,'[3]9月（签字版） '!$C:$AR,42,0)</f>
        <v>10</v>
      </c>
      <c r="G110" s="25">
        <f>VLOOKUP(E110,产能分析表5月!E:G,3,0)</f>
        <v>200.7</v>
      </c>
      <c r="H110" s="25">
        <f t="shared" si="20"/>
        <v>17.9372197309417</v>
      </c>
      <c r="I110" s="25">
        <f>VLOOKUP(E110,产能分析表5月!E:I,5,0)</f>
        <v>11</v>
      </c>
      <c r="J110" s="53">
        <f t="shared" si="21"/>
        <v>0.5575</v>
      </c>
      <c r="K110" s="54">
        <f t="shared" si="22"/>
        <v>0.05575</v>
      </c>
      <c r="L110" s="22"/>
      <c r="M110" s="175">
        <f>VLOOKUP(D110,[1]更新!$B$1:$E$65536,4,0)</f>
        <v>730.973451327434</v>
      </c>
      <c r="N110" s="133">
        <f t="shared" si="13"/>
        <v>7309.73451327434</v>
      </c>
      <c r="O110" s="151"/>
    </row>
    <row r="111" customHeight="1" spans="1:15">
      <c r="A111" s="106">
        <v>30</v>
      </c>
      <c r="B111" s="47"/>
      <c r="C111" s="300" t="s">
        <v>325</v>
      </c>
      <c r="D111" s="124" t="s">
        <v>326</v>
      </c>
      <c r="E111" s="124" t="s">
        <v>327</v>
      </c>
      <c r="F111" s="296">
        <f>VLOOKUP(D111,'[3]9月（签字版） '!$C:$AR,42,0)</f>
        <v>10</v>
      </c>
      <c r="G111" s="25">
        <f>VLOOKUP(E111,产能分析表5月!E:G,3,0)</f>
        <v>124.2</v>
      </c>
      <c r="H111" s="25">
        <f t="shared" si="20"/>
        <v>28.9855072463768</v>
      </c>
      <c r="I111" s="25">
        <f>VLOOKUP(E111,产能分析表5月!E:I,5,0)</f>
        <v>13</v>
      </c>
      <c r="J111" s="53">
        <f t="shared" si="21"/>
        <v>0.345</v>
      </c>
      <c r="K111" s="54">
        <f t="shared" si="22"/>
        <v>0.0345</v>
      </c>
      <c r="L111" s="22"/>
      <c r="M111" s="175">
        <f>VLOOKUP(D111,[1]更新!$B$1:$E$65536,4,0)</f>
        <v>1218.58407079646</v>
      </c>
      <c r="N111" s="133">
        <f t="shared" si="13"/>
        <v>12185.8407079646</v>
      </c>
      <c r="O111" s="151"/>
    </row>
    <row r="112" customHeight="1" spans="1:15">
      <c r="A112" s="299">
        <v>31</v>
      </c>
      <c r="B112" s="66"/>
      <c r="C112" s="26"/>
      <c r="D112" s="22"/>
      <c r="E112" s="22"/>
      <c r="F112" s="22"/>
      <c r="G112" s="65"/>
      <c r="H112" s="25"/>
      <c r="I112" s="22"/>
      <c r="J112" s="53"/>
      <c r="K112" s="54"/>
      <c r="L112" s="22"/>
      <c r="M112" s="175"/>
      <c r="N112" s="133"/>
      <c r="O112" s="151"/>
    </row>
    <row r="113" ht="30" customHeight="1" spans="1:14">
      <c r="A113" s="31" t="s">
        <v>183</v>
      </c>
      <c r="B113" s="32"/>
      <c r="C113" s="32"/>
      <c r="D113" s="32"/>
      <c r="E113" s="33"/>
      <c r="F113" s="70">
        <f>SUM(F82:F112)</f>
        <v>13000</v>
      </c>
      <c r="G113" s="70"/>
      <c r="H113" s="70"/>
      <c r="I113" s="70"/>
      <c r="J113" s="70">
        <f>SUM(J82:J112)</f>
        <v>214.069166666667</v>
      </c>
      <c r="K113" s="77">
        <f>SUM(K82:K112)</f>
        <v>21.4069166666667</v>
      </c>
      <c r="L113" s="70"/>
      <c r="M113" s="291">
        <f>SUM(M82:M112)</f>
        <v>18118.7422477876</v>
      </c>
      <c r="N113" s="138">
        <f>SUM(N82:N112)</f>
        <v>2466227.27079646</v>
      </c>
    </row>
    <row r="114" ht="10" customHeight="1" spans="1:14">
      <c r="A114" s="153"/>
      <c r="B114" s="80"/>
      <c r="C114" s="43"/>
      <c r="D114" s="36"/>
      <c r="E114" s="36"/>
      <c r="F114" s="36"/>
      <c r="G114" s="36"/>
      <c r="H114" s="36"/>
      <c r="I114" s="36"/>
      <c r="J114" s="36"/>
      <c r="K114" s="36"/>
      <c r="L114" s="36"/>
      <c r="M114" s="139"/>
      <c r="N114" s="140"/>
    </row>
    <row r="115" customHeight="1" spans="1:14">
      <c r="A115" s="101">
        <v>1</v>
      </c>
      <c r="B115" s="81" t="s">
        <v>328</v>
      </c>
      <c r="C115" s="102" t="s">
        <v>329</v>
      </c>
      <c r="D115" s="120" t="s">
        <v>330</v>
      </c>
      <c r="E115" s="120" t="s">
        <v>331</v>
      </c>
      <c r="F115" s="294">
        <f>VLOOKUP(D115,'[3]9月（签字版）'!$D:$AD,27,0)</f>
        <v>150</v>
      </c>
      <c r="G115" s="17">
        <v>86</v>
      </c>
      <c r="H115" s="20">
        <f t="shared" ref="H115:H123" si="23">3600/G115</f>
        <v>41.8604651162791</v>
      </c>
      <c r="I115" s="17">
        <v>15</v>
      </c>
      <c r="J115" s="50">
        <f t="shared" ref="J115:J122" si="24">F115/H115</f>
        <v>3.58333333333333</v>
      </c>
      <c r="K115" s="51">
        <f t="shared" ref="K115:K122" si="25">J115/10</f>
        <v>0.358333333333333</v>
      </c>
      <c r="L115" s="17"/>
      <c r="M115" s="289">
        <f>VLOOKUP(D115,[1]更新!$B$1:$E$65536,4,0)</f>
        <v>399</v>
      </c>
      <c r="N115" s="142">
        <f t="shared" ref="N115:N125" si="26">F115*M115</f>
        <v>59850</v>
      </c>
    </row>
    <row r="116" customHeight="1" spans="1:14">
      <c r="A116" s="106">
        <v>2</v>
      </c>
      <c r="B116" s="229"/>
      <c r="C116" s="111" t="s">
        <v>332</v>
      </c>
      <c r="D116" s="124" t="s">
        <v>333</v>
      </c>
      <c r="E116" s="124" t="s">
        <v>334</v>
      </c>
      <c r="F116" s="296">
        <f>VLOOKUP(D116,'[3]9月（签字版）'!$D:$AD,27,0)</f>
        <v>1200</v>
      </c>
      <c r="G116" s="22">
        <v>62</v>
      </c>
      <c r="H116" s="25">
        <f t="shared" si="23"/>
        <v>58.0645161290323</v>
      </c>
      <c r="I116" s="22">
        <v>11</v>
      </c>
      <c r="J116" s="53">
        <f t="shared" si="24"/>
        <v>20.6666666666667</v>
      </c>
      <c r="K116" s="54">
        <f t="shared" si="25"/>
        <v>2.06666666666667</v>
      </c>
      <c r="L116" s="22"/>
      <c r="M116" s="175">
        <f>VLOOKUP(D116,[1]更新!$B$1:$E$65536,4,0)</f>
        <v>395</v>
      </c>
      <c r="N116" s="133">
        <f t="shared" si="26"/>
        <v>474000</v>
      </c>
    </row>
    <row r="117" customHeight="1" spans="1:14">
      <c r="A117" s="106">
        <v>3</v>
      </c>
      <c r="B117" s="229"/>
      <c r="C117" s="111" t="s">
        <v>335</v>
      </c>
      <c r="D117" s="124" t="s">
        <v>333</v>
      </c>
      <c r="E117" s="124" t="s">
        <v>334</v>
      </c>
      <c r="F117" s="296">
        <f>VLOOKUP(D117,'[3]9月（签字版）'!$D:$AD,27,0)</f>
        <v>1200</v>
      </c>
      <c r="G117" s="22">
        <v>62</v>
      </c>
      <c r="H117" s="25">
        <f t="shared" si="23"/>
        <v>58.0645161290323</v>
      </c>
      <c r="I117" s="22">
        <v>11</v>
      </c>
      <c r="J117" s="53">
        <f t="shared" si="24"/>
        <v>20.6666666666667</v>
      </c>
      <c r="K117" s="54">
        <f t="shared" si="25"/>
        <v>2.06666666666667</v>
      </c>
      <c r="L117" s="22"/>
      <c r="M117" s="175">
        <f>VLOOKUP(D117,[1]更新!$B$1:$E$65536,4,0)</f>
        <v>395</v>
      </c>
      <c r="N117" s="133">
        <f t="shared" si="26"/>
        <v>474000</v>
      </c>
    </row>
    <row r="118" customHeight="1" spans="1:14">
      <c r="A118" s="106">
        <v>4</v>
      </c>
      <c r="B118" s="229"/>
      <c r="C118" s="111" t="s">
        <v>336</v>
      </c>
      <c r="D118" s="124" t="s">
        <v>333</v>
      </c>
      <c r="E118" s="124" t="s">
        <v>334</v>
      </c>
      <c r="F118" s="296">
        <f>VLOOKUP(D118,'[3]9月（签字版）'!$D:$AD,27,0)</f>
        <v>1200</v>
      </c>
      <c r="G118" s="22">
        <v>62</v>
      </c>
      <c r="H118" s="25">
        <f t="shared" si="23"/>
        <v>58.0645161290323</v>
      </c>
      <c r="I118" s="22">
        <v>11</v>
      </c>
      <c r="J118" s="53">
        <f t="shared" si="24"/>
        <v>20.6666666666667</v>
      </c>
      <c r="K118" s="54">
        <f t="shared" si="25"/>
        <v>2.06666666666667</v>
      </c>
      <c r="L118" s="22"/>
      <c r="M118" s="175">
        <f>VLOOKUP(D118,[1]更新!$B$1:$E$65536,4,0)</f>
        <v>395</v>
      </c>
      <c r="N118" s="133">
        <f t="shared" si="26"/>
        <v>474000</v>
      </c>
    </row>
    <row r="119" customHeight="1" spans="1:14">
      <c r="A119" s="106">
        <v>5</v>
      </c>
      <c r="B119" s="229"/>
      <c r="C119" s="111" t="s">
        <v>337</v>
      </c>
      <c r="D119" s="124" t="s">
        <v>338</v>
      </c>
      <c r="E119" s="124" t="s">
        <v>339</v>
      </c>
      <c r="F119" s="296">
        <f>VLOOKUP(D119,'[3]9月（签字版）'!$D:$AD,27,0)</f>
        <v>150</v>
      </c>
      <c r="G119" s="22">
        <v>86</v>
      </c>
      <c r="H119" s="25">
        <f t="shared" si="23"/>
        <v>41.8604651162791</v>
      </c>
      <c r="I119" s="22">
        <v>14</v>
      </c>
      <c r="J119" s="53">
        <f t="shared" si="24"/>
        <v>3.58333333333333</v>
      </c>
      <c r="K119" s="54">
        <f t="shared" si="25"/>
        <v>0.358333333333333</v>
      </c>
      <c r="L119" s="22"/>
      <c r="M119" s="175">
        <f>VLOOKUP(D119,[1]更新!$B$1:$E$65536,4,0)</f>
        <v>365</v>
      </c>
      <c r="N119" s="133">
        <f t="shared" si="26"/>
        <v>54750</v>
      </c>
    </row>
    <row r="120" customHeight="1" spans="1:14">
      <c r="A120" s="106">
        <v>6</v>
      </c>
      <c r="B120" s="229"/>
      <c r="C120" s="111" t="s">
        <v>340</v>
      </c>
      <c r="D120" s="124" t="s">
        <v>341</v>
      </c>
      <c r="E120" s="296" t="s">
        <v>342</v>
      </c>
      <c r="F120" s="296">
        <f>VLOOKUP(D120,'[3]9月（签字版）'!$D:$AD,27,0)</f>
        <v>50</v>
      </c>
      <c r="G120" s="22">
        <v>86</v>
      </c>
      <c r="H120" s="25">
        <f t="shared" si="23"/>
        <v>41.8604651162791</v>
      </c>
      <c r="I120" s="22">
        <v>15</v>
      </c>
      <c r="J120" s="53">
        <f t="shared" si="24"/>
        <v>1.19444444444444</v>
      </c>
      <c r="K120" s="54">
        <f t="shared" si="25"/>
        <v>0.119444444444444</v>
      </c>
      <c r="L120" s="22"/>
      <c r="M120" s="175">
        <f>VLOOKUP(D120,[1]更新!$B$1:$E$65536,4,0)</f>
        <v>809</v>
      </c>
      <c r="N120" s="133">
        <f t="shared" si="26"/>
        <v>40450</v>
      </c>
    </row>
    <row r="121" customHeight="1" spans="1:14">
      <c r="A121" s="106">
        <v>7</v>
      </c>
      <c r="B121" s="229"/>
      <c r="C121" s="111" t="s">
        <v>343</v>
      </c>
      <c r="D121" s="124" t="s">
        <v>344</v>
      </c>
      <c r="E121" s="296" t="s">
        <v>345</v>
      </c>
      <c r="F121" s="296">
        <f>VLOOKUP(D121,'[3]9月（签字版）'!$D:$AD,27,0)</f>
        <v>50</v>
      </c>
      <c r="G121" s="22">
        <v>201</v>
      </c>
      <c r="H121" s="25">
        <f t="shared" si="23"/>
        <v>17.910447761194</v>
      </c>
      <c r="I121" s="22">
        <v>11</v>
      </c>
      <c r="J121" s="53">
        <f t="shared" si="24"/>
        <v>2.79166666666667</v>
      </c>
      <c r="K121" s="54">
        <f t="shared" si="25"/>
        <v>0.279166666666667</v>
      </c>
      <c r="L121" s="22"/>
      <c r="M121" s="113">
        <v>411</v>
      </c>
      <c r="N121" s="133">
        <f t="shared" si="26"/>
        <v>20550</v>
      </c>
    </row>
    <row r="122" customHeight="1" spans="1:14">
      <c r="A122" s="106">
        <v>8</v>
      </c>
      <c r="B122" s="229"/>
      <c r="C122" s="111" t="s">
        <v>346</v>
      </c>
      <c r="D122" s="124" t="s">
        <v>347</v>
      </c>
      <c r="E122" s="296" t="s">
        <v>348</v>
      </c>
      <c r="F122" s="296">
        <f>VLOOKUP(D122,'[3]9月（签字版）'!$D:$AD,27,0)</f>
        <v>0</v>
      </c>
      <c r="G122" s="22">
        <v>134</v>
      </c>
      <c r="H122" s="25">
        <f t="shared" si="23"/>
        <v>26.865671641791</v>
      </c>
      <c r="I122" s="22">
        <v>11</v>
      </c>
      <c r="J122" s="53">
        <f t="shared" si="24"/>
        <v>0</v>
      </c>
      <c r="K122" s="54">
        <f t="shared" si="25"/>
        <v>0</v>
      </c>
      <c r="L122" s="22"/>
      <c r="M122" s="113">
        <v>345</v>
      </c>
      <c r="N122" s="133">
        <f t="shared" si="26"/>
        <v>0</v>
      </c>
    </row>
    <row r="123" ht="30" customHeight="1" spans="1:14">
      <c r="A123" s="272" t="s">
        <v>183</v>
      </c>
      <c r="B123" s="70"/>
      <c r="C123" s="70"/>
      <c r="D123" s="70"/>
      <c r="E123" s="70"/>
      <c r="F123" s="356">
        <f>SUM(F115:F122)</f>
        <v>4000</v>
      </c>
      <c r="G123" s="70"/>
      <c r="H123" s="34"/>
      <c r="I123" s="70"/>
      <c r="J123" s="77">
        <f>SUM(J115:J122)</f>
        <v>73.1527777777778</v>
      </c>
      <c r="K123" s="60">
        <f>SUM(K115:K122)</f>
        <v>7.31527777777778</v>
      </c>
      <c r="L123" s="70"/>
      <c r="M123" s="291">
        <f>SUM(M115:M122)</f>
        <v>3514</v>
      </c>
      <c r="N123" s="138">
        <f>SUM(N115:N122)</f>
        <v>1597600</v>
      </c>
    </row>
    <row r="124" ht="15" customHeight="1" spans="1:14">
      <c r="A124" s="36"/>
      <c r="B124" s="301"/>
      <c r="E124" s="302"/>
      <c r="F124" s="302"/>
      <c r="G124" s="36"/>
      <c r="H124" s="39"/>
      <c r="I124" s="36"/>
      <c r="J124" s="166"/>
      <c r="K124" s="304"/>
      <c r="L124" s="36"/>
      <c r="N124" s="96"/>
    </row>
    <row r="125" customHeight="1" spans="1:14">
      <c r="A125" s="101">
        <v>1</v>
      </c>
      <c r="B125" s="81" t="s">
        <v>349</v>
      </c>
      <c r="C125" s="102" t="s">
        <v>350</v>
      </c>
      <c r="D125" s="120" t="s">
        <v>351</v>
      </c>
      <c r="E125" s="294" t="s">
        <v>352</v>
      </c>
      <c r="F125" s="294">
        <f>VLOOKUP(D125,'[3]9月（签字版）'!$D:$AD,27,0)</f>
        <v>60</v>
      </c>
      <c r="G125" s="17">
        <v>350</v>
      </c>
      <c r="H125" s="20">
        <f>3600/G125</f>
        <v>10.2857142857143</v>
      </c>
      <c r="I125" s="17">
        <v>11</v>
      </c>
      <c r="J125" s="50">
        <f t="shared" ref="J125:J133" si="27">F125/H125</f>
        <v>5.83333333333333</v>
      </c>
      <c r="K125" s="51">
        <f t="shared" ref="K125:K133" si="28">J125/10</f>
        <v>0.583333333333333</v>
      </c>
      <c r="L125" s="159" t="s">
        <v>353</v>
      </c>
      <c r="M125" s="319">
        <v>1540</v>
      </c>
      <c r="N125" s="142">
        <f>F125*M125</f>
        <v>92400</v>
      </c>
    </row>
    <row r="126" customHeight="1" spans="1:14">
      <c r="A126" s="106">
        <v>2</v>
      </c>
      <c r="B126" s="229"/>
      <c r="C126" s="111" t="s">
        <v>354</v>
      </c>
      <c r="D126" s="124" t="s">
        <v>355</v>
      </c>
      <c r="E126" s="296" t="s">
        <v>356</v>
      </c>
      <c r="F126" s="296">
        <f>VLOOKUP(D126,'[3]9月（签字版）'!$D:$AD,27,0)</f>
        <v>60</v>
      </c>
      <c r="G126" s="22">
        <v>350</v>
      </c>
      <c r="H126" s="25">
        <f t="shared" ref="H126:H133" si="29">3600/G126</f>
        <v>10.2857142857143</v>
      </c>
      <c r="I126" s="22">
        <v>11</v>
      </c>
      <c r="J126" s="53">
        <f t="shared" si="27"/>
        <v>5.83333333333333</v>
      </c>
      <c r="K126" s="54">
        <f t="shared" si="28"/>
        <v>0.583333333333332</v>
      </c>
      <c r="L126" s="163"/>
      <c r="M126" s="113">
        <v>410</v>
      </c>
      <c r="N126" s="133">
        <f>F126*M126</f>
        <v>24600</v>
      </c>
    </row>
    <row r="127" customHeight="1" spans="1:14">
      <c r="A127" s="106">
        <v>3</v>
      </c>
      <c r="B127" s="229"/>
      <c r="C127" s="111" t="s">
        <v>357</v>
      </c>
      <c r="D127" s="124" t="s">
        <v>358</v>
      </c>
      <c r="E127" s="296" t="s">
        <v>359</v>
      </c>
      <c r="F127" s="296">
        <f>VLOOKUP(D127,'[3]9月（签字版）'!$D:$AD,27,0)</f>
        <v>60</v>
      </c>
      <c r="G127" s="22">
        <v>350</v>
      </c>
      <c r="H127" s="25">
        <f t="shared" si="29"/>
        <v>10.2857142857143</v>
      </c>
      <c r="I127" s="22">
        <v>11</v>
      </c>
      <c r="J127" s="53">
        <f t="shared" si="27"/>
        <v>5.83333333333333</v>
      </c>
      <c r="K127" s="54">
        <f t="shared" si="28"/>
        <v>0.583333333333332</v>
      </c>
      <c r="L127" s="320"/>
      <c r="M127" s="113">
        <v>60</v>
      </c>
      <c r="N127" s="133">
        <f>F127*M127</f>
        <v>3600</v>
      </c>
    </row>
    <row r="128" customHeight="1" spans="1:14">
      <c r="A128" s="106">
        <v>4</v>
      </c>
      <c r="B128" s="229"/>
      <c r="C128" s="300" t="s">
        <v>360</v>
      </c>
      <c r="D128" s="296" t="s">
        <v>361</v>
      </c>
      <c r="E128" s="296" t="s">
        <v>362</v>
      </c>
      <c r="F128" s="296">
        <f>VLOOKUP(D128,'[3]9月（签字版）'!$D:$AD,27,0)</f>
        <v>15</v>
      </c>
      <c r="G128" s="22">
        <v>350</v>
      </c>
      <c r="H128" s="25">
        <f t="shared" si="29"/>
        <v>10.2857142857143</v>
      </c>
      <c r="I128" s="22">
        <v>11</v>
      </c>
      <c r="J128" s="53">
        <f t="shared" si="27"/>
        <v>1.45833333333333</v>
      </c>
      <c r="K128" s="54">
        <f t="shared" si="28"/>
        <v>0.145833333333333</v>
      </c>
      <c r="L128" s="82"/>
      <c r="M128" s="113">
        <v>1220</v>
      </c>
      <c r="N128" s="133">
        <f t="shared" ref="N128:N133" si="30">F128*M128</f>
        <v>18300</v>
      </c>
    </row>
    <row r="129" customHeight="1" spans="1:14">
      <c r="A129" s="106">
        <v>5</v>
      </c>
      <c r="B129" s="229"/>
      <c r="C129" s="300" t="s">
        <v>235</v>
      </c>
      <c r="D129" s="296" t="s">
        <v>363</v>
      </c>
      <c r="E129" s="296" t="s">
        <v>364</v>
      </c>
      <c r="F129" s="296">
        <f>VLOOKUP(D129,'[3]9月（签字版）'!$D:$AD,27,0)</f>
        <v>15</v>
      </c>
      <c r="G129" s="22">
        <v>350</v>
      </c>
      <c r="H129" s="25">
        <f t="shared" si="29"/>
        <v>10.2857142857143</v>
      </c>
      <c r="I129" s="22">
        <v>11</v>
      </c>
      <c r="J129" s="53">
        <f t="shared" si="27"/>
        <v>1.45833333333333</v>
      </c>
      <c r="K129" s="54">
        <f t="shared" si="28"/>
        <v>0.145833333333333</v>
      </c>
      <c r="L129" s="82"/>
      <c r="M129" s="175">
        <v>405</v>
      </c>
      <c r="N129" s="133">
        <f t="shared" si="30"/>
        <v>6075</v>
      </c>
    </row>
    <row r="130" customHeight="1" spans="1:14">
      <c r="A130" s="106">
        <v>6</v>
      </c>
      <c r="B130" s="229"/>
      <c r="C130" s="300" t="s">
        <v>365</v>
      </c>
      <c r="D130" s="296" t="s">
        <v>366</v>
      </c>
      <c r="E130" s="296" t="s">
        <v>367</v>
      </c>
      <c r="F130" s="296">
        <f>VLOOKUP(D130,'[3]9月（签字版）'!$D:$AD,27,0)</f>
        <v>15</v>
      </c>
      <c r="G130" s="22">
        <v>350</v>
      </c>
      <c r="H130" s="25">
        <f t="shared" si="29"/>
        <v>10.2857142857143</v>
      </c>
      <c r="I130" s="22">
        <v>11</v>
      </c>
      <c r="J130" s="53">
        <f t="shared" si="27"/>
        <v>1.45833333333333</v>
      </c>
      <c r="K130" s="54">
        <f t="shared" si="28"/>
        <v>0.145833333333333</v>
      </c>
      <c r="L130" s="82"/>
      <c r="M130" s="113">
        <v>64</v>
      </c>
      <c r="N130" s="133">
        <f t="shared" si="30"/>
        <v>960</v>
      </c>
    </row>
    <row r="131" customHeight="1" spans="1:14">
      <c r="A131" s="106">
        <v>7</v>
      </c>
      <c r="B131" s="229"/>
      <c r="C131" s="300" t="s">
        <v>368</v>
      </c>
      <c r="D131" s="296" t="s">
        <v>369</v>
      </c>
      <c r="E131" s="296" t="s">
        <v>370</v>
      </c>
      <c r="F131" s="296">
        <f>VLOOKUP(D131,'[3]9月（签字版）'!$D:$AD,27,0)</f>
        <v>150</v>
      </c>
      <c r="G131" s="22">
        <v>350</v>
      </c>
      <c r="H131" s="25">
        <f t="shared" si="29"/>
        <v>10.2857142857143</v>
      </c>
      <c r="I131" s="22">
        <v>11</v>
      </c>
      <c r="J131" s="53">
        <f t="shared" si="27"/>
        <v>14.5833333333333</v>
      </c>
      <c r="K131" s="54">
        <f t="shared" si="28"/>
        <v>1.45833333333333</v>
      </c>
      <c r="L131" s="29" t="s">
        <v>371</v>
      </c>
      <c r="M131" s="113">
        <v>1180</v>
      </c>
      <c r="N131" s="133">
        <f t="shared" si="30"/>
        <v>177000</v>
      </c>
    </row>
    <row r="132" customHeight="1" spans="1:14">
      <c r="A132" s="106">
        <v>8</v>
      </c>
      <c r="B132" s="229"/>
      <c r="C132" s="300" t="s">
        <v>372</v>
      </c>
      <c r="D132" s="296" t="s">
        <v>373</v>
      </c>
      <c r="E132" s="296" t="s">
        <v>374</v>
      </c>
      <c r="F132" s="296">
        <f>VLOOKUP(D132,'[3]9月（签字版）'!$D:$AD,27,0)</f>
        <v>200</v>
      </c>
      <c r="G132" s="22">
        <v>350</v>
      </c>
      <c r="H132" s="25">
        <f t="shared" si="29"/>
        <v>10.2857142857143</v>
      </c>
      <c r="I132" s="22">
        <v>11</v>
      </c>
      <c r="J132" s="53">
        <f t="shared" si="27"/>
        <v>19.4444444444444</v>
      </c>
      <c r="K132" s="54">
        <f t="shared" si="28"/>
        <v>1.94444444444444</v>
      </c>
      <c r="L132" s="163"/>
      <c r="M132" s="113">
        <v>410</v>
      </c>
      <c r="N132" s="133">
        <f t="shared" si="30"/>
        <v>82000</v>
      </c>
    </row>
    <row r="133" customHeight="1" spans="1:14">
      <c r="A133" s="106">
        <v>9</v>
      </c>
      <c r="B133" s="229"/>
      <c r="C133" s="300" t="s">
        <v>375</v>
      </c>
      <c r="D133" s="296" t="s">
        <v>376</v>
      </c>
      <c r="E133" s="296" t="s">
        <v>377</v>
      </c>
      <c r="F133" s="296">
        <f>VLOOKUP(D133,'[3]9月（签字版）'!$D:$AD,27,0)</f>
        <v>200</v>
      </c>
      <c r="G133" s="22">
        <v>350</v>
      </c>
      <c r="H133" s="25">
        <f t="shared" si="29"/>
        <v>10.2857142857143</v>
      </c>
      <c r="I133" s="22">
        <v>11</v>
      </c>
      <c r="J133" s="53">
        <f t="shared" si="27"/>
        <v>19.4444444444444</v>
      </c>
      <c r="K133" s="54">
        <f t="shared" si="28"/>
        <v>1.94444444444444</v>
      </c>
      <c r="L133" s="320"/>
      <c r="M133" s="113">
        <v>60</v>
      </c>
      <c r="N133" s="133">
        <f t="shared" si="30"/>
        <v>12000</v>
      </c>
    </row>
    <row r="134" customHeight="1" spans="1:14">
      <c r="A134" s="106"/>
      <c r="B134" s="229"/>
      <c r="C134" s="300" t="s">
        <v>378</v>
      </c>
      <c r="D134" s="296" t="s">
        <v>379</v>
      </c>
      <c r="E134" s="296"/>
      <c r="F134" s="296"/>
      <c r="G134" s="22"/>
      <c r="H134" s="25"/>
      <c r="I134" s="22"/>
      <c r="J134" s="53"/>
      <c r="K134" s="54"/>
      <c r="L134" s="29" t="s">
        <v>380</v>
      </c>
      <c r="M134" s="113"/>
      <c r="N134" s="133"/>
    </row>
    <row r="135" customHeight="1" spans="1:14">
      <c r="A135" s="106"/>
      <c r="B135" s="229"/>
      <c r="C135" s="300" t="s">
        <v>381</v>
      </c>
      <c r="D135" s="296" t="s">
        <v>382</v>
      </c>
      <c r="E135" s="296"/>
      <c r="F135" s="296"/>
      <c r="G135" s="22"/>
      <c r="H135" s="25"/>
      <c r="I135" s="22"/>
      <c r="J135" s="53"/>
      <c r="K135" s="54"/>
      <c r="L135" s="163"/>
      <c r="M135" s="113"/>
      <c r="N135" s="133"/>
    </row>
    <row r="136" customHeight="1" spans="1:14">
      <c r="A136" s="106"/>
      <c r="B136" s="229"/>
      <c r="C136" s="300" t="s">
        <v>383</v>
      </c>
      <c r="D136" s="296" t="s">
        <v>384</v>
      </c>
      <c r="E136" s="296"/>
      <c r="F136" s="296"/>
      <c r="G136" s="22"/>
      <c r="H136" s="25"/>
      <c r="I136" s="22"/>
      <c r="J136" s="53"/>
      <c r="K136" s="54"/>
      <c r="L136" s="320"/>
      <c r="M136" s="113"/>
      <c r="N136" s="133"/>
    </row>
    <row r="137" customHeight="1" spans="1:14">
      <c r="A137" s="106"/>
      <c r="B137" s="229"/>
      <c r="C137" s="300"/>
      <c r="D137" s="296"/>
      <c r="E137" s="296"/>
      <c r="F137" s="296"/>
      <c r="G137" s="22"/>
      <c r="H137" s="25"/>
      <c r="I137" s="22"/>
      <c r="J137" s="53"/>
      <c r="K137" s="54"/>
      <c r="L137" s="82"/>
      <c r="M137" s="113"/>
      <c r="N137" s="133"/>
    </row>
    <row r="138" customHeight="1" spans="1:14">
      <c r="A138" s="106"/>
      <c r="B138" s="229"/>
      <c r="C138" s="300"/>
      <c r="D138" s="296"/>
      <c r="E138" s="296"/>
      <c r="F138" s="296"/>
      <c r="G138" s="22"/>
      <c r="H138" s="25"/>
      <c r="I138" s="22"/>
      <c r="J138" s="53"/>
      <c r="K138" s="54"/>
      <c r="L138" s="82"/>
      <c r="M138" s="113"/>
      <c r="N138" s="133"/>
    </row>
    <row r="139" customHeight="1" spans="1:14">
      <c r="A139" s="106"/>
      <c r="B139" s="229"/>
      <c r="C139" s="300"/>
      <c r="D139" s="296"/>
      <c r="E139" s="296"/>
      <c r="F139" s="296"/>
      <c r="G139" s="22"/>
      <c r="H139" s="25"/>
      <c r="I139" s="22"/>
      <c r="J139" s="53"/>
      <c r="K139" s="54"/>
      <c r="L139" s="82"/>
      <c r="M139" s="113"/>
      <c r="N139" s="133"/>
    </row>
    <row r="140" customHeight="1" spans="1:14">
      <c r="A140" s="106">
        <v>10</v>
      </c>
      <c r="B140" s="229"/>
      <c r="C140" s="111"/>
      <c r="D140" s="124"/>
      <c r="E140" s="124"/>
      <c r="F140" s="296"/>
      <c r="G140" s="82"/>
      <c r="H140" s="82"/>
      <c r="I140" s="22"/>
      <c r="J140" s="82"/>
      <c r="K140" s="82"/>
      <c r="L140" s="82"/>
      <c r="M140" s="175"/>
      <c r="N140" s="133"/>
    </row>
    <row r="141" ht="30" customHeight="1" spans="1:14">
      <c r="A141" s="31" t="s">
        <v>183</v>
      </c>
      <c r="B141" s="32"/>
      <c r="C141" s="32"/>
      <c r="D141" s="32"/>
      <c r="E141" s="33"/>
      <c r="F141" s="70">
        <f>SUM(F125:F140)</f>
        <v>775</v>
      </c>
      <c r="G141" s="83"/>
      <c r="H141" s="83"/>
      <c r="I141" s="83"/>
      <c r="J141" s="83">
        <f>SUM(J125:J140)</f>
        <v>75.3472222222221</v>
      </c>
      <c r="K141" s="77">
        <f>SUM(K125:K140)</f>
        <v>7.53472222222221</v>
      </c>
      <c r="L141" s="83"/>
      <c r="M141" s="291"/>
      <c r="N141" s="138">
        <f>SUM(N125:N140)</f>
        <v>416935</v>
      </c>
    </row>
    <row r="142" ht="10" customHeight="1" spans="1:14">
      <c r="A142" s="154"/>
      <c r="B142" s="42"/>
      <c r="C142" s="43"/>
      <c r="D142" s="36"/>
      <c r="E142" s="36"/>
      <c r="F142" s="42"/>
      <c r="G142" s="42"/>
      <c r="H142" s="42"/>
      <c r="I142" s="42"/>
      <c r="J142" s="42"/>
      <c r="K142" s="42"/>
      <c r="L142" s="42"/>
      <c r="M142" s="139"/>
      <c r="N142" s="140"/>
    </row>
    <row r="143" customHeight="1" spans="1:14">
      <c r="A143" s="101">
        <v>1</v>
      </c>
      <c r="B143" s="85" t="s">
        <v>385</v>
      </c>
      <c r="C143" s="18" t="s">
        <v>386</v>
      </c>
      <c r="D143" s="17" t="s">
        <v>387</v>
      </c>
      <c r="E143" s="17" t="s">
        <v>388</v>
      </c>
      <c r="F143" s="294">
        <f>VLOOKUP(D143,'[3]9月（签字版）'!$D:$AD,27,0)</f>
        <v>1000</v>
      </c>
      <c r="G143" s="17">
        <v>111</v>
      </c>
      <c r="H143" s="20">
        <f t="shared" ref="H143:H150" si="31">3600/G143</f>
        <v>32.4324324324324</v>
      </c>
      <c r="I143" s="17">
        <v>15</v>
      </c>
      <c r="J143" s="50">
        <f t="shared" ref="J143:J150" si="32">F143/H143</f>
        <v>30.8333333333334</v>
      </c>
      <c r="K143" s="51">
        <f t="shared" ref="K143:K150" si="33">J143/10</f>
        <v>3.08333333333334</v>
      </c>
      <c r="L143" s="17"/>
      <c r="M143" s="289">
        <f>VLOOKUP(D143,[1]更新!$B$1:$E$65536,4,0)</f>
        <v>346.902654867257</v>
      </c>
      <c r="N143" s="142">
        <f t="shared" ref="N143:N175" si="34">F143*M143</f>
        <v>346902.654867257</v>
      </c>
    </row>
    <row r="144" customHeight="1" spans="1:14">
      <c r="A144" s="106">
        <v>2</v>
      </c>
      <c r="B144" s="86"/>
      <c r="C144" s="26" t="s">
        <v>389</v>
      </c>
      <c r="D144" s="22" t="s">
        <v>390</v>
      </c>
      <c r="E144" s="22" t="s">
        <v>391</v>
      </c>
      <c r="F144" s="296">
        <f>VLOOKUP(D144,'[3]9月（签字版）'!$D:$AD,27,0)</f>
        <v>1000</v>
      </c>
      <c r="G144" s="22">
        <v>96</v>
      </c>
      <c r="H144" s="25">
        <f t="shared" si="31"/>
        <v>37.5</v>
      </c>
      <c r="I144" s="22">
        <v>14</v>
      </c>
      <c r="J144" s="53">
        <f t="shared" si="32"/>
        <v>26.6666666666667</v>
      </c>
      <c r="K144" s="54">
        <f t="shared" si="33"/>
        <v>2.66666666666667</v>
      </c>
      <c r="L144" s="22"/>
      <c r="M144" s="175">
        <f>VLOOKUP(D144,[1]更新!$B$1:$E$65536,4,0)</f>
        <v>288.761061946903</v>
      </c>
      <c r="N144" s="133">
        <f t="shared" si="34"/>
        <v>288761.061946903</v>
      </c>
    </row>
    <row r="145" ht="30" customHeight="1" spans="1:14">
      <c r="A145" s="272" t="s">
        <v>183</v>
      </c>
      <c r="B145" s="70"/>
      <c r="C145" s="70"/>
      <c r="D145" s="70"/>
      <c r="E145" s="70"/>
      <c r="F145" s="70">
        <f>SUM(F143:F144)</f>
        <v>2000</v>
      </c>
      <c r="G145" s="70"/>
      <c r="H145" s="70"/>
      <c r="I145" s="70"/>
      <c r="J145" s="70"/>
      <c r="K145" s="77">
        <f>SUM(K143:K144)</f>
        <v>5.75</v>
      </c>
      <c r="L145" s="70"/>
      <c r="M145" s="291"/>
      <c r="N145" s="138">
        <f>SUM(N143:N144)</f>
        <v>635663.716814159</v>
      </c>
    </row>
    <row r="146" ht="10" customHeight="1" spans="1:14">
      <c r="A146" s="117"/>
      <c r="B146" s="42"/>
      <c r="C146" s="43"/>
      <c r="D146" s="36"/>
      <c r="E146" s="36"/>
      <c r="F146" s="42"/>
      <c r="G146" s="42"/>
      <c r="H146" s="42"/>
      <c r="I146" s="42"/>
      <c r="J146" s="42"/>
      <c r="K146" s="42"/>
      <c r="L146" s="42"/>
      <c r="M146" s="139"/>
      <c r="N146" s="140"/>
    </row>
    <row r="147" customHeight="1" spans="1:14">
      <c r="A147" s="101">
        <v>1</v>
      </c>
      <c r="B147" s="73" t="s">
        <v>392</v>
      </c>
      <c r="C147" s="102" t="s">
        <v>393</v>
      </c>
      <c r="D147" s="120" t="s">
        <v>394</v>
      </c>
      <c r="E147" s="120" t="s">
        <v>395</v>
      </c>
      <c r="F147" s="294">
        <f>VLOOKUP(D147,'[3]9月（签字版）'!$D:$AD,27,0)</f>
        <v>150</v>
      </c>
      <c r="G147" s="17">
        <f>VLOOKUP(D147,产能分析表6月!D:G,4,0)</f>
        <v>75</v>
      </c>
      <c r="H147" s="20">
        <f t="shared" si="31"/>
        <v>48</v>
      </c>
      <c r="I147" s="17">
        <f>VLOOKUP(D147,产能分析表6月!D:I,6,0)</f>
        <v>14</v>
      </c>
      <c r="J147" s="50">
        <f t="shared" si="32"/>
        <v>3.125</v>
      </c>
      <c r="K147" s="51">
        <f t="shared" si="33"/>
        <v>0.3125</v>
      </c>
      <c r="L147" s="17"/>
      <c r="M147" s="289">
        <f>VLOOKUP(D147,[1]更新!$B$1:$E$65536,4,0)</f>
        <v>340.61</v>
      </c>
      <c r="N147" s="142">
        <f t="shared" si="34"/>
        <v>51091.5</v>
      </c>
    </row>
    <row r="148" customHeight="1" spans="1:14">
      <c r="A148" s="106">
        <v>2</v>
      </c>
      <c r="B148" s="74"/>
      <c r="C148" s="111" t="s">
        <v>396</v>
      </c>
      <c r="D148" s="124" t="s">
        <v>397</v>
      </c>
      <c r="E148" s="124" t="s">
        <v>398</v>
      </c>
      <c r="F148" s="296">
        <f>VLOOKUP(D148,'[3]9月（签字版）'!$D:$AD,27,0)</f>
        <v>500</v>
      </c>
      <c r="G148" s="22">
        <f>VLOOKUP(D148,产能分析表6月!D:G,4,0)</f>
        <v>52</v>
      </c>
      <c r="H148" s="25">
        <f t="shared" si="31"/>
        <v>69.2307692307692</v>
      </c>
      <c r="I148" s="22">
        <f>VLOOKUP(D148,产能分析表6月!D:I,6,0)</f>
        <v>11</v>
      </c>
      <c r="J148" s="53">
        <f t="shared" si="32"/>
        <v>7.22222222222223</v>
      </c>
      <c r="K148" s="54">
        <f t="shared" si="33"/>
        <v>0.722222222222223</v>
      </c>
      <c r="L148" s="22"/>
      <c r="M148" s="175">
        <f>VLOOKUP(D148,[1]更新!$B$1:$E$65536,4,0)</f>
        <v>110.45</v>
      </c>
      <c r="N148" s="133">
        <f t="shared" si="34"/>
        <v>55225</v>
      </c>
    </row>
    <row r="149" customHeight="1" spans="1:14">
      <c r="A149" s="106">
        <v>3</v>
      </c>
      <c r="B149" s="74"/>
      <c r="C149" s="111" t="s">
        <v>399</v>
      </c>
      <c r="D149" s="124" t="s">
        <v>400</v>
      </c>
      <c r="E149" s="124" t="s">
        <v>401</v>
      </c>
      <c r="F149" s="296">
        <f>VLOOKUP(D149,'[3]9月（签字版）'!$D:$AD,27,0)</f>
        <v>500</v>
      </c>
      <c r="G149" s="22">
        <f>VLOOKUP(D149,产能分析表6月!D:G,4,0)</f>
        <v>52</v>
      </c>
      <c r="H149" s="25">
        <f t="shared" si="31"/>
        <v>69.2307692307692</v>
      </c>
      <c r="I149" s="22">
        <f>VLOOKUP(D149,产能分析表6月!D:I,6,0)</f>
        <v>11</v>
      </c>
      <c r="J149" s="53">
        <f t="shared" si="32"/>
        <v>7.22222222222223</v>
      </c>
      <c r="K149" s="54">
        <f t="shared" si="33"/>
        <v>0.722222222222223</v>
      </c>
      <c r="L149" s="22"/>
      <c r="M149" s="175">
        <f>VLOOKUP(D149,[1]更新!$B$1:$E$65536,4,0)</f>
        <v>102.83</v>
      </c>
      <c r="N149" s="133">
        <f t="shared" si="34"/>
        <v>51415</v>
      </c>
    </row>
    <row r="150" customHeight="1" spans="1:14">
      <c r="A150" s="106">
        <v>4</v>
      </c>
      <c r="B150" s="74"/>
      <c r="C150" s="111" t="s">
        <v>402</v>
      </c>
      <c r="D150" s="124" t="s">
        <v>403</v>
      </c>
      <c r="E150" s="124" t="s">
        <v>404</v>
      </c>
      <c r="F150" s="296">
        <f>VLOOKUP(D150,'[3]9月（签字版）'!$D:$AD,27,0)</f>
        <v>500</v>
      </c>
      <c r="G150" s="22">
        <f>VLOOKUP(D150,产能分析表6月!D:G,4,0)</f>
        <v>52</v>
      </c>
      <c r="H150" s="25">
        <f t="shared" si="31"/>
        <v>69.2307692307692</v>
      </c>
      <c r="I150" s="22">
        <f>VLOOKUP(D150,产能分析表6月!D:I,6,0)</f>
        <v>11</v>
      </c>
      <c r="J150" s="53">
        <f t="shared" si="32"/>
        <v>7.22222222222223</v>
      </c>
      <c r="K150" s="54">
        <f t="shared" si="33"/>
        <v>0.722222222222223</v>
      </c>
      <c r="L150" s="22"/>
      <c r="M150" s="175">
        <f>VLOOKUP(D150,[1]更新!$B$1:$E$65536,4,0)</f>
        <v>113.57</v>
      </c>
      <c r="N150" s="133">
        <f t="shared" si="34"/>
        <v>56785</v>
      </c>
    </row>
    <row r="151" customHeight="1" spans="1:14">
      <c r="A151" s="106">
        <v>5</v>
      </c>
      <c r="B151" s="74"/>
      <c r="C151" s="111" t="s">
        <v>405</v>
      </c>
      <c r="D151" s="124" t="s">
        <v>406</v>
      </c>
      <c r="E151" s="124" t="s">
        <v>407</v>
      </c>
      <c r="F151" s="296">
        <f>VLOOKUP(D151,'[3]9月（签字版）'!$D:$AD,27,0)</f>
        <v>1200</v>
      </c>
      <c r="G151" s="22">
        <f>VLOOKUP(D151,产能分析表6月!D:G,4,0)</f>
        <v>0</v>
      </c>
      <c r="H151" s="25"/>
      <c r="I151" s="22">
        <f>VLOOKUP(D151,产能分析表6月!D:I,6,0)</f>
        <v>0</v>
      </c>
      <c r="J151" s="53"/>
      <c r="K151" s="54"/>
      <c r="L151" s="22"/>
      <c r="M151" s="175">
        <f>VLOOKUP(D151,[1]更新!$B$1:$E$65536,4,0)</f>
        <v>9.22</v>
      </c>
      <c r="N151" s="133">
        <f t="shared" si="34"/>
        <v>11064</v>
      </c>
    </row>
    <row r="152" customHeight="1" spans="1:14">
      <c r="A152" s="106">
        <v>6</v>
      </c>
      <c r="B152" s="74"/>
      <c r="C152" s="111" t="s">
        <v>393</v>
      </c>
      <c r="D152" s="124" t="s">
        <v>408</v>
      </c>
      <c r="E152" s="124" t="s">
        <v>409</v>
      </c>
      <c r="F152" s="296">
        <f>VLOOKUP(D152,'[3]9月（签字版）'!$D:$AD,27,0)</f>
        <v>150</v>
      </c>
      <c r="G152" s="22">
        <f>VLOOKUP(D152,产能分析表6月!D:G,4,0)</f>
        <v>75</v>
      </c>
      <c r="H152" s="25">
        <f t="shared" ref="H152:H175" si="35">3600/G152</f>
        <v>48</v>
      </c>
      <c r="I152" s="22">
        <f>VLOOKUP(D152,产能分析表6月!D:I,6,0)</f>
        <v>14</v>
      </c>
      <c r="J152" s="53">
        <f t="shared" ref="J152:J175" si="36">F152/H152</f>
        <v>3.125</v>
      </c>
      <c r="K152" s="54">
        <f t="shared" ref="K152:K175" si="37">J152/10</f>
        <v>0.3125</v>
      </c>
      <c r="L152" s="22"/>
      <c r="M152" s="175">
        <f>VLOOKUP(D152,[1]更新!$B$1:$E$65536,4,0)</f>
        <v>341.93</v>
      </c>
      <c r="N152" s="133">
        <f t="shared" si="34"/>
        <v>51289.5</v>
      </c>
    </row>
    <row r="153" customHeight="1" spans="1:14">
      <c r="A153" s="106">
        <v>7</v>
      </c>
      <c r="B153" s="74"/>
      <c r="C153" s="111" t="s">
        <v>410</v>
      </c>
      <c r="D153" s="305" t="s">
        <v>411</v>
      </c>
      <c r="E153" s="124" t="s">
        <v>412</v>
      </c>
      <c r="F153" s="296">
        <f>VLOOKUP(D153,'[3]9月（签字版）'!$D:$AD,27,0)</f>
        <v>450</v>
      </c>
      <c r="G153" s="22">
        <f>VLOOKUP(D153,产能分析表6月!D:G,4,0)</f>
        <v>128</v>
      </c>
      <c r="H153" s="25">
        <f t="shared" si="35"/>
        <v>28.125</v>
      </c>
      <c r="I153" s="22">
        <f>VLOOKUP(D153,产能分析表6月!D:I,6,0)</f>
        <v>15</v>
      </c>
      <c r="J153" s="53">
        <f t="shared" si="36"/>
        <v>16</v>
      </c>
      <c r="K153" s="54">
        <f t="shared" si="37"/>
        <v>1.6</v>
      </c>
      <c r="L153" s="22"/>
      <c r="M153" s="175">
        <f>VLOOKUP(D153,[1]更新!$B$1:$E$65536,4,0)</f>
        <v>1415.2</v>
      </c>
      <c r="N153" s="133">
        <f t="shared" si="34"/>
        <v>636840</v>
      </c>
    </row>
    <row r="154" customHeight="1" spans="1:14">
      <c r="A154" s="106">
        <v>8</v>
      </c>
      <c r="B154" s="74"/>
      <c r="C154" s="111" t="s">
        <v>413</v>
      </c>
      <c r="D154" s="305" t="s">
        <v>414</v>
      </c>
      <c r="E154" s="124" t="s">
        <v>415</v>
      </c>
      <c r="F154" s="296">
        <f>VLOOKUP(D154,'[3]9月（签字版）'!$D:$AD,27,0)</f>
        <v>500</v>
      </c>
      <c r="G154" s="22">
        <f>VLOOKUP(D154,产能分析表6月!D:G,4,0)</f>
        <v>52</v>
      </c>
      <c r="H154" s="25">
        <f t="shared" si="35"/>
        <v>69.2307692307692</v>
      </c>
      <c r="I154" s="22">
        <f>VLOOKUP(D154,产能分析表6月!D:I,6,0)</f>
        <v>11</v>
      </c>
      <c r="J154" s="53">
        <f t="shared" si="36"/>
        <v>7.22222222222223</v>
      </c>
      <c r="K154" s="54">
        <f t="shared" si="37"/>
        <v>0.722222222222223</v>
      </c>
      <c r="L154" s="22"/>
      <c r="M154" s="175">
        <f>VLOOKUP(D154,[1]更新!$B$1:$E$65536,4,0)</f>
        <v>156.37</v>
      </c>
      <c r="N154" s="133">
        <f t="shared" si="34"/>
        <v>78185</v>
      </c>
    </row>
    <row r="155" customHeight="1" spans="1:14">
      <c r="A155" s="106">
        <v>9</v>
      </c>
      <c r="B155" s="74"/>
      <c r="C155" s="111" t="s">
        <v>416</v>
      </c>
      <c r="D155" s="305" t="s">
        <v>417</v>
      </c>
      <c r="E155" s="124" t="s">
        <v>418</v>
      </c>
      <c r="F155" s="296">
        <f>VLOOKUP(D155,'[3]9月（签字版）'!$D:$AD,27,0)</f>
        <v>450</v>
      </c>
      <c r="G155" s="22">
        <f>VLOOKUP(D155,产能分析表6月!D:G,4,0)</f>
        <v>52</v>
      </c>
      <c r="H155" s="25">
        <f t="shared" si="35"/>
        <v>69.2307692307692</v>
      </c>
      <c r="I155" s="22">
        <f>VLOOKUP(D155,产能分析表6月!D:I,6,0)</f>
        <v>11</v>
      </c>
      <c r="J155" s="53">
        <f t="shared" si="36"/>
        <v>6.5</v>
      </c>
      <c r="K155" s="54">
        <f t="shared" si="37"/>
        <v>0.65</v>
      </c>
      <c r="L155" s="22"/>
      <c r="M155" s="175">
        <f>VLOOKUP(D155,[1]更新!$B$1:$E$65536,4,0)</f>
        <v>150.22</v>
      </c>
      <c r="N155" s="133">
        <f t="shared" si="34"/>
        <v>67599</v>
      </c>
    </row>
    <row r="156" customHeight="1" spans="1:14">
      <c r="A156" s="106">
        <v>10</v>
      </c>
      <c r="B156" s="74"/>
      <c r="C156" s="111" t="s">
        <v>419</v>
      </c>
      <c r="D156" s="305" t="s">
        <v>420</v>
      </c>
      <c r="E156" s="124" t="s">
        <v>421</v>
      </c>
      <c r="F156" s="296">
        <f>VLOOKUP(D156,'[3]9月（签字版）'!$D:$AD,27,0)</f>
        <v>450</v>
      </c>
      <c r="G156" s="22">
        <f>VLOOKUP(D156,产能分析表6月!D:G,4,0)</f>
        <v>52</v>
      </c>
      <c r="H156" s="25">
        <f t="shared" si="35"/>
        <v>69.2307692307692</v>
      </c>
      <c r="I156" s="22">
        <f>VLOOKUP(D156,产能分析表6月!D:I,6,0)</f>
        <v>11</v>
      </c>
      <c r="J156" s="53">
        <f t="shared" si="36"/>
        <v>6.5</v>
      </c>
      <c r="K156" s="54">
        <f t="shared" si="37"/>
        <v>0.65</v>
      </c>
      <c r="L156" s="22"/>
      <c r="M156" s="175">
        <f>VLOOKUP(D156,[1]更新!$B$1:$E$65536,4,0)</f>
        <v>119.09</v>
      </c>
      <c r="N156" s="133">
        <f t="shared" si="34"/>
        <v>53590.5</v>
      </c>
    </row>
    <row r="157" customHeight="1" spans="1:14">
      <c r="A157" s="106">
        <v>11</v>
      </c>
      <c r="B157" s="74"/>
      <c r="C157" s="111" t="s">
        <v>410</v>
      </c>
      <c r="D157" s="306" t="s">
        <v>422</v>
      </c>
      <c r="E157" s="124" t="s">
        <v>423</v>
      </c>
      <c r="F157" s="296">
        <f>VLOOKUP(D157,'[3]9月（签字版）'!$D:$AD,27,0)</f>
        <v>50</v>
      </c>
      <c r="G157" s="22">
        <f>VLOOKUP(D157,产能分析表6月!D:G,4,0)</f>
        <v>128</v>
      </c>
      <c r="H157" s="25">
        <f t="shared" si="35"/>
        <v>28.125</v>
      </c>
      <c r="I157" s="22">
        <f>VLOOKUP(D157,产能分析表6月!D:I,6,0)</f>
        <v>15</v>
      </c>
      <c r="J157" s="53">
        <f t="shared" si="36"/>
        <v>1.77777777777778</v>
      </c>
      <c r="K157" s="54">
        <f t="shared" si="37"/>
        <v>0.177777777777778</v>
      </c>
      <c r="L157" s="22"/>
      <c r="M157" s="175">
        <f>VLOOKUP(D157,[1]更新!$B$1:$E$65536,4,0)</f>
        <v>1350.54</v>
      </c>
      <c r="N157" s="133">
        <f t="shared" si="34"/>
        <v>67527</v>
      </c>
    </row>
    <row r="158" customHeight="1" spans="1:14">
      <c r="A158" s="106">
        <v>12</v>
      </c>
      <c r="B158" s="74"/>
      <c r="C158" s="111" t="s">
        <v>424</v>
      </c>
      <c r="D158" s="306" t="s">
        <v>425</v>
      </c>
      <c r="E158" s="124" t="s">
        <v>426</v>
      </c>
      <c r="F158" s="296">
        <f>VLOOKUP(D158,'[3]9月（签字版）'!$D:$AD,27,0)</f>
        <v>100</v>
      </c>
      <c r="G158" s="22">
        <f>VLOOKUP(D158,产能分析表6月!D:G,4,0)</f>
        <v>52</v>
      </c>
      <c r="H158" s="25">
        <f t="shared" si="35"/>
        <v>69.2307692307692</v>
      </c>
      <c r="I158" s="22">
        <f>VLOOKUP(D158,产能分析表6月!D:I,6,0)</f>
        <v>11</v>
      </c>
      <c r="J158" s="53">
        <f t="shared" si="36"/>
        <v>1.44444444444445</v>
      </c>
      <c r="K158" s="54">
        <f t="shared" si="37"/>
        <v>0.144444444444445</v>
      </c>
      <c r="L158" s="22"/>
      <c r="M158" s="175">
        <f>VLOOKUP(D158,[1]更新!$B$1:$E$65536,4,0)</f>
        <v>106.42</v>
      </c>
      <c r="N158" s="133">
        <f t="shared" si="34"/>
        <v>10642</v>
      </c>
    </row>
    <row r="159" customHeight="1" spans="1:14">
      <c r="A159" s="106">
        <v>13</v>
      </c>
      <c r="B159" s="74"/>
      <c r="C159" s="111" t="s">
        <v>427</v>
      </c>
      <c r="D159" s="306" t="s">
        <v>428</v>
      </c>
      <c r="E159" s="124" t="s">
        <v>429</v>
      </c>
      <c r="F159" s="296">
        <f>VLOOKUP(D159,'[3]9月（签字版）'!$D:$AD,27,0)</f>
        <v>50</v>
      </c>
      <c r="G159" s="22">
        <f>VLOOKUP(D159,产能分析表6月!D:G,4,0)</f>
        <v>52</v>
      </c>
      <c r="H159" s="25">
        <f t="shared" si="35"/>
        <v>69.2307692307692</v>
      </c>
      <c r="I159" s="22">
        <f>VLOOKUP(D159,产能分析表6月!D:I,6,0)</f>
        <v>11</v>
      </c>
      <c r="J159" s="53">
        <f t="shared" si="36"/>
        <v>0.722222222222223</v>
      </c>
      <c r="K159" s="54">
        <f t="shared" si="37"/>
        <v>0.0722222222222223</v>
      </c>
      <c r="L159" s="22"/>
      <c r="M159" s="175">
        <f>VLOOKUP(D159,[1]更新!$B$1:$E$65536,4,0)</f>
        <v>113.93</v>
      </c>
      <c r="N159" s="133">
        <f t="shared" si="34"/>
        <v>5696.5</v>
      </c>
    </row>
    <row r="160" customHeight="1" spans="1:14">
      <c r="A160" s="106">
        <v>14</v>
      </c>
      <c r="B160" s="74"/>
      <c r="C160" s="111" t="s">
        <v>430</v>
      </c>
      <c r="D160" s="22" t="s">
        <v>431</v>
      </c>
      <c r="E160" s="124" t="s">
        <v>432</v>
      </c>
      <c r="F160" s="296">
        <f>VLOOKUP(D160,'[3]9月（签字版）'!$D:$AD,27,0)</f>
        <v>0</v>
      </c>
      <c r="G160" s="22">
        <f>VLOOKUP(D160,产能分析表6月!D:G,4,0)</f>
        <v>52</v>
      </c>
      <c r="H160" s="25">
        <f t="shared" si="35"/>
        <v>69.2307692307692</v>
      </c>
      <c r="I160" s="22">
        <f>VLOOKUP(D160,产能分析表6月!D:I,6,0)</f>
        <v>11</v>
      </c>
      <c r="J160" s="53">
        <f t="shared" si="36"/>
        <v>0</v>
      </c>
      <c r="K160" s="54">
        <f t="shared" si="37"/>
        <v>0</v>
      </c>
      <c r="L160" s="22"/>
      <c r="M160" s="175">
        <f>VLOOKUP(D160,[1]更新!$B$1:$E$65536,4,0)</f>
        <v>0</v>
      </c>
      <c r="N160" s="133">
        <f t="shared" si="34"/>
        <v>0</v>
      </c>
    </row>
    <row r="161" customHeight="1" spans="1:14">
      <c r="A161" s="106">
        <v>15</v>
      </c>
      <c r="B161" s="74"/>
      <c r="C161" s="111" t="s">
        <v>433</v>
      </c>
      <c r="D161" s="307" t="s">
        <v>434</v>
      </c>
      <c r="E161" s="124" t="s">
        <v>435</v>
      </c>
      <c r="F161" s="296">
        <f>VLOOKUP(D161,'[3]9月（签字版）'!$D:$AD,27,0)</f>
        <v>150</v>
      </c>
      <c r="G161" s="22">
        <f>VLOOKUP(D161,产能分析表6月!D:G,4,0)</f>
        <v>112</v>
      </c>
      <c r="H161" s="25">
        <f t="shared" si="35"/>
        <v>32.1428571428571</v>
      </c>
      <c r="I161" s="22">
        <f>VLOOKUP(D161,产能分析表6月!D:I,6,0)</f>
        <v>14</v>
      </c>
      <c r="J161" s="53">
        <f t="shared" si="36"/>
        <v>4.66666666666667</v>
      </c>
      <c r="K161" s="54">
        <f t="shared" si="37"/>
        <v>0.466666666666667</v>
      </c>
      <c r="L161" s="22"/>
      <c r="M161" s="175">
        <f>VLOOKUP(D161,[1]更新!$B$1:$E$65536,4,0)</f>
        <v>348.79</v>
      </c>
      <c r="N161" s="133">
        <f t="shared" si="34"/>
        <v>52318.5</v>
      </c>
    </row>
    <row r="162" customHeight="1" spans="1:14">
      <c r="A162" s="106">
        <v>16</v>
      </c>
      <c r="B162" s="74"/>
      <c r="C162" s="111" t="s">
        <v>433</v>
      </c>
      <c r="D162" s="308" t="s">
        <v>436</v>
      </c>
      <c r="E162" s="124" t="s">
        <v>437</v>
      </c>
      <c r="F162" s="296">
        <f>VLOOKUP(D162,'[3]9月（签字版）'!$D:$AD,27,0)</f>
        <v>0</v>
      </c>
      <c r="G162" s="22">
        <f>VLOOKUP(D162,产能分析表6月!D:G,4,0)</f>
        <v>112</v>
      </c>
      <c r="H162" s="25">
        <f t="shared" si="35"/>
        <v>32.1428571428571</v>
      </c>
      <c r="I162" s="22">
        <f>VLOOKUP(D162,产能分析表6月!D:I,6,0)</f>
        <v>14</v>
      </c>
      <c r="J162" s="53">
        <f t="shared" si="36"/>
        <v>0</v>
      </c>
      <c r="K162" s="54">
        <f t="shared" si="37"/>
        <v>0</v>
      </c>
      <c r="L162" s="22"/>
      <c r="M162" s="175">
        <f>VLOOKUP(D162,[1]更新!$B$1:$E$65536,4,0)</f>
        <v>1001.42</v>
      </c>
      <c r="N162" s="133">
        <f t="shared" si="34"/>
        <v>0</v>
      </c>
    </row>
    <row r="163" customHeight="1" spans="1:14">
      <c r="A163" s="106">
        <v>17</v>
      </c>
      <c r="B163" s="74"/>
      <c r="C163" s="111" t="s">
        <v>438</v>
      </c>
      <c r="D163" s="308" t="s">
        <v>439</v>
      </c>
      <c r="E163" s="124" t="s">
        <v>440</v>
      </c>
      <c r="F163" s="296">
        <f>VLOOKUP(D163,'[3]9月（签字版）'!$D:$AD,27,0)</f>
        <v>150</v>
      </c>
      <c r="G163" s="22">
        <f>VLOOKUP(D163,产能分析表6月!D:G,4,0)</f>
        <v>52</v>
      </c>
      <c r="H163" s="25">
        <f t="shared" si="35"/>
        <v>69.2307692307692</v>
      </c>
      <c r="I163" s="22">
        <f>VLOOKUP(D163,产能分析表6月!D:I,6,0)</f>
        <v>11</v>
      </c>
      <c r="J163" s="53">
        <f t="shared" si="36"/>
        <v>2.16666666666667</v>
      </c>
      <c r="K163" s="54">
        <f t="shared" si="37"/>
        <v>0.216666666666667</v>
      </c>
      <c r="L163" s="22"/>
      <c r="M163" s="175">
        <f>VLOOKUP(D163,[1]更新!$B$1:$E$65536,4,0)</f>
        <v>148</v>
      </c>
      <c r="N163" s="133">
        <f t="shared" si="34"/>
        <v>22200</v>
      </c>
    </row>
    <row r="164" customHeight="1" spans="1:14">
      <c r="A164" s="106">
        <v>18</v>
      </c>
      <c r="B164" s="74"/>
      <c r="C164" s="111" t="s">
        <v>441</v>
      </c>
      <c r="D164" s="308" t="s">
        <v>442</v>
      </c>
      <c r="E164" s="124" t="s">
        <v>443</v>
      </c>
      <c r="F164" s="296">
        <f>VLOOKUP(D164,'[3]9月（签字版）'!$D:$AD,27,0)</f>
        <v>0</v>
      </c>
      <c r="G164" s="22">
        <f>VLOOKUP(D164,产能分析表6月!D:G,4,0)</f>
        <v>52</v>
      </c>
      <c r="H164" s="25">
        <f t="shared" si="35"/>
        <v>69.2307692307692</v>
      </c>
      <c r="I164" s="22">
        <f>VLOOKUP(D164,产能分析表6月!D:I,6,0)</f>
        <v>11</v>
      </c>
      <c r="J164" s="53">
        <f t="shared" si="36"/>
        <v>0</v>
      </c>
      <c r="K164" s="54">
        <f t="shared" si="37"/>
        <v>0</v>
      </c>
      <c r="L164" s="22"/>
      <c r="M164" s="175">
        <f>VLOOKUP(D164,[1]更新!$B$1:$E$65536,4,0)</f>
        <v>148</v>
      </c>
      <c r="N164" s="133">
        <f t="shared" si="34"/>
        <v>0</v>
      </c>
    </row>
    <row r="165" customHeight="1" spans="1:14">
      <c r="A165" s="106">
        <v>19</v>
      </c>
      <c r="B165" s="74"/>
      <c r="C165" s="111" t="s">
        <v>444</v>
      </c>
      <c r="D165" s="308" t="s">
        <v>445</v>
      </c>
      <c r="E165" s="124" t="s">
        <v>446</v>
      </c>
      <c r="F165" s="296">
        <f>VLOOKUP(D165,'[3]9月（签字版）'!$D:$AD,27,0)</f>
        <v>0</v>
      </c>
      <c r="G165" s="22">
        <f>VLOOKUP(D165,产能分析表6月!D:G,4,0)</f>
        <v>52</v>
      </c>
      <c r="H165" s="25">
        <f t="shared" si="35"/>
        <v>69.2307692307692</v>
      </c>
      <c r="I165" s="22">
        <f>VLOOKUP(D165,产能分析表6月!D:I,6,0)</f>
        <v>11</v>
      </c>
      <c r="J165" s="53">
        <f t="shared" si="36"/>
        <v>0</v>
      </c>
      <c r="K165" s="54">
        <f t="shared" si="37"/>
        <v>0</v>
      </c>
      <c r="L165" s="22"/>
      <c r="M165" s="175">
        <f>VLOOKUP(D165,[1]更新!$B$1:$E$65536,4,0)</f>
        <v>104</v>
      </c>
      <c r="N165" s="133">
        <f t="shared" si="34"/>
        <v>0</v>
      </c>
    </row>
    <row r="166" customHeight="1" spans="1:14">
      <c r="A166" s="106">
        <v>20</v>
      </c>
      <c r="B166" s="74"/>
      <c r="C166" s="111" t="s">
        <v>447</v>
      </c>
      <c r="D166" s="307" t="s">
        <v>448</v>
      </c>
      <c r="E166" s="124" t="s">
        <v>449</v>
      </c>
      <c r="F166" s="296">
        <f>VLOOKUP(D166,'[3]9月（签字版）'!$D:$AD,27,0)</f>
        <v>150</v>
      </c>
      <c r="G166" s="22">
        <f>VLOOKUP(D166,产能分析表6月!D:G,4,0)</f>
        <v>52</v>
      </c>
      <c r="H166" s="25">
        <f t="shared" si="35"/>
        <v>69.2307692307692</v>
      </c>
      <c r="I166" s="22">
        <f>VLOOKUP(D166,产能分析表6月!D:I,6,0)</f>
        <v>11</v>
      </c>
      <c r="J166" s="53">
        <f t="shared" si="36"/>
        <v>2.16666666666667</v>
      </c>
      <c r="K166" s="54">
        <f t="shared" si="37"/>
        <v>0.216666666666667</v>
      </c>
      <c r="L166" s="22"/>
      <c r="M166" s="175">
        <f>VLOOKUP(D166,[1]更新!$B$1:$E$65536,4,0)</f>
        <v>106</v>
      </c>
      <c r="N166" s="133">
        <f t="shared" si="34"/>
        <v>15900</v>
      </c>
    </row>
    <row r="167" customHeight="1" spans="1:14">
      <c r="A167" s="106">
        <v>21</v>
      </c>
      <c r="B167" s="74"/>
      <c r="C167" s="111" t="s">
        <v>450</v>
      </c>
      <c r="D167" s="307" t="s">
        <v>451</v>
      </c>
      <c r="E167" s="124" t="s">
        <v>452</v>
      </c>
      <c r="F167" s="296">
        <f>VLOOKUP(D167,'[3]9月（签字版）'!$D:$AD,27,0)</f>
        <v>150</v>
      </c>
      <c r="G167" s="22">
        <f>VLOOKUP(D167,产能分析表6月!D:G,4,0)</f>
        <v>52</v>
      </c>
      <c r="H167" s="25">
        <f t="shared" si="35"/>
        <v>69.2307692307692</v>
      </c>
      <c r="I167" s="22">
        <f>VLOOKUP(D167,产能分析表6月!D:I,6,0)</f>
        <v>11</v>
      </c>
      <c r="J167" s="53">
        <f t="shared" si="36"/>
        <v>2.16666666666667</v>
      </c>
      <c r="K167" s="54">
        <f t="shared" si="37"/>
        <v>0.216666666666667</v>
      </c>
      <c r="L167" s="22"/>
      <c r="M167" s="175">
        <f>VLOOKUP(D167,[1]更新!$B$1:$E$65536,4,0)</f>
        <v>110</v>
      </c>
      <c r="N167" s="133">
        <f t="shared" si="34"/>
        <v>16500</v>
      </c>
    </row>
    <row r="168" customHeight="1" spans="1:14">
      <c r="A168" s="106">
        <v>22</v>
      </c>
      <c r="B168" s="74"/>
      <c r="C168" s="309" t="s">
        <v>453</v>
      </c>
      <c r="D168" s="124" t="s">
        <v>454</v>
      </c>
      <c r="E168" s="124" t="s">
        <v>455</v>
      </c>
      <c r="F168" s="296">
        <f>VLOOKUP(D168,'[3]9月（签字版）'!$D:$AD,27,0)</f>
        <v>50</v>
      </c>
      <c r="G168" s="22">
        <f>VLOOKUP(D168,产能分析表6月!D:G,4,0)</f>
        <v>75</v>
      </c>
      <c r="H168" s="25">
        <f t="shared" si="35"/>
        <v>48</v>
      </c>
      <c r="I168" s="22">
        <f>VLOOKUP(D168,产能分析表6月!D:I,6,0)</f>
        <v>14</v>
      </c>
      <c r="J168" s="53">
        <f t="shared" si="36"/>
        <v>1.04166666666667</v>
      </c>
      <c r="K168" s="54">
        <f t="shared" si="37"/>
        <v>0.104166666666667</v>
      </c>
      <c r="L168" s="22"/>
      <c r="M168" s="175">
        <f>VLOOKUP(D168,[1]更新!$B$1:$E$65536,4,0)</f>
        <v>349.27</v>
      </c>
      <c r="N168" s="133">
        <f t="shared" si="34"/>
        <v>17463.5</v>
      </c>
    </row>
    <row r="169" customHeight="1" spans="1:14">
      <c r="A169" s="106">
        <v>23</v>
      </c>
      <c r="B169" s="74"/>
      <c r="C169" s="111" t="s">
        <v>456</v>
      </c>
      <c r="D169" s="124" t="s">
        <v>457</v>
      </c>
      <c r="E169" s="124" t="s">
        <v>458</v>
      </c>
      <c r="F169" s="296">
        <f>VLOOKUP(D169,'[3]9月（签字版）'!$D:$AD,27,0)</f>
        <v>50</v>
      </c>
      <c r="G169" s="22">
        <f>VLOOKUP(D169,产能分析表6月!D:G,4,0)</f>
        <v>52</v>
      </c>
      <c r="H169" s="25">
        <f t="shared" si="35"/>
        <v>69.2307692307692</v>
      </c>
      <c r="I169" s="22">
        <f>VLOOKUP(D169,产能分析表6月!D:I,6,0)</f>
        <v>11</v>
      </c>
      <c r="J169" s="53">
        <f t="shared" si="36"/>
        <v>0.722222222222223</v>
      </c>
      <c r="K169" s="54">
        <f t="shared" si="37"/>
        <v>0.0722222222222223</v>
      </c>
      <c r="L169" s="22"/>
      <c r="M169" s="175">
        <f>VLOOKUP(D169,[1]更新!$B$1:$E$65536,4,0)</f>
        <v>113.93</v>
      </c>
      <c r="N169" s="133">
        <f t="shared" si="34"/>
        <v>5696.5</v>
      </c>
    </row>
    <row r="170" customHeight="1" spans="1:14">
      <c r="A170" s="106">
        <v>24</v>
      </c>
      <c r="B170" s="74"/>
      <c r="C170" s="111" t="s">
        <v>456</v>
      </c>
      <c r="D170" s="124" t="s">
        <v>459</v>
      </c>
      <c r="E170" s="124" t="s">
        <v>460</v>
      </c>
      <c r="F170" s="296">
        <f>VLOOKUP(D170,'[3]9月（签字版）'!$D:$AD,27,0)</f>
        <v>0</v>
      </c>
      <c r="G170" s="22">
        <f>VLOOKUP(D170,产能分析表6月!D:G,4,0)</f>
        <v>52</v>
      </c>
      <c r="H170" s="25">
        <f t="shared" si="35"/>
        <v>69.2307692307692</v>
      </c>
      <c r="I170" s="22">
        <f>VLOOKUP(D170,产能分析表6月!D:I,6,0)</f>
        <v>11</v>
      </c>
      <c r="J170" s="53">
        <f t="shared" si="36"/>
        <v>0</v>
      </c>
      <c r="K170" s="54">
        <f t="shared" si="37"/>
        <v>0</v>
      </c>
      <c r="L170" s="22"/>
      <c r="M170" s="175">
        <f>VLOOKUP(D170,[1]更新!$B$1:$E$65536,4,0)</f>
        <v>107.69</v>
      </c>
      <c r="N170" s="133">
        <f t="shared" si="34"/>
        <v>0</v>
      </c>
    </row>
    <row r="171" customHeight="1" spans="1:14">
      <c r="A171" s="106">
        <v>25</v>
      </c>
      <c r="B171" s="74"/>
      <c r="C171" s="111" t="s">
        <v>430</v>
      </c>
      <c r="D171" s="124" t="s">
        <v>461</v>
      </c>
      <c r="E171" s="124" t="s">
        <v>462</v>
      </c>
      <c r="F171" s="296">
        <f>VLOOKUP(D171,'[3]9月（签字版）'!$D:$AD,27,0)</f>
        <v>50</v>
      </c>
      <c r="G171" s="22">
        <f>VLOOKUP(D171,产能分析表6月!D:G,4,0)</f>
        <v>52</v>
      </c>
      <c r="H171" s="25">
        <f t="shared" si="35"/>
        <v>69.2307692307692</v>
      </c>
      <c r="I171" s="22">
        <f>VLOOKUP(D171,产能分析表6月!D:I,6,0)</f>
        <v>11</v>
      </c>
      <c r="J171" s="53">
        <f t="shared" si="36"/>
        <v>0.722222222222223</v>
      </c>
      <c r="K171" s="54">
        <f t="shared" si="37"/>
        <v>0.0722222222222223</v>
      </c>
      <c r="L171" s="22"/>
      <c r="M171" s="175">
        <f>VLOOKUP(D171,[1]更新!$B$1:$E$65536,4,0)</f>
        <v>120.31</v>
      </c>
      <c r="N171" s="133">
        <f t="shared" si="34"/>
        <v>6015.5</v>
      </c>
    </row>
    <row r="172" customHeight="1" spans="1:14">
      <c r="A172" s="106">
        <v>26</v>
      </c>
      <c r="B172" s="74"/>
      <c r="C172" s="111" t="s">
        <v>430</v>
      </c>
      <c r="D172" s="124" t="s">
        <v>463</v>
      </c>
      <c r="E172" s="124" t="s">
        <v>464</v>
      </c>
      <c r="F172" s="296">
        <f>VLOOKUP(D172,'[3]9月（签字版）'!$D:$AD,27,0)</f>
        <v>0</v>
      </c>
      <c r="G172" s="22">
        <f>VLOOKUP(D172,产能分析表6月!D:G,4,0)</f>
        <v>52</v>
      </c>
      <c r="H172" s="25">
        <f t="shared" si="35"/>
        <v>69.2307692307692</v>
      </c>
      <c r="I172" s="22">
        <f>VLOOKUP(D172,产能分析表6月!D:I,6,0)</f>
        <v>11</v>
      </c>
      <c r="J172" s="53">
        <f t="shared" si="36"/>
        <v>0</v>
      </c>
      <c r="K172" s="54">
        <f t="shared" si="37"/>
        <v>0</v>
      </c>
      <c r="L172" s="22"/>
      <c r="M172" s="321">
        <v>145</v>
      </c>
      <c r="N172" s="133">
        <f t="shared" si="34"/>
        <v>0</v>
      </c>
    </row>
    <row r="173" customHeight="1" spans="1:14">
      <c r="A173" s="106">
        <v>27</v>
      </c>
      <c r="B173" s="74"/>
      <c r="C173" s="111" t="s">
        <v>465</v>
      </c>
      <c r="D173" s="124" t="s">
        <v>466</v>
      </c>
      <c r="E173" s="124" t="s">
        <v>467</v>
      </c>
      <c r="F173" s="296">
        <f>VLOOKUP(D173,'[3]9月（签字版）'!$D:$AD,27,0)</f>
        <v>0</v>
      </c>
      <c r="G173" s="22">
        <f>VLOOKUP(D173,产能分析表6月!D:G,4,0)</f>
        <v>52</v>
      </c>
      <c r="H173" s="25">
        <f t="shared" si="35"/>
        <v>69.2307692307692</v>
      </c>
      <c r="I173" s="22">
        <f>VLOOKUP(D173,产能分析表6月!D:I,6,0)</f>
        <v>11</v>
      </c>
      <c r="J173" s="53">
        <f t="shared" si="36"/>
        <v>0</v>
      </c>
      <c r="K173" s="54">
        <f t="shared" si="37"/>
        <v>0</v>
      </c>
      <c r="L173" s="22"/>
      <c r="M173" s="321">
        <v>145</v>
      </c>
      <c r="N173" s="133">
        <f t="shared" si="34"/>
        <v>0</v>
      </c>
    </row>
    <row r="174" customHeight="1" spans="1:14">
      <c r="A174" s="106">
        <v>28</v>
      </c>
      <c r="B174" s="74"/>
      <c r="C174" s="111" t="s">
        <v>468</v>
      </c>
      <c r="D174" s="124" t="s">
        <v>469</v>
      </c>
      <c r="E174" s="124" t="s">
        <v>470</v>
      </c>
      <c r="F174" s="296">
        <f>VLOOKUP(D174,'[3]9月（签字版）'!$D:$AD,27,0)</f>
        <v>0</v>
      </c>
      <c r="G174" s="22">
        <f>VLOOKUP(D174,产能分析表6月!D:G,4,0)</f>
        <v>52</v>
      </c>
      <c r="H174" s="25">
        <f t="shared" si="35"/>
        <v>69.2307692307692</v>
      </c>
      <c r="I174" s="22">
        <f>VLOOKUP(D174,产能分析表6月!D:I,6,0)</f>
        <v>11</v>
      </c>
      <c r="J174" s="53">
        <f t="shared" si="36"/>
        <v>0</v>
      </c>
      <c r="K174" s="54">
        <f t="shared" si="37"/>
        <v>0</v>
      </c>
      <c r="L174" s="22"/>
      <c r="M174" s="175"/>
      <c r="N174" s="133">
        <f t="shared" si="34"/>
        <v>0</v>
      </c>
    </row>
    <row r="175" customHeight="1" spans="1:14">
      <c r="A175" s="106">
        <v>29</v>
      </c>
      <c r="B175" s="74"/>
      <c r="C175" s="111" t="s">
        <v>453</v>
      </c>
      <c r="D175" s="124" t="s">
        <v>471</v>
      </c>
      <c r="E175" s="124"/>
      <c r="F175" s="296"/>
      <c r="G175" s="22">
        <f>VLOOKUP(D175,产能分析表6月!D:G,4,0)</f>
        <v>75</v>
      </c>
      <c r="H175" s="25">
        <f t="shared" si="35"/>
        <v>48</v>
      </c>
      <c r="I175" s="22">
        <f>VLOOKUP(D175,产能分析表6月!D:I,6,0)</f>
        <v>14</v>
      </c>
      <c r="J175" s="53">
        <f t="shared" si="36"/>
        <v>0</v>
      </c>
      <c r="K175" s="54">
        <f t="shared" si="37"/>
        <v>0</v>
      </c>
      <c r="L175" s="22"/>
      <c r="M175" s="175"/>
      <c r="N175" s="133">
        <f t="shared" si="34"/>
        <v>0</v>
      </c>
    </row>
    <row r="176" customHeight="1" spans="1:14">
      <c r="A176" s="106">
        <v>30</v>
      </c>
      <c r="B176" s="74"/>
      <c r="C176" s="111"/>
      <c r="D176" s="124"/>
      <c r="E176" s="124"/>
      <c r="F176" s="296"/>
      <c r="G176" s="22"/>
      <c r="H176" s="25"/>
      <c r="I176" s="22"/>
      <c r="J176" s="53"/>
      <c r="K176" s="54"/>
      <c r="L176" s="22"/>
      <c r="M176" s="175"/>
      <c r="N176" s="133"/>
    </row>
    <row r="177" customHeight="1" spans="1:14">
      <c r="A177" s="106">
        <v>31</v>
      </c>
      <c r="B177" s="74"/>
      <c r="C177" s="111"/>
      <c r="D177" s="124"/>
      <c r="E177" s="124"/>
      <c r="F177" s="296"/>
      <c r="G177" s="22"/>
      <c r="H177" s="25"/>
      <c r="I177" s="22"/>
      <c r="J177" s="53"/>
      <c r="K177" s="54"/>
      <c r="L177" s="22"/>
      <c r="M177" s="175"/>
      <c r="N177" s="133"/>
    </row>
    <row r="178" customHeight="1" spans="1:14">
      <c r="A178" s="106">
        <v>32</v>
      </c>
      <c r="B178" s="74"/>
      <c r="C178" s="111"/>
      <c r="D178" s="124"/>
      <c r="E178" s="124"/>
      <c r="F178" s="296"/>
      <c r="G178" s="22"/>
      <c r="H178" s="25"/>
      <c r="I178" s="22"/>
      <c r="J178" s="53"/>
      <c r="K178" s="54"/>
      <c r="L178" s="22"/>
      <c r="M178" s="175"/>
      <c r="N178" s="133"/>
    </row>
    <row r="179" customHeight="1" spans="1:14">
      <c r="A179" s="106">
        <v>33</v>
      </c>
      <c r="B179" s="74"/>
      <c r="C179" s="111"/>
      <c r="D179" s="124"/>
      <c r="E179" s="124"/>
      <c r="F179" s="296"/>
      <c r="G179" s="22"/>
      <c r="H179" s="25"/>
      <c r="I179" s="22"/>
      <c r="J179" s="53"/>
      <c r="K179" s="54"/>
      <c r="L179" s="22"/>
      <c r="M179" s="175"/>
      <c r="N179" s="133"/>
    </row>
    <row r="180" customHeight="1" spans="1:14">
      <c r="A180" s="106">
        <v>34</v>
      </c>
      <c r="B180" s="74"/>
      <c r="C180" s="111"/>
      <c r="D180" s="124"/>
      <c r="E180" s="124"/>
      <c r="F180" s="296"/>
      <c r="G180" s="22"/>
      <c r="H180" s="25"/>
      <c r="I180" s="22"/>
      <c r="J180" s="53"/>
      <c r="K180" s="54"/>
      <c r="L180" s="22"/>
      <c r="M180" s="175"/>
      <c r="N180" s="133"/>
    </row>
    <row r="181" customHeight="1" spans="1:14">
      <c r="A181" s="106">
        <v>35</v>
      </c>
      <c r="B181" s="74"/>
      <c r="C181" s="111"/>
      <c r="D181" s="124"/>
      <c r="E181" s="124"/>
      <c r="F181" s="296"/>
      <c r="G181" s="22"/>
      <c r="H181" s="25"/>
      <c r="I181" s="22"/>
      <c r="J181" s="53"/>
      <c r="K181" s="54"/>
      <c r="L181" s="22"/>
      <c r="M181" s="175"/>
      <c r="N181" s="133"/>
    </row>
    <row r="182" customHeight="1" spans="1:14">
      <c r="A182" s="106">
        <v>36</v>
      </c>
      <c r="B182" s="74"/>
      <c r="C182" s="111"/>
      <c r="D182" s="124"/>
      <c r="E182" s="124"/>
      <c r="F182" s="296"/>
      <c r="G182" s="22"/>
      <c r="H182" s="25"/>
      <c r="I182" s="22"/>
      <c r="J182" s="53"/>
      <c r="K182" s="54"/>
      <c r="L182" s="22"/>
      <c r="M182" s="175"/>
      <c r="N182" s="133"/>
    </row>
    <row r="183" customHeight="1" spans="1:14">
      <c r="A183" s="106">
        <v>37</v>
      </c>
      <c r="B183" s="74"/>
      <c r="C183" s="111"/>
      <c r="D183" s="124"/>
      <c r="E183" s="124"/>
      <c r="F183" s="296"/>
      <c r="G183" s="22"/>
      <c r="H183" s="25"/>
      <c r="I183" s="22"/>
      <c r="J183" s="53"/>
      <c r="K183" s="54"/>
      <c r="L183" s="22"/>
      <c r="M183" s="175"/>
      <c r="N183" s="133"/>
    </row>
    <row r="184" customHeight="1" spans="1:14">
      <c r="A184" s="106">
        <v>38</v>
      </c>
      <c r="B184" s="74"/>
      <c r="C184" s="111"/>
      <c r="D184" s="124"/>
      <c r="E184" s="124"/>
      <c r="F184" s="296"/>
      <c r="G184" s="22"/>
      <c r="H184" s="25"/>
      <c r="I184" s="22"/>
      <c r="J184" s="53"/>
      <c r="K184" s="54"/>
      <c r="L184" s="22"/>
      <c r="M184" s="175"/>
      <c r="N184" s="133"/>
    </row>
    <row r="185" customHeight="1" spans="1:14">
      <c r="A185" s="106">
        <v>39</v>
      </c>
      <c r="B185" s="74"/>
      <c r="C185" s="111"/>
      <c r="D185" s="124"/>
      <c r="E185" s="124"/>
      <c r="F185" s="296"/>
      <c r="G185" s="22"/>
      <c r="H185" s="25"/>
      <c r="I185" s="22"/>
      <c r="J185" s="53"/>
      <c r="K185" s="54"/>
      <c r="L185" s="22"/>
      <c r="M185" s="175"/>
      <c r="N185" s="133"/>
    </row>
    <row r="186" customHeight="1" spans="1:14">
      <c r="A186" s="272">
        <v>40</v>
      </c>
      <c r="B186" s="357"/>
      <c r="C186" s="358"/>
      <c r="D186" s="192"/>
      <c r="E186" s="192"/>
      <c r="F186" s="356"/>
      <c r="G186" s="70"/>
      <c r="H186" s="34"/>
      <c r="I186" s="70"/>
      <c r="J186" s="77"/>
      <c r="K186" s="60"/>
      <c r="L186" s="70"/>
      <c r="M186" s="291"/>
      <c r="N186" s="138"/>
    </row>
    <row r="187" ht="30" customHeight="1" spans="1:14">
      <c r="A187" s="359" t="s">
        <v>183</v>
      </c>
      <c r="B187" s="360"/>
      <c r="C187" s="360"/>
      <c r="D187" s="360"/>
      <c r="E187" s="361"/>
      <c r="F187" s="59">
        <f>SUM(F147:F175)</f>
        <v>5800</v>
      </c>
      <c r="G187" s="362"/>
      <c r="H187" s="362"/>
      <c r="I187" s="362"/>
      <c r="J187" s="362"/>
      <c r="K187" s="363">
        <f>SUM(K147:K175)</f>
        <v>8.17361111111112</v>
      </c>
      <c r="L187" s="362"/>
      <c r="M187" s="364"/>
      <c r="N187" s="365">
        <f>SUM(N147:N175)</f>
        <v>1333044</v>
      </c>
    </row>
    <row r="188" ht="10" customHeight="1" spans="1:14">
      <c r="A188" s="158"/>
      <c r="B188" s="42"/>
      <c r="C188" s="42"/>
      <c r="D188" s="42"/>
      <c r="E188" s="42"/>
      <c r="F188" s="36"/>
      <c r="G188" s="42"/>
      <c r="H188" s="42"/>
      <c r="I188" s="42"/>
      <c r="J188" s="42"/>
      <c r="K188" s="166"/>
      <c r="L188" s="42"/>
      <c r="N188" s="96"/>
    </row>
    <row r="189" ht="20" customHeight="1" spans="1:14">
      <c r="A189" s="101">
        <v>1</v>
      </c>
      <c r="B189" s="17" t="s">
        <v>22</v>
      </c>
      <c r="C189" s="102" t="s">
        <v>360</v>
      </c>
      <c r="D189" s="120" t="s">
        <v>472</v>
      </c>
      <c r="E189" s="120" t="s">
        <v>473</v>
      </c>
      <c r="F189" s="105">
        <v>348</v>
      </c>
      <c r="G189" s="17">
        <v>572</v>
      </c>
      <c r="H189" s="20">
        <f t="shared" ref="H189:H195" si="38">3600/G189</f>
        <v>6.29370629370629</v>
      </c>
      <c r="I189" s="17">
        <v>11</v>
      </c>
      <c r="J189" s="50">
        <f t="shared" ref="J189:J195" si="39">F189/H189</f>
        <v>55.2933333333333</v>
      </c>
      <c r="K189" s="51">
        <f t="shared" ref="K189:K195" si="40">J189/10</f>
        <v>5.52933333333333</v>
      </c>
      <c r="L189" s="17"/>
      <c r="M189" s="289">
        <v>1967.5</v>
      </c>
      <c r="N189" s="142">
        <f t="shared" ref="N189:N195" si="41">F189*M189</f>
        <v>684690</v>
      </c>
    </row>
    <row r="190" ht="20" customHeight="1" spans="1:14">
      <c r="A190" s="106">
        <v>2</v>
      </c>
      <c r="B190" s="22"/>
      <c r="C190" s="111" t="s">
        <v>235</v>
      </c>
      <c r="D190" s="124" t="s">
        <v>474</v>
      </c>
      <c r="E190" s="124" t="s">
        <v>475</v>
      </c>
      <c r="F190" s="110">
        <v>174</v>
      </c>
      <c r="G190" s="22">
        <v>572</v>
      </c>
      <c r="H190" s="25">
        <f t="shared" si="38"/>
        <v>6.29370629370629</v>
      </c>
      <c r="I190" s="22">
        <v>11</v>
      </c>
      <c r="J190" s="53">
        <f t="shared" si="39"/>
        <v>27.6466666666667</v>
      </c>
      <c r="K190" s="54">
        <f t="shared" si="40"/>
        <v>2.76466666666667</v>
      </c>
      <c r="L190" s="22"/>
      <c r="M190" s="175">
        <v>2271.32</v>
      </c>
      <c r="N190" s="133">
        <f t="shared" si="41"/>
        <v>395209.68</v>
      </c>
    </row>
    <row r="191" ht="20" customHeight="1" spans="1:14">
      <c r="A191" s="106">
        <v>3</v>
      </c>
      <c r="B191" s="22"/>
      <c r="C191" s="111" t="s">
        <v>360</v>
      </c>
      <c r="D191" s="124" t="s">
        <v>476</v>
      </c>
      <c r="E191" s="124" t="s">
        <v>477</v>
      </c>
      <c r="F191" s="110">
        <v>0</v>
      </c>
      <c r="G191" s="22">
        <v>560</v>
      </c>
      <c r="H191" s="25">
        <f t="shared" si="38"/>
        <v>6.42857142857143</v>
      </c>
      <c r="I191" s="22">
        <v>11</v>
      </c>
      <c r="J191" s="53">
        <f t="shared" si="39"/>
        <v>0</v>
      </c>
      <c r="K191" s="54">
        <f t="shared" si="40"/>
        <v>0</v>
      </c>
      <c r="L191" s="22"/>
      <c r="M191" s="175">
        <v>3223.18</v>
      </c>
      <c r="N191" s="133">
        <f t="shared" si="41"/>
        <v>0</v>
      </c>
    </row>
    <row r="192" ht="20" customHeight="1" spans="1:14">
      <c r="A192" s="106">
        <v>4</v>
      </c>
      <c r="B192" s="22"/>
      <c r="C192" s="111" t="s">
        <v>360</v>
      </c>
      <c r="D192" s="124" t="s">
        <v>478</v>
      </c>
      <c r="E192" s="124" t="s">
        <v>479</v>
      </c>
      <c r="F192" s="110">
        <v>0</v>
      </c>
      <c r="G192" s="22">
        <v>560</v>
      </c>
      <c r="H192" s="25">
        <f t="shared" si="38"/>
        <v>6.42857142857143</v>
      </c>
      <c r="I192" s="22">
        <v>11</v>
      </c>
      <c r="J192" s="53">
        <f t="shared" si="39"/>
        <v>0</v>
      </c>
      <c r="K192" s="54">
        <f t="shared" si="40"/>
        <v>0</v>
      </c>
      <c r="L192" s="22"/>
      <c r="M192" s="175">
        <v>2904.54</v>
      </c>
      <c r="N192" s="133">
        <f t="shared" si="41"/>
        <v>0</v>
      </c>
    </row>
    <row r="193" ht="20" customHeight="1" spans="1:14">
      <c r="A193" s="106">
        <v>5</v>
      </c>
      <c r="B193" s="22"/>
      <c r="C193" s="111" t="s">
        <v>235</v>
      </c>
      <c r="D193" s="124" t="s">
        <v>480</v>
      </c>
      <c r="E193" s="124" t="s">
        <v>481</v>
      </c>
      <c r="F193" s="110">
        <v>186</v>
      </c>
      <c r="G193" s="22">
        <v>346</v>
      </c>
      <c r="H193" s="25">
        <f t="shared" si="38"/>
        <v>10.4046242774566</v>
      </c>
      <c r="I193" s="22">
        <v>11</v>
      </c>
      <c r="J193" s="53">
        <f t="shared" si="39"/>
        <v>17.8766666666667</v>
      </c>
      <c r="K193" s="54">
        <f t="shared" si="40"/>
        <v>1.78766666666667</v>
      </c>
      <c r="L193" s="22"/>
      <c r="M193" s="175">
        <v>708.83</v>
      </c>
      <c r="N193" s="133">
        <f t="shared" si="41"/>
        <v>131842.38</v>
      </c>
    </row>
    <row r="194" ht="20" customHeight="1" spans="1:14">
      <c r="A194" s="106">
        <v>6</v>
      </c>
      <c r="B194" s="22"/>
      <c r="C194" s="111" t="s">
        <v>360</v>
      </c>
      <c r="D194" s="124" t="s">
        <v>482</v>
      </c>
      <c r="E194" s="124" t="s">
        <v>483</v>
      </c>
      <c r="F194" s="110">
        <v>372</v>
      </c>
      <c r="G194" s="22">
        <v>572</v>
      </c>
      <c r="H194" s="25">
        <f t="shared" si="38"/>
        <v>6.29370629370629</v>
      </c>
      <c r="I194" s="22">
        <v>11</v>
      </c>
      <c r="J194" s="53">
        <f t="shared" si="39"/>
        <v>59.1066666666667</v>
      </c>
      <c r="K194" s="54">
        <f t="shared" si="40"/>
        <v>5.91066666666667</v>
      </c>
      <c r="L194" s="22"/>
      <c r="M194" s="175">
        <v>2162.6</v>
      </c>
      <c r="N194" s="133">
        <f t="shared" si="41"/>
        <v>804487.2</v>
      </c>
    </row>
    <row r="195" ht="20" customHeight="1" spans="1:14">
      <c r="A195" s="106">
        <v>7</v>
      </c>
      <c r="B195" s="22"/>
      <c r="C195" s="23" t="s">
        <v>484</v>
      </c>
      <c r="D195" s="24" t="s">
        <v>485</v>
      </c>
      <c r="E195" s="24" t="s">
        <v>486</v>
      </c>
      <c r="F195" s="110">
        <v>132</v>
      </c>
      <c r="G195" s="22">
        <v>560</v>
      </c>
      <c r="H195" s="25">
        <f t="shared" si="38"/>
        <v>6.42857142857143</v>
      </c>
      <c r="I195" s="22">
        <v>11</v>
      </c>
      <c r="J195" s="53">
        <f t="shared" si="39"/>
        <v>20.5333333333333</v>
      </c>
      <c r="K195" s="54">
        <f t="shared" si="40"/>
        <v>2.05333333333333</v>
      </c>
      <c r="L195" s="22"/>
      <c r="M195" s="175">
        <v>3223.18</v>
      </c>
      <c r="N195" s="133">
        <f t="shared" si="41"/>
        <v>425459.76</v>
      </c>
    </row>
    <row r="196" ht="30" customHeight="1" spans="1:14">
      <c r="A196" s="31" t="s">
        <v>183</v>
      </c>
      <c r="B196" s="32"/>
      <c r="C196" s="32"/>
      <c r="D196" s="32"/>
      <c r="E196" s="33"/>
      <c r="F196" s="70">
        <f>SUM(F189:F195)</f>
        <v>1212</v>
      </c>
      <c r="G196" s="70"/>
      <c r="H196" s="70"/>
      <c r="I196" s="70"/>
      <c r="J196" s="70"/>
      <c r="K196" s="77">
        <f>SUM(K189:K195)</f>
        <v>18.0456666666667</v>
      </c>
      <c r="L196" s="70"/>
      <c r="M196" s="291"/>
      <c r="N196" s="138">
        <f>SUM(N189:N195)</f>
        <v>2441689.02</v>
      </c>
    </row>
    <row r="198" ht="25" customHeight="1" spans="1:14">
      <c r="A198" s="329" t="s">
        <v>487</v>
      </c>
      <c r="B198" s="330"/>
      <c r="C198" s="330" t="s">
        <v>34</v>
      </c>
      <c r="D198" s="330" t="s">
        <v>42</v>
      </c>
      <c r="E198" s="330" t="s">
        <v>488</v>
      </c>
      <c r="F198" s="330" t="s">
        <v>489</v>
      </c>
      <c r="G198" s="330" t="s">
        <v>490</v>
      </c>
      <c r="H198" s="330" t="s">
        <v>491</v>
      </c>
      <c r="I198" s="330"/>
      <c r="J198" s="331" t="s">
        <v>492</v>
      </c>
      <c r="K198" s="366"/>
      <c r="L198" s="330" t="s">
        <v>18</v>
      </c>
      <c r="M198" s="330"/>
      <c r="N198" s="367"/>
    </row>
    <row r="199" customHeight="1" spans="1:14">
      <c r="A199" s="174" t="s">
        <v>493</v>
      </c>
      <c r="B199" s="124"/>
      <c r="C199" s="124" t="s">
        <v>494</v>
      </c>
      <c r="D199" s="175">
        <f>K54</f>
        <v>21.9758425925926</v>
      </c>
      <c r="E199" s="175">
        <f>D199+D200</f>
        <v>25.3883425925926</v>
      </c>
      <c r="F199" s="124">
        <v>17</v>
      </c>
      <c r="G199" s="124" t="s">
        <v>19</v>
      </c>
      <c r="H199" s="337">
        <f>N54</f>
        <v>6255298.32132743</v>
      </c>
      <c r="I199" s="368"/>
      <c r="J199" s="332"/>
      <c r="K199" s="369"/>
      <c r="L199" s="124"/>
      <c r="M199" s="370"/>
      <c r="N199" s="371"/>
    </row>
    <row r="200" customHeight="1" spans="1:14">
      <c r="A200" s="174" t="s">
        <v>191</v>
      </c>
      <c r="B200" s="124"/>
      <c r="C200" s="124" t="s">
        <v>495</v>
      </c>
      <c r="D200" s="175">
        <f>K64</f>
        <v>3.4125</v>
      </c>
      <c r="E200" s="175"/>
      <c r="F200" s="124"/>
      <c r="G200" s="124"/>
      <c r="H200" s="337">
        <f>N64</f>
        <v>1265799</v>
      </c>
      <c r="I200" s="368"/>
      <c r="J200" s="335"/>
      <c r="K200" s="372"/>
      <c r="L200" s="124"/>
      <c r="M200" s="370"/>
      <c r="N200" s="371"/>
    </row>
    <row r="201" customHeight="1" spans="1:14">
      <c r="A201" s="174" t="s">
        <v>496</v>
      </c>
      <c r="B201" s="124"/>
      <c r="C201" s="124" t="s">
        <v>22</v>
      </c>
      <c r="D201" s="175">
        <f>K196</f>
        <v>18.0456666666667</v>
      </c>
      <c r="E201" s="322">
        <f>D201+D202+D203</f>
        <v>31.5678888888889</v>
      </c>
      <c r="F201" s="311">
        <v>11</v>
      </c>
      <c r="G201" s="311" t="s">
        <v>22</v>
      </c>
      <c r="H201" s="337">
        <f>N196</f>
        <v>2441689.02</v>
      </c>
      <c r="I201" s="368"/>
      <c r="J201" s="373"/>
      <c r="K201" s="374"/>
      <c r="L201" s="124"/>
      <c r="M201" s="370"/>
      <c r="N201" s="371"/>
    </row>
    <row r="202" customHeight="1" spans="1:14">
      <c r="A202" s="184" t="s">
        <v>497</v>
      </c>
      <c r="B202" s="185"/>
      <c r="C202" s="124" t="s">
        <v>498</v>
      </c>
      <c r="D202" s="175">
        <f>K141</f>
        <v>7.53472222222221</v>
      </c>
      <c r="E202" s="140"/>
      <c r="F202" s="347"/>
      <c r="G202" s="347"/>
      <c r="H202" s="337">
        <f>N141</f>
        <v>416935</v>
      </c>
      <c r="I202" s="368"/>
      <c r="J202" s="373"/>
      <c r="K202" s="374"/>
      <c r="L202" s="124"/>
      <c r="M202" s="370"/>
      <c r="N202" s="371"/>
    </row>
    <row r="203" customHeight="1" spans="1:14">
      <c r="A203" s="174" t="s">
        <v>499</v>
      </c>
      <c r="B203" s="124"/>
      <c r="C203" s="124" t="s">
        <v>20</v>
      </c>
      <c r="D203" s="175">
        <f>K59</f>
        <v>5.9875</v>
      </c>
      <c r="E203" s="348"/>
      <c r="F203" s="349"/>
      <c r="G203" s="349"/>
      <c r="H203" s="337">
        <f>N59</f>
        <v>736095.6</v>
      </c>
      <c r="I203" s="368"/>
      <c r="J203" s="335"/>
      <c r="K203" s="372"/>
      <c r="L203" s="124"/>
      <c r="M203" s="370"/>
      <c r="N203" s="371"/>
    </row>
    <row r="204" customHeight="1" spans="1:14">
      <c r="A204" s="339" t="s">
        <v>500</v>
      </c>
      <c r="B204" s="340"/>
      <c r="C204" s="124" t="s">
        <v>501</v>
      </c>
      <c r="D204" s="175">
        <f>K113</f>
        <v>21.4069166666667</v>
      </c>
      <c r="E204" s="175">
        <f>D204</f>
        <v>21.4069166666667</v>
      </c>
      <c r="F204" s="124">
        <v>13</v>
      </c>
      <c r="G204" s="124" t="s">
        <v>501</v>
      </c>
      <c r="H204" s="337">
        <f>N113</f>
        <v>2466227.27079646</v>
      </c>
      <c r="I204" s="368"/>
      <c r="J204" s="337"/>
      <c r="K204" s="368"/>
      <c r="L204" s="124"/>
      <c r="M204" s="370"/>
      <c r="N204" s="371"/>
    </row>
    <row r="205" customHeight="1" spans="1:14">
      <c r="A205" s="174" t="s">
        <v>497</v>
      </c>
      <c r="B205" s="124"/>
      <c r="C205" s="124" t="s">
        <v>502</v>
      </c>
      <c r="D205" s="175">
        <f>K123</f>
        <v>7.31527777777778</v>
      </c>
      <c r="E205" s="140">
        <f>D205+D206+D207+D208</f>
        <v>30.1455555555556</v>
      </c>
      <c r="F205" s="347">
        <v>15</v>
      </c>
      <c r="G205" s="347" t="s">
        <v>21</v>
      </c>
      <c r="H205" s="337">
        <f>N123</f>
        <v>1597600</v>
      </c>
      <c r="I205" s="368"/>
      <c r="J205" s="373"/>
      <c r="K205" s="374"/>
      <c r="L205" s="124"/>
      <c r="M205" s="370"/>
      <c r="N205" s="371"/>
    </row>
    <row r="206" customHeight="1" spans="1:14">
      <c r="A206" s="174" t="s">
        <v>503</v>
      </c>
      <c r="B206" s="124"/>
      <c r="C206" s="124" t="s">
        <v>504</v>
      </c>
      <c r="D206" s="175">
        <f>K145</f>
        <v>5.75</v>
      </c>
      <c r="E206" s="140"/>
      <c r="F206" s="347"/>
      <c r="G206" s="347"/>
      <c r="H206" s="337">
        <f>N145</f>
        <v>635663.716814159</v>
      </c>
      <c r="I206" s="368"/>
      <c r="J206" s="373"/>
      <c r="K206" s="374"/>
      <c r="L206" s="124"/>
      <c r="M206" s="370"/>
      <c r="N206" s="371"/>
    </row>
    <row r="207" customHeight="1" spans="1:14">
      <c r="A207" s="339" t="s">
        <v>500</v>
      </c>
      <c r="B207" s="340"/>
      <c r="C207" s="124" t="s">
        <v>505</v>
      </c>
      <c r="D207" s="175">
        <f>K80</f>
        <v>8.90666666666667</v>
      </c>
      <c r="E207" s="140"/>
      <c r="F207" s="347"/>
      <c r="G207" s="347"/>
      <c r="H207" s="337">
        <f>N80</f>
        <v>1058399.11504425</v>
      </c>
      <c r="I207" s="368"/>
      <c r="J207" s="373"/>
      <c r="K207" s="374"/>
      <c r="L207" s="124"/>
      <c r="M207" s="370"/>
      <c r="N207" s="371"/>
    </row>
    <row r="208" customHeight="1" spans="1:14">
      <c r="A208" s="174" t="s">
        <v>506</v>
      </c>
      <c r="B208" s="124"/>
      <c r="C208" s="124" t="s">
        <v>507</v>
      </c>
      <c r="D208" s="175">
        <f>K187</f>
        <v>8.17361111111112</v>
      </c>
      <c r="E208" s="348"/>
      <c r="F208" s="349"/>
      <c r="G208" s="349"/>
      <c r="H208" s="337">
        <f>N187</f>
        <v>1333044</v>
      </c>
      <c r="I208" s="368"/>
      <c r="J208" s="335"/>
      <c r="K208" s="372"/>
      <c r="L208" s="124"/>
      <c r="M208" s="370"/>
      <c r="N208" s="371"/>
    </row>
    <row r="209" customHeight="1" spans="1:14">
      <c r="A209" s="198"/>
      <c r="B209" s="341"/>
      <c r="C209" s="311"/>
      <c r="D209" s="322"/>
      <c r="E209" s="140"/>
      <c r="F209" s="347"/>
      <c r="G209" s="347"/>
      <c r="H209" s="332"/>
      <c r="I209" s="369"/>
      <c r="J209" s="373"/>
      <c r="K209" s="374"/>
      <c r="L209" s="311"/>
      <c r="M209" s="370"/>
      <c r="N209" s="371"/>
    </row>
    <row r="210" ht="38" customHeight="1" spans="1:14">
      <c r="A210" s="342" t="s">
        <v>183</v>
      </c>
      <c r="B210" s="192"/>
      <c r="C210" s="192"/>
      <c r="D210" s="291">
        <f>SUM(D199:D208)</f>
        <v>108.508703703704</v>
      </c>
      <c r="E210" s="192"/>
      <c r="F210" s="192">
        <f>SUM(F199:F209)</f>
        <v>56</v>
      </c>
      <c r="G210" s="193"/>
      <c r="H210" s="192">
        <f>SUM(H199:H209)</f>
        <v>18206751.0439823</v>
      </c>
      <c r="I210" s="192"/>
      <c r="J210" s="343"/>
      <c r="K210" s="191"/>
      <c r="L210" s="192">
        <v>25</v>
      </c>
      <c r="M210" s="192">
        <f>H210/(F210+L210)*12</f>
        <v>2697296.45096034</v>
      </c>
      <c r="N210" s="375"/>
    </row>
    <row r="211" ht="37" customHeight="1" spans="1:12">
      <c r="A211" s="194" t="s">
        <v>508</v>
      </c>
      <c r="B211" s="194"/>
      <c r="C211" s="194"/>
      <c r="D211" s="194"/>
      <c r="E211" s="194"/>
      <c r="F211" s="194"/>
      <c r="G211" s="194"/>
      <c r="H211" s="194"/>
      <c r="I211" s="194"/>
      <c r="J211" s="194"/>
      <c r="K211" s="194"/>
      <c r="L211" s="194"/>
    </row>
  </sheetData>
  <mergeCells count="80">
    <mergeCell ref="A1:N1"/>
    <mergeCell ref="A54:E54"/>
    <mergeCell ref="A59:E59"/>
    <mergeCell ref="A64:E64"/>
    <mergeCell ref="A80:E80"/>
    <mergeCell ref="A113:E113"/>
    <mergeCell ref="A123:E123"/>
    <mergeCell ref="A141:E141"/>
    <mergeCell ref="A145:E145"/>
    <mergeCell ref="A187:E187"/>
    <mergeCell ref="A196:E196"/>
    <mergeCell ref="A198:B198"/>
    <mergeCell ref="H198:I198"/>
    <mergeCell ref="J198:K198"/>
    <mergeCell ref="A199:B199"/>
    <mergeCell ref="H199:I199"/>
    <mergeCell ref="A200:B200"/>
    <mergeCell ref="H200:I200"/>
    <mergeCell ref="A201:B201"/>
    <mergeCell ref="H201:I201"/>
    <mergeCell ref="A202:B202"/>
    <mergeCell ref="H202:I202"/>
    <mergeCell ref="A203:B203"/>
    <mergeCell ref="H203:I203"/>
    <mergeCell ref="A204:B204"/>
    <mergeCell ref="H204:I204"/>
    <mergeCell ref="J204:K204"/>
    <mergeCell ref="A205:B205"/>
    <mergeCell ref="H205:I205"/>
    <mergeCell ref="A206:B206"/>
    <mergeCell ref="H206:I206"/>
    <mergeCell ref="A207:B207"/>
    <mergeCell ref="H207:I207"/>
    <mergeCell ref="A208:B208"/>
    <mergeCell ref="H208:I208"/>
    <mergeCell ref="A209:B209"/>
    <mergeCell ref="H209:I209"/>
    <mergeCell ref="A210:C210"/>
    <mergeCell ref="H210:I210"/>
    <mergeCell ref="J210:K210"/>
    <mergeCell ref="A211:L211"/>
    <mergeCell ref="A2:A3"/>
    <mergeCell ref="B2:B3"/>
    <mergeCell ref="B4:B53"/>
    <mergeCell ref="B56:B58"/>
    <mergeCell ref="B61:B63"/>
    <mergeCell ref="B66:B79"/>
    <mergeCell ref="B82:B112"/>
    <mergeCell ref="B115:B122"/>
    <mergeCell ref="B125:B140"/>
    <mergeCell ref="B143:B144"/>
    <mergeCell ref="B147:B186"/>
    <mergeCell ref="B189:B195"/>
    <mergeCell ref="C2:C3"/>
    <mergeCell ref="D2:D3"/>
    <mergeCell ref="E2:E3"/>
    <mergeCell ref="E199:E200"/>
    <mergeCell ref="E201:E203"/>
    <mergeCell ref="E205:E208"/>
    <mergeCell ref="F2:F3"/>
    <mergeCell ref="F199:F200"/>
    <mergeCell ref="F201:F203"/>
    <mergeCell ref="F205:F208"/>
    <mergeCell ref="G2:G3"/>
    <mergeCell ref="G199:G200"/>
    <mergeCell ref="G201:G203"/>
    <mergeCell ref="G205:G208"/>
    <mergeCell ref="H2:H3"/>
    <mergeCell ref="I2:I3"/>
    <mergeCell ref="J2:J3"/>
    <mergeCell ref="K2:K3"/>
    <mergeCell ref="L2:L3"/>
    <mergeCell ref="L125:L127"/>
    <mergeCell ref="L131:L133"/>
    <mergeCell ref="L134:L136"/>
    <mergeCell ref="M2:M3"/>
    <mergeCell ref="N2:N3"/>
    <mergeCell ref="J205:K208"/>
    <mergeCell ref="J199:K200"/>
    <mergeCell ref="J201:K203"/>
  </mergeCells>
  <conditionalFormatting sqref="D147:D186">
    <cfRule type="duplicateValues" dxfId="0" priority="1"/>
  </conditionalFormatting>
  <pageMargins left="0.196527777777778" right="0.196527777777778" top="0.196527777777778" bottom="0.196527777777778" header="0.298611111111111" footer="0.298611111111111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213"/>
  <sheetViews>
    <sheetView workbookViewId="0">
      <pane ySplit="3" topLeftCell="A172" activePane="bottomLeft" state="frozen"/>
      <selection/>
      <selection pane="bottomLeft" activeCell="G192" sqref="G192"/>
    </sheetView>
  </sheetViews>
  <sheetFormatPr defaultColWidth="12.5" defaultRowHeight="20.1" customHeight="1"/>
  <cols>
    <col min="1" max="1" width="4.625" style="93" customWidth="1"/>
    <col min="2" max="2" width="9.25" style="92" customWidth="1"/>
    <col min="3" max="3" width="56.5" style="94" customWidth="1"/>
    <col min="4" max="4" width="17.375" style="95" customWidth="1"/>
    <col min="5" max="5" width="13.625" style="95" customWidth="1"/>
    <col min="6" max="6" width="11.5" style="92" customWidth="1"/>
    <col min="7" max="7" width="9.75" style="92" customWidth="1"/>
    <col min="8" max="8" width="10.125" style="92" customWidth="1"/>
    <col min="9" max="11" width="7.625" style="92" customWidth="1"/>
    <col min="12" max="12" width="12.875" style="92" customWidth="1"/>
    <col min="13" max="13" width="14.125" style="96"/>
    <col min="14" max="14" width="13.625" style="92"/>
    <col min="15" max="16345" width="12.5" style="92"/>
    <col min="16346" max="16383" width="12.5" style="93"/>
  </cols>
  <sheetData>
    <row r="1" s="92" customFormat="1" ht="40" customHeight="1" spans="1:14">
      <c r="A1" s="5" t="s">
        <v>509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92" customFormat="1" ht="25" customHeight="1" spans="1:14">
      <c r="A2" s="273" t="s">
        <v>24</v>
      </c>
      <c r="B2" s="274" t="s">
        <v>33</v>
      </c>
      <c r="C2" s="274" t="s">
        <v>34</v>
      </c>
      <c r="D2" s="274" t="s">
        <v>35</v>
      </c>
      <c r="E2" s="274" t="s">
        <v>36</v>
      </c>
      <c r="F2" s="275" t="s">
        <v>37</v>
      </c>
      <c r="G2" s="276" t="s">
        <v>38</v>
      </c>
      <c r="H2" s="276" t="s">
        <v>39</v>
      </c>
      <c r="I2" s="275" t="s">
        <v>40</v>
      </c>
      <c r="J2" s="275" t="s">
        <v>41</v>
      </c>
      <c r="K2" s="275" t="s">
        <v>42</v>
      </c>
      <c r="L2" s="275" t="s">
        <v>18</v>
      </c>
      <c r="M2" s="289" t="s">
        <v>43</v>
      </c>
      <c r="N2" s="128" t="s">
        <v>31</v>
      </c>
    </row>
    <row r="3" s="92" customFormat="1" ht="25" customHeight="1" spans="1:14">
      <c r="A3" s="277"/>
      <c r="B3" s="278"/>
      <c r="C3" s="278"/>
      <c r="D3" s="278"/>
      <c r="E3" s="278"/>
      <c r="F3" s="279"/>
      <c r="G3" s="280"/>
      <c r="H3" s="280"/>
      <c r="I3" s="279"/>
      <c r="J3" s="279"/>
      <c r="K3" s="279"/>
      <c r="L3" s="279"/>
      <c r="M3" s="175"/>
      <c r="N3" s="131"/>
    </row>
    <row r="4" s="92" customFormat="1" ht="20" customHeight="1" spans="1:14">
      <c r="A4" s="106">
        <v>1</v>
      </c>
      <c r="B4" s="22" t="s">
        <v>44</v>
      </c>
      <c r="C4" s="111" t="s">
        <v>45</v>
      </c>
      <c r="D4" s="108" t="s">
        <v>46</v>
      </c>
      <c r="E4" s="108" t="s">
        <v>47</v>
      </c>
      <c r="F4" s="110">
        <f>VLOOKUP(D4,'[6]月计划准确率 '!$C$1:$BE$65536,55,0)</f>
        <v>3385</v>
      </c>
      <c r="G4" s="25">
        <f>VLOOKUP(D4,产能分析表5月!D:G,4,0)</f>
        <v>102</v>
      </c>
      <c r="H4" s="25">
        <f t="shared" ref="H4:H19" si="0">3600/G4</f>
        <v>35.2941176470588</v>
      </c>
      <c r="I4" s="22">
        <f>VLOOKUP(D4,产能分析表6月!D:I,6,0)</f>
        <v>16</v>
      </c>
      <c r="J4" s="53">
        <f t="shared" ref="J4:J19" si="1">F4/H4</f>
        <v>95.9083333333334</v>
      </c>
      <c r="K4" s="54">
        <f t="shared" ref="K4:K19" si="2">J4/10</f>
        <v>9.59083333333334</v>
      </c>
      <c r="L4" s="54"/>
      <c r="M4" s="175">
        <f>VLOOKUP(D4,[1]更新!$B$1:$E$65536,4,0)</f>
        <v>1602.65486725664</v>
      </c>
      <c r="N4" s="133">
        <f t="shared" ref="N4:N49" si="3">F4*M4</f>
        <v>5424986.72566372</v>
      </c>
    </row>
    <row r="5" s="92" customFormat="1" ht="20" customHeight="1" spans="1:14">
      <c r="A5" s="106">
        <v>2</v>
      </c>
      <c r="B5" s="22"/>
      <c r="C5" s="107" t="s">
        <v>48</v>
      </c>
      <c r="D5" s="108" t="s">
        <v>49</v>
      </c>
      <c r="E5" s="108" t="s">
        <v>50</v>
      </c>
      <c r="F5" s="110">
        <f>VLOOKUP(D5,'[6]月计划准确率 '!$C$1:$BE$65536,55,0)</f>
        <v>3411</v>
      </c>
      <c r="G5" s="25">
        <f>VLOOKUP(D5,产能分析表5月!D:G,4,0)</f>
        <v>90</v>
      </c>
      <c r="H5" s="25">
        <f t="shared" si="0"/>
        <v>40</v>
      </c>
      <c r="I5" s="22">
        <f>VLOOKUP(D5,产能分析表6月!D:I,6,0)</f>
        <v>13</v>
      </c>
      <c r="J5" s="53">
        <f t="shared" si="1"/>
        <v>85.275</v>
      </c>
      <c r="K5" s="54">
        <f t="shared" si="2"/>
        <v>8.5275</v>
      </c>
      <c r="L5" s="54"/>
      <c r="M5" s="175">
        <f>VLOOKUP(D5,[1]更新!$B$1:$E$65536,4,0)</f>
        <v>395.486725663717</v>
      </c>
      <c r="N5" s="133">
        <f t="shared" si="3"/>
        <v>1349005.22123894</v>
      </c>
    </row>
    <row r="6" s="92" customFormat="1" ht="20" customHeight="1" spans="1:14">
      <c r="A6" s="106">
        <v>3</v>
      </c>
      <c r="B6" s="22"/>
      <c r="C6" s="111" t="s">
        <v>51</v>
      </c>
      <c r="D6" s="108" t="s">
        <v>52</v>
      </c>
      <c r="E6" s="108" t="s">
        <v>53</v>
      </c>
      <c r="F6" s="110">
        <f>VLOOKUP(D6,'[6]月计划准确率 '!$C$1:$BE$65536,55,0)</f>
        <v>40</v>
      </c>
      <c r="G6" s="25">
        <f>VLOOKUP(D6,产能分析表5月!D:G,4,0)</f>
        <v>102</v>
      </c>
      <c r="H6" s="25">
        <f t="shared" si="0"/>
        <v>35.2941176470588</v>
      </c>
      <c r="I6" s="22">
        <f>VLOOKUP(D6,产能分析表6月!D:I,6,0)</f>
        <v>16</v>
      </c>
      <c r="J6" s="53">
        <f t="shared" si="1"/>
        <v>1.13333333333333</v>
      </c>
      <c r="K6" s="54">
        <f t="shared" si="2"/>
        <v>0.113333333333333</v>
      </c>
      <c r="L6" s="54"/>
      <c r="M6" s="175">
        <f>VLOOKUP(D6,[1]更新!$B$1:$E$65536,4,0)</f>
        <v>1833.62831858407</v>
      </c>
      <c r="N6" s="133">
        <f t="shared" si="3"/>
        <v>73345.1327433628</v>
      </c>
    </row>
    <row r="7" s="92" customFormat="1" ht="20" customHeight="1" spans="1:14">
      <c r="A7" s="106">
        <v>4</v>
      </c>
      <c r="B7" s="22"/>
      <c r="C7" s="111" t="s">
        <v>54</v>
      </c>
      <c r="D7" s="108" t="s">
        <v>55</v>
      </c>
      <c r="E7" s="108" t="s">
        <v>56</v>
      </c>
      <c r="F7" s="110">
        <f>VLOOKUP(D7,'[6]月计划准确率 '!$C$1:$BE$65536,55,0)</f>
        <v>40</v>
      </c>
      <c r="G7" s="25">
        <f>VLOOKUP(D7,产能分析表5月!D:G,4,0)</f>
        <v>90</v>
      </c>
      <c r="H7" s="25">
        <f t="shared" si="0"/>
        <v>40</v>
      </c>
      <c r="I7" s="22">
        <f>VLOOKUP(D7,产能分析表6月!D:I,6,0)</f>
        <v>13</v>
      </c>
      <c r="J7" s="53">
        <f t="shared" si="1"/>
        <v>1</v>
      </c>
      <c r="K7" s="54">
        <f t="shared" si="2"/>
        <v>0.1</v>
      </c>
      <c r="L7" s="54"/>
      <c r="M7" s="175">
        <f>VLOOKUP(D7,[1]更新!$B$1:$E$65536,4,0)</f>
        <v>451.327433628319</v>
      </c>
      <c r="N7" s="133">
        <f t="shared" si="3"/>
        <v>18053.0973451327</v>
      </c>
    </row>
    <row r="8" s="92" customFormat="1" ht="20" customHeight="1" spans="1:14">
      <c r="A8" s="106">
        <v>5</v>
      </c>
      <c r="B8" s="22"/>
      <c r="C8" s="107" t="s">
        <v>57</v>
      </c>
      <c r="D8" s="108" t="s">
        <v>58</v>
      </c>
      <c r="E8" s="108" t="s">
        <v>59</v>
      </c>
      <c r="F8" s="110">
        <f>VLOOKUP(D8,'[6]月计划准确率 '!$C$1:$BE$65536,55,0)</f>
        <v>71</v>
      </c>
      <c r="G8" s="25">
        <f>VLOOKUP(D8,产能分析表5月!D:G,4,0)</f>
        <v>90</v>
      </c>
      <c r="H8" s="25">
        <f t="shared" si="0"/>
        <v>40</v>
      </c>
      <c r="I8" s="22">
        <f>VLOOKUP(D8,产能分析表6月!D:I,6,0)</f>
        <v>13</v>
      </c>
      <c r="J8" s="53">
        <f t="shared" si="1"/>
        <v>1.775</v>
      </c>
      <c r="K8" s="54">
        <f t="shared" si="2"/>
        <v>0.1775</v>
      </c>
      <c r="L8" s="54"/>
      <c r="M8" s="175">
        <f>VLOOKUP(D8,[1]更新!$B$1:$E$65536,4,0)</f>
        <v>560.176991150443</v>
      </c>
      <c r="N8" s="133">
        <f t="shared" si="3"/>
        <v>39772.5663716814</v>
      </c>
    </row>
    <row r="9" s="92" customFormat="1" ht="20" customHeight="1" spans="1:14">
      <c r="A9" s="106">
        <v>6</v>
      </c>
      <c r="B9" s="22"/>
      <c r="C9" s="107" t="s">
        <v>60</v>
      </c>
      <c r="D9" s="108" t="s">
        <v>61</v>
      </c>
      <c r="E9" s="108" t="s">
        <v>62</v>
      </c>
      <c r="F9" s="110">
        <f>VLOOKUP(D9,'[6]月计划准确率 '!$C$1:$BE$65536,55,0)</f>
        <v>40</v>
      </c>
      <c r="G9" s="25">
        <f>VLOOKUP(D9,产能分析表5月!D:G,4,0)</f>
        <v>102</v>
      </c>
      <c r="H9" s="25">
        <f t="shared" si="0"/>
        <v>35.2941176470588</v>
      </c>
      <c r="I9" s="22">
        <f>VLOOKUP(D9,产能分析表6月!D:I,6,0)</f>
        <v>16</v>
      </c>
      <c r="J9" s="53">
        <f t="shared" si="1"/>
        <v>1.13333333333333</v>
      </c>
      <c r="K9" s="54">
        <f t="shared" si="2"/>
        <v>0.113333333333333</v>
      </c>
      <c r="L9" s="54"/>
      <c r="M9" s="175">
        <f>VLOOKUP(D9,[1]更新!$B$1:$E$65536,4,0)</f>
        <v>1740.70796460177</v>
      </c>
      <c r="N9" s="133">
        <f t="shared" si="3"/>
        <v>69628.3185840708</v>
      </c>
    </row>
    <row r="10" s="92" customFormat="1" ht="20" customHeight="1" spans="1:14">
      <c r="A10" s="106">
        <v>7</v>
      </c>
      <c r="B10" s="22"/>
      <c r="C10" s="107" t="s">
        <v>63</v>
      </c>
      <c r="D10" s="108" t="s">
        <v>64</v>
      </c>
      <c r="E10" s="108" t="s">
        <v>65</v>
      </c>
      <c r="F10" s="110">
        <f>VLOOKUP(D10,'[6]月计划准确率 '!$C$1:$BE$65536,55,0)</f>
        <v>70</v>
      </c>
      <c r="G10" s="25">
        <f>VLOOKUP(D10,产能分析表5月!D:G,4,0)</f>
        <v>102</v>
      </c>
      <c r="H10" s="25">
        <f t="shared" si="0"/>
        <v>35.2941176470588</v>
      </c>
      <c r="I10" s="22">
        <f>VLOOKUP(D10,产能分析表6月!D:I,6,0)</f>
        <v>16</v>
      </c>
      <c r="J10" s="53">
        <f t="shared" si="1"/>
        <v>1.98333333333333</v>
      </c>
      <c r="K10" s="54">
        <f t="shared" si="2"/>
        <v>0.198333333333333</v>
      </c>
      <c r="L10" s="54"/>
      <c r="M10" s="175">
        <f>VLOOKUP(D10,[1]更新!$B$1:$E$65536,4,0)</f>
        <v>1946.01769911504</v>
      </c>
      <c r="N10" s="133">
        <f t="shared" si="3"/>
        <v>136221.238938053</v>
      </c>
    </row>
    <row r="11" s="92" customFormat="1" ht="20" customHeight="1" spans="1:14">
      <c r="A11" s="106">
        <v>8</v>
      </c>
      <c r="B11" s="22"/>
      <c r="C11" s="112" t="s">
        <v>66</v>
      </c>
      <c r="D11" s="113" t="s">
        <v>67</v>
      </c>
      <c r="E11" s="108" t="s">
        <v>68</v>
      </c>
      <c r="F11" s="110">
        <f>VLOOKUP(D11,'[6]月计划准确率 '!$C$1:$BE$65536,55,0)</f>
        <v>60</v>
      </c>
      <c r="G11" s="25">
        <f>VLOOKUP(D11,产能分析表5月!D:G,4,0)</f>
        <v>175</v>
      </c>
      <c r="H11" s="25">
        <f t="shared" si="0"/>
        <v>20.5714285714286</v>
      </c>
      <c r="I11" s="22">
        <f>VLOOKUP(D11,产能分析表6月!D:I,6,0)</f>
        <v>16</v>
      </c>
      <c r="J11" s="53">
        <f t="shared" si="1"/>
        <v>2.91666666666666</v>
      </c>
      <c r="K11" s="54">
        <f t="shared" si="2"/>
        <v>0.291666666666666</v>
      </c>
      <c r="L11" s="54"/>
      <c r="M11" s="175">
        <f>VLOOKUP(D11,[1]更新!$B$1:$E$65536,4,0)</f>
        <v>2123.89380530973</v>
      </c>
      <c r="N11" s="133">
        <f t="shared" si="3"/>
        <v>127433.628318584</v>
      </c>
    </row>
    <row r="12" s="92" customFormat="1" ht="20" customHeight="1" spans="1:14">
      <c r="A12" s="106">
        <v>9</v>
      </c>
      <c r="B12" s="22"/>
      <c r="C12" s="112" t="s">
        <v>69</v>
      </c>
      <c r="D12" s="113" t="s">
        <v>70</v>
      </c>
      <c r="E12" s="108" t="s">
        <v>71</v>
      </c>
      <c r="F12" s="110">
        <f>VLOOKUP(D12,'[6]月计划准确率 '!$C$1:$BE$65536,55,0)</f>
        <v>60</v>
      </c>
      <c r="G12" s="25">
        <f>VLOOKUP(D12,产能分析表5月!D:G,4,0)</f>
        <v>90</v>
      </c>
      <c r="H12" s="25">
        <f t="shared" si="0"/>
        <v>40</v>
      </c>
      <c r="I12" s="22">
        <f>VLOOKUP(D12,产能分析表6月!D:I,6,0)</f>
        <v>13</v>
      </c>
      <c r="J12" s="53">
        <f t="shared" si="1"/>
        <v>1.5</v>
      </c>
      <c r="K12" s="54">
        <f t="shared" si="2"/>
        <v>0.15</v>
      </c>
      <c r="L12" s="54"/>
      <c r="M12" s="175">
        <f>VLOOKUP(D12,[1]更新!$B$1:$E$65536,4,0)</f>
        <v>518.58407079646</v>
      </c>
      <c r="N12" s="133">
        <f t="shared" si="3"/>
        <v>31115.0442477876</v>
      </c>
    </row>
    <row r="13" s="92" customFormat="1" ht="20" customHeight="1" spans="1:14">
      <c r="A13" s="106">
        <v>10</v>
      </c>
      <c r="B13" s="22"/>
      <c r="C13" s="112" t="s">
        <v>72</v>
      </c>
      <c r="D13" s="113" t="s">
        <v>73</v>
      </c>
      <c r="E13" s="108" t="s">
        <v>74</v>
      </c>
      <c r="F13" s="110">
        <f>VLOOKUP(D13,'[6]月计划准确率 '!$C$1:$BE$65536,55,0)</f>
        <v>1300</v>
      </c>
      <c r="G13" s="25">
        <f>VLOOKUP(D13,产能分析表5月!D:G,4,0)</f>
        <v>90</v>
      </c>
      <c r="H13" s="25">
        <f t="shared" si="0"/>
        <v>40</v>
      </c>
      <c r="I13" s="22">
        <f>VLOOKUP(D13,产能分析表6月!D:I,6,0)</f>
        <v>13</v>
      </c>
      <c r="J13" s="53">
        <f t="shared" si="1"/>
        <v>32.5</v>
      </c>
      <c r="K13" s="54">
        <f t="shared" si="2"/>
        <v>3.25</v>
      </c>
      <c r="L13" s="54"/>
      <c r="M13" s="175">
        <f>VLOOKUP(D13,[1]更新!$B$1:$E$65536,4,0)</f>
        <v>591.150442477876</v>
      </c>
      <c r="N13" s="133">
        <f t="shared" si="3"/>
        <v>768495.575221239</v>
      </c>
    </row>
    <row r="14" s="92" customFormat="1" ht="20" customHeight="1" spans="1:14">
      <c r="A14" s="106">
        <v>11</v>
      </c>
      <c r="B14" s="22"/>
      <c r="C14" s="112" t="s">
        <v>75</v>
      </c>
      <c r="D14" s="113" t="s">
        <v>76</v>
      </c>
      <c r="E14" s="108" t="s">
        <v>77</v>
      </c>
      <c r="F14" s="110">
        <f>VLOOKUP(D14,'[6]月计划准确率 '!$C$1:$BE$65536,55,0)</f>
        <v>500</v>
      </c>
      <c r="G14" s="25">
        <f>VLOOKUP(D14,产能分析表5月!D:G,4,0)</f>
        <v>175</v>
      </c>
      <c r="H14" s="25">
        <f t="shared" si="0"/>
        <v>20.5714285714286</v>
      </c>
      <c r="I14" s="22">
        <f>VLOOKUP(D14,产能分析表6月!D:I,6,0)</f>
        <v>16</v>
      </c>
      <c r="J14" s="53">
        <f t="shared" si="1"/>
        <v>24.3055555555555</v>
      </c>
      <c r="K14" s="54">
        <f t="shared" si="2"/>
        <v>2.43055555555555</v>
      </c>
      <c r="L14" s="54"/>
      <c r="M14" s="175">
        <f>VLOOKUP(D14,[1]更新!$B$1:$E$65536,4,0)</f>
        <v>2197.34513274336</v>
      </c>
      <c r="N14" s="133">
        <f t="shared" si="3"/>
        <v>1098672.56637168</v>
      </c>
    </row>
    <row r="15" s="92" customFormat="1" ht="20" customHeight="1" spans="1:14">
      <c r="A15" s="106">
        <v>12</v>
      </c>
      <c r="B15" s="22"/>
      <c r="C15" s="107" t="s">
        <v>78</v>
      </c>
      <c r="D15" s="108" t="s">
        <v>79</v>
      </c>
      <c r="E15" s="108" t="s">
        <v>80</v>
      </c>
      <c r="F15" s="110">
        <f>VLOOKUP(D15,'[6]月计划准确率 '!$C$1:$BE$65536,55,0)</f>
        <v>800</v>
      </c>
      <c r="G15" s="25">
        <f>VLOOKUP(D15,产能分析表5月!D:G,4,0)</f>
        <v>175</v>
      </c>
      <c r="H15" s="25">
        <f t="shared" si="0"/>
        <v>20.5714285714286</v>
      </c>
      <c r="I15" s="22">
        <v>16</v>
      </c>
      <c r="J15" s="53">
        <f t="shared" si="1"/>
        <v>38.8888888888888</v>
      </c>
      <c r="K15" s="54">
        <f t="shared" si="2"/>
        <v>3.88888888888888</v>
      </c>
      <c r="L15" s="54"/>
      <c r="M15" s="175">
        <f>VLOOKUP(D15,[1]更新!$B$1:$E$65536,4,0)</f>
        <v>2876.99115044248</v>
      </c>
      <c r="N15" s="133">
        <f t="shared" si="3"/>
        <v>2301592.92035398</v>
      </c>
    </row>
    <row r="16" s="92" customFormat="1" ht="20" customHeight="1" spans="1:14">
      <c r="A16" s="106">
        <v>13</v>
      </c>
      <c r="B16" s="22"/>
      <c r="C16" s="107" t="s">
        <v>81</v>
      </c>
      <c r="D16" s="108" t="s">
        <v>82</v>
      </c>
      <c r="E16" s="108" t="s">
        <v>83</v>
      </c>
      <c r="F16" s="110">
        <f>VLOOKUP(D16,'[6]月计划准确率 '!$C$1:$BE$65536,55,0)</f>
        <v>159</v>
      </c>
      <c r="G16" s="25">
        <f>VLOOKUP(D16,产能分析表5月!D:G,4,0)</f>
        <v>175</v>
      </c>
      <c r="H16" s="25">
        <f t="shared" si="0"/>
        <v>20.5714285714286</v>
      </c>
      <c r="I16" s="22">
        <v>16</v>
      </c>
      <c r="J16" s="53">
        <f t="shared" si="1"/>
        <v>7.72916666666666</v>
      </c>
      <c r="K16" s="54">
        <f t="shared" si="2"/>
        <v>0.772916666666666</v>
      </c>
      <c r="L16" s="54"/>
      <c r="M16" s="175">
        <f>VLOOKUP(D16,[1]更新!$B$1:$E$65536,4,0)</f>
        <v>2407.0796460177</v>
      </c>
      <c r="N16" s="133">
        <f t="shared" si="3"/>
        <v>382725.663716814</v>
      </c>
    </row>
    <row r="17" s="92" customFormat="1" ht="20" customHeight="1" spans="1:14">
      <c r="A17" s="106">
        <v>14</v>
      </c>
      <c r="B17" s="22"/>
      <c r="C17" s="107" t="s">
        <v>84</v>
      </c>
      <c r="D17" s="108" t="s">
        <v>85</v>
      </c>
      <c r="E17" s="108" t="s">
        <v>86</v>
      </c>
      <c r="F17" s="110">
        <f>VLOOKUP(D17,'[6]月计划准确率 '!$C$1:$BE$65536,55,0)</f>
        <v>204</v>
      </c>
      <c r="G17" s="25">
        <f>VLOOKUP(D17,产能分析表5月!D:G,4,0)</f>
        <v>175</v>
      </c>
      <c r="H17" s="25">
        <f t="shared" si="0"/>
        <v>20.5714285714286</v>
      </c>
      <c r="I17" s="22">
        <v>16</v>
      </c>
      <c r="J17" s="53">
        <f t="shared" si="1"/>
        <v>9.91666666666665</v>
      </c>
      <c r="K17" s="54">
        <f t="shared" si="2"/>
        <v>0.991666666666665</v>
      </c>
      <c r="L17" s="54"/>
      <c r="M17" s="175">
        <f>VLOOKUP(D17,[1]更新!$B$1:$E$65536,4,0)</f>
        <v>579.646017699115</v>
      </c>
      <c r="N17" s="133">
        <f t="shared" si="3"/>
        <v>118247.787610619</v>
      </c>
    </row>
    <row r="18" s="92" customFormat="1" ht="20" customHeight="1" spans="1:14">
      <c r="A18" s="106">
        <v>15</v>
      </c>
      <c r="B18" s="22"/>
      <c r="C18" s="107" t="s">
        <v>87</v>
      </c>
      <c r="D18" s="108" t="s">
        <v>88</v>
      </c>
      <c r="E18" s="108" t="s">
        <v>89</v>
      </c>
      <c r="F18" s="110">
        <f>VLOOKUP(D18,'[6]月计划准确率 '!$C$1:$BE$65536,55,0)</f>
        <v>111</v>
      </c>
      <c r="G18" s="25">
        <f>VLOOKUP(D18,产能分析表5月!D:G,4,0)</f>
        <v>175</v>
      </c>
      <c r="H18" s="25">
        <f t="shared" si="0"/>
        <v>20.5714285714286</v>
      </c>
      <c r="I18" s="22">
        <v>16</v>
      </c>
      <c r="J18" s="53">
        <f t="shared" si="1"/>
        <v>5.39583333333333</v>
      </c>
      <c r="K18" s="54">
        <f t="shared" si="2"/>
        <v>0.539583333333333</v>
      </c>
      <c r="L18" s="54"/>
      <c r="M18" s="175">
        <f>VLOOKUP(D18,[1]更新!$B$1:$E$65536,4,0)</f>
        <v>2225.66371681416</v>
      </c>
      <c r="N18" s="133">
        <f t="shared" si="3"/>
        <v>247048.672566372</v>
      </c>
    </row>
    <row r="19" s="92" customFormat="1" ht="20" customHeight="1" spans="1:14">
      <c r="A19" s="106">
        <v>16</v>
      </c>
      <c r="B19" s="22"/>
      <c r="C19" s="107" t="s">
        <v>90</v>
      </c>
      <c r="D19" s="108" t="s">
        <v>91</v>
      </c>
      <c r="E19" s="108" t="s">
        <v>92</v>
      </c>
      <c r="F19" s="110">
        <f>VLOOKUP(D19,'[6]月计划准确率 '!$C$1:$BE$65536,55,0)</f>
        <v>40</v>
      </c>
      <c r="G19" s="25">
        <f>VLOOKUP(D19,产能分析表5月!D:G,4,0)</f>
        <v>175</v>
      </c>
      <c r="H19" s="25">
        <f t="shared" si="0"/>
        <v>20.5714285714286</v>
      </c>
      <c r="I19" s="22">
        <v>16</v>
      </c>
      <c r="J19" s="53">
        <f t="shared" si="1"/>
        <v>1.94444444444444</v>
      </c>
      <c r="K19" s="54">
        <f t="shared" si="2"/>
        <v>0.194444444444444</v>
      </c>
      <c r="L19" s="54"/>
      <c r="M19" s="175">
        <f>VLOOKUP(D19,[1]更新!$B$1:$E$65536,4,0)</f>
        <v>2897.34513274336</v>
      </c>
      <c r="N19" s="133">
        <f t="shared" si="3"/>
        <v>115893.805309735</v>
      </c>
    </row>
    <row r="20" s="92" customFormat="1" ht="20" customHeight="1" spans="1:14">
      <c r="A20" s="106">
        <v>17</v>
      </c>
      <c r="B20" s="22"/>
      <c r="C20" s="107" t="s">
        <v>93</v>
      </c>
      <c r="D20" s="108" t="s">
        <v>94</v>
      </c>
      <c r="E20" s="108" t="s">
        <v>95</v>
      </c>
      <c r="F20" s="110">
        <f>VLOOKUP(D20,'[6]月计划准确率 '!$C$1:$BE$65536,55,0)</f>
        <v>0</v>
      </c>
      <c r="G20" s="25"/>
      <c r="H20" s="25"/>
      <c r="I20" s="22"/>
      <c r="J20" s="53"/>
      <c r="K20" s="54"/>
      <c r="L20" s="54"/>
      <c r="M20" s="175">
        <f>VLOOKUP(D20,[1]更新!$B$1:$E$65536,4,0)</f>
        <v>768.141592920354</v>
      </c>
      <c r="N20" s="133">
        <f t="shared" si="3"/>
        <v>0</v>
      </c>
    </row>
    <row r="21" s="92" customFormat="1" ht="20" customHeight="1" spans="1:14">
      <c r="A21" s="106">
        <v>18</v>
      </c>
      <c r="B21" s="22"/>
      <c r="C21" s="107" t="s">
        <v>96</v>
      </c>
      <c r="D21" s="108" t="s">
        <v>97</v>
      </c>
      <c r="E21" s="108" t="s">
        <v>98</v>
      </c>
      <c r="F21" s="110">
        <f>VLOOKUP(D21,'[6]月计划准确率 '!$C$1:$BE$65536,55,0)</f>
        <v>0</v>
      </c>
      <c r="G21" s="25"/>
      <c r="H21" s="25"/>
      <c r="I21" s="22"/>
      <c r="J21" s="53"/>
      <c r="K21" s="54"/>
      <c r="L21" s="54"/>
      <c r="M21" s="175">
        <f>VLOOKUP(D21,[1]更新!$B$1:$E$65536,4,0)</f>
        <v>255.929203539823</v>
      </c>
      <c r="N21" s="133">
        <f t="shared" si="3"/>
        <v>0</v>
      </c>
    </row>
    <row r="22" s="92" customFormat="1" ht="20" customHeight="1" spans="1:14">
      <c r="A22" s="106">
        <v>19</v>
      </c>
      <c r="B22" s="22"/>
      <c r="C22" s="107" t="s">
        <v>99</v>
      </c>
      <c r="D22" s="108" t="s">
        <v>100</v>
      </c>
      <c r="E22" s="108" t="s">
        <v>101</v>
      </c>
      <c r="F22" s="110">
        <f>VLOOKUP(D22,'[6]月计划准确率 '!$C$1:$BE$65536,55,0)</f>
        <v>0</v>
      </c>
      <c r="G22" s="25"/>
      <c r="H22" s="25"/>
      <c r="I22" s="22"/>
      <c r="J22" s="53"/>
      <c r="K22" s="54"/>
      <c r="L22" s="54"/>
      <c r="M22" s="175">
        <f>VLOOKUP(D22,[1]更新!$B$1:$E$65536,4,0)</f>
        <v>427.345132743363</v>
      </c>
      <c r="N22" s="133">
        <f t="shared" si="3"/>
        <v>0</v>
      </c>
    </row>
    <row r="23" s="92" customFormat="1" ht="20" customHeight="1" spans="1:14">
      <c r="A23" s="106">
        <v>20</v>
      </c>
      <c r="B23" s="22"/>
      <c r="C23" s="107" t="s">
        <v>102</v>
      </c>
      <c r="D23" s="108" t="s">
        <v>103</v>
      </c>
      <c r="E23" s="108" t="s">
        <v>104</v>
      </c>
      <c r="F23" s="110">
        <f>VLOOKUP(D23,'[6]月计划准确率 '!$C$1:$BE$65536,55,0)</f>
        <v>0</v>
      </c>
      <c r="G23" s="25"/>
      <c r="H23" s="25"/>
      <c r="I23" s="22"/>
      <c r="J23" s="53"/>
      <c r="K23" s="54"/>
      <c r="L23" s="54"/>
      <c r="M23" s="175">
        <f>VLOOKUP(D23,[1]更新!$B$1:$E$65536,4,0)</f>
        <v>134.690265486726</v>
      </c>
      <c r="N23" s="133">
        <f t="shared" si="3"/>
        <v>0</v>
      </c>
    </row>
    <row r="24" s="92" customFormat="1" ht="20" customHeight="1" spans="1:14">
      <c r="A24" s="106">
        <v>21</v>
      </c>
      <c r="B24" s="22"/>
      <c r="C24" s="107" t="s">
        <v>105</v>
      </c>
      <c r="D24" s="108" t="s">
        <v>106</v>
      </c>
      <c r="E24" s="108" t="s">
        <v>107</v>
      </c>
      <c r="F24" s="110">
        <f>VLOOKUP(D24,'[6]月计划准确率 '!$C$1:$BE$65536,55,0)</f>
        <v>0</v>
      </c>
      <c r="G24" s="25"/>
      <c r="H24" s="25"/>
      <c r="I24" s="22"/>
      <c r="J24" s="53"/>
      <c r="K24" s="54"/>
      <c r="L24" s="54"/>
      <c r="M24" s="175">
        <f>VLOOKUP(D24,[1]更新!$B$1:$E$65536,4,0)</f>
        <v>125.840707964602</v>
      </c>
      <c r="N24" s="133">
        <f t="shared" si="3"/>
        <v>0</v>
      </c>
    </row>
    <row r="25" s="92" customFormat="1" ht="20" customHeight="1" spans="1:14">
      <c r="A25" s="106">
        <v>22</v>
      </c>
      <c r="B25" s="22"/>
      <c r="C25" s="107" t="s">
        <v>108</v>
      </c>
      <c r="D25" s="108" t="s">
        <v>109</v>
      </c>
      <c r="E25" s="108" t="s">
        <v>110</v>
      </c>
      <c r="F25" s="110">
        <f>VLOOKUP(D25,'[6]月计划准确率 '!$C$1:$BE$65536,55,0)</f>
        <v>36</v>
      </c>
      <c r="G25" s="25">
        <f>VLOOKUP(D25,产能分析表5月!D:G,4,0)</f>
        <v>102</v>
      </c>
      <c r="H25" s="25">
        <f t="shared" ref="H25:H39" si="4">3600/G25</f>
        <v>35.2941176470588</v>
      </c>
      <c r="I25" s="22">
        <f>VLOOKUP(D25,产能分析表6月!D:I,6,0)</f>
        <v>16</v>
      </c>
      <c r="J25" s="53">
        <f t="shared" ref="J25:J39" si="5">F25/H25</f>
        <v>1.02</v>
      </c>
      <c r="K25" s="54">
        <f t="shared" ref="K25:K39" si="6">J25/10</f>
        <v>0.102</v>
      </c>
      <c r="L25" s="54"/>
      <c r="M25" s="175">
        <f>VLOOKUP(D25,[1]更新!$B$1:$E$65536,4,0)</f>
        <v>1357.52212389381</v>
      </c>
      <c r="N25" s="133">
        <f t="shared" si="3"/>
        <v>48870.796460177</v>
      </c>
    </row>
    <row r="26" s="92" customFormat="1" ht="20" customHeight="1" spans="1:14">
      <c r="A26" s="106">
        <v>23</v>
      </c>
      <c r="B26" s="22"/>
      <c r="C26" s="107" t="s">
        <v>111</v>
      </c>
      <c r="D26" s="108" t="s">
        <v>112</v>
      </c>
      <c r="E26" s="108" t="s">
        <v>113</v>
      </c>
      <c r="F26" s="110">
        <f>VLOOKUP(D26,'[6]月计划准确率 '!$C$1:$BE$65536,55,0)</f>
        <v>36</v>
      </c>
      <c r="G26" s="25">
        <f>VLOOKUP(D26,产能分析表5月!D:G,4,0)</f>
        <v>102</v>
      </c>
      <c r="H26" s="25">
        <f t="shared" si="4"/>
        <v>35.2941176470588</v>
      </c>
      <c r="I26" s="22">
        <f>VLOOKUP(D26,产能分析表6月!D:I,6,0)</f>
        <v>16</v>
      </c>
      <c r="J26" s="53">
        <f t="shared" si="5"/>
        <v>1.02</v>
      </c>
      <c r="K26" s="54">
        <f t="shared" si="6"/>
        <v>0.102</v>
      </c>
      <c r="L26" s="54"/>
      <c r="M26" s="175">
        <f>VLOOKUP(D26,[1]更新!$B$1:$E$65536,4,0)</f>
        <v>324.247787610619</v>
      </c>
      <c r="N26" s="133">
        <f t="shared" si="3"/>
        <v>11672.9203539823</v>
      </c>
    </row>
    <row r="27" s="92" customFormat="1" ht="20" customHeight="1" spans="1:14">
      <c r="A27" s="106">
        <v>24</v>
      </c>
      <c r="B27" s="22"/>
      <c r="C27" s="112" t="s">
        <v>114</v>
      </c>
      <c r="D27" s="108" t="s">
        <v>115</v>
      </c>
      <c r="E27" s="109" t="s">
        <v>116</v>
      </c>
      <c r="F27" s="110">
        <f>VLOOKUP(D27,'[6]月计划准确率 '!$C$1:$BE$65536,55,0)</f>
        <v>0</v>
      </c>
      <c r="G27" s="25">
        <f>VLOOKUP(D27,产能分析表5月!D:G,4,0)</f>
        <v>60</v>
      </c>
      <c r="H27" s="25">
        <f t="shared" si="4"/>
        <v>60</v>
      </c>
      <c r="I27" s="22">
        <f>VLOOKUP(D27,产能分析表6月!D:I,6,0)</f>
        <v>10</v>
      </c>
      <c r="J27" s="53">
        <f t="shared" si="5"/>
        <v>0</v>
      </c>
      <c r="K27" s="54">
        <f t="shared" si="6"/>
        <v>0</v>
      </c>
      <c r="L27" s="54"/>
      <c r="M27" s="175">
        <f>VLOOKUP(D27,[1]更新!$B$1:$E$65536,4,0)</f>
        <v>393.53982300885</v>
      </c>
      <c r="N27" s="133">
        <f t="shared" si="3"/>
        <v>0</v>
      </c>
    </row>
    <row r="28" s="92" customFormat="1" ht="20" customHeight="1" spans="1:14">
      <c r="A28" s="106">
        <v>25</v>
      </c>
      <c r="B28" s="22"/>
      <c r="C28" s="112" t="s">
        <v>117</v>
      </c>
      <c r="D28" s="108" t="s">
        <v>118</v>
      </c>
      <c r="E28" s="109" t="s">
        <v>119</v>
      </c>
      <c r="F28" s="110">
        <f>VLOOKUP(D28,'[6]月计划准确率 '!$C$1:$BE$65536,55,0)</f>
        <v>4</v>
      </c>
      <c r="G28" s="25">
        <f>VLOOKUP(D28,产能分析表5月!D:G,4,0)</f>
        <v>60</v>
      </c>
      <c r="H28" s="25">
        <f t="shared" si="4"/>
        <v>60</v>
      </c>
      <c r="I28" s="22">
        <f>VLOOKUP(D28,产能分析表6月!D:I,6,0)</f>
        <v>10</v>
      </c>
      <c r="J28" s="53">
        <f t="shared" si="5"/>
        <v>0.0666666666666667</v>
      </c>
      <c r="K28" s="54">
        <f t="shared" si="6"/>
        <v>0.00666666666666667</v>
      </c>
      <c r="L28" s="54"/>
      <c r="M28" s="175">
        <f>VLOOKUP(D28,[1]更新!$B$1:$E$65536,4,0)</f>
        <v>416.725663716814</v>
      </c>
      <c r="N28" s="133">
        <f t="shared" si="3"/>
        <v>1666.90265486726</v>
      </c>
    </row>
    <row r="29" s="92" customFormat="1" ht="20" customHeight="1" spans="1:14">
      <c r="A29" s="106">
        <v>26</v>
      </c>
      <c r="B29" s="22"/>
      <c r="C29" s="112" t="s">
        <v>120</v>
      </c>
      <c r="D29" s="108" t="s">
        <v>121</v>
      </c>
      <c r="E29" s="109" t="s">
        <v>122</v>
      </c>
      <c r="F29" s="110">
        <f>VLOOKUP(D29,'[6]月计划准确率 '!$C$1:$BE$65536,55,0)</f>
        <v>0</v>
      </c>
      <c r="G29" s="25">
        <f>VLOOKUP(D29,产能分析表5月!D:G,4,0)</f>
        <v>133.333333333333</v>
      </c>
      <c r="H29" s="25">
        <f t="shared" si="4"/>
        <v>27.0000000000001</v>
      </c>
      <c r="I29" s="22">
        <f>VLOOKUP(D29,产能分析表6月!D:I,6,0)</f>
        <v>10</v>
      </c>
      <c r="J29" s="53">
        <f t="shared" si="5"/>
        <v>0</v>
      </c>
      <c r="K29" s="54">
        <f t="shared" si="6"/>
        <v>0</v>
      </c>
      <c r="L29" s="54"/>
      <c r="M29" s="175">
        <f>VLOOKUP(D29,[1]更新!$B$1:$E$65536,4,0)</f>
        <v>397.87610619469</v>
      </c>
      <c r="N29" s="133">
        <f t="shared" si="3"/>
        <v>0</v>
      </c>
    </row>
    <row r="30" s="92" customFormat="1" ht="20" customHeight="1" spans="1:14">
      <c r="A30" s="106">
        <v>27</v>
      </c>
      <c r="B30" s="22"/>
      <c r="C30" s="112" t="s">
        <v>123</v>
      </c>
      <c r="D30" s="108" t="s">
        <v>124</v>
      </c>
      <c r="E30" s="109" t="s">
        <v>125</v>
      </c>
      <c r="F30" s="110">
        <f>VLOOKUP(D30,'[6]月计划准确率 '!$C$1:$BE$65536,55,0)</f>
        <v>4</v>
      </c>
      <c r="G30" s="25">
        <f>VLOOKUP(D30,产能分析表5月!D:G,4,0)</f>
        <v>133.333333333333</v>
      </c>
      <c r="H30" s="25">
        <f t="shared" si="4"/>
        <v>27.0000000000001</v>
      </c>
      <c r="I30" s="22">
        <f>VLOOKUP(D30,产能分析表6月!D:I,6,0)</f>
        <v>10</v>
      </c>
      <c r="J30" s="53">
        <f t="shared" si="5"/>
        <v>0.148148148148148</v>
      </c>
      <c r="K30" s="54">
        <f t="shared" si="6"/>
        <v>0.0148148148148148</v>
      </c>
      <c r="L30" s="54"/>
      <c r="M30" s="175">
        <f>VLOOKUP(D30,[1]更新!$B$1:$E$65536,4,0)</f>
        <v>424.070796460177</v>
      </c>
      <c r="N30" s="133">
        <f t="shared" si="3"/>
        <v>1696.28318584071</v>
      </c>
    </row>
    <row r="31" s="92" customFormat="1" ht="20" customHeight="1" spans="1:14">
      <c r="A31" s="106">
        <v>28</v>
      </c>
      <c r="B31" s="22"/>
      <c r="C31" s="112" t="s">
        <v>126</v>
      </c>
      <c r="D31" s="108" t="s">
        <v>127</v>
      </c>
      <c r="E31" s="109" t="s">
        <v>128</v>
      </c>
      <c r="F31" s="110">
        <f>VLOOKUP(D31,'[6]月计划准确率 '!$C$1:$BE$65536,55,0)</f>
        <v>552</v>
      </c>
      <c r="G31" s="25">
        <f>VLOOKUP(D31,产能分析表5月!D:G,4,0)</f>
        <v>133.333333333333</v>
      </c>
      <c r="H31" s="25">
        <f t="shared" si="4"/>
        <v>27.0000000000001</v>
      </c>
      <c r="I31" s="22">
        <f>VLOOKUP(D31,产能分析表6月!D:I,6,0)</f>
        <v>10</v>
      </c>
      <c r="J31" s="53">
        <f t="shared" si="5"/>
        <v>20.4444444444444</v>
      </c>
      <c r="K31" s="54">
        <f t="shared" si="6"/>
        <v>2.04444444444444</v>
      </c>
      <c r="L31" s="54"/>
      <c r="M31" s="175">
        <f>VLOOKUP(D31,[1]更新!$B$1:$E$65536,4,0)</f>
        <v>428.495575221239</v>
      </c>
      <c r="N31" s="133">
        <f t="shared" si="3"/>
        <v>236529.557522124</v>
      </c>
    </row>
    <row r="32" s="92" customFormat="1" ht="20" customHeight="1" spans="1:14">
      <c r="A32" s="106">
        <v>29</v>
      </c>
      <c r="B32" s="22"/>
      <c r="C32" s="112" t="s">
        <v>129</v>
      </c>
      <c r="D32" s="108" t="s">
        <v>130</v>
      </c>
      <c r="E32" s="109" t="s">
        <v>131</v>
      </c>
      <c r="F32" s="110">
        <f>VLOOKUP(D32,'[6]月计划准确率 '!$C$1:$BE$65536,55,0)</f>
        <v>552</v>
      </c>
      <c r="G32" s="25">
        <f>VLOOKUP(D32,产能分析表5月!D:G,4,0)</f>
        <v>60</v>
      </c>
      <c r="H32" s="25">
        <f t="shared" si="4"/>
        <v>60</v>
      </c>
      <c r="I32" s="22">
        <f>VLOOKUP(D32,产能分析表6月!D:I,6,0)</f>
        <v>10</v>
      </c>
      <c r="J32" s="53">
        <f t="shared" si="5"/>
        <v>9.2</v>
      </c>
      <c r="K32" s="54">
        <f t="shared" si="6"/>
        <v>0.92</v>
      </c>
      <c r="L32" s="54"/>
      <c r="M32" s="175">
        <f>VLOOKUP(D32,[1]更新!$B$1:$E$65536,4,0)</f>
        <v>448.672566371681</v>
      </c>
      <c r="N32" s="133">
        <f t="shared" si="3"/>
        <v>247667.256637168</v>
      </c>
    </row>
    <row r="33" s="92" customFormat="1" ht="20" customHeight="1" spans="1:14">
      <c r="A33" s="106">
        <v>30</v>
      </c>
      <c r="B33" s="22"/>
      <c r="C33" s="112" t="s">
        <v>132</v>
      </c>
      <c r="D33" s="108" t="s">
        <v>133</v>
      </c>
      <c r="E33" s="109" t="s">
        <v>134</v>
      </c>
      <c r="F33" s="110">
        <f>VLOOKUP(D33,'[6]月计划准确率 '!$C$1:$BE$65536,55,0)</f>
        <v>825</v>
      </c>
      <c r="G33" s="25">
        <f>VLOOKUP(D33,产能分析表5月!D:G,4,0)</f>
        <v>133.333333333333</v>
      </c>
      <c r="H33" s="25">
        <f t="shared" si="4"/>
        <v>27.0000000000001</v>
      </c>
      <c r="I33" s="22">
        <f>VLOOKUP(D33,产能分析表6月!D:I,6,0)</f>
        <v>10</v>
      </c>
      <c r="J33" s="53">
        <f t="shared" si="5"/>
        <v>30.5555555555554</v>
      </c>
      <c r="K33" s="54">
        <f t="shared" si="6"/>
        <v>3.05555555555554</v>
      </c>
      <c r="L33" s="54"/>
      <c r="M33" s="175">
        <f>VLOOKUP(D33,[1]更新!$B$1:$E$65536,4,0)</f>
        <v>340.088495575221</v>
      </c>
      <c r="N33" s="133">
        <f t="shared" si="3"/>
        <v>280573.008849558</v>
      </c>
    </row>
    <row r="34" s="92" customFormat="1" ht="20" customHeight="1" spans="1:14">
      <c r="A34" s="106">
        <v>31</v>
      </c>
      <c r="B34" s="22"/>
      <c r="C34" s="112" t="s">
        <v>135</v>
      </c>
      <c r="D34" s="108" t="s">
        <v>136</v>
      </c>
      <c r="E34" s="109" t="s">
        <v>137</v>
      </c>
      <c r="F34" s="110">
        <f>VLOOKUP(D34,'[6]月计划准确率 '!$C$1:$BE$65536,55,0)</f>
        <v>869</v>
      </c>
      <c r="G34" s="25">
        <f>VLOOKUP(D34,产能分析表5月!D:G,4,0)</f>
        <v>60</v>
      </c>
      <c r="H34" s="25">
        <f t="shared" si="4"/>
        <v>60</v>
      </c>
      <c r="I34" s="22">
        <f>VLOOKUP(D34,产能分析表6月!D:I,6,0)</f>
        <v>10</v>
      </c>
      <c r="J34" s="53">
        <f t="shared" si="5"/>
        <v>14.4833333333333</v>
      </c>
      <c r="K34" s="54">
        <f t="shared" si="6"/>
        <v>1.44833333333333</v>
      </c>
      <c r="L34" s="54"/>
      <c r="M34" s="175">
        <f>VLOOKUP(D34,[1]更新!$B$1:$E$65536,4,0)</f>
        <v>386.548672566372</v>
      </c>
      <c r="N34" s="133">
        <f t="shared" si="3"/>
        <v>335910.796460177</v>
      </c>
    </row>
    <row r="35" s="92" customFormat="1" ht="20" customHeight="1" spans="1:14">
      <c r="A35" s="106">
        <v>32</v>
      </c>
      <c r="B35" s="22"/>
      <c r="C35" s="114" t="s">
        <v>138</v>
      </c>
      <c r="D35" s="115" t="s">
        <v>139</v>
      </c>
      <c r="E35" s="109" t="s">
        <v>140</v>
      </c>
      <c r="F35" s="110">
        <f>VLOOKUP(D35,'[6]月计划准确率 '!$C$1:$BE$65536,55,0)</f>
        <v>100</v>
      </c>
      <c r="G35" s="25">
        <f>VLOOKUP(D35,产能分析表5月!D:G,4,0)</f>
        <v>60</v>
      </c>
      <c r="H35" s="25">
        <f t="shared" si="4"/>
        <v>60</v>
      </c>
      <c r="I35" s="22">
        <f>VLOOKUP(D35,产能分析表6月!D:I,6,0)</f>
        <v>10</v>
      </c>
      <c r="J35" s="53">
        <f t="shared" si="5"/>
        <v>1.66666666666667</v>
      </c>
      <c r="K35" s="54">
        <f t="shared" si="6"/>
        <v>0.166666666666667</v>
      </c>
      <c r="L35" s="25"/>
      <c r="M35" s="175">
        <v>159.91</v>
      </c>
      <c r="N35" s="133">
        <f t="shared" si="3"/>
        <v>15991</v>
      </c>
    </row>
    <row r="36" s="92" customFormat="1" ht="20" customHeight="1" spans="1:14">
      <c r="A36" s="106">
        <v>33</v>
      </c>
      <c r="B36" s="22"/>
      <c r="C36" s="114" t="s">
        <v>141</v>
      </c>
      <c r="D36" s="115" t="s">
        <v>142</v>
      </c>
      <c r="E36" s="109" t="s">
        <v>143</v>
      </c>
      <c r="F36" s="110">
        <f>VLOOKUP(D36,'[6]月计划准确率 '!$C$1:$BE$65536,55,0)</f>
        <v>996</v>
      </c>
      <c r="G36" s="25">
        <f>VLOOKUP(D36,产能分析表5月!D:G,4,0)</f>
        <v>133.333333333333</v>
      </c>
      <c r="H36" s="25">
        <f t="shared" si="4"/>
        <v>27.0000000000001</v>
      </c>
      <c r="I36" s="22">
        <f>VLOOKUP(D36,产能分析表6月!D:I,6,0)</f>
        <v>10</v>
      </c>
      <c r="J36" s="53">
        <f t="shared" si="5"/>
        <v>36.8888888888888</v>
      </c>
      <c r="K36" s="54">
        <f t="shared" si="6"/>
        <v>3.68888888888887</v>
      </c>
      <c r="L36" s="25"/>
      <c r="M36" s="175">
        <f>VLOOKUP(D36,[1]更新!$B$1:$E$65536,4,0)</f>
        <v>416.194690265487</v>
      </c>
      <c r="N36" s="133">
        <f t="shared" si="3"/>
        <v>414529.911504425</v>
      </c>
    </row>
    <row r="37" s="92" customFormat="1" ht="20" customHeight="1" spans="1:14">
      <c r="A37" s="106">
        <v>34</v>
      </c>
      <c r="B37" s="22"/>
      <c r="C37" s="112" t="s">
        <v>144</v>
      </c>
      <c r="D37" s="108" t="s">
        <v>145</v>
      </c>
      <c r="E37" s="109" t="s">
        <v>146</v>
      </c>
      <c r="F37" s="110">
        <f>VLOOKUP(D37,'[6]月计划准确率 '!$C$1:$BE$65536,55,0)</f>
        <v>480</v>
      </c>
      <c r="G37" s="25">
        <f>VLOOKUP(D37,产能分析表5月!D:G,4,0)</f>
        <v>133.333333333333</v>
      </c>
      <c r="H37" s="25">
        <f t="shared" si="4"/>
        <v>27.0000000000001</v>
      </c>
      <c r="I37" s="22">
        <f>VLOOKUP(D37,产能分析表6月!D:I,6,0)</f>
        <v>10</v>
      </c>
      <c r="J37" s="53">
        <f t="shared" si="5"/>
        <v>17.7777777777777</v>
      </c>
      <c r="K37" s="54">
        <f t="shared" si="6"/>
        <v>1.77777777777777</v>
      </c>
      <c r="L37" s="25"/>
      <c r="M37" s="175">
        <f>VLOOKUP(D37,[1]更新!$B$1:$E$65536,4,0)</f>
        <v>416.991150442478</v>
      </c>
      <c r="N37" s="133">
        <f t="shared" si="3"/>
        <v>200155.752212389</v>
      </c>
    </row>
    <row r="38" s="92" customFormat="1" ht="20" customHeight="1" spans="1:14">
      <c r="A38" s="106">
        <v>35</v>
      </c>
      <c r="B38" s="22"/>
      <c r="C38" s="112" t="s">
        <v>147</v>
      </c>
      <c r="D38" s="108" t="s">
        <v>148</v>
      </c>
      <c r="E38" s="109" t="s">
        <v>149</v>
      </c>
      <c r="F38" s="110">
        <f>VLOOKUP(D38,'[6]月计划准确率 '!$C$1:$BE$65536,55,0)</f>
        <v>0</v>
      </c>
      <c r="G38" s="25">
        <f>VLOOKUP(D38,产能分析表5月!D:G,4,0)</f>
        <v>60</v>
      </c>
      <c r="H38" s="25">
        <f t="shared" si="4"/>
        <v>60</v>
      </c>
      <c r="I38" s="22">
        <f>VLOOKUP(D38,产能分析表6月!D:I,6,0)</f>
        <v>10</v>
      </c>
      <c r="J38" s="53">
        <f t="shared" si="5"/>
        <v>0</v>
      </c>
      <c r="K38" s="54">
        <f t="shared" si="6"/>
        <v>0</v>
      </c>
      <c r="L38" s="25"/>
      <c r="M38" s="175">
        <f>VLOOKUP(D38,[1]更新!$B$1:$E$65536,4,0)</f>
        <v>165.309734513274</v>
      </c>
      <c r="N38" s="133">
        <f t="shared" si="3"/>
        <v>0</v>
      </c>
    </row>
    <row r="39" s="92" customFormat="1" ht="20" customHeight="1" spans="1:14">
      <c r="A39" s="106">
        <v>36</v>
      </c>
      <c r="B39" s="22"/>
      <c r="C39" s="112" t="s">
        <v>150</v>
      </c>
      <c r="D39" s="108" t="s">
        <v>151</v>
      </c>
      <c r="E39" s="109" t="s">
        <v>152</v>
      </c>
      <c r="F39" s="110">
        <f>VLOOKUP(D39,'[6]月计划准确率 '!$C$1:$BE$65536,55,0)</f>
        <v>0</v>
      </c>
      <c r="G39" s="25">
        <f>VLOOKUP(D39,产能分析表5月!D:G,4,0)</f>
        <v>60</v>
      </c>
      <c r="H39" s="25">
        <f t="shared" si="4"/>
        <v>60</v>
      </c>
      <c r="I39" s="22">
        <f>VLOOKUP(D39,产能分析表6月!D:I,6,0)</f>
        <v>10</v>
      </c>
      <c r="J39" s="53">
        <f t="shared" si="5"/>
        <v>0</v>
      </c>
      <c r="K39" s="54">
        <f t="shared" si="6"/>
        <v>0</v>
      </c>
      <c r="L39" s="25"/>
      <c r="M39" s="175">
        <f>VLOOKUP(D39,[1]更新!$B$1:$E$65536,4,0)</f>
        <v>102.566371681416</v>
      </c>
      <c r="N39" s="133">
        <f t="shared" si="3"/>
        <v>0</v>
      </c>
    </row>
    <row r="40" s="92" customFormat="1" ht="20" customHeight="1" spans="1:14">
      <c r="A40" s="106">
        <v>37</v>
      </c>
      <c r="B40" s="22"/>
      <c r="C40" s="112" t="s">
        <v>153</v>
      </c>
      <c r="D40" s="108" t="s">
        <v>154</v>
      </c>
      <c r="E40" s="109" t="s">
        <v>155</v>
      </c>
      <c r="F40" s="110">
        <f>VLOOKUP(D40,'[6]月计划准确率 '!$C$1:$BE$65536,55,0)</f>
        <v>2962</v>
      </c>
      <c r="G40" s="25">
        <f>VLOOKUP(D40,产能分析表5月!D:G,4,0)</f>
        <v>0</v>
      </c>
      <c r="H40" s="25"/>
      <c r="I40" s="22">
        <f>VLOOKUP(D40,产能分析表6月!D:I,6,0)</f>
        <v>0</v>
      </c>
      <c r="J40" s="53"/>
      <c r="K40" s="54"/>
      <c r="L40" s="25"/>
      <c r="M40" s="175"/>
      <c r="N40" s="133">
        <f t="shared" si="3"/>
        <v>0</v>
      </c>
    </row>
    <row r="41" s="92" customFormat="1" ht="20" customHeight="1" spans="1:14">
      <c r="A41" s="106">
        <v>38</v>
      </c>
      <c r="B41" s="22"/>
      <c r="C41" s="112" t="s">
        <v>156</v>
      </c>
      <c r="D41" s="108" t="s">
        <v>157</v>
      </c>
      <c r="E41" s="109" t="s">
        <v>158</v>
      </c>
      <c r="F41" s="110">
        <f>VLOOKUP(D41,'[6]月计划准确率 '!$C$1:$BE$65536,55,0)</f>
        <v>6975</v>
      </c>
      <c r="G41" s="25">
        <f>VLOOKUP(D41,产能分析表5月!D:G,4,0)</f>
        <v>0</v>
      </c>
      <c r="H41" s="25"/>
      <c r="I41" s="22">
        <f>VLOOKUP(D41,产能分析表6月!D:I,6,0)</f>
        <v>0</v>
      </c>
      <c r="J41" s="53"/>
      <c r="K41" s="54"/>
      <c r="L41" s="25"/>
      <c r="M41" s="175"/>
      <c r="N41" s="133">
        <f t="shared" si="3"/>
        <v>0</v>
      </c>
    </row>
    <row r="42" s="92" customFormat="1" ht="20" customHeight="1" spans="1:14">
      <c r="A42" s="106">
        <v>39</v>
      </c>
      <c r="B42" s="22"/>
      <c r="C42" s="112" t="s">
        <v>159</v>
      </c>
      <c r="D42" s="108" t="s">
        <v>160</v>
      </c>
      <c r="E42" s="109" t="s">
        <v>161</v>
      </c>
      <c r="F42" s="110">
        <f>VLOOKUP(D42,'[6]月计划准确率 '!$C$1:$BE$65536,55,0)</f>
        <v>5042</v>
      </c>
      <c r="G42" s="25">
        <f>VLOOKUP(D42,产能分析表5月!D:G,4,0)</f>
        <v>0</v>
      </c>
      <c r="H42" s="25"/>
      <c r="I42" s="22">
        <f>VLOOKUP(D42,产能分析表6月!D:I,6,0)</f>
        <v>0</v>
      </c>
      <c r="J42" s="53"/>
      <c r="K42" s="54"/>
      <c r="L42" s="25"/>
      <c r="M42" s="175"/>
      <c r="N42" s="133">
        <f t="shared" si="3"/>
        <v>0</v>
      </c>
    </row>
    <row r="43" s="92" customFormat="1" ht="20" customHeight="1" spans="1:14">
      <c r="A43" s="106">
        <v>40</v>
      </c>
      <c r="B43" s="22"/>
      <c r="C43" s="112" t="s">
        <v>162</v>
      </c>
      <c r="D43" s="108" t="s">
        <v>163</v>
      </c>
      <c r="E43" s="109" t="s">
        <v>164</v>
      </c>
      <c r="F43" s="110">
        <f>VLOOKUP(D43,'[6]月计划准确率 '!$C$1:$BE$65536,55,0)</f>
        <v>485</v>
      </c>
      <c r="G43" s="25">
        <f>VLOOKUP(D43,产能分析表5月!D:G,4,0)</f>
        <v>0</v>
      </c>
      <c r="H43" s="25"/>
      <c r="I43" s="22">
        <f>VLOOKUP(D43,产能分析表6月!D:I,6,0)</f>
        <v>0</v>
      </c>
      <c r="J43" s="53"/>
      <c r="K43" s="54"/>
      <c r="L43" s="25"/>
      <c r="M43" s="175"/>
      <c r="N43" s="133">
        <f t="shared" si="3"/>
        <v>0</v>
      </c>
    </row>
    <row r="44" s="92" customFormat="1" ht="20" customHeight="1" spans="1:14">
      <c r="A44" s="106">
        <v>41</v>
      </c>
      <c r="B44" s="22"/>
      <c r="C44" s="112" t="s">
        <v>165</v>
      </c>
      <c r="D44" s="108" t="s">
        <v>166</v>
      </c>
      <c r="E44" s="109" t="s">
        <v>167</v>
      </c>
      <c r="F44" s="110">
        <f>VLOOKUP(D44,'[6]月计划准确率 '!$C$1:$BE$65536,55,0)</f>
        <v>485</v>
      </c>
      <c r="G44" s="25">
        <f>VLOOKUP(D44,产能分析表5月!D:G,4,0)</f>
        <v>0</v>
      </c>
      <c r="H44" s="25"/>
      <c r="I44" s="22">
        <f>VLOOKUP(D44,产能分析表6月!D:I,6,0)</f>
        <v>0</v>
      </c>
      <c r="J44" s="53"/>
      <c r="K44" s="54"/>
      <c r="L44" s="25"/>
      <c r="M44" s="175"/>
      <c r="N44" s="133">
        <f t="shared" si="3"/>
        <v>0</v>
      </c>
    </row>
    <row r="45" s="92" customFormat="1" ht="20" customHeight="1" spans="1:14">
      <c r="A45" s="106">
        <v>42</v>
      </c>
      <c r="B45" s="22"/>
      <c r="C45" s="112" t="s">
        <v>168</v>
      </c>
      <c r="D45" s="108" t="s">
        <v>169</v>
      </c>
      <c r="E45" s="109" t="s">
        <v>170</v>
      </c>
      <c r="F45" s="110">
        <f>VLOOKUP(D45,'[6]月计划准确率 '!$C$1:$BE$65536,55,0)</f>
        <v>996</v>
      </c>
      <c r="G45" s="25">
        <f>VLOOKUP(D45,产能分析表5月!D:G,4,0)</f>
        <v>0</v>
      </c>
      <c r="H45" s="25"/>
      <c r="I45" s="22">
        <f>VLOOKUP(D45,产能分析表6月!D:I,6,0)</f>
        <v>0</v>
      </c>
      <c r="J45" s="53"/>
      <c r="K45" s="54"/>
      <c r="L45" s="25"/>
      <c r="M45" s="175"/>
      <c r="N45" s="133">
        <f t="shared" si="3"/>
        <v>0</v>
      </c>
    </row>
    <row r="46" s="92" customFormat="1" ht="20" customHeight="1" spans="1:14">
      <c r="A46" s="106">
        <v>43</v>
      </c>
      <c r="B46" s="22"/>
      <c r="C46" s="112" t="s">
        <v>171</v>
      </c>
      <c r="D46" s="108" t="s">
        <v>172</v>
      </c>
      <c r="E46" s="109" t="s">
        <v>173</v>
      </c>
      <c r="F46" s="110">
        <f>VLOOKUP(D46,'[6]月计划准确率 '!$C$1:$BE$65536,55,0)</f>
        <v>996</v>
      </c>
      <c r="G46" s="25">
        <f>VLOOKUP(D46,产能分析表5月!D:G,4,0)</f>
        <v>0</v>
      </c>
      <c r="H46" s="25"/>
      <c r="I46" s="22">
        <f>VLOOKUP(D46,产能分析表6月!D:I,6,0)</f>
        <v>0</v>
      </c>
      <c r="J46" s="53"/>
      <c r="K46" s="54"/>
      <c r="L46" s="25"/>
      <c r="M46" s="175"/>
      <c r="N46" s="133">
        <f t="shared" si="3"/>
        <v>0</v>
      </c>
    </row>
    <row r="47" s="92" customFormat="1" ht="20" customHeight="1" spans="1:14">
      <c r="A47" s="106">
        <v>44</v>
      </c>
      <c r="B47" s="22"/>
      <c r="C47" s="112" t="s">
        <v>174</v>
      </c>
      <c r="D47" s="108" t="s">
        <v>175</v>
      </c>
      <c r="E47" s="109" t="s">
        <v>176</v>
      </c>
      <c r="F47" s="110">
        <f>VLOOKUP(D47,'[6]月计划准确率 '!$C$1:$BE$65536,55,0)</f>
        <v>18</v>
      </c>
      <c r="G47" s="25">
        <v>60</v>
      </c>
      <c r="H47" s="25">
        <f t="shared" ref="H47:H49" si="7">3600/G47</f>
        <v>60</v>
      </c>
      <c r="I47" s="22">
        <v>10</v>
      </c>
      <c r="J47" s="53">
        <f t="shared" ref="J47:J49" si="8">F47/H47</f>
        <v>0.3</v>
      </c>
      <c r="K47" s="54">
        <f t="shared" ref="K47:K49" si="9">J47/10</f>
        <v>0.03</v>
      </c>
      <c r="L47" s="25"/>
      <c r="M47" s="290">
        <v>408.58407079646</v>
      </c>
      <c r="N47" s="133">
        <f t="shared" si="3"/>
        <v>7354.51327433628</v>
      </c>
    </row>
    <row r="48" s="92" customFormat="1" ht="20" customHeight="1" spans="1:14">
      <c r="A48" s="106">
        <v>45</v>
      </c>
      <c r="B48" s="22"/>
      <c r="C48" s="112" t="s">
        <v>177</v>
      </c>
      <c r="D48" s="108" t="s">
        <v>178</v>
      </c>
      <c r="E48" s="109" t="s">
        <v>179</v>
      </c>
      <c r="F48" s="110">
        <f>VLOOKUP(D48,'[6]月计划准确率 '!$C$1:$BE$65536,55,0)</f>
        <v>18</v>
      </c>
      <c r="G48" s="25">
        <v>133</v>
      </c>
      <c r="H48" s="25">
        <f t="shared" si="7"/>
        <v>27.0676691729323</v>
      </c>
      <c r="I48" s="22">
        <v>10</v>
      </c>
      <c r="J48" s="53">
        <f t="shared" si="8"/>
        <v>0.665000000000001</v>
      </c>
      <c r="K48" s="54">
        <f t="shared" si="9"/>
        <v>0.0665000000000001</v>
      </c>
      <c r="L48" s="25"/>
      <c r="M48" s="290">
        <v>401.061946902655</v>
      </c>
      <c r="N48" s="133">
        <f t="shared" si="3"/>
        <v>7219.11504424779</v>
      </c>
    </row>
    <row r="49" s="92" customFormat="1" ht="20" customHeight="1" spans="1:14">
      <c r="A49" s="106">
        <v>46</v>
      </c>
      <c r="B49" s="22"/>
      <c r="C49" s="112" t="s">
        <v>180</v>
      </c>
      <c r="D49" s="108" t="s">
        <v>181</v>
      </c>
      <c r="E49" s="109" t="s">
        <v>182</v>
      </c>
      <c r="F49" s="110">
        <f>VLOOKUP(D49,'[6]月计划准确率 '!$C$1:$BE$65536,55,0)</f>
        <v>42</v>
      </c>
      <c r="G49" s="25">
        <v>60</v>
      </c>
      <c r="H49" s="25">
        <f t="shared" si="7"/>
        <v>60</v>
      </c>
      <c r="I49" s="22">
        <v>10</v>
      </c>
      <c r="J49" s="53">
        <f t="shared" si="8"/>
        <v>0.7</v>
      </c>
      <c r="K49" s="54">
        <f t="shared" si="9"/>
        <v>0.07</v>
      </c>
      <c r="L49" s="25"/>
      <c r="M49" s="290">
        <v>214.070796460177</v>
      </c>
      <c r="N49" s="133">
        <f t="shared" si="3"/>
        <v>8990.97345132743</v>
      </c>
    </row>
    <row r="50" s="92" customFormat="1" ht="20" customHeight="1" spans="1:14">
      <c r="A50" s="106">
        <v>47</v>
      </c>
      <c r="B50" s="22"/>
      <c r="C50" s="112"/>
      <c r="D50" s="108"/>
      <c r="E50" s="109"/>
      <c r="F50" s="110"/>
      <c r="G50" s="25"/>
      <c r="H50" s="25"/>
      <c r="I50" s="22"/>
      <c r="J50" s="22"/>
      <c r="K50" s="25"/>
      <c r="L50" s="25"/>
      <c r="M50" s="175"/>
      <c r="N50" s="133"/>
    </row>
    <row r="51" s="92" customFormat="1" ht="20" customHeight="1" spans="1:14">
      <c r="A51" s="106">
        <v>48</v>
      </c>
      <c r="B51" s="22"/>
      <c r="C51" s="112"/>
      <c r="D51" s="108"/>
      <c r="E51" s="109"/>
      <c r="F51" s="110"/>
      <c r="G51" s="25"/>
      <c r="H51" s="25"/>
      <c r="I51" s="22"/>
      <c r="J51" s="22"/>
      <c r="K51" s="25"/>
      <c r="L51" s="25"/>
      <c r="M51" s="175"/>
      <c r="N51" s="133"/>
    </row>
    <row r="52" s="92" customFormat="1" ht="20" customHeight="1" spans="1:14">
      <c r="A52" s="106">
        <v>49</v>
      </c>
      <c r="B52" s="22"/>
      <c r="C52" s="112"/>
      <c r="D52" s="108"/>
      <c r="E52" s="109"/>
      <c r="F52" s="110"/>
      <c r="G52" s="25"/>
      <c r="H52" s="25"/>
      <c r="I52" s="22"/>
      <c r="J52" s="22"/>
      <c r="K52" s="25"/>
      <c r="L52" s="25"/>
      <c r="M52" s="175"/>
      <c r="N52" s="133"/>
    </row>
    <row r="53" s="92" customFormat="1" ht="20" customHeight="1" spans="1:14">
      <c r="A53" s="106">
        <v>50</v>
      </c>
      <c r="B53" s="22"/>
      <c r="C53" s="112"/>
      <c r="D53" s="108"/>
      <c r="E53" s="109"/>
      <c r="F53" s="110"/>
      <c r="G53" s="25"/>
      <c r="H53" s="25"/>
      <c r="I53" s="22"/>
      <c r="J53" s="22"/>
      <c r="K53" s="25"/>
      <c r="L53" s="25"/>
      <c r="M53" s="175"/>
      <c r="N53" s="133"/>
    </row>
    <row r="54" s="92" customFormat="1" ht="30" customHeight="1" spans="1:14">
      <c r="A54" s="31" t="s">
        <v>183</v>
      </c>
      <c r="B54" s="32"/>
      <c r="C54" s="32"/>
      <c r="D54" s="32"/>
      <c r="E54" s="33"/>
      <c r="F54" s="34">
        <f>SUM(F4:F53)</f>
        <v>32764</v>
      </c>
      <c r="G54" s="34"/>
      <c r="H54" s="34"/>
      <c r="I54" s="34"/>
      <c r="J54" s="60">
        <f>SUM(J4:J53)</f>
        <v>448.242037037036</v>
      </c>
      <c r="K54" s="60">
        <f>SUM(K4:K53)</f>
        <v>44.8242037037037</v>
      </c>
      <c r="L54" s="34"/>
      <c r="M54" s="291">
        <f>SUM(M4:M53)</f>
        <v>33862.1223893805</v>
      </c>
      <c r="N54" s="138">
        <f>SUM(N4:N53)</f>
        <v>14121066.7522124</v>
      </c>
    </row>
    <row r="55" s="92" customFormat="1" ht="10" customHeight="1" spans="1:14">
      <c r="A55" s="42"/>
      <c r="B55" s="36"/>
      <c r="C55" s="37"/>
      <c r="D55" s="38"/>
      <c r="E55" s="38"/>
      <c r="F55" s="39"/>
      <c r="G55" s="39"/>
      <c r="H55" s="39"/>
      <c r="I55" s="39"/>
      <c r="J55" s="39"/>
      <c r="K55" s="39"/>
      <c r="L55" s="39"/>
      <c r="M55" s="139"/>
      <c r="N55" s="140"/>
    </row>
    <row r="56" s="92" customFormat="1" ht="20" customHeight="1" spans="1:14">
      <c r="A56" s="101">
        <v>1</v>
      </c>
      <c r="B56" s="17" t="s">
        <v>184</v>
      </c>
      <c r="C56" s="40" t="s">
        <v>185</v>
      </c>
      <c r="D56" s="19" t="s">
        <v>186</v>
      </c>
      <c r="E56" s="19"/>
      <c r="F56" s="105">
        <v>1000</v>
      </c>
      <c r="G56" s="20">
        <v>350</v>
      </c>
      <c r="H56" s="20">
        <f t="shared" ref="H56:H63" si="10">3600/G56</f>
        <v>10.2857142857143</v>
      </c>
      <c r="I56" s="20">
        <v>11</v>
      </c>
      <c r="J56" s="50">
        <f t="shared" ref="J56:J63" si="11">F56/H56</f>
        <v>97.2222222222221</v>
      </c>
      <c r="K56" s="51">
        <f t="shared" ref="K56:K63" si="12">J56/10</f>
        <v>9.72222222222221</v>
      </c>
      <c r="L56" s="20"/>
      <c r="M56" s="289">
        <v>472.88</v>
      </c>
      <c r="N56" s="142">
        <f t="shared" ref="N56:N58" si="13">F56*M56</f>
        <v>472880</v>
      </c>
    </row>
    <row r="57" s="92" customFormat="1" ht="20" customHeight="1" spans="1:14">
      <c r="A57" s="106">
        <v>2</v>
      </c>
      <c r="B57" s="22"/>
      <c r="C57" s="23" t="s">
        <v>187</v>
      </c>
      <c r="D57" s="24" t="s">
        <v>188</v>
      </c>
      <c r="E57" s="24"/>
      <c r="F57" s="110">
        <v>1000</v>
      </c>
      <c r="G57" s="25"/>
      <c r="H57" s="25"/>
      <c r="I57" s="25"/>
      <c r="J57" s="53"/>
      <c r="K57" s="54"/>
      <c r="L57" s="25"/>
      <c r="M57" s="175">
        <v>740.24</v>
      </c>
      <c r="N57" s="133">
        <f t="shared" si="13"/>
        <v>740240</v>
      </c>
    </row>
    <row r="58" s="92" customFormat="1" ht="20" customHeight="1" spans="1:14">
      <c r="A58" s="106">
        <v>3</v>
      </c>
      <c r="B58" s="22"/>
      <c r="C58" s="23" t="s">
        <v>189</v>
      </c>
      <c r="D58" s="24" t="s">
        <v>190</v>
      </c>
      <c r="E58" s="24"/>
      <c r="F58" s="110">
        <v>20</v>
      </c>
      <c r="G58" s="25">
        <v>370</v>
      </c>
      <c r="H58" s="25">
        <f t="shared" si="10"/>
        <v>9.72972972972973</v>
      </c>
      <c r="I58" s="25">
        <v>11</v>
      </c>
      <c r="J58" s="53">
        <f t="shared" si="11"/>
        <v>2.05555555555556</v>
      </c>
      <c r="K58" s="54">
        <f t="shared" si="12"/>
        <v>0.205555555555556</v>
      </c>
      <c r="L58" s="25"/>
      <c r="M58" s="113">
        <v>548.24</v>
      </c>
      <c r="N58" s="133">
        <f t="shared" si="13"/>
        <v>10964.8</v>
      </c>
    </row>
    <row r="59" ht="30" customHeight="1" spans="1:14">
      <c r="A59" s="31" t="s">
        <v>183</v>
      </c>
      <c r="B59" s="32"/>
      <c r="C59" s="32"/>
      <c r="D59" s="32"/>
      <c r="E59" s="33"/>
      <c r="F59" s="34">
        <f>SUM(F56:F58)</f>
        <v>2020</v>
      </c>
      <c r="G59" s="34"/>
      <c r="H59" s="34"/>
      <c r="I59" s="34"/>
      <c r="J59" s="34"/>
      <c r="K59" s="60">
        <f t="shared" ref="K59:N59" si="14">SUM(K56:K58)</f>
        <v>9.92777777777776</v>
      </c>
      <c r="L59" s="34"/>
      <c r="M59" s="291">
        <f t="shared" si="14"/>
        <v>1761.36</v>
      </c>
      <c r="N59" s="138">
        <f t="shared" si="14"/>
        <v>1224084.8</v>
      </c>
    </row>
    <row r="60" ht="10" customHeight="1" spans="1:14">
      <c r="A60" s="158"/>
      <c r="B60" s="42"/>
      <c r="C60" s="42"/>
      <c r="D60" s="42"/>
      <c r="E60" s="42"/>
      <c r="F60" s="39"/>
      <c r="G60" s="39"/>
      <c r="H60" s="39"/>
      <c r="I60" s="39"/>
      <c r="J60" s="39"/>
      <c r="K60" s="39"/>
      <c r="L60" s="39"/>
      <c r="N60" s="292"/>
    </row>
    <row r="61" ht="20" customHeight="1" spans="1:14">
      <c r="A61" s="101">
        <v>1</v>
      </c>
      <c r="B61" s="120" t="s">
        <v>191</v>
      </c>
      <c r="C61" s="102" t="s">
        <v>192</v>
      </c>
      <c r="D61" s="120">
        <v>5179100001</v>
      </c>
      <c r="E61" s="120" t="s">
        <v>193</v>
      </c>
      <c r="F61" s="120"/>
      <c r="G61" s="20">
        <v>175</v>
      </c>
      <c r="H61" s="20">
        <f t="shared" si="10"/>
        <v>20.5714285714286</v>
      </c>
      <c r="I61" s="20">
        <v>16</v>
      </c>
      <c r="J61" s="50">
        <f t="shared" si="11"/>
        <v>0</v>
      </c>
      <c r="K61" s="51">
        <f t="shared" si="12"/>
        <v>0</v>
      </c>
      <c r="L61" s="20"/>
      <c r="M61" s="293">
        <v>3097.22123893805</v>
      </c>
      <c r="N61" s="142">
        <f t="shared" ref="N61:N63" si="15">F61*M61</f>
        <v>0</v>
      </c>
    </row>
    <row r="62" ht="20" customHeight="1" spans="1:14">
      <c r="A62" s="106">
        <v>2</v>
      </c>
      <c r="B62" s="124"/>
      <c r="C62" s="111" t="s">
        <v>194</v>
      </c>
      <c r="D62" s="124">
        <v>5179100101</v>
      </c>
      <c r="E62" s="124" t="s">
        <v>195</v>
      </c>
      <c r="F62" s="124"/>
      <c r="G62" s="25">
        <v>175</v>
      </c>
      <c r="H62" s="25">
        <f t="shared" si="10"/>
        <v>20.5714285714286</v>
      </c>
      <c r="I62" s="25">
        <v>16</v>
      </c>
      <c r="J62" s="53">
        <f t="shared" si="11"/>
        <v>0</v>
      </c>
      <c r="K62" s="54">
        <f t="shared" si="12"/>
        <v>0</v>
      </c>
      <c r="L62" s="25"/>
      <c r="M62" s="290">
        <v>2783.6814159292</v>
      </c>
      <c r="N62" s="133">
        <f t="shared" si="15"/>
        <v>0</v>
      </c>
    </row>
    <row r="63" ht="20" customHeight="1" spans="1:14">
      <c r="A63" s="106">
        <v>3</v>
      </c>
      <c r="B63" s="124"/>
      <c r="C63" s="111" t="s">
        <v>196</v>
      </c>
      <c r="D63" s="124">
        <v>5179100003</v>
      </c>
      <c r="E63" s="124" t="s">
        <v>197</v>
      </c>
      <c r="F63" s="124"/>
      <c r="G63" s="25">
        <v>175</v>
      </c>
      <c r="H63" s="25">
        <f t="shared" si="10"/>
        <v>20.5714285714286</v>
      </c>
      <c r="I63" s="25">
        <v>16</v>
      </c>
      <c r="J63" s="53">
        <f t="shared" si="11"/>
        <v>0</v>
      </c>
      <c r="K63" s="54">
        <f t="shared" si="12"/>
        <v>0</v>
      </c>
      <c r="L63" s="25"/>
      <c r="M63" s="290">
        <v>821.690265486726</v>
      </c>
      <c r="N63" s="133">
        <f t="shared" si="15"/>
        <v>0</v>
      </c>
    </row>
    <row r="64" ht="30" customHeight="1" spans="1:14">
      <c r="A64" s="31" t="s">
        <v>183</v>
      </c>
      <c r="B64" s="32"/>
      <c r="C64" s="32"/>
      <c r="D64" s="32"/>
      <c r="E64" s="33"/>
      <c r="F64" s="34"/>
      <c r="G64" s="34"/>
      <c r="H64" s="34"/>
      <c r="I64" s="34"/>
      <c r="J64" s="34"/>
      <c r="K64" s="303">
        <f t="shared" ref="K64:N64" si="16">SUM(K61:K63)</f>
        <v>0</v>
      </c>
      <c r="L64" s="34"/>
      <c r="M64" s="291">
        <f t="shared" si="16"/>
        <v>6702.59292035398</v>
      </c>
      <c r="N64" s="138">
        <f t="shared" si="16"/>
        <v>0</v>
      </c>
    </row>
    <row r="65" ht="10" customHeight="1" spans="1:14">
      <c r="A65" s="117"/>
      <c r="B65" s="42"/>
      <c r="C65" s="43"/>
      <c r="D65" s="36"/>
      <c r="E65" s="36"/>
      <c r="F65" s="42"/>
      <c r="G65" s="42"/>
      <c r="H65" s="42"/>
      <c r="I65" s="42"/>
      <c r="J65" s="42"/>
      <c r="K65" s="42"/>
      <c r="L65" s="42"/>
      <c r="M65" s="139"/>
      <c r="N65" s="140"/>
    </row>
    <row r="66" customHeight="1" spans="1:14">
      <c r="A66" s="101">
        <v>1</v>
      </c>
      <c r="B66" s="85" t="s">
        <v>198</v>
      </c>
      <c r="C66" s="102" t="s">
        <v>199</v>
      </c>
      <c r="D66" s="120" t="s">
        <v>200</v>
      </c>
      <c r="E66" s="120" t="s">
        <v>201</v>
      </c>
      <c r="F66" s="294">
        <f>VLOOKUP(D66,'[4]10月（签字版） '!$D:$AF,29,0)</f>
        <v>50</v>
      </c>
      <c r="G66" s="20">
        <f>VLOOKUP(E66,产能分析表5月!E:G,3,0)</f>
        <v>78</v>
      </c>
      <c r="H66" s="20">
        <f t="shared" ref="H66:H79" si="17">3600/G66</f>
        <v>46.1538461538462</v>
      </c>
      <c r="I66" s="20">
        <f>VLOOKUP(E66,产能分析表5月!E:I,5,0)</f>
        <v>13</v>
      </c>
      <c r="J66" s="50">
        <f t="shared" ref="J66:J79" si="18">F66/H66</f>
        <v>1.08333333333333</v>
      </c>
      <c r="K66" s="51">
        <f t="shared" ref="K66:K79" si="19">J66/10</f>
        <v>0.108333333333333</v>
      </c>
      <c r="L66" s="17"/>
      <c r="M66" s="289">
        <f>VLOOKUP(D66,[1]更新!$B$1:$E$65536,4,0)</f>
        <v>506.194690265487</v>
      </c>
      <c r="N66" s="142">
        <f t="shared" ref="N66:N79" si="20">F66*M66</f>
        <v>25309.7345132743</v>
      </c>
    </row>
    <row r="67" customHeight="1" spans="1:14">
      <c r="A67" s="106">
        <v>2</v>
      </c>
      <c r="B67" s="295"/>
      <c r="C67" s="111" t="s">
        <v>202</v>
      </c>
      <c r="D67" s="124" t="s">
        <v>203</v>
      </c>
      <c r="E67" s="124" t="s">
        <v>204</v>
      </c>
      <c r="F67" s="296">
        <f>VLOOKUP(D67,'[4]10月（签字版） '!$D:$AF,29,0)</f>
        <v>410</v>
      </c>
      <c r="G67" s="25">
        <f>VLOOKUP(E67,产能分析表5月!E:G,3,0)</f>
        <v>78</v>
      </c>
      <c r="H67" s="25">
        <f t="shared" si="17"/>
        <v>46.1538461538462</v>
      </c>
      <c r="I67" s="25">
        <f>VLOOKUP(E67,产能分析表5月!E:I,5,0)</f>
        <v>13</v>
      </c>
      <c r="J67" s="53">
        <f t="shared" si="18"/>
        <v>8.88333333333332</v>
      </c>
      <c r="K67" s="54">
        <f t="shared" si="19"/>
        <v>0.888333333333332</v>
      </c>
      <c r="L67" s="22"/>
      <c r="M67" s="175">
        <f>VLOOKUP(D67,[1]更新!$B$1:$E$65536,4,0)</f>
        <v>255.398230088496</v>
      </c>
      <c r="N67" s="133">
        <f t="shared" si="20"/>
        <v>104713.274336283</v>
      </c>
    </row>
    <row r="68" customHeight="1" spans="1:14">
      <c r="A68" s="106">
        <v>3</v>
      </c>
      <c r="B68" s="295"/>
      <c r="C68" s="111" t="s">
        <v>205</v>
      </c>
      <c r="D68" s="124" t="s">
        <v>206</v>
      </c>
      <c r="E68" s="124" t="s">
        <v>207</v>
      </c>
      <c r="F68" s="296">
        <f>VLOOKUP(D68,'[4]10月（签字版） '!$D:$AF,29,0)</f>
        <v>840</v>
      </c>
      <c r="G68" s="25">
        <f>VLOOKUP(E68,产能分析表5月!E:G,3,0)</f>
        <v>78</v>
      </c>
      <c r="H68" s="25">
        <f t="shared" si="17"/>
        <v>46.1538461538462</v>
      </c>
      <c r="I68" s="25">
        <f>VLOOKUP(E68,产能分析表5月!E:I,5,0)</f>
        <v>13</v>
      </c>
      <c r="J68" s="53">
        <f t="shared" si="18"/>
        <v>18.2</v>
      </c>
      <c r="K68" s="54">
        <f t="shared" si="19"/>
        <v>1.82</v>
      </c>
      <c r="L68" s="22"/>
      <c r="M68" s="175">
        <f>VLOOKUP(D68,[1]更新!$B$1:$E$65536,4,0)</f>
        <v>188.141592920354</v>
      </c>
      <c r="N68" s="133">
        <f t="shared" si="20"/>
        <v>158038.938053097</v>
      </c>
    </row>
    <row r="69" customHeight="1" spans="1:14">
      <c r="A69" s="106">
        <v>4</v>
      </c>
      <c r="B69" s="295"/>
      <c r="C69" s="111" t="s">
        <v>208</v>
      </c>
      <c r="D69" s="124" t="s">
        <v>209</v>
      </c>
      <c r="E69" s="124" t="s">
        <v>210</v>
      </c>
      <c r="F69" s="296">
        <f>VLOOKUP(D69,'[4]10月（签字版） '!$D:$AF,29,0)</f>
        <v>360</v>
      </c>
      <c r="G69" s="25">
        <f>VLOOKUP(E69,产能分析表5月!E:G,3,0)</f>
        <v>78</v>
      </c>
      <c r="H69" s="25">
        <f t="shared" si="17"/>
        <v>46.1538461538462</v>
      </c>
      <c r="I69" s="25">
        <f>VLOOKUP(E69,产能分析表5月!E:I,5,0)</f>
        <v>13</v>
      </c>
      <c r="J69" s="53">
        <f t="shared" si="18"/>
        <v>7.79999999999999</v>
      </c>
      <c r="K69" s="54">
        <f t="shared" si="19"/>
        <v>0.779999999999999</v>
      </c>
      <c r="L69" s="22"/>
      <c r="M69" s="175">
        <f>VLOOKUP(D69,[1]更新!$B$1:$E$65536,4,0)</f>
        <v>815.929203539823</v>
      </c>
      <c r="N69" s="133">
        <f t="shared" si="20"/>
        <v>293734.513274336</v>
      </c>
    </row>
    <row r="70" customHeight="1" spans="1:14">
      <c r="A70" s="106">
        <v>5</v>
      </c>
      <c r="B70" s="295"/>
      <c r="C70" s="111" t="s">
        <v>211</v>
      </c>
      <c r="D70" s="124" t="s">
        <v>212</v>
      </c>
      <c r="E70" s="124" t="s">
        <v>213</v>
      </c>
      <c r="F70" s="296">
        <f>VLOOKUP(D70,'[4]10月（签字版） '!$D:$AF,29,0)</f>
        <v>25</v>
      </c>
      <c r="G70" s="25">
        <f>VLOOKUP(E70,产能分析表5月!E:G,3,0)</f>
        <v>78</v>
      </c>
      <c r="H70" s="25">
        <f t="shared" si="17"/>
        <v>46.1538461538462</v>
      </c>
      <c r="I70" s="25">
        <f>VLOOKUP(E70,产能分析表5月!E:I,5,0)</f>
        <v>13</v>
      </c>
      <c r="J70" s="53">
        <f t="shared" si="18"/>
        <v>0.541666666666666</v>
      </c>
      <c r="K70" s="54">
        <f t="shared" si="19"/>
        <v>0.0541666666666666</v>
      </c>
      <c r="L70" s="22"/>
      <c r="M70" s="175">
        <f>VLOOKUP(D70,[1]更新!$B$1:$E$65536,4,0)</f>
        <v>870.796460176991</v>
      </c>
      <c r="N70" s="133">
        <f t="shared" si="20"/>
        <v>21769.9115044248</v>
      </c>
    </row>
    <row r="71" customHeight="1" spans="1:14">
      <c r="A71" s="106">
        <v>6</v>
      </c>
      <c r="B71" s="295"/>
      <c r="C71" s="111" t="s">
        <v>214</v>
      </c>
      <c r="D71" s="124" t="s">
        <v>215</v>
      </c>
      <c r="E71" s="124" t="s">
        <v>216</v>
      </c>
      <c r="F71" s="296">
        <f>VLOOKUP(D71,'[4]10月（签字版） '!$D:$AF,29,0)</f>
        <v>25</v>
      </c>
      <c r="G71" s="25">
        <f>VLOOKUP(E71,产能分析表5月!E:G,3,0)</f>
        <v>78</v>
      </c>
      <c r="H71" s="25">
        <f t="shared" si="17"/>
        <v>46.1538461538462</v>
      </c>
      <c r="I71" s="25">
        <f>VLOOKUP(E71,产能分析表5月!E:I,5,0)</f>
        <v>13</v>
      </c>
      <c r="J71" s="53">
        <f t="shared" si="18"/>
        <v>0.541666666666666</v>
      </c>
      <c r="K71" s="54">
        <f t="shared" si="19"/>
        <v>0.0541666666666666</v>
      </c>
      <c r="L71" s="22"/>
      <c r="M71" s="175">
        <f>VLOOKUP(D71,[1]更新!$B$1:$E$65536,4,0)</f>
        <v>251.946902654867</v>
      </c>
      <c r="N71" s="133">
        <f t="shared" si="20"/>
        <v>6298.67256637168</v>
      </c>
    </row>
    <row r="72" customHeight="1" spans="1:14">
      <c r="A72" s="106">
        <v>7</v>
      </c>
      <c r="B72" s="295"/>
      <c r="C72" s="111" t="s">
        <v>217</v>
      </c>
      <c r="D72" s="124" t="s">
        <v>218</v>
      </c>
      <c r="E72" s="124" t="s">
        <v>219</v>
      </c>
      <c r="F72" s="296">
        <f>VLOOKUP(D72,'[4]10月（签字版） '!$D:$AF,29,0)</f>
        <v>1320</v>
      </c>
      <c r="G72" s="25">
        <f>VLOOKUP(E72,产能分析表5月!E:G,3,0)</f>
        <v>90</v>
      </c>
      <c r="H72" s="25">
        <f t="shared" si="17"/>
        <v>40</v>
      </c>
      <c r="I72" s="25">
        <f>VLOOKUP(E72,产能分析表5月!E:I,5,0)</f>
        <v>12</v>
      </c>
      <c r="J72" s="53">
        <f t="shared" si="18"/>
        <v>33</v>
      </c>
      <c r="K72" s="54">
        <f t="shared" si="19"/>
        <v>3.3</v>
      </c>
      <c r="L72" s="22"/>
      <c r="M72" s="175">
        <f>VLOOKUP(D72,[1]更新!$B$1:$E$65536,4,0)</f>
        <v>233.097345132743</v>
      </c>
      <c r="N72" s="133">
        <f t="shared" si="20"/>
        <v>307688.495575221</v>
      </c>
    </row>
    <row r="73" customHeight="1" spans="1:14">
      <c r="A73" s="106">
        <v>8</v>
      </c>
      <c r="B73" s="295"/>
      <c r="C73" s="111" t="s">
        <v>220</v>
      </c>
      <c r="D73" s="124" t="s">
        <v>221</v>
      </c>
      <c r="E73" s="124" t="s">
        <v>222</v>
      </c>
      <c r="F73" s="296">
        <f>VLOOKUP(D73,'[4]10月（签字版） '!$D:$AF,29,0)</f>
        <v>540</v>
      </c>
      <c r="G73" s="25">
        <f>VLOOKUP(E73,产能分析表5月!E:G,3,0)</f>
        <v>108</v>
      </c>
      <c r="H73" s="25">
        <f t="shared" si="17"/>
        <v>33.3333333333333</v>
      </c>
      <c r="I73" s="25">
        <f>VLOOKUP(E73,产能分析表5月!E:I,5,0)</f>
        <v>11</v>
      </c>
      <c r="J73" s="53">
        <f t="shared" si="18"/>
        <v>16.2</v>
      </c>
      <c r="K73" s="54">
        <f t="shared" si="19"/>
        <v>1.62</v>
      </c>
      <c r="L73" s="22"/>
      <c r="M73" s="175">
        <f>VLOOKUP(D73,[1]更新!$B$1:$E$65536,4,0)</f>
        <v>295.132743362832</v>
      </c>
      <c r="N73" s="133">
        <f t="shared" si="20"/>
        <v>159371.681415929</v>
      </c>
    </row>
    <row r="74" customHeight="1" spans="1:14">
      <c r="A74" s="106">
        <v>9</v>
      </c>
      <c r="B74" s="295"/>
      <c r="C74" s="111" t="s">
        <v>223</v>
      </c>
      <c r="D74" s="124" t="s">
        <v>224</v>
      </c>
      <c r="E74" s="124" t="s">
        <v>225</v>
      </c>
      <c r="F74" s="296">
        <f>VLOOKUP(D74,'[4]10月（签字版） '!$D:$AF,29,0)</f>
        <v>660</v>
      </c>
      <c r="G74" s="25">
        <f>VLOOKUP(E74,产能分析表5月!E:G,3,0)</f>
        <v>108</v>
      </c>
      <c r="H74" s="25">
        <f t="shared" si="17"/>
        <v>33.3333333333333</v>
      </c>
      <c r="I74" s="25">
        <f>VLOOKUP(E74,产能分析表5月!E:I,5,0)</f>
        <v>11</v>
      </c>
      <c r="J74" s="53">
        <f t="shared" si="18"/>
        <v>19.8</v>
      </c>
      <c r="K74" s="54">
        <f t="shared" si="19"/>
        <v>1.98</v>
      </c>
      <c r="L74" s="22"/>
      <c r="M74" s="175">
        <f>VLOOKUP(D74,[1]更新!$B$1:$E$65536,4,0)</f>
        <v>303.451327433628</v>
      </c>
      <c r="N74" s="133">
        <f t="shared" si="20"/>
        <v>200277.876106195</v>
      </c>
    </row>
    <row r="75" customHeight="1" spans="1:14">
      <c r="A75" s="106">
        <v>10</v>
      </c>
      <c r="B75" s="295"/>
      <c r="C75" s="111" t="s">
        <v>226</v>
      </c>
      <c r="D75" s="124" t="s">
        <v>227</v>
      </c>
      <c r="E75" s="124" t="s">
        <v>228</v>
      </c>
      <c r="F75" s="296">
        <f>VLOOKUP(D75,'[4]10月（签字版） '!$D:$AF,29,0)</f>
        <v>50</v>
      </c>
      <c r="G75" s="25">
        <f>VLOOKUP(E75,产能分析表5月!E:G,3,0)</f>
        <v>108</v>
      </c>
      <c r="H75" s="25">
        <f t="shared" si="17"/>
        <v>33.3333333333333</v>
      </c>
      <c r="I75" s="25">
        <f>VLOOKUP(E75,产能分析表5月!E:I,5,0)</f>
        <v>11</v>
      </c>
      <c r="J75" s="53">
        <f t="shared" si="18"/>
        <v>1.5</v>
      </c>
      <c r="K75" s="54">
        <f t="shared" si="19"/>
        <v>0.15</v>
      </c>
      <c r="L75" s="22"/>
      <c r="M75" s="175">
        <f>VLOOKUP(D75,[1]更新!$B$1:$E$65536,4,0)</f>
        <v>243.097345132743</v>
      </c>
      <c r="N75" s="133">
        <f t="shared" si="20"/>
        <v>12154.8672566372</v>
      </c>
    </row>
    <row r="76" customHeight="1" spans="1:14">
      <c r="A76" s="106">
        <v>11</v>
      </c>
      <c r="B76" s="295"/>
      <c r="C76" s="111" t="s">
        <v>229</v>
      </c>
      <c r="D76" s="124" t="s">
        <v>230</v>
      </c>
      <c r="E76" s="124" t="s">
        <v>231</v>
      </c>
      <c r="F76" s="296">
        <f>VLOOKUP(D76,'[4]10月（签字版） '!$D:$AF,29,0)</f>
        <v>60</v>
      </c>
      <c r="G76" s="25">
        <f>VLOOKUP(E76,产能分析表5月!E:G,3,0)</f>
        <v>60</v>
      </c>
      <c r="H76" s="25">
        <f t="shared" si="17"/>
        <v>60</v>
      </c>
      <c r="I76" s="25">
        <f>VLOOKUP(E76,产能分析表5月!E:I,5,0)</f>
        <v>10</v>
      </c>
      <c r="J76" s="53">
        <f t="shared" si="18"/>
        <v>1</v>
      </c>
      <c r="K76" s="54">
        <f t="shared" si="19"/>
        <v>0.1</v>
      </c>
      <c r="L76" s="22"/>
      <c r="M76" s="175">
        <f>VLOOKUP(D76,[1]更新!$B$1:$E$65536,4,0)</f>
        <v>116.283185840708</v>
      </c>
      <c r="N76" s="133">
        <f t="shared" si="20"/>
        <v>6976.99115044248</v>
      </c>
    </row>
    <row r="77" customHeight="1" spans="1:14">
      <c r="A77" s="106">
        <v>12</v>
      </c>
      <c r="B77" s="295"/>
      <c r="C77" s="111" t="s">
        <v>232</v>
      </c>
      <c r="D77" s="124" t="s">
        <v>233</v>
      </c>
      <c r="E77" s="124" t="s">
        <v>234</v>
      </c>
      <c r="F77" s="296">
        <f>VLOOKUP(D77,'[4]10月（签字版） '!$D:$AF,29,0)</f>
        <v>60</v>
      </c>
      <c r="G77" s="25">
        <f>VLOOKUP(E77,产能分析表5月!E:G,3,0)</f>
        <v>60</v>
      </c>
      <c r="H77" s="25">
        <f t="shared" si="17"/>
        <v>60</v>
      </c>
      <c r="I77" s="25">
        <f>VLOOKUP(E77,产能分析表5月!E:I,5,0)</f>
        <v>10</v>
      </c>
      <c r="J77" s="53">
        <f t="shared" si="18"/>
        <v>1</v>
      </c>
      <c r="K77" s="54">
        <f t="shared" si="19"/>
        <v>0.1</v>
      </c>
      <c r="L77" s="22"/>
      <c r="M77" s="175">
        <f>VLOOKUP(D77,[1]更新!$B$1:$E$65536,4,0)</f>
        <v>113.716814159292</v>
      </c>
      <c r="N77" s="133">
        <f t="shared" si="20"/>
        <v>6823.00884955752</v>
      </c>
    </row>
    <row r="78" customHeight="1" spans="1:14">
      <c r="A78" s="106">
        <v>13</v>
      </c>
      <c r="B78" s="295"/>
      <c r="C78" s="111" t="s">
        <v>235</v>
      </c>
      <c r="D78" s="124" t="s">
        <v>236</v>
      </c>
      <c r="E78" s="124" t="s">
        <v>237</v>
      </c>
      <c r="F78" s="296">
        <f>VLOOKUP(D78,'[4]10月（签字版） '!$D:$AF,29,0)</f>
        <v>0</v>
      </c>
      <c r="G78" s="25">
        <f>VLOOKUP(E78,产能分析表5月!E:G,3,0)</f>
        <v>223</v>
      </c>
      <c r="H78" s="25">
        <f t="shared" si="17"/>
        <v>16.1434977578475</v>
      </c>
      <c r="I78" s="25">
        <f>VLOOKUP(E78,产能分析表5月!E:I,5,0)</f>
        <v>11</v>
      </c>
      <c r="J78" s="53">
        <f t="shared" si="18"/>
        <v>0</v>
      </c>
      <c r="K78" s="54">
        <f t="shared" si="19"/>
        <v>0</v>
      </c>
      <c r="L78" s="22"/>
      <c r="M78" s="175">
        <f>VLOOKUP(D78,[1]更新!$B$1:$E$65536,4,0)</f>
        <v>279.734513274336</v>
      </c>
      <c r="N78" s="133">
        <f t="shared" si="20"/>
        <v>0</v>
      </c>
    </row>
    <row r="79" customHeight="1" spans="1:14">
      <c r="A79" s="106">
        <v>14</v>
      </c>
      <c r="B79" s="295"/>
      <c r="C79" s="111" t="s">
        <v>235</v>
      </c>
      <c r="D79" s="124" t="s">
        <v>238</v>
      </c>
      <c r="E79" s="124" t="s">
        <v>239</v>
      </c>
      <c r="F79" s="296">
        <f>VLOOKUP(D79,'[4]10月（签字版） '!$D:$AF,29,0)</f>
        <v>0</v>
      </c>
      <c r="G79" s="25">
        <f>VLOOKUP(E79,产能分析表5月!E:G,3,0)</f>
        <v>223</v>
      </c>
      <c r="H79" s="25">
        <f t="shared" si="17"/>
        <v>16.1434977578475</v>
      </c>
      <c r="I79" s="25">
        <f>VLOOKUP(E79,产能分析表5月!E:I,5,0)</f>
        <v>11</v>
      </c>
      <c r="J79" s="53">
        <f t="shared" si="18"/>
        <v>0</v>
      </c>
      <c r="K79" s="54">
        <f t="shared" si="19"/>
        <v>0</v>
      </c>
      <c r="L79" s="22"/>
      <c r="M79" s="175">
        <f>VLOOKUP(D79,[1]更新!$B$1:$E$65536,4,0)</f>
        <v>298.761061946903</v>
      </c>
      <c r="N79" s="133">
        <f t="shared" si="20"/>
        <v>0</v>
      </c>
    </row>
    <row r="80" ht="30" customHeight="1" spans="1:14">
      <c r="A80" s="272" t="s">
        <v>183</v>
      </c>
      <c r="B80" s="70"/>
      <c r="C80" s="70"/>
      <c r="D80" s="70"/>
      <c r="E80" s="70"/>
      <c r="F80" s="297">
        <f>SUM(F66:F79)</f>
        <v>4400</v>
      </c>
      <c r="G80" s="34"/>
      <c r="H80" s="34"/>
      <c r="I80" s="34"/>
      <c r="J80" s="77">
        <f>SUM(J66:J79)</f>
        <v>109.55</v>
      </c>
      <c r="K80" s="60">
        <f>SUM(K66:K79)</f>
        <v>10.955</v>
      </c>
      <c r="L80" s="70"/>
      <c r="M80" s="291">
        <f>SUM(M66:M79)</f>
        <v>4771.6814159292</v>
      </c>
      <c r="N80" s="138">
        <f>SUM(N66:N79)</f>
        <v>1303157.96460177</v>
      </c>
    </row>
    <row r="81" ht="12" customHeight="1" spans="1:14">
      <c r="A81" s="36"/>
      <c r="B81" s="298"/>
      <c r="F81" s="294"/>
      <c r="G81" s="39"/>
      <c r="H81" s="39"/>
      <c r="I81" s="39"/>
      <c r="J81" s="166"/>
      <c r="K81" s="304"/>
      <c r="L81" s="36"/>
      <c r="N81" s="96"/>
    </row>
    <row r="82" customHeight="1" spans="1:14">
      <c r="A82" s="101">
        <v>1</v>
      </c>
      <c r="B82" s="45" t="s">
        <v>240</v>
      </c>
      <c r="C82" s="102" t="s">
        <v>241</v>
      </c>
      <c r="D82" s="120" t="s">
        <v>242</v>
      </c>
      <c r="E82" s="19" t="s">
        <v>243</v>
      </c>
      <c r="F82" s="294">
        <f>VLOOKUP(D82,'[7]10月（签字版）  (增补)'!$D:$AJ,33,0)</f>
        <v>0</v>
      </c>
      <c r="G82" s="20">
        <f>VLOOKUP(E82,产能分析表5月!E:G,3,0)</f>
        <v>0</v>
      </c>
      <c r="H82" s="20"/>
      <c r="I82" s="20">
        <f>VLOOKUP(E82,产能分析表5月!E:I,5,0)</f>
        <v>0</v>
      </c>
      <c r="J82" s="50"/>
      <c r="K82" s="51"/>
      <c r="L82" s="17"/>
      <c r="M82" s="289">
        <f>VLOOKUP(D82,[1]更新!$B$1:$E$65536,4,0)</f>
        <v>0</v>
      </c>
      <c r="N82" s="142">
        <f t="shared" ref="N82:N111" si="21">F82*M82</f>
        <v>0</v>
      </c>
    </row>
    <row r="83" customHeight="1" spans="1:14">
      <c r="A83" s="106">
        <v>2</v>
      </c>
      <c r="B83" s="47"/>
      <c r="C83" s="111" t="s">
        <v>244</v>
      </c>
      <c r="D83" s="124" t="s">
        <v>245</v>
      </c>
      <c r="E83" s="24" t="s">
        <v>246</v>
      </c>
      <c r="F83" s="296">
        <f>VLOOKUP(D83,'[7]10月（签字版）  (增补)'!$D:$AJ,33,0)</f>
        <v>4000</v>
      </c>
      <c r="G83" s="25">
        <f>VLOOKUP(E83,产能分析表5月!E:G,3,0)</f>
        <v>0</v>
      </c>
      <c r="H83" s="25"/>
      <c r="I83" s="25">
        <f>VLOOKUP(E83,产能分析表5月!E:I,5,0)</f>
        <v>0</v>
      </c>
      <c r="J83" s="53"/>
      <c r="K83" s="54"/>
      <c r="L83" s="22"/>
      <c r="M83" s="175">
        <f>VLOOKUP(D83,[1]更新!$B$1:$E$65536,4,0)</f>
        <v>1.18</v>
      </c>
      <c r="N83" s="133">
        <f t="shared" si="21"/>
        <v>4720</v>
      </c>
    </row>
    <row r="84" customHeight="1" spans="1:14">
      <c r="A84" s="299">
        <v>3</v>
      </c>
      <c r="B84" s="47"/>
      <c r="C84" s="300" t="s">
        <v>247</v>
      </c>
      <c r="D84" s="124" t="s">
        <v>248</v>
      </c>
      <c r="E84" s="124" t="s">
        <v>249</v>
      </c>
      <c r="F84" s="296">
        <f>VLOOKUP(D84,'[7]10月（签字版）  (增补)'!$D:$AJ,33,0)</f>
        <v>296</v>
      </c>
      <c r="G84" s="25">
        <f>VLOOKUP(E84,产能分析表5月!E:G,3,0)</f>
        <v>223</v>
      </c>
      <c r="H84" s="25">
        <v>24</v>
      </c>
      <c r="I84" s="25">
        <f>VLOOKUP(E84,产能分析表5月!E:I,5,0)</f>
        <v>11</v>
      </c>
      <c r="J84" s="53">
        <f t="shared" ref="J84:J87" si="22">F84/H84</f>
        <v>12.3333333333333</v>
      </c>
      <c r="K84" s="54">
        <f t="shared" ref="K84:K87" si="23">J84/10</f>
        <v>1.23333333333333</v>
      </c>
      <c r="L84" s="22"/>
      <c r="M84" s="175">
        <f>VLOOKUP(D84,[1]更新!$B$1:$E$65536,4,0)</f>
        <v>576.991150442478</v>
      </c>
      <c r="N84" s="133">
        <f t="shared" si="21"/>
        <v>170789.380530973</v>
      </c>
    </row>
    <row r="85" customHeight="1" spans="1:14">
      <c r="A85" s="106">
        <v>4</v>
      </c>
      <c r="B85" s="47"/>
      <c r="C85" s="300" t="s">
        <v>250</v>
      </c>
      <c r="D85" s="124" t="s">
        <v>251</v>
      </c>
      <c r="E85" s="124" t="s">
        <v>252</v>
      </c>
      <c r="F85" s="296">
        <f>VLOOKUP(D85,'[7]10月（签字版）  (增补)'!$D:$AJ,33,0)</f>
        <v>186</v>
      </c>
      <c r="G85" s="25">
        <f>VLOOKUP(E85,产能分析表5月!E:G,3,0)</f>
        <v>223</v>
      </c>
      <c r="H85" s="25">
        <v>24</v>
      </c>
      <c r="I85" s="25">
        <f>VLOOKUP(E85,产能分析表5月!E:I,5,0)</f>
        <v>11</v>
      </c>
      <c r="J85" s="53">
        <f t="shared" si="22"/>
        <v>7.75</v>
      </c>
      <c r="K85" s="54">
        <f t="shared" si="23"/>
        <v>0.775</v>
      </c>
      <c r="L85" s="22"/>
      <c r="M85" s="175">
        <f>VLOOKUP(D85,[1]更新!$B$1:$E$65536,4,0)</f>
        <v>752.212389380531</v>
      </c>
      <c r="N85" s="133">
        <f t="shared" si="21"/>
        <v>139911.504424779</v>
      </c>
    </row>
    <row r="86" customHeight="1" spans="1:14">
      <c r="A86" s="299">
        <v>5</v>
      </c>
      <c r="B86" s="47"/>
      <c r="C86" s="300" t="s">
        <v>253</v>
      </c>
      <c r="D86" s="124" t="s">
        <v>254</v>
      </c>
      <c r="E86" s="124" t="s">
        <v>255</v>
      </c>
      <c r="F86" s="296">
        <f>VLOOKUP(D86,'[7]10月（签字版）  (增补)'!$D:$AJ,33,0)</f>
        <v>1160</v>
      </c>
      <c r="G86" s="25">
        <f>VLOOKUP(E86,产能分析表5月!E:G,3,0)</f>
        <v>223</v>
      </c>
      <c r="H86" s="25">
        <v>24</v>
      </c>
      <c r="I86" s="25">
        <f>VLOOKUP(E86,产能分析表5月!E:I,5,0)</f>
        <v>11</v>
      </c>
      <c r="J86" s="53">
        <f t="shared" si="22"/>
        <v>48.3333333333333</v>
      </c>
      <c r="K86" s="54">
        <f t="shared" si="23"/>
        <v>4.83333333333333</v>
      </c>
      <c r="L86" s="22"/>
      <c r="M86" s="175">
        <f>VLOOKUP(D86,[1]更新!$B$1:$E$65536,4,0)</f>
        <v>598.230088495575</v>
      </c>
      <c r="N86" s="133">
        <f t="shared" si="21"/>
        <v>693946.902654867</v>
      </c>
    </row>
    <row r="87" customHeight="1" spans="1:14">
      <c r="A87" s="106">
        <v>6</v>
      </c>
      <c r="B87" s="47"/>
      <c r="C87" s="300" t="s">
        <v>256</v>
      </c>
      <c r="D87" s="124" t="s">
        <v>257</v>
      </c>
      <c r="E87" s="124" t="s">
        <v>258</v>
      </c>
      <c r="F87" s="296">
        <f>VLOOKUP(D87,'[7]10月（签字版）  (增补)'!$D:$AJ,33,0)</f>
        <v>30</v>
      </c>
      <c r="G87" s="25">
        <f>VLOOKUP(E87,产能分析表5月!E:G,3,0)</f>
        <v>223</v>
      </c>
      <c r="H87" s="25">
        <v>24</v>
      </c>
      <c r="I87" s="25">
        <f>VLOOKUP(E87,产能分析表5月!E:I,5,0)</f>
        <v>11</v>
      </c>
      <c r="J87" s="53">
        <f t="shared" si="22"/>
        <v>1.25</v>
      </c>
      <c r="K87" s="54">
        <f t="shared" si="23"/>
        <v>0.125</v>
      </c>
      <c r="L87" s="22"/>
      <c r="M87" s="175">
        <f>VLOOKUP(D87,[1]更新!$B$1:$E$65536,4,0)</f>
        <v>732.743362831858</v>
      </c>
      <c r="N87" s="133">
        <f t="shared" si="21"/>
        <v>21982.3008849558</v>
      </c>
    </row>
    <row r="88" customHeight="1" spans="1:14">
      <c r="A88" s="299">
        <v>7</v>
      </c>
      <c r="B88" s="47"/>
      <c r="C88" s="111" t="s">
        <v>259</v>
      </c>
      <c r="D88" s="124" t="s">
        <v>260</v>
      </c>
      <c r="E88" s="24" t="s">
        <v>261</v>
      </c>
      <c r="F88" s="296">
        <f>VLOOKUP(D88,'[7]10月（签字版）  (增补)'!$D:$AJ,33,0)</f>
        <v>4000</v>
      </c>
      <c r="G88" s="25">
        <f>VLOOKUP(E88,产能分析表5月!E:G,3,0)</f>
        <v>0</v>
      </c>
      <c r="H88" s="25"/>
      <c r="I88" s="25">
        <f>VLOOKUP(E88,产能分析表5月!E:I,5,0)</f>
        <v>0</v>
      </c>
      <c r="J88" s="53"/>
      <c r="K88" s="54"/>
      <c r="L88" s="22"/>
      <c r="M88" s="175">
        <f>VLOOKUP(D88,[1]更新!$B$1:$E$65536,4,0)</f>
        <v>1.18495575221239</v>
      </c>
      <c r="N88" s="133">
        <f t="shared" si="21"/>
        <v>4739.82300884956</v>
      </c>
    </row>
    <row r="89" customHeight="1" spans="1:14">
      <c r="A89" s="106">
        <v>8</v>
      </c>
      <c r="B89" s="47"/>
      <c r="C89" s="111" t="s">
        <v>259</v>
      </c>
      <c r="D89" s="124" t="s">
        <v>262</v>
      </c>
      <c r="E89" s="24" t="s">
        <v>263</v>
      </c>
      <c r="F89" s="296">
        <f>VLOOKUP(D89,'[7]10月（签字版）  (增补)'!$D:$AJ,33,0)</f>
        <v>3000</v>
      </c>
      <c r="G89" s="25">
        <f>VLOOKUP(E89,产能分析表5月!E:G,3,0)</f>
        <v>0</v>
      </c>
      <c r="H89" s="25"/>
      <c r="I89" s="25">
        <f>VLOOKUP(E89,产能分析表5月!E:I,5,0)</f>
        <v>0</v>
      </c>
      <c r="J89" s="53"/>
      <c r="K89" s="54"/>
      <c r="L89" s="22"/>
      <c r="M89" s="175">
        <f>VLOOKUP(D89,[1]更新!$B$1:$E$65536,4,0)</f>
        <v>1.18495575221239</v>
      </c>
      <c r="N89" s="133">
        <f t="shared" si="21"/>
        <v>3554.86725663717</v>
      </c>
    </row>
    <row r="90" customHeight="1" spans="1:14">
      <c r="A90" s="299">
        <v>9</v>
      </c>
      <c r="B90" s="47"/>
      <c r="C90" s="111" t="s">
        <v>264</v>
      </c>
      <c r="D90" s="124" t="s">
        <v>265</v>
      </c>
      <c r="E90" s="24" t="s">
        <v>266</v>
      </c>
      <c r="F90" s="296">
        <f>VLOOKUP(D90,'[7]10月（签字版）  (增补)'!$D:$AJ,33,0)</f>
        <v>2000</v>
      </c>
      <c r="G90" s="25">
        <f>VLOOKUP(E90,产能分析表5月!E:G,3,0)</f>
        <v>0</v>
      </c>
      <c r="H90" s="25"/>
      <c r="I90" s="25">
        <f>VLOOKUP(E90,产能分析表5月!E:I,5,0)</f>
        <v>0</v>
      </c>
      <c r="J90" s="53"/>
      <c r="K90" s="54"/>
      <c r="L90" s="22"/>
      <c r="M90" s="175">
        <f>VLOOKUP(D90,[1]更新!$B$1:$E$65536,4,0)</f>
        <v>1.18495575221239</v>
      </c>
      <c r="N90" s="133">
        <f t="shared" si="21"/>
        <v>2369.91150442478</v>
      </c>
    </row>
    <row r="91" customHeight="1" spans="1:14">
      <c r="A91" s="106">
        <v>10</v>
      </c>
      <c r="B91" s="47"/>
      <c r="C91" s="111" t="s">
        <v>264</v>
      </c>
      <c r="D91" s="124" t="s">
        <v>267</v>
      </c>
      <c r="E91" s="24" t="s">
        <v>268</v>
      </c>
      <c r="F91" s="296">
        <f>VLOOKUP(D91,'[7]10月（签字版）  (增补)'!$D:$AJ,33,0)</f>
        <v>3000</v>
      </c>
      <c r="G91" s="25">
        <f>VLOOKUP(E91,产能分析表5月!E:G,3,0)</f>
        <v>0</v>
      </c>
      <c r="H91" s="25"/>
      <c r="I91" s="25">
        <f>VLOOKUP(E91,产能分析表5月!E:I,5,0)</f>
        <v>0</v>
      </c>
      <c r="J91" s="53"/>
      <c r="K91" s="54"/>
      <c r="L91" s="22"/>
      <c r="M91" s="175">
        <f>VLOOKUP(D91,[1]更新!$B$1:$E$65536,4,0)</f>
        <v>1.18495575221239</v>
      </c>
      <c r="N91" s="133">
        <f t="shared" si="21"/>
        <v>3554.86725663717</v>
      </c>
    </row>
    <row r="92" customHeight="1" spans="1:15">
      <c r="A92" s="299">
        <v>11</v>
      </c>
      <c r="B92" s="47"/>
      <c r="C92" s="300" t="s">
        <v>269</v>
      </c>
      <c r="D92" s="124" t="s">
        <v>270</v>
      </c>
      <c r="E92" s="124" t="s">
        <v>271</v>
      </c>
      <c r="F92" s="296">
        <f>VLOOKUP(D92,'[7]10月（签字版）  (增补)'!$D:$AJ,33,0)</f>
        <v>296</v>
      </c>
      <c r="G92" s="25">
        <f>VLOOKUP(E92,产能分析表5月!E:G,3,0)</f>
        <v>124.2</v>
      </c>
      <c r="H92" s="25">
        <f t="shared" ref="H92:H103" si="24">3600/G92</f>
        <v>28.9855072463768</v>
      </c>
      <c r="I92" s="25">
        <f>VLOOKUP(E92,产能分析表5月!E:I,5,0)</f>
        <v>13</v>
      </c>
      <c r="J92" s="53">
        <f t="shared" ref="J92:J103" si="25">F92/H92</f>
        <v>10.212</v>
      </c>
      <c r="K92" s="54">
        <f t="shared" ref="K92:K103" si="26">J92/10</f>
        <v>1.0212</v>
      </c>
      <c r="L92" s="22"/>
      <c r="M92" s="175">
        <f>VLOOKUP(D92,[1]更新!$B$1:$E$65536,4,0)</f>
        <v>544.25</v>
      </c>
      <c r="N92" s="133">
        <f t="shared" si="21"/>
        <v>161098</v>
      </c>
      <c r="O92" s="151"/>
    </row>
    <row r="93" customHeight="1" spans="1:15">
      <c r="A93" s="106">
        <v>12</v>
      </c>
      <c r="B93" s="47"/>
      <c r="C93" s="300" t="s">
        <v>272</v>
      </c>
      <c r="D93" s="124" t="s">
        <v>273</v>
      </c>
      <c r="E93" s="124" t="s">
        <v>274</v>
      </c>
      <c r="F93" s="296">
        <f>VLOOKUP(D93,'[7]10月（签字版）  (增补)'!$D:$AJ,33,0)</f>
        <v>0</v>
      </c>
      <c r="G93" s="25">
        <f>VLOOKUP(E93,产能分析表5月!E:G,3,0)</f>
        <v>124.2</v>
      </c>
      <c r="H93" s="25">
        <f t="shared" si="24"/>
        <v>28.9855072463768</v>
      </c>
      <c r="I93" s="25">
        <f>VLOOKUP(E93,产能分析表5月!E:I,5,0)</f>
        <v>13</v>
      </c>
      <c r="J93" s="53">
        <f t="shared" si="25"/>
        <v>0</v>
      </c>
      <c r="K93" s="54">
        <f t="shared" si="26"/>
        <v>0</v>
      </c>
      <c r="L93" s="22"/>
      <c r="M93" s="175">
        <f>VLOOKUP(D93,[1]更新!$B$1:$E$65536,4,0)</f>
        <v>687.610619469027</v>
      </c>
      <c r="N93" s="133">
        <f t="shared" si="21"/>
        <v>0</v>
      </c>
      <c r="O93" s="151"/>
    </row>
    <row r="94" customHeight="1" spans="1:15">
      <c r="A94" s="299">
        <v>13</v>
      </c>
      <c r="B94" s="47"/>
      <c r="C94" s="300" t="s">
        <v>275</v>
      </c>
      <c r="D94" s="124" t="s">
        <v>276</v>
      </c>
      <c r="E94" s="124" t="s">
        <v>277</v>
      </c>
      <c r="F94" s="296">
        <f>VLOOKUP(D94,'[7]10月（签字版）  (增补)'!$D:$AJ,33,0)</f>
        <v>0</v>
      </c>
      <c r="G94" s="25">
        <f>VLOOKUP(E94,产能分析表5月!E:G,3,0)</f>
        <v>124.2</v>
      </c>
      <c r="H94" s="25">
        <f t="shared" si="24"/>
        <v>28.9855072463768</v>
      </c>
      <c r="I94" s="25">
        <f>VLOOKUP(E94,产能分析表5月!E:I,5,0)</f>
        <v>13</v>
      </c>
      <c r="J94" s="53">
        <f t="shared" si="25"/>
        <v>0</v>
      </c>
      <c r="K94" s="54">
        <f t="shared" si="26"/>
        <v>0</v>
      </c>
      <c r="L94" s="22"/>
      <c r="M94" s="175">
        <f>VLOOKUP(D94,[1]更新!$B$1:$E$65536,4,0)</f>
        <v>761.061946902655</v>
      </c>
      <c r="N94" s="133">
        <f t="shared" si="21"/>
        <v>0</v>
      </c>
      <c r="O94" s="151"/>
    </row>
    <row r="95" customHeight="1" spans="1:15">
      <c r="A95" s="106">
        <v>14</v>
      </c>
      <c r="B95" s="47"/>
      <c r="C95" s="300" t="s">
        <v>278</v>
      </c>
      <c r="D95" s="124" t="s">
        <v>279</v>
      </c>
      <c r="E95" s="124" t="s">
        <v>280</v>
      </c>
      <c r="F95" s="296">
        <f>VLOOKUP(D95,'[7]10月（签字版）  (增补)'!$D:$AJ,33,0)</f>
        <v>0</v>
      </c>
      <c r="G95" s="25">
        <f>VLOOKUP(E95,产能分析表5月!E:G,3,0)</f>
        <v>124.2</v>
      </c>
      <c r="H95" s="25">
        <f t="shared" si="24"/>
        <v>28.9855072463768</v>
      </c>
      <c r="I95" s="25">
        <f>VLOOKUP(E95,产能分析表5月!E:I,5,0)</f>
        <v>13</v>
      </c>
      <c r="J95" s="53">
        <f t="shared" si="25"/>
        <v>0</v>
      </c>
      <c r="K95" s="54">
        <f t="shared" si="26"/>
        <v>0</v>
      </c>
      <c r="L95" s="22"/>
      <c r="M95" s="175">
        <f>VLOOKUP(D95,[1]更新!$B$1:$E$65536,4,0)</f>
        <v>891.150442477876</v>
      </c>
      <c r="N95" s="133">
        <f t="shared" si="21"/>
        <v>0</v>
      </c>
      <c r="O95" s="151"/>
    </row>
    <row r="96" customHeight="1" spans="1:15">
      <c r="A96" s="299">
        <v>15</v>
      </c>
      <c r="B96" s="47"/>
      <c r="C96" s="300" t="s">
        <v>281</v>
      </c>
      <c r="D96" s="124" t="s">
        <v>282</v>
      </c>
      <c r="E96" s="124" t="s">
        <v>283</v>
      </c>
      <c r="F96" s="296">
        <f>VLOOKUP(D96,'[7]10月（签字版）  (增补)'!$D:$AJ,33,0)</f>
        <v>186</v>
      </c>
      <c r="G96" s="25">
        <f>VLOOKUP(E96,产能分析表5月!E:G,3,0)</f>
        <v>238.5</v>
      </c>
      <c r="H96" s="25">
        <v>18</v>
      </c>
      <c r="I96" s="25">
        <f>VLOOKUP(E96,产能分析表5月!E:I,5,0)</f>
        <v>13</v>
      </c>
      <c r="J96" s="53">
        <f t="shared" si="25"/>
        <v>10.3333333333333</v>
      </c>
      <c r="K96" s="54">
        <f t="shared" si="26"/>
        <v>1.03333333333333</v>
      </c>
      <c r="L96" s="22"/>
      <c r="M96" s="175">
        <f>VLOOKUP(D96,[1]更新!$B$1:$E$65536,4,0)</f>
        <v>1236.28318584071</v>
      </c>
      <c r="N96" s="133">
        <f t="shared" si="21"/>
        <v>229948.672566372</v>
      </c>
      <c r="O96" s="151"/>
    </row>
    <row r="97" customHeight="1" spans="1:15">
      <c r="A97" s="106">
        <v>16</v>
      </c>
      <c r="B97" s="47"/>
      <c r="C97" s="300" t="s">
        <v>284</v>
      </c>
      <c r="D97" s="124" t="s">
        <v>285</v>
      </c>
      <c r="E97" s="124" t="s">
        <v>286</v>
      </c>
      <c r="F97" s="296">
        <f>VLOOKUP(D97,'[7]10月（签字版）  (增补)'!$D:$AJ,33,0)</f>
        <v>1160</v>
      </c>
      <c r="G97" s="25">
        <f>VLOOKUP(E97,产能分析表5月!E:G,3,0)</f>
        <v>238.5</v>
      </c>
      <c r="H97" s="25">
        <v>22</v>
      </c>
      <c r="I97" s="25">
        <f>VLOOKUP(E97,产能分析表5月!E:I,5,0)</f>
        <v>13</v>
      </c>
      <c r="J97" s="53">
        <f t="shared" si="25"/>
        <v>52.7272727272727</v>
      </c>
      <c r="K97" s="54">
        <f t="shared" si="26"/>
        <v>5.27272727272727</v>
      </c>
      <c r="L97" s="22"/>
      <c r="M97" s="175">
        <f>VLOOKUP(D97,[1]更新!$B$1:$E$65536,4,0)</f>
        <v>893.81</v>
      </c>
      <c r="N97" s="133">
        <f t="shared" si="21"/>
        <v>1036819.6</v>
      </c>
      <c r="O97" s="151"/>
    </row>
    <row r="98" customHeight="1" spans="1:15">
      <c r="A98" s="299">
        <v>17</v>
      </c>
      <c r="B98" s="47"/>
      <c r="C98" s="300" t="s">
        <v>287</v>
      </c>
      <c r="D98" s="124" t="s">
        <v>288</v>
      </c>
      <c r="E98" s="124" t="s">
        <v>289</v>
      </c>
      <c r="F98" s="296">
        <f>VLOOKUP(D98,'[7]10月（签字版）  (增补)'!$D:$AJ,33,0)</f>
        <v>40</v>
      </c>
      <c r="G98" s="25">
        <f>VLOOKUP(E98,产能分析表5月!E:G,3,0)</f>
        <v>238.5</v>
      </c>
      <c r="H98" s="25">
        <v>18</v>
      </c>
      <c r="I98" s="25">
        <f>VLOOKUP(E98,产能分析表5月!E:I,5,0)</f>
        <v>13</v>
      </c>
      <c r="J98" s="53">
        <f t="shared" si="25"/>
        <v>2.22222222222222</v>
      </c>
      <c r="K98" s="54">
        <f t="shared" si="26"/>
        <v>0.222222222222222</v>
      </c>
      <c r="L98" s="22"/>
      <c r="M98" s="175">
        <f>VLOOKUP(D98,[1]更新!$B$1:$E$65536,4,0)</f>
        <v>1219.46902654867</v>
      </c>
      <c r="N98" s="133">
        <f t="shared" si="21"/>
        <v>48778.7610619469</v>
      </c>
      <c r="O98" s="151"/>
    </row>
    <row r="99" customHeight="1" spans="1:15">
      <c r="A99" s="106">
        <v>18</v>
      </c>
      <c r="B99" s="47"/>
      <c r="C99" s="300" t="s">
        <v>290</v>
      </c>
      <c r="D99" s="124" t="s">
        <v>291</v>
      </c>
      <c r="E99" s="124" t="s">
        <v>292</v>
      </c>
      <c r="F99" s="296">
        <f>VLOOKUP(D99,'[7]10月（签字版）  (增补)'!$D:$AJ,33,0)</f>
        <v>0</v>
      </c>
      <c r="G99" s="25">
        <f>VLOOKUP(E99,产能分析表5月!E:G,3,0)</f>
        <v>124.2</v>
      </c>
      <c r="H99" s="25">
        <f t="shared" si="24"/>
        <v>28.9855072463768</v>
      </c>
      <c r="I99" s="25">
        <f>VLOOKUP(E99,产能分析表5月!E:I,5,0)</f>
        <v>13</v>
      </c>
      <c r="J99" s="53">
        <f t="shared" si="25"/>
        <v>0</v>
      </c>
      <c r="K99" s="54">
        <f t="shared" si="26"/>
        <v>0</v>
      </c>
      <c r="L99" s="22"/>
      <c r="M99" s="175">
        <f>VLOOKUP(D99,[1]更新!$B$1:$E$65536,4,0)</f>
        <v>890.265486725664</v>
      </c>
      <c r="N99" s="133">
        <f t="shared" si="21"/>
        <v>0</v>
      </c>
      <c r="O99" s="151"/>
    </row>
    <row r="100" customHeight="1" spans="1:15">
      <c r="A100" s="299">
        <v>19</v>
      </c>
      <c r="B100" s="47"/>
      <c r="C100" s="300" t="s">
        <v>293</v>
      </c>
      <c r="D100" s="124" t="s">
        <v>294</v>
      </c>
      <c r="E100" s="124" t="s">
        <v>295</v>
      </c>
      <c r="F100" s="296">
        <f>VLOOKUP(D100,'[7]10月（签字版）  (增补)'!$D:$AJ,33,0)</f>
        <v>0</v>
      </c>
      <c r="G100" s="25">
        <f>VLOOKUP(E100,产能分析表5月!E:G,3,0)</f>
        <v>124.2</v>
      </c>
      <c r="H100" s="25">
        <f t="shared" si="24"/>
        <v>28.9855072463768</v>
      </c>
      <c r="I100" s="25">
        <f>VLOOKUP(E100,产能分析表5月!E:I,5,0)</f>
        <v>13</v>
      </c>
      <c r="J100" s="53">
        <f t="shared" si="25"/>
        <v>0</v>
      </c>
      <c r="K100" s="54">
        <f t="shared" si="26"/>
        <v>0</v>
      </c>
      <c r="L100" s="22"/>
      <c r="M100" s="175">
        <f>VLOOKUP(D100,[1]更新!$B$1:$E$65536,4,0)</f>
        <v>761.946902654867</v>
      </c>
      <c r="N100" s="133">
        <f t="shared" si="21"/>
        <v>0</v>
      </c>
      <c r="O100" s="151"/>
    </row>
    <row r="101" customHeight="1" spans="1:15">
      <c r="A101" s="106">
        <v>20</v>
      </c>
      <c r="B101" s="47"/>
      <c r="C101" s="300" t="s">
        <v>296</v>
      </c>
      <c r="D101" s="124" t="s">
        <v>297</v>
      </c>
      <c r="E101" s="124" t="s">
        <v>298</v>
      </c>
      <c r="F101" s="296">
        <f>VLOOKUP(D101,'[7]10月（签字版）  (增补)'!$D:$AJ,33,0)</f>
        <v>0</v>
      </c>
      <c r="G101" s="25">
        <f>VLOOKUP(E101,产能分析表5月!E:G,3,0)</f>
        <v>124.2</v>
      </c>
      <c r="H101" s="25">
        <f t="shared" si="24"/>
        <v>28.9855072463768</v>
      </c>
      <c r="I101" s="25">
        <f>VLOOKUP(E101,产能分析表5月!E:I,5,0)</f>
        <v>13</v>
      </c>
      <c r="J101" s="53">
        <f t="shared" si="25"/>
        <v>0</v>
      </c>
      <c r="K101" s="54">
        <f t="shared" si="26"/>
        <v>0</v>
      </c>
      <c r="L101" s="22"/>
      <c r="M101" s="175">
        <f>VLOOKUP(D101,[1]更新!$B$1:$E$65536,4,0)</f>
        <v>688.495575221239</v>
      </c>
      <c r="N101" s="133">
        <f t="shared" si="21"/>
        <v>0</v>
      </c>
      <c r="O101" s="151"/>
    </row>
    <row r="102" customHeight="1" spans="1:15">
      <c r="A102" s="299">
        <v>21</v>
      </c>
      <c r="B102" s="47"/>
      <c r="C102" s="300" t="s">
        <v>299</v>
      </c>
      <c r="D102" s="124" t="s">
        <v>300</v>
      </c>
      <c r="E102" s="124" t="s">
        <v>301</v>
      </c>
      <c r="F102" s="296">
        <f>VLOOKUP(D102,'[7]10月（签字版）  (增补)'!$D:$AJ,33,0)</f>
        <v>540</v>
      </c>
      <c r="G102" s="25">
        <f>VLOOKUP(E102,产能分析表5月!E:G,3,0)</f>
        <v>124.2</v>
      </c>
      <c r="H102" s="25">
        <f t="shared" si="24"/>
        <v>28.9855072463768</v>
      </c>
      <c r="I102" s="25">
        <f>VLOOKUP(E102,产能分析表5月!E:I,5,0)</f>
        <v>13</v>
      </c>
      <c r="J102" s="53">
        <f t="shared" si="25"/>
        <v>18.63</v>
      </c>
      <c r="K102" s="54">
        <f t="shared" si="26"/>
        <v>1.863</v>
      </c>
      <c r="L102" s="22"/>
      <c r="M102" s="175">
        <f>VLOOKUP(D102,[1]更新!$B$1:$E$65536,4,0)</f>
        <v>523.008849557522</v>
      </c>
      <c r="N102" s="133">
        <f t="shared" si="21"/>
        <v>282424.778761062</v>
      </c>
      <c r="O102" s="151"/>
    </row>
    <row r="103" customHeight="1" spans="1:15">
      <c r="A103" s="106">
        <v>22</v>
      </c>
      <c r="B103" s="47"/>
      <c r="C103" s="300" t="s">
        <v>302</v>
      </c>
      <c r="D103" s="124" t="s">
        <v>303</v>
      </c>
      <c r="E103" s="124" t="s">
        <v>304</v>
      </c>
      <c r="F103" s="296">
        <f>VLOOKUP(D103,'[7]10月（签字版）  (增补)'!$D:$AJ,33,0)</f>
        <v>540</v>
      </c>
      <c r="G103" s="25">
        <f>VLOOKUP(E103,产能分析表5月!E:G,3,0)</f>
        <v>200.7</v>
      </c>
      <c r="H103" s="25">
        <v>24</v>
      </c>
      <c r="I103" s="25">
        <f>VLOOKUP(E103,产能分析表5月!E:I,5,0)</f>
        <v>11</v>
      </c>
      <c r="J103" s="53">
        <f t="shared" si="25"/>
        <v>22.5</v>
      </c>
      <c r="K103" s="54">
        <f t="shared" si="26"/>
        <v>2.25</v>
      </c>
      <c r="L103" s="22"/>
      <c r="M103" s="175">
        <f>VLOOKUP(D103,[1]更新!$B$1:$E$65536,4,0)</f>
        <v>544.24778761062</v>
      </c>
      <c r="N103" s="133">
        <f t="shared" si="21"/>
        <v>293893.805309735</v>
      </c>
      <c r="O103" s="151"/>
    </row>
    <row r="104" customHeight="1" spans="1:15">
      <c r="A104" s="299">
        <v>23</v>
      </c>
      <c r="B104" s="47"/>
      <c r="C104" s="111" t="s">
        <v>241</v>
      </c>
      <c r="D104" s="124" t="s">
        <v>305</v>
      </c>
      <c r="E104" s="24" t="s">
        <v>306</v>
      </c>
      <c r="F104" s="296">
        <f>VLOOKUP(D104,'[7]10月（签字版）  (增补)'!$D:$AJ,33,0)</f>
        <v>8000</v>
      </c>
      <c r="G104" s="25">
        <f>VLOOKUP(E104,产能分析表5月!E:G,3,0)</f>
        <v>0</v>
      </c>
      <c r="H104" s="25"/>
      <c r="I104" s="25">
        <f>VLOOKUP(E104,产能分析表5月!E:I,5,0)</f>
        <v>0</v>
      </c>
      <c r="J104" s="53"/>
      <c r="K104" s="54"/>
      <c r="L104" s="22"/>
      <c r="M104" s="175">
        <f>VLOOKUP(D104,[1]更新!$B$1:$E$65536,4,0)</f>
        <v>0.428</v>
      </c>
      <c r="N104" s="133">
        <f t="shared" si="21"/>
        <v>3424</v>
      </c>
      <c r="O104" s="151"/>
    </row>
    <row r="105" customHeight="1" spans="1:15">
      <c r="A105" s="106">
        <v>24</v>
      </c>
      <c r="B105" s="47"/>
      <c r="C105" s="300" t="s">
        <v>307</v>
      </c>
      <c r="D105" s="124" t="s">
        <v>308</v>
      </c>
      <c r="E105" s="124" t="s">
        <v>309</v>
      </c>
      <c r="F105" s="296">
        <f>VLOOKUP(D105,'[7]10月（签字版）  (增补)'!$D:$AJ,33,0)</f>
        <v>920</v>
      </c>
      <c r="G105" s="25">
        <f>VLOOKUP(E105,产能分析表5月!E:G,3,0)</f>
        <v>200.7</v>
      </c>
      <c r="H105" s="25">
        <v>24</v>
      </c>
      <c r="I105" s="25">
        <f>VLOOKUP(E105,产能分析表5月!E:I,5,0)</f>
        <v>11</v>
      </c>
      <c r="J105" s="53">
        <f t="shared" ref="J105:J111" si="27">F105/H105</f>
        <v>38.3333333333333</v>
      </c>
      <c r="K105" s="54">
        <f t="shared" ref="K105:K111" si="28">J105/10</f>
        <v>3.83333333333333</v>
      </c>
      <c r="L105" s="22"/>
      <c r="M105" s="175">
        <f>VLOOKUP(D105,[1]更新!$B$1:$E$65536,4,0)</f>
        <v>562.83</v>
      </c>
      <c r="N105" s="133">
        <f t="shared" si="21"/>
        <v>517803.6</v>
      </c>
      <c r="O105" s="151"/>
    </row>
    <row r="106" customHeight="1" spans="1:15">
      <c r="A106" s="299">
        <v>25</v>
      </c>
      <c r="B106" s="47"/>
      <c r="C106" s="300" t="s">
        <v>310</v>
      </c>
      <c r="D106" s="124" t="s">
        <v>311</v>
      </c>
      <c r="E106" s="124" t="s">
        <v>312</v>
      </c>
      <c r="F106" s="296">
        <f>VLOOKUP(D106,'[7]10月（签字版）  (增补)'!$D:$AJ,33,0)</f>
        <v>980</v>
      </c>
      <c r="G106" s="25">
        <f>VLOOKUP(E106,产能分析表5月!E:G,3,0)</f>
        <v>238.5</v>
      </c>
      <c r="H106" s="25">
        <v>22</v>
      </c>
      <c r="I106" s="25">
        <f>VLOOKUP(E106,产能分析表5月!E:I,5,0)</f>
        <v>13</v>
      </c>
      <c r="J106" s="53">
        <f t="shared" si="27"/>
        <v>44.5454545454545</v>
      </c>
      <c r="K106" s="54">
        <f t="shared" si="28"/>
        <v>4.45454545454546</v>
      </c>
      <c r="L106" s="22"/>
      <c r="M106" s="175">
        <f>VLOOKUP(D106,[1]更新!$B$1:$E$65536,4,0)</f>
        <v>555.752212389381</v>
      </c>
      <c r="N106" s="133">
        <f t="shared" si="21"/>
        <v>544637.168141593</v>
      </c>
      <c r="O106" s="151"/>
    </row>
    <row r="107" customHeight="1" spans="1:15">
      <c r="A107" s="106">
        <v>26</v>
      </c>
      <c r="B107" s="47"/>
      <c r="C107" s="300" t="s">
        <v>313</v>
      </c>
      <c r="D107" s="124" t="s">
        <v>314</v>
      </c>
      <c r="E107" s="124" t="s">
        <v>315</v>
      </c>
      <c r="F107" s="296">
        <f>VLOOKUP(D107,'[7]10月（签字版）  (增补)'!$D:$AJ,33,0)</f>
        <v>230</v>
      </c>
      <c r="G107" s="25">
        <f>VLOOKUP(E107,产能分析表5月!E:G,3,0)</f>
        <v>238.5</v>
      </c>
      <c r="H107" s="25">
        <v>18</v>
      </c>
      <c r="I107" s="25">
        <f>VLOOKUP(E107,产能分析表5月!E:I,5,0)</f>
        <v>13</v>
      </c>
      <c r="J107" s="53">
        <f t="shared" si="27"/>
        <v>12.7777777777778</v>
      </c>
      <c r="K107" s="54">
        <f t="shared" si="28"/>
        <v>1.27777777777778</v>
      </c>
      <c r="L107" s="22"/>
      <c r="M107" s="175">
        <f>VLOOKUP(D107,[1]更新!$B$1:$E$65536,4,0)</f>
        <v>1235.3982300885</v>
      </c>
      <c r="N107" s="133">
        <f t="shared" si="21"/>
        <v>284141.592920354</v>
      </c>
      <c r="O107" s="151"/>
    </row>
    <row r="108" customHeight="1" spans="1:15">
      <c r="A108" s="299">
        <v>27</v>
      </c>
      <c r="B108" s="47"/>
      <c r="C108" s="300" t="s">
        <v>316</v>
      </c>
      <c r="D108" s="124" t="s">
        <v>317</v>
      </c>
      <c r="E108" s="124" t="s">
        <v>318</v>
      </c>
      <c r="F108" s="296">
        <f>VLOOKUP(D108,'[7]10月（签字版）  (增补)'!$D:$AJ,33,0)</f>
        <v>230</v>
      </c>
      <c r="G108" s="25">
        <f>VLOOKUP(E108,产能分析表5月!E:G,3,0)</f>
        <v>200.7</v>
      </c>
      <c r="H108" s="25">
        <v>24</v>
      </c>
      <c r="I108" s="25">
        <f>VLOOKUP(E108,产能分析表5月!E:I,5,0)</f>
        <v>11</v>
      </c>
      <c r="J108" s="53">
        <f t="shared" si="27"/>
        <v>9.58333333333333</v>
      </c>
      <c r="K108" s="54">
        <f t="shared" si="28"/>
        <v>0.958333333333333</v>
      </c>
      <c r="L108" s="22"/>
      <c r="M108" s="175">
        <f>VLOOKUP(D108,[1]更新!$B$1:$E$65536,4,0)</f>
        <v>750.442477876106</v>
      </c>
      <c r="N108" s="133">
        <f t="shared" si="21"/>
        <v>172601.769911504</v>
      </c>
      <c r="O108" s="151"/>
    </row>
    <row r="109" customHeight="1" spans="1:15">
      <c r="A109" s="106">
        <v>28</v>
      </c>
      <c r="B109" s="47"/>
      <c r="C109" s="300" t="s">
        <v>319</v>
      </c>
      <c r="D109" s="124" t="s">
        <v>320</v>
      </c>
      <c r="E109" s="124" t="s">
        <v>321</v>
      </c>
      <c r="F109" s="296"/>
      <c r="G109" s="25">
        <f>VLOOKUP(E109,产能分析表5月!E:G,3,0)</f>
        <v>124.2</v>
      </c>
      <c r="H109" s="25">
        <f>3600/G109</f>
        <v>28.9855072463768</v>
      </c>
      <c r="I109" s="25">
        <f>VLOOKUP(E109,产能分析表5月!E:I,5,0)</f>
        <v>13</v>
      </c>
      <c r="J109" s="53">
        <f t="shared" si="27"/>
        <v>0</v>
      </c>
      <c r="K109" s="54">
        <f t="shared" si="28"/>
        <v>0</v>
      </c>
      <c r="L109" s="22"/>
      <c r="M109" s="175">
        <f>VLOOKUP(D109,[1]更新!$B$1:$E$65536,4,0)</f>
        <v>756.637168141593</v>
      </c>
      <c r="N109" s="133">
        <f t="shared" si="21"/>
        <v>0</v>
      </c>
      <c r="O109" s="151"/>
    </row>
    <row r="110" customHeight="1" spans="1:15">
      <c r="A110" s="299">
        <v>29</v>
      </c>
      <c r="B110" s="47"/>
      <c r="C110" s="300" t="s">
        <v>322</v>
      </c>
      <c r="D110" s="124" t="s">
        <v>323</v>
      </c>
      <c r="E110" s="124" t="s">
        <v>324</v>
      </c>
      <c r="F110" s="296">
        <f>VLOOKUP(D110,'[7]10月（签字版）  (增补)'!$D:$AJ,33,0)</f>
        <v>12</v>
      </c>
      <c r="G110" s="25">
        <f>VLOOKUP(E110,产能分析表5月!E:G,3,0)</f>
        <v>200.7</v>
      </c>
      <c r="H110" s="25">
        <v>24</v>
      </c>
      <c r="I110" s="25">
        <f>VLOOKUP(E110,产能分析表5月!E:I,5,0)</f>
        <v>11</v>
      </c>
      <c r="J110" s="53">
        <f t="shared" si="27"/>
        <v>0.5</v>
      </c>
      <c r="K110" s="54">
        <f t="shared" si="28"/>
        <v>0.05</v>
      </c>
      <c r="L110" s="22"/>
      <c r="M110" s="175">
        <f>VLOOKUP(D110,[1]更新!$B$1:$E$65536,4,0)</f>
        <v>730.973451327434</v>
      </c>
      <c r="N110" s="133">
        <f t="shared" si="21"/>
        <v>8771.6814159292</v>
      </c>
      <c r="O110" s="151"/>
    </row>
    <row r="111" customHeight="1" spans="1:15">
      <c r="A111" s="106">
        <v>30</v>
      </c>
      <c r="B111" s="47"/>
      <c r="C111" s="300" t="s">
        <v>325</v>
      </c>
      <c r="D111" s="124" t="s">
        <v>326</v>
      </c>
      <c r="E111" s="124" t="s">
        <v>327</v>
      </c>
      <c r="F111" s="297">
        <f>VLOOKUP(D111,'[7]10月（签字版）  (增补)'!$D:$AJ,33,0)</f>
        <v>12</v>
      </c>
      <c r="G111" s="25">
        <f>VLOOKUP(E111,产能分析表5月!E:G,3,0)</f>
        <v>124.2</v>
      </c>
      <c r="H111" s="25">
        <v>18</v>
      </c>
      <c r="I111" s="25">
        <f>VLOOKUP(E111,产能分析表5月!E:I,5,0)</f>
        <v>13</v>
      </c>
      <c r="J111" s="53">
        <f t="shared" si="27"/>
        <v>0.666666666666667</v>
      </c>
      <c r="K111" s="54">
        <f t="shared" si="28"/>
        <v>0.0666666666666667</v>
      </c>
      <c r="L111" s="22"/>
      <c r="M111" s="175">
        <f>VLOOKUP(D111,[1]更新!$B$1:$E$65536,4,0)</f>
        <v>1218.58407079646</v>
      </c>
      <c r="N111" s="133">
        <f t="shared" si="21"/>
        <v>14623.0088495575</v>
      </c>
      <c r="O111" s="151"/>
    </row>
    <row r="112" customHeight="1" spans="1:15">
      <c r="A112" s="299">
        <v>31</v>
      </c>
      <c r="B112" s="66"/>
      <c r="C112" s="26"/>
      <c r="D112" s="22"/>
      <c r="E112" s="22"/>
      <c r="F112" s="296"/>
      <c r="G112" s="65"/>
      <c r="H112" s="25"/>
      <c r="I112" s="22"/>
      <c r="J112" s="53"/>
      <c r="K112" s="54"/>
      <c r="L112" s="22"/>
      <c r="M112" s="175"/>
      <c r="N112" s="133"/>
      <c r="O112" s="151"/>
    </row>
    <row r="113" ht="30" customHeight="1" spans="1:14">
      <c r="A113" s="31" t="s">
        <v>183</v>
      </c>
      <c r="B113" s="32"/>
      <c r="C113" s="32"/>
      <c r="D113" s="32"/>
      <c r="E113" s="33"/>
      <c r="F113" s="297">
        <f>SUM(F82:F112)</f>
        <v>30818</v>
      </c>
      <c r="G113" s="70"/>
      <c r="H113" s="70"/>
      <c r="I113" s="70"/>
      <c r="J113" s="70">
        <f>SUM(J82:J112)</f>
        <v>292.698060606061</v>
      </c>
      <c r="K113" s="77">
        <f>SUM(K82:K112)</f>
        <v>29.2698060606061</v>
      </c>
      <c r="L113" s="70"/>
      <c r="M113" s="291">
        <f>SUM(M82:M112)</f>
        <v>18118.7422477876</v>
      </c>
      <c r="N113" s="138">
        <f>SUM(N82:N112)</f>
        <v>4644535.99646018</v>
      </c>
    </row>
    <row r="114" ht="10" customHeight="1" spans="1:14">
      <c r="A114" s="153"/>
      <c r="B114" s="80"/>
      <c r="C114" s="43"/>
      <c r="D114" s="36"/>
      <c r="E114" s="36"/>
      <c r="F114" s="294"/>
      <c r="G114" s="36"/>
      <c r="H114" s="36"/>
      <c r="I114" s="36"/>
      <c r="J114" s="36"/>
      <c r="K114" s="36"/>
      <c r="L114" s="36"/>
      <c r="M114" s="139"/>
      <c r="N114" s="140"/>
    </row>
    <row r="115" customHeight="1" spans="1:14">
      <c r="A115" s="101">
        <v>1</v>
      </c>
      <c r="B115" s="81" t="s">
        <v>328</v>
      </c>
      <c r="C115" s="102" t="s">
        <v>329</v>
      </c>
      <c r="D115" s="120" t="s">
        <v>330</v>
      </c>
      <c r="E115" s="120" t="s">
        <v>331</v>
      </c>
      <c r="F115" s="294">
        <f>VLOOKUP(D115,'[7]10月（签字版）  (增补)'!$D:$AJ,33,0)</f>
        <v>400</v>
      </c>
      <c r="G115" s="17">
        <v>86</v>
      </c>
      <c r="H115" s="20">
        <f t="shared" ref="H115:H122" si="29">3600/G115</f>
        <v>41.8604651162791</v>
      </c>
      <c r="I115" s="17">
        <v>15</v>
      </c>
      <c r="J115" s="50">
        <f t="shared" ref="J115:J122" si="30">F115/H115</f>
        <v>9.55555555555555</v>
      </c>
      <c r="K115" s="51">
        <f t="shared" ref="K115:K122" si="31">J115/10</f>
        <v>0.955555555555555</v>
      </c>
      <c r="L115" s="17"/>
      <c r="M115" s="289">
        <f>VLOOKUP(D115,[1]更新!$B$1:$E$65536,4,0)</f>
        <v>399</v>
      </c>
      <c r="N115" s="142">
        <f t="shared" ref="N115:N122" si="32">F115*M115</f>
        <v>159600</v>
      </c>
    </row>
    <row r="116" customHeight="1" spans="1:14">
      <c r="A116" s="106">
        <v>2</v>
      </c>
      <c r="B116" s="229"/>
      <c r="C116" s="111" t="s">
        <v>332</v>
      </c>
      <c r="D116" s="124" t="s">
        <v>333</v>
      </c>
      <c r="E116" s="124" t="s">
        <v>334</v>
      </c>
      <c r="F116" s="296">
        <f>VLOOKUP(D116,'[7]10月（签字版）  (增补)'!$D:$AJ,33,0)</f>
        <v>1300</v>
      </c>
      <c r="G116" s="22">
        <v>62</v>
      </c>
      <c r="H116" s="25">
        <f t="shared" si="29"/>
        <v>58.0645161290323</v>
      </c>
      <c r="I116" s="22">
        <v>11</v>
      </c>
      <c r="J116" s="53">
        <f t="shared" si="30"/>
        <v>22.3888888888889</v>
      </c>
      <c r="K116" s="54">
        <f t="shared" si="31"/>
        <v>2.23888888888889</v>
      </c>
      <c r="L116" s="22"/>
      <c r="M116" s="175">
        <f>VLOOKUP(D116,[1]更新!$B$1:$E$65536,4,0)</f>
        <v>395</v>
      </c>
      <c r="N116" s="133">
        <f t="shared" si="32"/>
        <v>513500</v>
      </c>
    </row>
    <row r="117" customHeight="1" spans="1:14">
      <c r="A117" s="106">
        <v>3</v>
      </c>
      <c r="B117" s="229"/>
      <c r="C117" s="111" t="s">
        <v>335</v>
      </c>
      <c r="D117" s="124" t="s">
        <v>333</v>
      </c>
      <c r="E117" s="124" t="s">
        <v>334</v>
      </c>
      <c r="F117" s="296">
        <f>VLOOKUP(D117,'[7]10月（签字版）  (增补)'!$D:$AJ,33,0)</f>
        <v>1300</v>
      </c>
      <c r="G117" s="22">
        <v>62</v>
      </c>
      <c r="H117" s="25">
        <f t="shared" si="29"/>
        <v>58.0645161290323</v>
      </c>
      <c r="I117" s="22">
        <v>11</v>
      </c>
      <c r="J117" s="53">
        <f t="shared" si="30"/>
        <v>22.3888888888889</v>
      </c>
      <c r="K117" s="54">
        <f t="shared" si="31"/>
        <v>2.23888888888889</v>
      </c>
      <c r="L117" s="22"/>
      <c r="M117" s="175">
        <f>VLOOKUP(D117,[1]更新!$B$1:$E$65536,4,0)</f>
        <v>395</v>
      </c>
      <c r="N117" s="133">
        <f t="shared" si="32"/>
        <v>513500</v>
      </c>
    </row>
    <row r="118" customHeight="1" spans="1:14">
      <c r="A118" s="106">
        <v>4</v>
      </c>
      <c r="B118" s="229"/>
      <c r="C118" s="111" t="s">
        <v>336</v>
      </c>
      <c r="D118" s="124" t="s">
        <v>333</v>
      </c>
      <c r="E118" s="124" t="s">
        <v>334</v>
      </c>
      <c r="F118" s="296">
        <f>VLOOKUP(D118,'[7]10月（签字版）  (增补)'!$D:$AJ,33,0)</f>
        <v>1300</v>
      </c>
      <c r="G118" s="22">
        <v>62</v>
      </c>
      <c r="H118" s="25">
        <f t="shared" si="29"/>
        <v>58.0645161290323</v>
      </c>
      <c r="I118" s="22">
        <v>11</v>
      </c>
      <c r="J118" s="53">
        <f t="shared" si="30"/>
        <v>22.3888888888889</v>
      </c>
      <c r="K118" s="54">
        <f t="shared" si="31"/>
        <v>2.23888888888889</v>
      </c>
      <c r="L118" s="22"/>
      <c r="M118" s="175">
        <f>VLOOKUP(D118,[1]更新!$B$1:$E$65536,4,0)</f>
        <v>395</v>
      </c>
      <c r="N118" s="133">
        <f t="shared" si="32"/>
        <v>513500</v>
      </c>
    </row>
    <row r="119" customHeight="1" spans="1:14">
      <c r="A119" s="106">
        <v>5</v>
      </c>
      <c r="B119" s="229"/>
      <c r="C119" s="111" t="s">
        <v>337</v>
      </c>
      <c r="D119" s="124" t="s">
        <v>338</v>
      </c>
      <c r="E119" s="124" t="s">
        <v>339</v>
      </c>
      <c r="F119" s="296">
        <f>VLOOKUP(D119,'[7]10月（签字版）  (增补)'!$D:$AJ,33,0)</f>
        <v>500</v>
      </c>
      <c r="G119" s="22">
        <v>86</v>
      </c>
      <c r="H119" s="25">
        <f t="shared" si="29"/>
        <v>41.8604651162791</v>
      </c>
      <c r="I119" s="22">
        <v>14</v>
      </c>
      <c r="J119" s="53">
        <f t="shared" si="30"/>
        <v>11.9444444444444</v>
      </c>
      <c r="K119" s="54">
        <f t="shared" si="31"/>
        <v>1.19444444444444</v>
      </c>
      <c r="L119" s="22"/>
      <c r="M119" s="175">
        <f>VLOOKUP(D119,[1]更新!$B$1:$E$65536,4,0)</f>
        <v>365</v>
      </c>
      <c r="N119" s="133">
        <f t="shared" si="32"/>
        <v>182500</v>
      </c>
    </row>
    <row r="120" customHeight="1" spans="1:14">
      <c r="A120" s="106">
        <v>6</v>
      </c>
      <c r="B120" s="229"/>
      <c r="C120" s="111" t="s">
        <v>340</v>
      </c>
      <c r="D120" s="124" t="s">
        <v>341</v>
      </c>
      <c r="E120" s="296" t="s">
        <v>342</v>
      </c>
      <c r="F120" s="296">
        <f>VLOOKUP(D120,'[7]10月（签字版）  (增补)'!$D:$AJ,33,0)</f>
        <v>80</v>
      </c>
      <c r="G120" s="22">
        <v>86</v>
      </c>
      <c r="H120" s="25">
        <f t="shared" si="29"/>
        <v>41.8604651162791</v>
      </c>
      <c r="I120" s="22">
        <v>15</v>
      </c>
      <c r="J120" s="53">
        <f t="shared" si="30"/>
        <v>1.91111111111111</v>
      </c>
      <c r="K120" s="54">
        <f t="shared" si="31"/>
        <v>0.191111111111111</v>
      </c>
      <c r="L120" s="22"/>
      <c r="M120" s="175">
        <f>VLOOKUP(D120,[1]更新!$B$1:$E$65536,4,0)</f>
        <v>809</v>
      </c>
      <c r="N120" s="133">
        <f t="shared" si="32"/>
        <v>64720</v>
      </c>
    </row>
    <row r="121" customHeight="1" spans="1:14">
      <c r="A121" s="106">
        <v>7</v>
      </c>
      <c r="B121" s="229"/>
      <c r="C121" s="111" t="s">
        <v>343</v>
      </c>
      <c r="D121" s="124" t="s">
        <v>344</v>
      </c>
      <c r="E121" s="296" t="s">
        <v>345</v>
      </c>
      <c r="F121" s="296">
        <f>VLOOKUP(D121,'[7]10月（签字版）  (增补)'!$D:$AJ,33,0)</f>
        <v>80</v>
      </c>
      <c r="G121" s="22">
        <v>201</v>
      </c>
      <c r="H121" s="25">
        <f t="shared" si="29"/>
        <v>17.910447761194</v>
      </c>
      <c r="I121" s="22">
        <v>11</v>
      </c>
      <c r="J121" s="53">
        <f t="shared" si="30"/>
        <v>4.46666666666667</v>
      </c>
      <c r="K121" s="54">
        <f t="shared" si="31"/>
        <v>0.446666666666667</v>
      </c>
      <c r="L121" s="22"/>
      <c r="M121" s="113">
        <v>411</v>
      </c>
      <c r="N121" s="133">
        <f t="shared" si="32"/>
        <v>32880</v>
      </c>
    </row>
    <row r="122" customHeight="1" spans="1:14">
      <c r="A122" s="106">
        <v>8</v>
      </c>
      <c r="B122" s="229"/>
      <c r="C122" s="111" t="s">
        <v>346</v>
      </c>
      <c r="D122" s="124" t="s">
        <v>347</v>
      </c>
      <c r="E122" s="296" t="s">
        <v>348</v>
      </c>
      <c r="F122" s="296">
        <f>VLOOKUP(D122,'[7]10月（签字版）  (增补)'!$D:$AJ,33,0)</f>
        <v>700</v>
      </c>
      <c r="G122" s="22">
        <v>134</v>
      </c>
      <c r="H122" s="25">
        <f t="shared" si="29"/>
        <v>26.865671641791</v>
      </c>
      <c r="I122" s="22">
        <v>11</v>
      </c>
      <c r="J122" s="53">
        <f t="shared" si="30"/>
        <v>26.0555555555556</v>
      </c>
      <c r="K122" s="54">
        <f t="shared" si="31"/>
        <v>2.60555555555556</v>
      </c>
      <c r="L122" s="22"/>
      <c r="M122" s="113">
        <v>345</v>
      </c>
      <c r="N122" s="133">
        <f t="shared" si="32"/>
        <v>241500</v>
      </c>
    </row>
    <row r="123" ht="30" customHeight="1" spans="1:14">
      <c r="A123" s="272" t="s">
        <v>183</v>
      </c>
      <c r="B123" s="70"/>
      <c r="C123" s="70"/>
      <c r="D123" s="70"/>
      <c r="E123" s="70"/>
      <c r="F123" s="297">
        <f>SUM(F115:F122)</f>
        <v>5660</v>
      </c>
      <c r="G123" s="70"/>
      <c r="H123" s="34"/>
      <c r="I123" s="70"/>
      <c r="J123" s="77">
        <f>SUM(J115:J122)</f>
        <v>121.1</v>
      </c>
      <c r="K123" s="60">
        <f>SUM(K115:K122)</f>
        <v>12.11</v>
      </c>
      <c r="L123" s="70"/>
      <c r="M123" s="291">
        <f>SUM(M115:M122)</f>
        <v>3514</v>
      </c>
      <c r="N123" s="138">
        <f>SUM(N115:N122)</f>
        <v>2221700</v>
      </c>
    </row>
    <row r="124" ht="15" customHeight="1" spans="1:14">
      <c r="A124" s="36"/>
      <c r="B124" s="301"/>
      <c r="E124" s="302"/>
      <c r="F124" s="294"/>
      <c r="G124" s="36"/>
      <c r="H124" s="39"/>
      <c r="I124" s="36"/>
      <c r="J124" s="166"/>
      <c r="K124" s="304"/>
      <c r="L124" s="36"/>
      <c r="N124" s="96"/>
    </row>
    <row r="125" customHeight="1" spans="1:14">
      <c r="A125" s="101">
        <v>1</v>
      </c>
      <c r="B125" s="81" t="s">
        <v>349</v>
      </c>
      <c r="C125" s="102" t="s">
        <v>350</v>
      </c>
      <c r="D125" s="120" t="s">
        <v>351</v>
      </c>
      <c r="E125" s="294" t="s">
        <v>352</v>
      </c>
      <c r="F125" s="294">
        <f>VLOOKUP(D125,'[7]10月（签字版）  (增补)'!$D:$AJ,33,0)</f>
        <v>300</v>
      </c>
      <c r="G125" s="17">
        <v>350</v>
      </c>
      <c r="H125" s="20">
        <f t="shared" ref="H125:H135" si="33">3600/G125</f>
        <v>10.2857142857143</v>
      </c>
      <c r="I125" s="17">
        <v>11</v>
      </c>
      <c r="J125" s="50">
        <f t="shared" ref="J125:J135" si="34">F125/H125</f>
        <v>29.1666666666666</v>
      </c>
      <c r="K125" s="51">
        <f t="shared" ref="K125:K135" si="35">J125/10</f>
        <v>2.91666666666666</v>
      </c>
      <c r="L125" s="159" t="s">
        <v>353</v>
      </c>
      <c r="M125" s="319">
        <v>1540</v>
      </c>
      <c r="N125" s="142">
        <f t="shared" ref="N125:N133" si="36">F125*M125</f>
        <v>462000</v>
      </c>
    </row>
    <row r="126" customHeight="1" spans="1:14">
      <c r="A126" s="106">
        <v>2</v>
      </c>
      <c r="B126" s="229"/>
      <c r="C126" s="111" t="s">
        <v>354</v>
      </c>
      <c r="D126" s="124" t="s">
        <v>355</v>
      </c>
      <c r="E126" s="296" t="s">
        <v>356</v>
      </c>
      <c r="F126" s="296">
        <f>VLOOKUP(D126,'[7]10月（签字版）  (增补)'!$D:$AJ,33,0)</f>
        <v>300</v>
      </c>
      <c r="G126" s="22">
        <v>350</v>
      </c>
      <c r="H126" s="25">
        <f t="shared" si="33"/>
        <v>10.2857142857143</v>
      </c>
      <c r="I126" s="22">
        <v>11</v>
      </c>
      <c r="J126" s="53">
        <f t="shared" si="34"/>
        <v>29.1666666666666</v>
      </c>
      <c r="K126" s="54">
        <f t="shared" si="35"/>
        <v>2.91666666666666</v>
      </c>
      <c r="L126" s="163"/>
      <c r="M126" s="113">
        <v>410</v>
      </c>
      <c r="N126" s="133">
        <f t="shared" si="36"/>
        <v>123000</v>
      </c>
    </row>
    <row r="127" customHeight="1" spans="1:14">
      <c r="A127" s="106">
        <v>3</v>
      </c>
      <c r="B127" s="229"/>
      <c r="C127" s="111" t="s">
        <v>357</v>
      </c>
      <c r="D127" s="124" t="s">
        <v>358</v>
      </c>
      <c r="E127" s="296" t="s">
        <v>359</v>
      </c>
      <c r="F127" s="296">
        <f>VLOOKUP(D127,'[7]10月（签字版）  (增补)'!$D:$AJ,33,0)</f>
        <v>300</v>
      </c>
      <c r="G127" s="22">
        <v>350</v>
      </c>
      <c r="H127" s="25">
        <f t="shared" si="33"/>
        <v>10.2857142857143</v>
      </c>
      <c r="I127" s="22">
        <v>11</v>
      </c>
      <c r="J127" s="53">
        <f t="shared" si="34"/>
        <v>29.1666666666666</v>
      </c>
      <c r="K127" s="54">
        <f t="shared" si="35"/>
        <v>2.91666666666666</v>
      </c>
      <c r="L127" s="320"/>
      <c r="M127" s="113">
        <v>60</v>
      </c>
      <c r="N127" s="133">
        <f t="shared" si="36"/>
        <v>18000</v>
      </c>
    </row>
    <row r="128" customHeight="1" spans="1:14">
      <c r="A128" s="106">
        <v>4</v>
      </c>
      <c r="B128" s="229"/>
      <c r="C128" s="300" t="s">
        <v>360</v>
      </c>
      <c r="D128" s="296" t="s">
        <v>361</v>
      </c>
      <c r="E128" s="296" t="s">
        <v>362</v>
      </c>
      <c r="F128" s="296">
        <f>VLOOKUP(D128,'[7]10月（签字版）  (增补)'!$D:$AJ,33,0)</f>
        <v>12</v>
      </c>
      <c r="G128" s="22">
        <v>350</v>
      </c>
      <c r="H128" s="25">
        <f t="shared" si="33"/>
        <v>10.2857142857143</v>
      </c>
      <c r="I128" s="22">
        <v>11</v>
      </c>
      <c r="J128" s="53">
        <f t="shared" si="34"/>
        <v>1.16666666666666</v>
      </c>
      <c r="K128" s="54">
        <f t="shared" si="35"/>
        <v>0.116666666666667</v>
      </c>
      <c r="L128" s="82"/>
      <c r="M128" s="113">
        <v>1220</v>
      </c>
      <c r="N128" s="133">
        <f t="shared" si="36"/>
        <v>14640</v>
      </c>
    </row>
    <row r="129" customHeight="1" spans="1:14">
      <c r="A129" s="106">
        <v>5</v>
      </c>
      <c r="B129" s="229"/>
      <c r="C129" s="300" t="s">
        <v>235</v>
      </c>
      <c r="D129" s="296" t="s">
        <v>363</v>
      </c>
      <c r="E129" s="296" t="s">
        <v>364</v>
      </c>
      <c r="F129" s="296">
        <f>VLOOKUP(D129,'[7]10月（签字版）  (增补)'!$D:$AJ,33,0)</f>
        <v>12</v>
      </c>
      <c r="G129" s="22">
        <v>350</v>
      </c>
      <c r="H129" s="25">
        <f t="shared" si="33"/>
        <v>10.2857142857143</v>
      </c>
      <c r="I129" s="22">
        <v>11</v>
      </c>
      <c r="J129" s="53">
        <f t="shared" si="34"/>
        <v>1.16666666666666</v>
      </c>
      <c r="K129" s="54">
        <f t="shared" si="35"/>
        <v>0.116666666666667</v>
      </c>
      <c r="L129" s="82"/>
      <c r="M129" s="175">
        <v>405</v>
      </c>
      <c r="N129" s="133">
        <f t="shared" si="36"/>
        <v>4860</v>
      </c>
    </row>
    <row r="130" customHeight="1" spans="1:14">
      <c r="A130" s="106">
        <v>6</v>
      </c>
      <c r="B130" s="229"/>
      <c r="C130" s="300" t="s">
        <v>365</v>
      </c>
      <c r="D130" s="296" t="s">
        <v>366</v>
      </c>
      <c r="E130" s="296" t="s">
        <v>367</v>
      </c>
      <c r="F130" s="296">
        <f>VLOOKUP(D130,'[7]10月（签字版）  (增补)'!$D:$AJ,33,0)</f>
        <v>12</v>
      </c>
      <c r="G130" s="22">
        <v>350</v>
      </c>
      <c r="H130" s="25">
        <f t="shared" si="33"/>
        <v>10.2857142857143</v>
      </c>
      <c r="I130" s="22">
        <v>11</v>
      </c>
      <c r="J130" s="53">
        <f t="shared" si="34"/>
        <v>1.16666666666666</v>
      </c>
      <c r="K130" s="54">
        <f t="shared" si="35"/>
        <v>0.116666666666667</v>
      </c>
      <c r="L130" s="82"/>
      <c r="M130" s="113">
        <v>64</v>
      </c>
      <c r="N130" s="133">
        <f t="shared" si="36"/>
        <v>768</v>
      </c>
    </row>
    <row r="131" customHeight="1" spans="1:14">
      <c r="A131" s="106">
        <v>7</v>
      </c>
      <c r="B131" s="229"/>
      <c r="C131" s="300" t="s">
        <v>368</v>
      </c>
      <c r="D131" s="296" t="s">
        <v>369</v>
      </c>
      <c r="E131" s="296" t="s">
        <v>370</v>
      </c>
      <c r="F131" s="296">
        <f>VLOOKUP(D131,'[7]10月（签字版）  (增补)'!$D:$AJ,33,0)</f>
        <v>200</v>
      </c>
      <c r="G131" s="22">
        <v>350</v>
      </c>
      <c r="H131" s="25">
        <f t="shared" si="33"/>
        <v>10.2857142857143</v>
      </c>
      <c r="I131" s="22">
        <v>11</v>
      </c>
      <c r="J131" s="53">
        <f t="shared" si="34"/>
        <v>19.4444444444444</v>
      </c>
      <c r="K131" s="54">
        <f t="shared" si="35"/>
        <v>1.94444444444444</v>
      </c>
      <c r="L131" s="29" t="s">
        <v>371</v>
      </c>
      <c r="M131" s="113">
        <v>1180</v>
      </c>
      <c r="N131" s="133">
        <f t="shared" si="36"/>
        <v>236000</v>
      </c>
    </row>
    <row r="132" customHeight="1" spans="1:14">
      <c r="A132" s="106">
        <v>8</v>
      </c>
      <c r="B132" s="229"/>
      <c r="C132" s="300" t="s">
        <v>372</v>
      </c>
      <c r="D132" s="296" t="s">
        <v>373</v>
      </c>
      <c r="E132" s="296" t="s">
        <v>374</v>
      </c>
      <c r="F132" s="296">
        <f>VLOOKUP(D132,'[7]10月（签字版）  (增补)'!$D:$AJ,33,0)</f>
        <v>200</v>
      </c>
      <c r="G132" s="22">
        <v>350</v>
      </c>
      <c r="H132" s="25">
        <f t="shared" si="33"/>
        <v>10.2857142857143</v>
      </c>
      <c r="I132" s="22">
        <v>11</v>
      </c>
      <c r="J132" s="53">
        <f t="shared" si="34"/>
        <v>19.4444444444444</v>
      </c>
      <c r="K132" s="54">
        <f t="shared" si="35"/>
        <v>1.94444444444444</v>
      </c>
      <c r="L132" s="163"/>
      <c r="M132" s="113">
        <v>410</v>
      </c>
      <c r="N132" s="133">
        <f t="shared" si="36"/>
        <v>82000</v>
      </c>
    </row>
    <row r="133" customHeight="1" spans="1:14">
      <c r="A133" s="106">
        <v>9</v>
      </c>
      <c r="B133" s="229"/>
      <c r="C133" s="300" t="s">
        <v>375</v>
      </c>
      <c r="D133" s="296" t="s">
        <v>376</v>
      </c>
      <c r="E133" s="296" t="s">
        <v>377</v>
      </c>
      <c r="F133" s="296">
        <f>VLOOKUP(D133,'[7]10月（签字版）  (增补)'!$D:$AJ,33,0)</f>
        <v>200</v>
      </c>
      <c r="G133" s="22">
        <v>350</v>
      </c>
      <c r="H133" s="25">
        <f t="shared" si="33"/>
        <v>10.2857142857143</v>
      </c>
      <c r="I133" s="22">
        <v>11</v>
      </c>
      <c r="J133" s="53">
        <f t="shared" si="34"/>
        <v>19.4444444444444</v>
      </c>
      <c r="K133" s="54">
        <f t="shared" si="35"/>
        <v>1.94444444444444</v>
      </c>
      <c r="L133" s="320"/>
      <c r="M133" s="113">
        <v>60</v>
      </c>
      <c r="N133" s="133">
        <f t="shared" si="36"/>
        <v>12000</v>
      </c>
    </row>
    <row r="134" customHeight="1" spans="1:14">
      <c r="A134" s="106"/>
      <c r="B134" s="229"/>
      <c r="C134" s="300" t="s">
        <v>378</v>
      </c>
      <c r="D134" s="296" t="s">
        <v>379</v>
      </c>
      <c r="E134" s="296"/>
      <c r="F134" s="296">
        <v>150</v>
      </c>
      <c r="G134" s="22">
        <v>350</v>
      </c>
      <c r="H134" s="25">
        <f t="shared" si="33"/>
        <v>10.2857142857143</v>
      </c>
      <c r="I134" s="22">
        <v>11</v>
      </c>
      <c r="J134" s="53">
        <f t="shared" si="34"/>
        <v>14.5833333333333</v>
      </c>
      <c r="K134" s="54">
        <f t="shared" si="35"/>
        <v>1.45833333333333</v>
      </c>
      <c r="L134" s="29" t="s">
        <v>380</v>
      </c>
      <c r="M134" s="113"/>
      <c r="N134" s="133"/>
    </row>
    <row r="135" customHeight="1" spans="1:14">
      <c r="A135" s="106"/>
      <c r="B135" s="229"/>
      <c r="C135" s="300" t="s">
        <v>381</v>
      </c>
      <c r="D135" s="296" t="s">
        <v>382</v>
      </c>
      <c r="E135" s="296"/>
      <c r="F135" s="296">
        <v>150</v>
      </c>
      <c r="G135" s="22">
        <v>350</v>
      </c>
      <c r="H135" s="25">
        <f t="shared" si="33"/>
        <v>10.2857142857143</v>
      </c>
      <c r="I135" s="22">
        <v>11</v>
      </c>
      <c r="J135" s="53">
        <f t="shared" si="34"/>
        <v>14.5833333333333</v>
      </c>
      <c r="K135" s="54">
        <f t="shared" si="35"/>
        <v>1.45833333333333</v>
      </c>
      <c r="L135" s="163"/>
      <c r="M135" s="113"/>
      <c r="N135" s="133"/>
    </row>
    <row r="136" customHeight="1" spans="1:14">
      <c r="A136" s="106"/>
      <c r="B136" s="229"/>
      <c r="C136" s="300" t="s">
        <v>383</v>
      </c>
      <c r="D136" s="296" t="s">
        <v>384</v>
      </c>
      <c r="E136" s="296"/>
      <c r="F136" s="296"/>
      <c r="G136" s="22"/>
      <c r="H136" s="25"/>
      <c r="I136" s="22"/>
      <c r="J136" s="53"/>
      <c r="K136" s="54"/>
      <c r="L136" s="320"/>
      <c r="M136" s="113"/>
      <c r="N136" s="133"/>
    </row>
    <row r="137" customHeight="1" spans="1:14">
      <c r="A137" s="106"/>
      <c r="B137" s="229"/>
      <c r="C137" s="300"/>
      <c r="D137" s="296"/>
      <c r="E137" s="296"/>
      <c r="F137" s="296"/>
      <c r="G137" s="22"/>
      <c r="H137" s="25"/>
      <c r="I137" s="22"/>
      <c r="J137" s="53"/>
      <c r="K137" s="54"/>
      <c r="L137" s="82"/>
      <c r="M137" s="113"/>
      <c r="N137" s="133"/>
    </row>
    <row r="138" customHeight="1" spans="1:14">
      <c r="A138" s="106"/>
      <c r="B138" s="229"/>
      <c r="C138" s="300"/>
      <c r="D138" s="296"/>
      <c r="E138" s="296"/>
      <c r="F138" s="296"/>
      <c r="G138" s="22"/>
      <c r="H138" s="25"/>
      <c r="I138" s="22"/>
      <c r="J138" s="53"/>
      <c r="K138" s="54"/>
      <c r="L138" s="82"/>
      <c r="M138" s="113"/>
      <c r="N138" s="133"/>
    </row>
    <row r="139" customHeight="1" spans="1:14">
      <c r="A139" s="106"/>
      <c r="B139" s="229"/>
      <c r="C139" s="300"/>
      <c r="D139" s="296"/>
      <c r="E139" s="296"/>
      <c r="F139" s="296"/>
      <c r="G139" s="22"/>
      <c r="H139" s="25"/>
      <c r="I139" s="22"/>
      <c r="J139" s="53"/>
      <c r="K139" s="54"/>
      <c r="L139" s="82"/>
      <c r="M139" s="113"/>
      <c r="N139" s="133"/>
    </row>
    <row r="140" customHeight="1" spans="1:14">
      <c r="A140" s="106">
        <v>10</v>
      </c>
      <c r="B140" s="229"/>
      <c r="C140" s="111"/>
      <c r="D140" s="124"/>
      <c r="E140" s="124"/>
      <c r="F140" s="296"/>
      <c r="G140" s="82"/>
      <c r="H140" s="82"/>
      <c r="I140" s="22"/>
      <c r="J140" s="82"/>
      <c r="K140" s="82"/>
      <c r="L140" s="82"/>
      <c r="M140" s="175"/>
      <c r="N140" s="133"/>
    </row>
    <row r="141" ht="30" customHeight="1" spans="1:14">
      <c r="A141" s="31" t="s">
        <v>183</v>
      </c>
      <c r="B141" s="32"/>
      <c r="C141" s="32"/>
      <c r="D141" s="32"/>
      <c r="E141" s="33"/>
      <c r="F141" s="297">
        <f>SUM(F125:F140)</f>
        <v>1836</v>
      </c>
      <c r="G141" s="83"/>
      <c r="H141" s="83"/>
      <c r="I141" s="83"/>
      <c r="J141" s="83">
        <f>SUM(J125:J140)</f>
        <v>178.5</v>
      </c>
      <c r="K141" s="77">
        <f>SUM(K125:K140)</f>
        <v>17.85</v>
      </c>
      <c r="L141" s="83"/>
      <c r="M141" s="291"/>
      <c r="N141" s="138">
        <f>SUM(N125:N140)</f>
        <v>953268</v>
      </c>
    </row>
    <row r="142" ht="10" customHeight="1" spans="1:14">
      <c r="A142" s="154"/>
      <c r="B142" s="42"/>
      <c r="C142" s="43"/>
      <c r="D142" s="36"/>
      <c r="E142" s="36"/>
      <c r="F142" s="294"/>
      <c r="G142" s="42"/>
      <c r="H142" s="42"/>
      <c r="I142" s="42"/>
      <c r="J142" s="42"/>
      <c r="K142" s="42"/>
      <c r="L142" s="42"/>
      <c r="M142" s="139"/>
      <c r="N142" s="140"/>
    </row>
    <row r="143" customHeight="1" spans="1:14">
      <c r="A143" s="101">
        <v>1</v>
      </c>
      <c r="B143" s="85" t="s">
        <v>385</v>
      </c>
      <c r="C143" s="18" t="s">
        <v>386</v>
      </c>
      <c r="D143" s="17" t="s">
        <v>387</v>
      </c>
      <c r="E143" s="17" t="s">
        <v>388</v>
      </c>
      <c r="F143" s="294">
        <f>VLOOKUP(D143,'[4]10月（签字版） '!$D:$AF,29,0)</f>
        <v>1000</v>
      </c>
      <c r="G143" s="17">
        <v>111</v>
      </c>
      <c r="H143" s="20">
        <f t="shared" ref="H143:H150" si="37">3600/G143</f>
        <v>32.4324324324324</v>
      </c>
      <c r="I143" s="17">
        <v>15</v>
      </c>
      <c r="J143" s="50">
        <f t="shared" ref="J143:J150" si="38">F143/H143</f>
        <v>30.8333333333334</v>
      </c>
      <c r="K143" s="51">
        <f t="shared" ref="K143:K150" si="39">J143/10</f>
        <v>3.08333333333334</v>
      </c>
      <c r="L143" s="17"/>
      <c r="M143" s="289">
        <f>VLOOKUP(D143,[1]更新!$B$1:$E$65536,4,0)</f>
        <v>346.902654867257</v>
      </c>
      <c r="N143" s="142">
        <f t="shared" ref="N143:N175" si="40">F143*M143</f>
        <v>346902.654867257</v>
      </c>
    </row>
    <row r="144" customHeight="1" spans="1:14">
      <c r="A144" s="106">
        <v>2</v>
      </c>
      <c r="B144" s="86"/>
      <c r="C144" s="26" t="s">
        <v>389</v>
      </c>
      <c r="D144" s="22" t="s">
        <v>390</v>
      </c>
      <c r="E144" s="22" t="s">
        <v>391</v>
      </c>
      <c r="F144" s="296">
        <f>VLOOKUP(D144,'[4]10月（签字版） '!$D:$AF,29,0)</f>
        <v>1000</v>
      </c>
      <c r="G144" s="22">
        <v>96</v>
      </c>
      <c r="H144" s="25">
        <f t="shared" si="37"/>
        <v>37.5</v>
      </c>
      <c r="I144" s="22">
        <v>14</v>
      </c>
      <c r="J144" s="53">
        <f t="shared" si="38"/>
        <v>26.6666666666667</v>
      </c>
      <c r="K144" s="54">
        <f t="shared" si="39"/>
        <v>2.66666666666667</v>
      </c>
      <c r="L144" s="22"/>
      <c r="M144" s="175">
        <f>VLOOKUP(D144,[1]更新!$B$1:$E$65536,4,0)</f>
        <v>288.761061946903</v>
      </c>
      <c r="N144" s="133">
        <f t="shared" si="40"/>
        <v>288761.061946903</v>
      </c>
    </row>
    <row r="145" ht="30" customHeight="1" spans="1:14">
      <c r="A145" s="272" t="s">
        <v>183</v>
      </c>
      <c r="B145" s="70"/>
      <c r="C145" s="70"/>
      <c r="D145" s="70"/>
      <c r="E145" s="70"/>
      <c r="F145" s="297">
        <f>SUM(F143:F144)</f>
        <v>2000</v>
      </c>
      <c r="G145" s="70"/>
      <c r="H145" s="70"/>
      <c r="I145" s="70"/>
      <c r="J145" s="70"/>
      <c r="K145" s="77">
        <f>SUM(K143:K144)</f>
        <v>5.75</v>
      </c>
      <c r="L145" s="70"/>
      <c r="M145" s="291"/>
      <c r="N145" s="138">
        <f>SUM(N143:N144)</f>
        <v>635663.716814159</v>
      </c>
    </row>
    <row r="146" ht="10" customHeight="1" spans="1:14">
      <c r="A146" s="117"/>
      <c r="B146" s="42"/>
      <c r="C146" s="43"/>
      <c r="D146" s="36"/>
      <c r="E146" s="36"/>
      <c r="F146" s="294"/>
      <c r="G146" s="42"/>
      <c r="H146" s="42"/>
      <c r="I146" s="42"/>
      <c r="J146" s="42"/>
      <c r="K146" s="42"/>
      <c r="L146" s="42"/>
      <c r="M146" s="139"/>
      <c r="N146" s="140"/>
    </row>
    <row r="147" customHeight="1" spans="1:14">
      <c r="A147" s="101">
        <v>1</v>
      </c>
      <c r="B147" s="73" t="s">
        <v>392</v>
      </c>
      <c r="C147" s="102" t="s">
        <v>393</v>
      </c>
      <c r="D147" s="120" t="s">
        <v>394</v>
      </c>
      <c r="E147" s="120" t="s">
        <v>395</v>
      </c>
      <c r="F147" s="294">
        <f>VLOOKUP(D147,'[7]10月（签字版）  (增补)'!$D:$AJ,33,0)</f>
        <v>150</v>
      </c>
      <c r="G147" s="17">
        <f>VLOOKUP(D147,产能分析表6月!D:G,4,0)</f>
        <v>75</v>
      </c>
      <c r="H147" s="20">
        <f t="shared" si="37"/>
        <v>48</v>
      </c>
      <c r="I147" s="17">
        <f>VLOOKUP(D147,产能分析表6月!D:I,6,0)</f>
        <v>14</v>
      </c>
      <c r="J147" s="50">
        <f t="shared" si="38"/>
        <v>3.125</v>
      </c>
      <c r="K147" s="51">
        <f t="shared" si="39"/>
        <v>0.3125</v>
      </c>
      <c r="L147" s="17"/>
      <c r="M147" s="289">
        <f>VLOOKUP(D147,[1]更新!$B$1:$E$65536,4,0)</f>
        <v>340.61</v>
      </c>
      <c r="N147" s="142">
        <f t="shared" si="40"/>
        <v>51091.5</v>
      </c>
    </row>
    <row r="148" customHeight="1" spans="1:14">
      <c r="A148" s="106">
        <v>2</v>
      </c>
      <c r="B148" s="74"/>
      <c r="C148" s="111" t="s">
        <v>396</v>
      </c>
      <c r="D148" s="124" t="s">
        <v>397</v>
      </c>
      <c r="E148" s="124" t="s">
        <v>398</v>
      </c>
      <c r="F148" s="296">
        <f>VLOOKUP(D148,'[7]10月（签字版）  (增补)'!$D:$AJ,33,0)</f>
        <v>800</v>
      </c>
      <c r="G148" s="22">
        <f>VLOOKUP(D148,产能分析表6月!D:G,4,0)</f>
        <v>52</v>
      </c>
      <c r="H148" s="25">
        <f t="shared" si="37"/>
        <v>69.2307692307692</v>
      </c>
      <c r="I148" s="22">
        <f>VLOOKUP(D148,产能分析表6月!D:I,6,0)</f>
        <v>11</v>
      </c>
      <c r="J148" s="53">
        <f t="shared" si="38"/>
        <v>11.5555555555556</v>
      </c>
      <c r="K148" s="54">
        <f t="shared" si="39"/>
        <v>1.15555555555556</v>
      </c>
      <c r="L148" s="22"/>
      <c r="M148" s="175">
        <f>VLOOKUP(D148,[1]更新!$B$1:$E$65536,4,0)</f>
        <v>110.45</v>
      </c>
      <c r="N148" s="133">
        <f t="shared" si="40"/>
        <v>88360</v>
      </c>
    </row>
    <row r="149" customHeight="1" spans="1:14">
      <c r="A149" s="106">
        <v>3</v>
      </c>
      <c r="B149" s="74"/>
      <c r="C149" s="111" t="s">
        <v>399</v>
      </c>
      <c r="D149" s="124" t="s">
        <v>400</v>
      </c>
      <c r="E149" s="124" t="s">
        <v>401</v>
      </c>
      <c r="F149" s="296">
        <f>VLOOKUP(D149,'[7]10月（签字版）  (增补)'!$D:$AJ,33,0)</f>
        <v>800</v>
      </c>
      <c r="G149" s="22">
        <f>VLOOKUP(D149,产能分析表6月!D:G,4,0)</f>
        <v>52</v>
      </c>
      <c r="H149" s="25">
        <f t="shared" si="37"/>
        <v>69.2307692307692</v>
      </c>
      <c r="I149" s="22">
        <f>VLOOKUP(D149,产能分析表6月!D:I,6,0)</f>
        <v>11</v>
      </c>
      <c r="J149" s="53">
        <f t="shared" si="38"/>
        <v>11.5555555555556</v>
      </c>
      <c r="K149" s="54">
        <f t="shared" si="39"/>
        <v>1.15555555555556</v>
      </c>
      <c r="L149" s="22"/>
      <c r="M149" s="175">
        <f>VLOOKUP(D149,[1]更新!$B$1:$E$65536,4,0)</f>
        <v>102.83</v>
      </c>
      <c r="N149" s="133">
        <f t="shared" si="40"/>
        <v>82264</v>
      </c>
    </row>
    <row r="150" customHeight="1" spans="1:14">
      <c r="A150" s="106">
        <v>4</v>
      </c>
      <c r="B150" s="74"/>
      <c r="C150" s="111" t="s">
        <v>402</v>
      </c>
      <c r="D150" s="124" t="s">
        <v>403</v>
      </c>
      <c r="E150" s="124" t="s">
        <v>404</v>
      </c>
      <c r="F150" s="296">
        <f>VLOOKUP(D150,'[7]10月（签字版）  (增补)'!$D:$AJ,33,0)</f>
        <v>800</v>
      </c>
      <c r="G150" s="22">
        <f>VLOOKUP(D150,产能分析表6月!D:G,4,0)</f>
        <v>52</v>
      </c>
      <c r="H150" s="25">
        <f t="shared" si="37"/>
        <v>69.2307692307692</v>
      </c>
      <c r="I150" s="22">
        <f>VLOOKUP(D150,产能分析表6月!D:I,6,0)</f>
        <v>11</v>
      </c>
      <c r="J150" s="53">
        <f t="shared" si="38"/>
        <v>11.5555555555556</v>
      </c>
      <c r="K150" s="54">
        <f t="shared" si="39"/>
        <v>1.15555555555556</v>
      </c>
      <c r="L150" s="22"/>
      <c r="M150" s="175">
        <f>VLOOKUP(D150,[1]更新!$B$1:$E$65536,4,0)</f>
        <v>113.57</v>
      </c>
      <c r="N150" s="133">
        <f t="shared" si="40"/>
        <v>90856</v>
      </c>
    </row>
    <row r="151" customHeight="1" spans="1:14">
      <c r="A151" s="106">
        <v>5</v>
      </c>
      <c r="B151" s="74"/>
      <c r="C151" s="111" t="s">
        <v>405</v>
      </c>
      <c r="D151" s="124" t="s">
        <v>406</v>
      </c>
      <c r="E151" s="124" t="s">
        <v>407</v>
      </c>
      <c r="F151" s="296">
        <f>VLOOKUP(D151,'[7]10月（签字版）  (增补)'!$D:$AJ,33,0)</f>
        <v>6500</v>
      </c>
      <c r="G151" s="22">
        <f>VLOOKUP(D151,产能分析表6月!D:G,4,0)</f>
        <v>0</v>
      </c>
      <c r="H151" s="25"/>
      <c r="I151" s="22">
        <f>VLOOKUP(D151,产能分析表6月!D:I,6,0)</f>
        <v>0</v>
      </c>
      <c r="J151" s="53"/>
      <c r="K151" s="54"/>
      <c r="L151" s="22"/>
      <c r="M151" s="175">
        <f>VLOOKUP(D151,[1]更新!$B$1:$E$65536,4,0)</f>
        <v>9.22</v>
      </c>
      <c r="N151" s="133">
        <f t="shared" si="40"/>
        <v>59930</v>
      </c>
    </row>
    <row r="152" customHeight="1" spans="1:14">
      <c r="A152" s="106">
        <v>6</v>
      </c>
      <c r="B152" s="74"/>
      <c r="C152" s="111" t="s">
        <v>393</v>
      </c>
      <c r="D152" s="124" t="s">
        <v>408</v>
      </c>
      <c r="E152" s="124" t="s">
        <v>409</v>
      </c>
      <c r="F152" s="296">
        <f>VLOOKUP(D152,'[7]10月（签字版）  (增补)'!$D:$AJ,33,0)</f>
        <v>150</v>
      </c>
      <c r="G152" s="22">
        <f>VLOOKUP(D152,产能分析表6月!D:G,4,0)</f>
        <v>75</v>
      </c>
      <c r="H152" s="25">
        <f t="shared" ref="H152:H175" si="41">3600/G152</f>
        <v>48</v>
      </c>
      <c r="I152" s="22">
        <f>VLOOKUP(D152,产能分析表6月!D:I,6,0)</f>
        <v>14</v>
      </c>
      <c r="J152" s="53">
        <f t="shared" ref="J152:J175" si="42">F152/H152</f>
        <v>3.125</v>
      </c>
      <c r="K152" s="54">
        <f t="shared" ref="K152:K175" si="43">J152/10</f>
        <v>0.3125</v>
      </c>
      <c r="L152" s="22"/>
      <c r="M152" s="175">
        <f>VLOOKUP(D152,[1]更新!$B$1:$E$65536,4,0)</f>
        <v>341.93</v>
      </c>
      <c r="N152" s="133">
        <f t="shared" si="40"/>
        <v>51289.5</v>
      </c>
    </row>
    <row r="153" customHeight="1" spans="1:14">
      <c r="A153" s="106">
        <v>7</v>
      </c>
      <c r="B153" s="74"/>
      <c r="C153" s="111" t="s">
        <v>410</v>
      </c>
      <c r="D153" s="305" t="s">
        <v>411</v>
      </c>
      <c r="E153" s="124" t="s">
        <v>412</v>
      </c>
      <c r="F153" s="296">
        <f>VLOOKUP(D153,'[7]10月（签字版）  (增补)'!$D:$AJ,33,0)</f>
        <v>1300</v>
      </c>
      <c r="G153" s="22">
        <f>VLOOKUP(D153,产能分析表6月!D:G,4,0)</f>
        <v>128</v>
      </c>
      <c r="H153" s="25">
        <f t="shared" si="41"/>
        <v>28.125</v>
      </c>
      <c r="I153" s="22">
        <f>VLOOKUP(D153,产能分析表6月!D:I,6,0)</f>
        <v>15</v>
      </c>
      <c r="J153" s="53">
        <f t="shared" si="42"/>
        <v>46.2222222222222</v>
      </c>
      <c r="K153" s="54">
        <f t="shared" si="43"/>
        <v>4.62222222222222</v>
      </c>
      <c r="L153" s="22"/>
      <c r="M153" s="175">
        <f>VLOOKUP(D153,[1]更新!$B$1:$E$65536,4,0)</f>
        <v>1415.2</v>
      </c>
      <c r="N153" s="133">
        <f t="shared" si="40"/>
        <v>1839760</v>
      </c>
    </row>
    <row r="154" customHeight="1" spans="1:14">
      <c r="A154" s="106">
        <v>8</v>
      </c>
      <c r="B154" s="74"/>
      <c r="C154" s="111" t="s">
        <v>413</v>
      </c>
      <c r="D154" s="305" t="s">
        <v>414</v>
      </c>
      <c r="E154" s="124" t="s">
        <v>415</v>
      </c>
      <c r="F154" s="296">
        <f>VLOOKUP(D154,'[7]10月（签字版）  (增补)'!$D:$AJ,33,0)</f>
        <v>1600</v>
      </c>
      <c r="G154" s="22">
        <f>VLOOKUP(D154,产能分析表6月!D:G,4,0)</f>
        <v>52</v>
      </c>
      <c r="H154" s="25">
        <f t="shared" si="41"/>
        <v>69.2307692307692</v>
      </c>
      <c r="I154" s="22">
        <f>VLOOKUP(D154,产能分析表6月!D:I,6,0)</f>
        <v>11</v>
      </c>
      <c r="J154" s="53">
        <f t="shared" si="42"/>
        <v>23.1111111111111</v>
      </c>
      <c r="K154" s="54">
        <f t="shared" si="43"/>
        <v>2.31111111111111</v>
      </c>
      <c r="L154" s="22"/>
      <c r="M154" s="175">
        <f>VLOOKUP(D154,[1]更新!$B$1:$E$65536,4,0)</f>
        <v>156.37</v>
      </c>
      <c r="N154" s="133">
        <f t="shared" si="40"/>
        <v>250192</v>
      </c>
    </row>
    <row r="155" customHeight="1" spans="1:14">
      <c r="A155" s="106">
        <v>9</v>
      </c>
      <c r="B155" s="74"/>
      <c r="C155" s="111" t="s">
        <v>416</v>
      </c>
      <c r="D155" s="305" t="s">
        <v>417</v>
      </c>
      <c r="E155" s="124" t="s">
        <v>418</v>
      </c>
      <c r="F155" s="296">
        <f>VLOOKUP(D155,'[7]10月（签字版）  (增补)'!$D:$AJ,33,0)</f>
        <v>1300</v>
      </c>
      <c r="G155" s="22">
        <f>VLOOKUP(D155,产能分析表6月!D:G,4,0)</f>
        <v>52</v>
      </c>
      <c r="H155" s="25">
        <f t="shared" si="41"/>
        <v>69.2307692307692</v>
      </c>
      <c r="I155" s="22">
        <f>VLOOKUP(D155,产能分析表6月!D:I,6,0)</f>
        <v>11</v>
      </c>
      <c r="J155" s="53">
        <f t="shared" si="42"/>
        <v>18.7777777777778</v>
      </c>
      <c r="K155" s="54">
        <f t="shared" si="43"/>
        <v>1.87777777777778</v>
      </c>
      <c r="L155" s="22"/>
      <c r="M155" s="175">
        <f>VLOOKUP(D155,[1]更新!$B$1:$E$65536,4,0)</f>
        <v>150.22</v>
      </c>
      <c r="N155" s="133">
        <f t="shared" si="40"/>
        <v>195286</v>
      </c>
    </row>
    <row r="156" customHeight="1" spans="1:14">
      <c r="A156" s="106">
        <v>10</v>
      </c>
      <c r="B156" s="74"/>
      <c r="C156" s="111" t="s">
        <v>419</v>
      </c>
      <c r="D156" s="305" t="s">
        <v>420</v>
      </c>
      <c r="E156" s="124" t="s">
        <v>421</v>
      </c>
      <c r="F156" s="296">
        <f>VLOOKUP(D156,'[7]10月（签字版）  (增补)'!$D:$AJ,33,0)</f>
        <v>1300</v>
      </c>
      <c r="G156" s="22">
        <f>VLOOKUP(D156,产能分析表6月!D:G,4,0)</f>
        <v>52</v>
      </c>
      <c r="H156" s="25">
        <f t="shared" si="41"/>
        <v>69.2307692307692</v>
      </c>
      <c r="I156" s="22">
        <f>VLOOKUP(D156,产能分析表6月!D:I,6,0)</f>
        <v>11</v>
      </c>
      <c r="J156" s="53">
        <f t="shared" si="42"/>
        <v>18.7777777777778</v>
      </c>
      <c r="K156" s="54">
        <f t="shared" si="43"/>
        <v>1.87777777777778</v>
      </c>
      <c r="L156" s="22"/>
      <c r="M156" s="175">
        <f>VLOOKUP(D156,[1]更新!$B$1:$E$65536,4,0)</f>
        <v>119.09</v>
      </c>
      <c r="N156" s="133">
        <f t="shared" si="40"/>
        <v>154817</v>
      </c>
    </row>
    <row r="157" customHeight="1" spans="1:14">
      <c r="A157" s="106">
        <v>11</v>
      </c>
      <c r="B157" s="74"/>
      <c r="C157" s="111" t="s">
        <v>410</v>
      </c>
      <c r="D157" s="306" t="s">
        <v>422</v>
      </c>
      <c r="E157" s="124" t="s">
        <v>423</v>
      </c>
      <c r="F157" s="296">
        <f>VLOOKUP(D157,'[7]10月（签字版）  (增补)'!$D:$AJ,33,0)</f>
        <v>300</v>
      </c>
      <c r="G157" s="22">
        <f>VLOOKUP(D157,产能分析表6月!D:G,4,0)</f>
        <v>128</v>
      </c>
      <c r="H157" s="25">
        <f t="shared" si="41"/>
        <v>28.125</v>
      </c>
      <c r="I157" s="22">
        <f>VLOOKUP(D157,产能分析表6月!D:I,6,0)</f>
        <v>15</v>
      </c>
      <c r="J157" s="53">
        <f t="shared" si="42"/>
        <v>10.6666666666667</v>
      </c>
      <c r="K157" s="54">
        <f t="shared" si="43"/>
        <v>1.06666666666667</v>
      </c>
      <c r="L157" s="22"/>
      <c r="M157" s="175">
        <f>VLOOKUP(D157,[1]更新!$B$1:$E$65536,4,0)</f>
        <v>1350.54</v>
      </c>
      <c r="N157" s="133">
        <f t="shared" si="40"/>
        <v>405162</v>
      </c>
    </row>
    <row r="158" customHeight="1" spans="1:14">
      <c r="A158" s="106">
        <v>12</v>
      </c>
      <c r="B158" s="74"/>
      <c r="C158" s="111" t="s">
        <v>424</v>
      </c>
      <c r="D158" s="306" t="s">
        <v>425</v>
      </c>
      <c r="E158" s="124" t="s">
        <v>426</v>
      </c>
      <c r="F158" s="296">
        <f>VLOOKUP(D158,'[7]10月（签字版）  (增补)'!$D:$AJ,33,0)</f>
        <v>380</v>
      </c>
      <c r="G158" s="22">
        <f>VLOOKUP(D158,产能分析表6月!D:G,4,0)</f>
        <v>52</v>
      </c>
      <c r="H158" s="25">
        <f t="shared" si="41"/>
        <v>69.2307692307692</v>
      </c>
      <c r="I158" s="22">
        <f>VLOOKUP(D158,产能分析表6月!D:I,6,0)</f>
        <v>11</v>
      </c>
      <c r="J158" s="53">
        <f t="shared" si="42"/>
        <v>5.48888888888889</v>
      </c>
      <c r="K158" s="54">
        <f t="shared" si="43"/>
        <v>0.548888888888889</v>
      </c>
      <c r="L158" s="22"/>
      <c r="M158" s="175">
        <f>VLOOKUP(D158,[1]更新!$B$1:$E$65536,4,0)</f>
        <v>106.42</v>
      </c>
      <c r="N158" s="133">
        <f t="shared" si="40"/>
        <v>40439.6</v>
      </c>
    </row>
    <row r="159" customHeight="1" spans="1:14">
      <c r="A159" s="106">
        <v>13</v>
      </c>
      <c r="B159" s="74"/>
      <c r="C159" s="111" t="s">
        <v>427</v>
      </c>
      <c r="D159" s="306" t="s">
        <v>428</v>
      </c>
      <c r="E159" s="124" t="s">
        <v>429</v>
      </c>
      <c r="F159" s="296">
        <f>VLOOKUP(D159,'[7]10月（签字版）  (增补)'!$D:$AJ,33,0)</f>
        <v>300</v>
      </c>
      <c r="G159" s="22">
        <f>VLOOKUP(D159,产能分析表6月!D:G,4,0)</f>
        <v>52</v>
      </c>
      <c r="H159" s="25">
        <f t="shared" si="41"/>
        <v>69.2307692307692</v>
      </c>
      <c r="I159" s="22">
        <f>VLOOKUP(D159,产能分析表6月!D:I,6,0)</f>
        <v>11</v>
      </c>
      <c r="J159" s="53">
        <f t="shared" si="42"/>
        <v>4.33333333333334</v>
      </c>
      <c r="K159" s="54">
        <f t="shared" si="43"/>
        <v>0.433333333333334</v>
      </c>
      <c r="L159" s="22"/>
      <c r="M159" s="175">
        <f>VLOOKUP(D159,[1]更新!$B$1:$E$65536,4,0)</f>
        <v>113.93</v>
      </c>
      <c r="N159" s="133">
        <f t="shared" si="40"/>
        <v>34179</v>
      </c>
    </row>
    <row r="160" customHeight="1" spans="1:14">
      <c r="A160" s="106">
        <v>14</v>
      </c>
      <c r="B160" s="74"/>
      <c r="C160" s="111" t="s">
        <v>430</v>
      </c>
      <c r="D160" s="22" t="s">
        <v>431</v>
      </c>
      <c r="E160" s="124" t="s">
        <v>432</v>
      </c>
      <c r="F160" s="296">
        <f>VLOOKUP(D160,'[7]10月（签字版）  (增补)'!$D:$AJ,33,0)</f>
        <v>0</v>
      </c>
      <c r="G160" s="22">
        <f>VLOOKUP(D160,产能分析表6月!D:G,4,0)</f>
        <v>52</v>
      </c>
      <c r="H160" s="25">
        <f t="shared" si="41"/>
        <v>69.2307692307692</v>
      </c>
      <c r="I160" s="22">
        <f>VLOOKUP(D160,产能分析表6月!D:I,6,0)</f>
        <v>11</v>
      </c>
      <c r="J160" s="53">
        <f t="shared" si="42"/>
        <v>0</v>
      </c>
      <c r="K160" s="54">
        <f t="shared" si="43"/>
        <v>0</v>
      </c>
      <c r="L160" s="22"/>
      <c r="M160" s="175">
        <f>VLOOKUP(D160,[1]更新!$B$1:$E$65536,4,0)</f>
        <v>0</v>
      </c>
      <c r="N160" s="133">
        <f t="shared" si="40"/>
        <v>0</v>
      </c>
    </row>
    <row r="161" customHeight="1" spans="1:14">
      <c r="A161" s="106">
        <v>15</v>
      </c>
      <c r="B161" s="74"/>
      <c r="C161" s="111" t="s">
        <v>433</v>
      </c>
      <c r="D161" s="307" t="s">
        <v>434</v>
      </c>
      <c r="E161" s="124" t="s">
        <v>435</v>
      </c>
      <c r="F161" s="296">
        <f>VLOOKUP(D161,'[7]10月（签字版）  (增补)'!$D:$AJ,33,0)</f>
        <v>700</v>
      </c>
      <c r="G161" s="22">
        <f>VLOOKUP(D161,产能分析表6月!D:G,4,0)</f>
        <v>112</v>
      </c>
      <c r="H161" s="25">
        <f t="shared" si="41"/>
        <v>32.1428571428571</v>
      </c>
      <c r="I161" s="22">
        <f>VLOOKUP(D161,产能分析表6月!D:I,6,0)</f>
        <v>14</v>
      </c>
      <c r="J161" s="53">
        <f t="shared" si="42"/>
        <v>21.7777777777778</v>
      </c>
      <c r="K161" s="54">
        <f t="shared" si="43"/>
        <v>2.17777777777778</v>
      </c>
      <c r="L161" s="22"/>
      <c r="M161" s="175">
        <f>VLOOKUP(D161,[1]更新!$B$1:$E$65536,4,0)</f>
        <v>348.79</v>
      </c>
      <c r="N161" s="133">
        <f t="shared" si="40"/>
        <v>244153</v>
      </c>
    </row>
    <row r="162" customHeight="1" spans="1:14">
      <c r="A162" s="106">
        <v>16</v>
      </c>
      <c r="B162" s="74"/>
      <c r="C162" s="111" t="s">
        <v>433</v>
      </c>
      <c r="D162" s="308" t="s">
        <v>436</v>
      </c>
      <c r="E162" s="124" t="s">
        <v>437</v>
      </c>
      <c r="F162" s="296">
        <f>VLOOKUP(D162,'[7]10月（签字版）  (增补)'!$D:$AJ,33,0)</f>
        <v>0</v>
      </c>
      <c r="G162" s="22">
        <f>VLOOKUP(D162,产能分析表6月!D:G,4,0)</f>
        <v>112</v>
      </c>
      <c r="H162" s="25">
        <f t="shared" si="41"/>
        <v>32.1428571428571</v>
      </c>
      <c r="I162" s="22">
        <f>VLOOKUP(D162,产能分析表6月!D:I,6,0)</f>
        <v>14</v>
      </c>
      <c r="J162" s="53">
        <f t="shared" si="42"/>
        <v>0</v>
      </c>
      <c r="K162" s="54">
        <f t="shared" si="43"/>
        <v>0</v>
      </c>
      <c r="L162" s="22"/>
      <c r="M162" s="175">
        <f>VLOOKUP(D162,[1]更新!$B$1:$E$65536,4,0)</f>
        <v>1001.42</v>
      </c>
      <c r="N162" s="133">
        <f t="shared" si="40"/>
        <v>0</v>
      </c>
    </row>
    <row r="163" customHeight="1" spans="1:14">
      <c r="A163" s="106">
        <v>17</v>
      </c>
      <c r="B163" s="74"/>
      <c r="C163" s="111" t="s">
        <v>438</v>
      </c>
      <c r="D163" s="308" t="s">
        <v>439</v>
      </c>
      <c r="E163" s="124" t="s">
        <v>440</v>
      </c>
      <c r="F163" s="296">
        <f>VLOOKUP(D163,'[7]10月（签字版）  (增补)'!$D:$AJ,33,0)</f>
        <v>700</v>
      </c>
      <c r="G163" s="22">
        <f>VLOOKUP(D163,产能分析表6月!D:G,4,0)</f>
        <v>52</v>
      </c>
      <c r="H163" s="25">
        <f t="shared" si="41"/>
        <v>69.2307692307692</v>
      </c>
      <c r="I163" s="22">
        <f>VLOOKUP(D163,产能分析表6月!D:I,6,0)</f>
        <v>11</v>
      </c>
      <c r="J163" s="53">
        <f t="shared" si="42"/>
        <v>10.1111111111111</v>
      </c>
      <c r="K163" s="54">
        <f t="shared" si="43"/>
        <v>1.01111111111111</v>
      </c>
      <c r="L163" s="22"/>
      <c r="M163" s="175">
        <f>VLOOKUP(D163,[1]更新!$B$1:$E$65536,4,0)</f>
        <v>148</v>
      </c>
      <c r="N163" s="133">
        <f t="shared" si="40"/>
        <v>103600</v>
      </c>
    </row>
    <row r="164" customHeight="1" spans="1:14">
      <c r="A164" s="106">
        <v>18</v>
      </c>
      <c r="B164" s="74"/>
      <c r="C164" s="111" t="s">
        <v>441</v>
      </c>
      <c r="D164" s="308" t="s">
        <v>442</v>
      </c>
      <c r="E164" s="124" t="s">
        <v>443</v>
      </c>
      <c r="F164" s="296">
        <f>VLOOKUP(D164,'[7]10月（签字版）  (增补)'!$D:$AJ,33,0)</f>
        <v>0</v>
      </c>
      <c r="G164" s="22">
        <f>VLOOKUP(D164,产能分析表6月!D:G,4,0)</f>
        <v>52</v>
      </c>
      <c r="H164" s="25">
        <f t="shared" si="41"/>
        <v>69.2307692307692</v>
      </c>
      <c r="I164" s="22">
        <f>VLOOKUP(D164,产能分析表6月!D:I,6,0)</f>
        <v>11</v>
      </c>
      <c r="J164" s="53">
        <f t="shared" si="42"/>
        <v>0</v>
      </c>
      <c r="K164" s="54">
        <f t="shared" si="43"/>
        <v>0</v>
      </c>
      <c r="L164" s="22"/>
      <c r="M164" s="175">
        <f>VLOOKUP(D164,[1]更新!$B$1:$E$65536,4,0)</f>
        <v>148</v>
      </c>
      <c r="N164" s="133">
        <f t="shared" si="40"/>
        <v>0</v>
      </c>
    </row>
    <row r="165" customHeight="1" spans="1:14">
      <c r="A165" s="106">
        <v>19</v>
      </c>
      <c r="B165" s="74"/>
      <c r="C165" s="111" t="s">
        <v>444</v>
      </c>
      <c r="D165" s="308" t="s">
        <v>445</v>
      </c>
      <c r="E165" s="124" t="s">
        <v>446</v>
      </c>
      <c r="F165" s="296">
        <f>VLOOKUP(D165,'[7]10月（签字版）  (增补)'!$D:$AJ,33,0)</f>
        <v>0</v>
      </c>
      <c r="G165" s="22">
        <f>VLOOKUP(D165,产能分析表6月!D:G,4,0)</f>
        <v>52</v>
      </c>
      <c r="H165" s="25">
        <f t="shared" si="41"/>
        <v>69.2307692307692</v>
      </c>
      <c r="I165" s="22">
        <f>VLOOKUP(D165,产能分析表6月!D:I,6,0)</f>
        <v>11</v>
      </c>
      <c r="J165" s="53">
        <f t="shared" si="42"/>
        <v>0</v>
      </c>
      <c r="K165" s="54">
        <f t="shared" si="43"/>
        <v>0</v>
      </c>
      <c r="L165" s="22"/>
      <c r="M165" s="175">
        <f>VLOOKUP(D165,[1]更新!$B$1:$E$65536,4,0)</f>
        <v>104</v>
      </c>
      <c r="N165" s="133">
        <f t="shared" si="40"/>
        <v>0</v>
      </c>
    </row>
    <row r="166" customHeight="1" spans="1:14">
      <c r="A166" s="106">
        <v>20</v>
      </c>
      <c r="B166" s="74"/>
      <c r="C166" s="111" t="s">
        <v>447</v>
      </c>
      <c r="D166" s="307" t="s">
        <v>448</v>
      </c>
      <c r="E166" s="124" t="s">
        <v>449</v>
      </c>
      <c r="F166" s="296">
        <f>VLOOKUP(D166,'[7]10月（签字版）  (增补)'!$D:$AJ,33,0)</f>
        <v>700</v>
      </c>
      <c r="G166" s="22">
        <f>VLOOKUP(D166,产能分析表6月!D:G,4,0)</f>
        <v>52</v>
      </c>
      <c r="H166" s="25">
        <f t="shared" si="41"/>
        <v>69.2307692307692</v>
      </c>
      <c r="I166" s="22">
        <f>VLOOKUP(D166,产能分析表6月!D:I,6,0)</f>
        <v>11</v>
      </c>
      <c r="J166" s="53">
        <f t="shared" si="42"/>
        <v>10.1111111111111</v>
      </c>
      <c r="K166" s="54">
        <f t="shared" si="43"/>
        <v>1.01111111111111</v>
      </c>
      <c r="L166" s="22"/>
      <c r="M166" s="175">
        <f>VLOOKUP(D166,[1]更新!$B$1:$E$65536,4,0)</f>
        <v>106</v>
      </c>
      <c r="N166" s="133">
        <f t="shared" si="40"/>
        <v>74200</v>
      </c>
    </row>
    <row r="167" customHeight="1" spans="1:14">
      <c r="A167" s="106">
        <v>21</v>
      </c>
      <c r="B167" s="74"/>
      <c r="C167" s="111" t="s">
        <v>450</v>
      </c>
      <c r="D167" s="307" t="s">
        <v>451</v>
      </c>
      <c r="E167" s="124" t="s">
        <v>452</v>
      </c>
      <c r="F167" s="296">
        <f>VLOOKUP(D167,'[7]10月（签字版）  (增补)'!$D:$AJ,33,0)</f>
        <v>700</v>
      </c>
      <c r="G167" s="22">
        <f>VLOOKUP(D167,产能分析表6月!D:G,4,0)</f>
        <v>52</v>
      </c>
      <c r="H167" s="25">
        <f t="shared" si="41"/>
        <v>69.2307692307692</v>
      </c>
      <c r="I167" s="22">
        <f>VLOOKUP(D167,产能分析表6月!D:I,6,0)</f>
        <v>11</v>
      </c>
      <c r="J167" s="53">
        <f t="shared" si="42"/>
        <v>10.1111111111111</v>
      </c>
      <c r="K167" s="54">
        <f t="shared" si="43"/>
        <v>1.01111111111111</v>
      </c>
      <c r="L167" s="22"/>
      <c r="M167" s="175">
        <f>VLOOKUP(D167,[1]更新!$B$1:$E$65536,4,0)</f>
        <v>110</v>
      </c>
      <c r="N167" s="133">
        <f t="shared" si="40"/>
        <v>77000</v>
      </c>
    </row>
    <row r="168" customHeight="1" spans="1:14">
      <c r="A168" s="106">
        <v>22</v>
      </c>
      <c r="B168" s="74"/>
      <c r="C168" s="309" t="s">
        <v>453</v>
      </c>
      <c r="D168" s="124" t="s">
        <v>454</v>
      </c>
      <c r="E168" s="124" t="s">
        <v>455</v>
      </c>
      <c r="F168" s="296">
        <f>VLOOKUP(D168,'[7]10月（签字版）  (增补)'!$D:$AJ,33,0)</f>
        <v>80</v>
      </c>
      <c r="G168" s="22">
        <f>VLOOKUP(D168,产能分析表6月!D:G,4,0)</f>
        <v>75</v>
      </c>
      <c r="H168" s="25">
        <f t="shared" si="41"/>
        <v>48</v>
      </c>
      <c r="I168" s="22">
        <f>VLOOKUP(D168,产能分析表6月!D:I,6,0)</f>
        <v>14</v>
      </c>
      <c r="J168" s="53">
        <f t="shared" si="42"/>
        <v>1.66666666666667</v>
      </c>
      <c r="K168" s="54">
        <f t="shared" si="43"/>
        <v>0.166666666666667</v>
      </c>
      <c r="L168" s="22"/>
      <c r="M168" s="175">
        <f>VLOOKUP(D168,[1]更新!$B$1:$E$65536,4,0)</f>
        <v>349.27</v>
      </c>
      <c r="N168" s="133">
        <f t="shared" si="40"/>
        <v>27941.6</v>
      </c>
    </row>
    <row r="169" customHeight="1" spans="1:14">
      <c r="A169" s="106">
        <v>23</v>
      </c>
      <c r="B169" s="74"/>
      <c r="C169" s="111" t="s">
        <v>456</v>
      </c>
      <c r="D169" s="124" t="s">
        <v>457</v>
      </c>
      <c r="E169" s="124" t="s">
        <v>458</v>
      </c>
      <c r="F169" s="296">
        <f>VLOOKUP(D169,'[7]10月（签字版）  (增补)'!$D:$AJ,33,0)</f>
        <v>80</v>
      </c>
      <c r="G169" s="22">
        <f>VLOOKUP(D169,产能分析表6月!D:G,4,0)</f>
        <v>52</v>
      </c>
      <c r="H169" s="25">
        <f t="shared" si="41"/>
        <v>69.2307692307692</v>
      </c>
      <c r="I169" s="22">
        <f>VLOOKUP(D169,产能分析表6月!D:I,6,0)</f>
        <v>11</v>
      </c>
      <c r="J169" s="53">
        <f t="shared" si="42"/>
        <v>1.15555555555556</v>
      </c>
      <c r="K169" s="54">
        <f t="shared" si="43"/>
        <v>0.115555555555556</v>
      </c>
      <c r="L169" s="22"/>
      <c r="M169" s="175">
        <f>VLOOKUP(D169,[1]更新!$B$1:$E$65536,4,0)</f>
        <v>113.93</v>
      </c>
      <c r="N169" s="133">
        <f t="shared" si="40"/>
        <v>9114.4</v>
      </c>
    </row>
    <row r="170" customHeight="1" spans="1:14">
      <c r="A170" s="106">
        <v>24</v>
      </c>
      <c r="B170" s="74"/>
      <c r="C170" s="111" t="s">
        <v>456</v>
      </c>
      <c r="D170" s="124" t="s">
        <v>459</v>
      </c>
      <c r="E170" s="124" t="s">
        <v>460</v>
      </c>
      <c r="F170" s="296">
        <f>VLOOKUP(D170,'[7]10月（签字版）  (增补)'!$D:$AJ,33,0)</f>
        <v>0</v>
      </c>
      <c r="G170" s="22">
        <f>VLOOKUP(D170,产能分析表6月!D:G,4,0)</f>
        <v>52</v>
      </c>
      <c r="H170" s="25">
        <f t="shared" si="41"/>
        <v>69.2307692307692</v>
      </c>
      <c r="I170" s="22">
        <f>VLOOKUP(D170,产能分析表6月!D:I,6,0)</f>
        <v>11</v>
      </c>
      <c r="J170" s="53">
        <f t="shared" si="42"/>
        <v>0</v>
      </c>
      <c r="K170" s="54">
        <f t="shared" si="43"/>
        <v>0</v>
      </c>
      <c r="L170" s="22"/>
      <c r="M170" s="175">
        <f>VLOOKUP(D170,[1]更新!$B$1:$E$65536,4,0)</f>
        <v>107.69</v>
      </c>
      <c r="N170" s="133">
        <f t="shared" si="40"/>
        <v>0</v>
      </c>
    </row>
    <row r="171" customHeight="1" spans="1:14">
      <c r="A171" s="106">
        <v>25</v>
      </c>
      <c r="B171" s="74"/>
      <c r="C171" s="111" t="s">
        <v>430</v>
      </c>
      <c r="D171" s="124" t="s">
        <v>461</v>
      </c>
      <c r="E171" s="124" t="s">
        <v>462</v>
      </c>
      <c r="F171" s="296">
        <f>VLOOKUP(D171,'[7]10月（签字版）  (增补)'!$D:$AJ,33,0)</f>
        <v>80</v>
      </c>
      <c r="G171" s="22">
        <f>VLOOKUP(D171,产能分析表6月!D:G,4,0)</f>
        <v>52</v>
      </c>
      <c r="H171" s="25">
        <f t="shared" si="41"/>
        <v>69.2307692307692</v>
      </c>
      <c r="I171" s="22">
        <f>VLOOKUP(D171,产能分析表6月!D:I,6,0)</f>
        <v>11</v>
      </c>
      <c r="J171" s="53">
        <f t="shared" si="42"/>
        <v>1.15555555555556</v>
      </c>
      <c r="K171" s="54">
        <f t="shared" si="43"/>
        <v>0.115555555555556</v>
      </c>
      <c r="L171" s="22"/>
      <c r="M171" s="175">
        <f>VLOOKUP(D171,[1]更新!$B$1:$E$65536,4,0)</f>
        <v>120.31</v>
      </c>
      <c r="N171" s="133">
        <f t="shared" si="40"/>
        <v>9624.8</v>
      </c>
    </row>
    <row r="172" customHeight="1" spans="1:14">
      <c r="A172" s="106">
        <v>26</v>
      </c>
      <c r="B172" s="74"/>
      <c r="C172" s="111" t="s">
        <v>430</v>
      </c>
      <c r="D172" s="124" t="s">
        <v>463</v>
      </c>
      <c r="E172" s="124" t="s">
        <v>464</v>
      </c>
      <c r="F172" s="296">
        <f>VLOOKUP(D172,'[7]10月（签字版）  (增补)'!$D:$AJ,33,0)</f>
        <v>0</v>
      </c>
      <c r="G172" s="22">
        <f>VLOOKUP(D172,产能分析表6月!D:G,4,0)</f>
        <v>52</v>
      </c>
      <c r="H172" s="25">
        <f t="shared" si="41"/>
        <v>69.2307692307692</v>
      </c>
      <c r="I172" s="22">
        <f>VLOOKUP(D172,产能分析表6月!D:I,6,0)</f>
        <v>11</v>
      </c>
      <c r="J172" s="53">
        <f t="shared" si="42"/>
        <v>0</v>
      </c>
      <c r="K172" s="54">
        <f t="shared" si="43"/>
        <v>0</v>
      </c>
      <c r="L172" s="22"/>
      <c r="M172" s="321">
        <v>145</v>
      </c>
      <c r="N172" s="133">
        <f t="shared" si="40"/>
        <v>0</v>
      </c>
    </row>
    <row r="173" customHeight="1" spans="1:14">
      <c r="A173" s="106">
        <v>27</v>
      </c>
      <c r="B173" s="74"/>
      <c r="C173" s="111" t="s">
        <v>465</v>
      </c>
      <c r="D173" s="124" t="s">
        <v>466</v>
      </c>
      <c r="E173" s="124" t="s">
        <v>467</v>
      </c>
      <c r="F173" s="296">
        <f>VLOOKUP(D173,'[7]10月（签字版）  (增补)'!$D:$AJ,33,0)</f>
        <v>0</v>
      </c>
      <c r="G173" s="22">
        <f>VLOOKUP(D173,产能分析表6月!D:G,4,0)</f>
        <v>52</v>
      </c>
      <c r="H173" s="25">
        <f t="shared" si="41"/>
        <v>69.2307692307692</v>
      </c>
      <c r="I173" s="22">
        <f>VLOOKUP(D173,产能分析表6月!D:I,6,0)</f>
        <v>11</v>
      </c>
      <c r="J173" s="53">
        <f t="shared" si="42"/>
        <v>0</v>
      </c>
      <c r="K173" s="54">
        <f t="shared" si="43"/>
        <v>0</v>
      </c>
      <c r="L173" s="22"/>
      <c r="M173" s="321">
        <v>145</v>
      </c>
      <c r="N173" s="133">
        <f t="shared" si="40"/>
        <v>0</v>
      </c>
    </row>
    <row r="174" customHeight="1" spans="1:14">
      <c r="A174" s="106">
        <v>28</v>
      </c>
      <c r="B174" s="74"/>
      <c r="C174" s="111" t="s">
        <v>468</v>
      </c>
      <c r="D174" s="124" t="s">
        <v>469</v>
      </c>
      <c r="E174" s="124" t="s">
        <v>470</v>
      </c>
      <c r="F174" s="296">
        <f>VLOOKUP(D174,'[7]10月（签字版）  (增补)'!$D:$AJ,33,0)</f>
        <v>0</v>
      </c>
      <c r="G174" s="22">
        <f>VLOOKUP(D174,产能分析表6月!D:G,4,0)</f>
        <v>52</v>
      </c>
      <c r="H174" s="25">
        <f t="shared" si="41"/>
        <v>69.2307692307692</v>
      </c>
      <c r="I174" s="22">
        <f>VLOOKUP(D174,产能分析表6月!D:I,6,0)</f>
        <v>11</v>
      </c>
      <c r="J174" s="53">
        <f t="shared" si="42"/>
        <v>0</v>
      </c>
      <c r="K174" s="54">
        <f t="shared" si="43"/>
        <v>0</v>
      </c>
      <c r="L174" s="22"/>
      <c r="M174" s="175"/>
      <c r="N174" s="133">
        <f t="shared" si="40"/>
        <v>0</v>
      </c>
    </row>
    <row r="175" customHeight="1" spans="1:14">
      <c r="A175" s="106">
        <v>29</v>
      </c>
      <c r="B175" s="74"/>
      <c r="C175" s="111" t="s">
        <v>453</v>
      </c>
      <c r="D175" s="124" t="s">
        <v>471</v>
      </c>
      <c r="E175" s="124"/>
      <c r="F175" s="296">
        <f>VLOOKUP(D175,'[7]10月（签字版）  (增补)'!$D:$AJ,33,0)</f>
        <v>0</v>
      </c>
      <c r="G175" s="22">
        <f>VLOOKUP(D175,产能分析表6月!D:G,4,0)</f>
        <v>75</v>
      </c>
      <c r="H175" s="25">
        <f t="shared" si="41"/>
        <v>48</v>
      </c>
      <c r="I175" s="22">
        <f>VLOOKUP(D175,产能分析表6月!D:I,6,0)</f>
        <v>14</v>
      </c>
      <c r="J175" s="53">
        <f t="shared" si="42"/>
        <v>0</v>
      </c>
      <c r="K175" s="54">
        <f t="shared" si="43"/>
        <v>0</v>
      </c>
      <c r="L175" s="22"/>
      <c r="M175" s="175"/>
      <c r="N175" s="133">
        <f t="shared" si="40"/>
        <v>0</v>
      </c>
    </row>
    <row r="176" customHeight="1" spans="1:14">
      <c r="A176" s="106">
        <v>30</v>
      </c>
      <c r="B176" s="74"/>
      <c r="C176" s="300" t="s">
        <v>453</v>
      </c>
      <c r="D176" s="296" t="s">
        <v>510</v>
      </c>
      <c r="E176" s="296" t="s">
        <v>511</v>
      </c>
      <c r="F176" s="296">
        <f>VLOOKUP(D176,'[7]10月（签字版）  (增补)'!$D:$AJ,33,0)</f>
        <v>1800</v>
      </c>
      <c r="G176" s="22">
        <v>112</v>
      </c>
      <c r="H176" s="25">
        <f t="shared" ref="H176:H186" si="44">3600/G176</f>
        <v>32.1428571428571</v>
      </c>
      <c r="I176" s="22">
        <v>14</v>
      </c>
      <c r="J176" s="53">
        <f t="shared" ref="J176:J186" si="45">F176/H176</f>
        <v>56.0000000000001</v>
      </c>
      <c r="K176" s="54">
        <f t="shared" ref="K176:K186" si="46">J176/10</f>
        <v>5.60000000000001</v>
      </c>
      <c r="L176" s="22"/>
      <c r="M176" s="175"/>
      <c r="N176" s="133"/>
    </row>
    <row r="177" customHeight="1" spans="1:14">
      <c r="A177" s="106">
        <v>31</v>
      </c>
      <c r="B177" s="74"/>
      <c r="C177" s="300" t="s">
        <v>430</v>
      </c>
      <c r="D177" s="296" t="s">
        <v>512</v>
      </c>
      <c r="E177" s="296" t="s">
        <v>513</v>
      </c>
      <c r="F177" s="296">
        <f>VLOOKUP(D177,'[7]10月（签字版）  (增补)'!$D:$AJ,33,0)</f>
        <v>2300</v>
      </c>
      <c r="G177" s="22">
        <v>52</v>
      </c>
      <c r="H177" s="25">
        <f t="shared" si="44"/>
        <v>69.2307692307692</v>
      </c>
      <c r="I177" s="22">
        <v>14</v>
      </c>
      <c r="J177" s="53">
        <f t="shared" si="45"/>
        <v>33.2222222222222</v>
      </c>
      <c r="K177" s="54">
        <f t="shared" si="46"/>
        <v>3.32222222222222</v>
      </c>
      <c r="L177" s="22"/>
      <c r="M177" s="175"/>
      <c r="N177" s="133"/>
    </row>
    <row r="178" customHeight="1" spans="1:14">
      <c r="A178" s="106">
        <v>32</v>
      </c>
      <c r="B178" s="74"/>
      <c r="C178" s="300" t="s">
        <v>514</v>
      </c>
      <c r="D178" s="296" t="s">
        <v>515</v>
      </c>
      <c r="E178" s="296" t="s">
        <v>516</v>
      </c>
      <c r="F178" s="296">
        <f>VLOOKUP(D178,'[7]10月（签字版）  (增补)'!$D:$AJ,33,0)</f>
        <v>1800</v>
      </c>
      <c r="G178" s="22">
        <v>52</v>
      </c>
      <c r="H178" s="25">
        <f t="shared" si="44"/>
        <v>69.2307692307692</v>
      </c>
      <c r="I178" s="22">
        <v>14</v>
      </c>
      <c r="J178" s="53">
        <f t="shared" si="45"/>
        <v>26</v>
      </c>
      <c r="K178" s="54">
        <f t="shared" si="46"/>
        <v>2.6</v>
      </c>
      <c r="L178" s="22"/>
      <c r="M178" s="175"/>
      <c r="N178" s="133"/>
    </row>
    <row r="179" customHeight="1" spans="1:14">
      <c r="A179" s="106">
        <v>33</v>
      </c>
      <c r="B179" s="74"/>
      <c r="C179" s="300" t="s">
        <v>456</v>
      </c>
      <c r="D179" s="296" t="s">
        <v>517</v>
      </c>
      <c r="E179" s="296" t="s">
        <v>518</v>
      </c>
      <c r="F179" s="296">
        <f>VLOOKUP(D179,'[7]10月（签字版）  (增补)'!$D:$AJ,33,0)</f>
        <v>1800</v>
      </c>
      <c r="G179" s="22">
        <v>52</v>
      </c>
      <c r="H179" s="25">
        <f t="shared" si="44"/>
        <v>69.2307692307692</v>
      </c>
      <c r="I179" s="22">
        <v>14</v>
      </c>
      <c r="J179" s="53">
        <f t="shared" si="45"/>
        <v>26</v>
      </c>
      <c r="K179" s="54">
        <f t="shared" si="46"/>
        <v>2.6</v>
      </c>
      <c r="L179" s="22"/>
      <c r="M179" s="175"/>
      <c r="N179" s="133"/>
    </row>
    <row r="180" customHeight="1" spans="1:14">
      <c r="A180" s="106">
        <v>34</v>
      </c>
      <c r="B180" s="74"/>
      <c r="C180" s="300" t="s">
        <v>453</v>
      </c>
      <c r="D180" s="296" t="s">
        <v>519</v>
      </c>
      <c r="E180" s="296" t="s">
        <v>520</v>
      </c>
      <c r="F180" s="296">
        <f>VLOOKUP(D180,'[7]10月（签字版）  (增补)'!$D:$AJ,33,0)</f>
        <v>500</v>
      </c>
      <c r="G180" s="22">
        <v>112</v>
      </c>
      <c r="H180" s="25">
        <f t="shared" si="44"/>
        <v>32.1428571428571</v>
      </c>
      <c r="I180" s="22">
        <v>14</v>
      </c>
      <c r="J180" s="53">
        <f t="shared" si="45"/>
        <v>15.5555555555556</v>
      </c>
      <c r="K180" s="54">
        <f t="shared" si="46"/>
        <v>1.55555555555556</v>
      </c>
      <c r="L180" s="22"/>
      <c r="M180" s="175"/>
      <c r="N180" s="133"/>
    </row>
    <row r="181" customHeight="1" spans="1:14">
      <c r="A181" s="106">
        <v>35</v>
      </c>
      <c r="B181" s="74"/>
      <c r="C181" s="300" t="s">
        <v>521</v>
      </c>
      <c r="D181" s="296" t="s">
        <v>522</v>
      </c>
      <c r="E181" s="296" t="s">
        <v>523</v>
      </c>
      <c r="F181" s="296">
        <f>VLOOKUP(D181,'[7]10月（签字版）  (增补)'!$D:$AJ,33,0)</f>
        <v>500</v>
      </c>
      <c r="G181" s="22">
        <v>52</v>
      </c>
      <c r="H181" s="25">
        <f t="shared" si="44"/>
        <v>69.2307692307692</v>
      </c>
      <c r="I181" s="22">
        <v>14</v>
      </c>
      <c r="J181" s="53">
        <f t="shared" si="45"/>
        <v>7.22222222222223</v>
      </c>
      <c r="K181" s="54">
        <f t="shared" si="46"/>
        <v>0.722222222222223</v>
      </c>
      <c r="L181" s="22"/>
      <c r="M181" s="175"/>
      <c r="N181" s="133"/>
    </row>
    <row r="182" customHeight="1" spans="1:14">
      <c r="A182" s="106">
        <v>36</v>
      </c>
      <c r="B182" s="74"/>
      <c r="C182" s="300" t="s">
        <v>524</v>
      </c>
      <c r="D182" s="296" t="s">
        <v>525</v>
      </c>
      <c r="E182" s="296" t="s">
        <v>526</v>
      </c>
      <c r="F182" s="296">
        <f>VLOOKUP(D182,'[7]10月（签字版）  (增补)'!$D:$AJ,33,0)</f>
        <v>500</v>
      </c>
      <c r="G182" s="22">
        <v>52</v>
      </c>
      <c r="H182" s="25">
        <f t="shared" si="44"/>
        <v>69.2307692307692</v>
      </c>
      <c r="I182" s="22">
        <v>14</v>
      </c>
      <c r="J182" s="53">
        <f t="shared" si="45"/>
        <v>7.22222222222223</v>
      </c>
      <c r="K182" s="54">
        <f t="shared" si="46"/>
        <v>0.722222222222223</v>
      </c>
      <c r="L182" s="22"/>
      <c r="M182" s="175"/>
      <c r="N182" s="133"/>
    </row>
    <row r="183" customHeight="1" spans="1:14">
      <c r="A183" s="106">
        <v>37</v>
      </c>
      <c r="B183" s="74"/>
      <c r="C183" s="310" t="s">
        <v>453</v>
      </c>
      <c r="D183" s="311" t="s">
        <v>527</v>
      </c>
      <c r="E183" s="311"/>
      <c r="F183" s="296"/>
      <c r="G183" s="22">
        <v>75</v>
      </c>
      <c r="H183" s="25">
        <f t="shared" si="44"/>
        <v>48</v>
      </c>
      <c r="I183" s="22">
        <v>14</v>
      </c>
      <c r="J183" s="53">
        <f t="shared" si="45"/>
        <v>0</v>
      </c>
      <c r="K183" s="54">
        <f t="shared" si="46"/>
        <v>0</v>
      </c>
      <c r="L183" s="22"/>
      <c r="M183" s="175"/>
      <c r="N183" s="133"/>
    </row>
    <row r="184" customHeight="1" spans="1:14">
      <c r="A184" s="106">
        <v>38</v>
      </c>
      <c r="B184" s="74"/>
      <c r="C184" s="310" t="s">
        <v>430</v>
      </c>
      <c r="D184" s="311" t="s">
        <v>528</v>
      </c>
      <c r="E184" s="311" t="s">
        <v>529</v>
      </c>
      <c r="F184" s="296">
        <f>VLOOKUP(D184,'[7]10月（签字版）  (增补)'!$D:$AJ,33,0)</f>
        <v>500</v>
      </c>
      <c r="G184" s="22">
        <v>52</v>
      </c>
      <c r="H184" s="25">
        <f t="shared" si="44"/>
        <v>69.2307692307692</v>
      </c>
      <c r="I184" s="22">
        <v>14</v>
      </c>
      <c r="J184" s="53">
        <f t="shared" si="45"/>
        <v>7.22222222222223</v>
      </c>
      <c r="K184" s="54">
        <f t="shared" si="46"/>
        <v>0.722222222222223</v>
      </c>
      <c r="L184" s="22"/>
      <c r="M184" s="175"/>
      <c r="N184" s="133"/>
    </row>
    <row r="185" customHeight="1" spans="1:14">
      <c r="A185" s="106">
        <v>39</v>
      </c>
      <c r="B185" s="74"/>
      <c r="C185" s="310" t="s">
        <v>514</v>
      </c>
      <c r="D185" s="311" t="s">
        <v>530</v>
      </c>
      <c r="E185" s="311" t="s">
        <v>531</v>
      </c>
      <c r="F185" s="296">
        <f>VLOOKUP(D185,'[7]10月（签字版）  (增补)'!$D:$AJ,33,0)</f>
        <v>500</v>
      </c>
      <c r="G185" s="22">
        <v>52</v>
      </c>
      <c r="H185" s="25">
        <f t="shared" si="44"/>
        <v>69.2307692307692</v>
      </c>
      <c r="I185" s="22">
        <v>14</v>
      </c>
      <c r="J185" s="53">
        <f t="shared" si="45"/>
        <v>7.22222222222223</v>
      </c>
      <c r="K185" s="54">
        <f t="shared" si="46"/>
        <v>0.722222222222223</v>
      </c>
      <c r="L185" s="22"/>
      <c r="M185" s="175"/>
      <c r="N185" s="133"/>
    </row>
    <row r="186" customHeight="1" spans="1:14">
      <c r="A186" s="312">
        <v>40</v>
      </c>
      <c r="B186" s="313"/>
      <c r="C186" s="310" t="s">
        <v>468</v>
      </c>
      <c r="D186" s="311" t="s">
        <v>532</v>
      </c>
      <c r="E186" s="311" t="s">
        <v>533</v>
      </c>
      <c r="F186" s="297">
        <f>VLOOKUP(D186,'[7]10月（签字版）  (增补)'!$D:$AJ,33,0)</f>
        <v>500</v>
      </c>
      <c r="G186" s="29">
        <v>52</v>
      </c>
      <c r="H186" s="25">
        <f t="shared" si="44"/>
        <v>69.2307692307692</v>
      </c>
      <c r="I186" s="22">
        <v>14</v>
      </c>
      <c r="J186" s="53">
        <f t="shared" si="45"/>
        <v>7.22222222222223</v>
      </c>
      <c r="K186" s="54">
        <f t="shared" si="46"/>
        <v>0.722222222222223</v>
      </c>
      <c r="L186" s="29"/>
      <c r="M186" s="322"/>
      <c r="N186" s="323"/>
    </row>
    <row r="187" ht="30" customHeight="1" spans="1:14">
      <c r="A187" s="314" t="s">
        <v>183</v>
      </c>
      <c r="B187" s="315"/>
      <c r="C187" s="315"/>
      <c r="D187" s="315"/>
      <c r="E187" s="316"/>
      <c r="F187" s="317">
        <f>SUM(F147:F186)</f>
        <v>29420</v>
      </c>
      <c r="G187" s="318"/>
      <c r="H187" s="318"/>
      <c r="I187" s="318"/>
      <c r="J187" s="318"/>
      <c r="K187" s="324">
        <f>SUM(K147:K175)</f>
        <v>22.4383333333333</v>
      </c>
      <c r="L187" s="318"/>
      <c r="M187" s="325"/>
      <c r="N187" s="326">
        <f>SUM(N147:N175)</f>
        <v>3889260.4</v>
      </c>
    </row>
    <row r="188" ht="10" customHeight="1" spans="1:14">
      <c r="A188" s="158"/>
      <c r="B188" s="42"/>
      <c r="C188" s="42"/>
      <c r="D188" s="42"/>
      <c r="E188" s="42"/>
      <c r="F188" s="36"/>
      <c r="G188" s="42"/>
      <c r="H188" s="42"/>
      <c r="I188" s="42"/>
      <c r="J188" s="42"/>
      <c r="K188" s="166"/>
      <c r="L188" s="42"/>
      <c r="N188" s="96"/>
    </row>
    <row r="189" ht="20" customHeight="1" spans="1:14">
      <c r="A189" s="101">
        <v>1</v>
      </c>
      <c r="B189" s="17" t="s">
        <v>22</v>
      </c>
      <c r="C189" s="102" t="s">
        <v>360</v>
      </c>
      <c r="D189" s="120" t="s">
        <v>472</v>
      </c>
      <c r="E189" s="120" t="s">
        <v>473</v>
      </c>
      <c r="F189" s="105">
        <f>VLOOKUP(D189,'[5]月计划准确率 '!$C$1:$BC$65536,53,0)</f>
        <v>228</v>
      </c>
      <c r="G189" s="17">
        <v>572</v>
      </c>
      <c r="H189" s="20">
        <f t="shared" ref="H189:H195" si="47">3600/G189</f>
        <v>6.29370629370629</v>
      </c>
      <c r="I189" s="17">
        <v>11</v>
      </c>
      <c r="J189" s="50">
        <f t="shared" ref="J189:J195" si="48">F189/H189</f>
        <v>36.2266666666667</v>
      </c>
      <c r="K189" s="51">
        <f t="shared" ref="K189:K195" si="49">J189/10</f>
        <v>3.62266666666667</v>
      </c>
      <c r="L189" s="17"/>
      <c r="M189" s="289">
        <v>1967.5</v>
      </c>
      <c r="N189" s="142">
        <f t="shared" ref="N189:N195" si="50">F189*M189</f>
        <v>448590</v>
      </c>
    </row>
    <row r="190" ht="20" customHeight="1" spans="1:14">
      <c r="A190" s="106">
        <v>2</v>
      </c>
      <c r="B190" s="22"/>
      <c r="C190" s="111" t="s">
        <v>235</v>
      </c>
      <c r="D190" s="124" t="s">
        <v>474</v>
      </c>
      <c r="E190" s="124" t="s">
        <v>475</v>
      </c>
      <c r="F190" s="110">
        <f>VLOOKUP(D190,'[5]月计划准确率 '!$C$1:$BC$65536,53,0)</f>
        <v>378</v>
      </c>
      <c r="G190" s="22">
        <v>572</v>
      </c>
      <c r="H190" s="25">
        <f t="shared" si="47"/>
        <v>6.29370629370629</v>
      </c>
      <c r="I190" s="22">
        <v>11</v>
      </c>
      <c r="J190" s="53">
        <f t="shared" si="48"/>
        <v>60.06</v>
      </c>
      <c r="K190" s="54">
        <f t="shared" si="49"/>
        <v>6.006</v>
      </c>
      <c r="L190" s="22"/>
      <c r="M190" s="175">
        <v>2271.32</v>
      </c>
      <c r="N190" s="133">
        <f t="shared" si="50"/>
        <v>858558.96</v>
      </c>
    </row>
    <row r="191" ht="20" customHeight="1" spans="1:14">
      <c r="A191" s="106">
        <v>3</v>
      </c>
      <c r="B191" s="22"/>
      <c r="C191" s="111" t="s">
        <v>360</v>
      </c>
      <c r="D191" s="124" t="s">
        <v>476</v>
      </c>
      <c r="E191" s="124" t="s">
        <v>477</v>
      </c>
      <c r="F191" s="110">
        <f>VLOOKUP(D191,'[5]月计划准确率 '!$C$1:$BC$65536,53,0)</f>
        <v>0</v>
      </c>
      <c r="G191" s="22">
        <v>560</v>
      </c>
      <c r="H191" s="25">
        <f t="shared" si="47"/>
        <v>6.42857142857143</v>
      </c>
      <c r="I191" s="22">
        <v>11</v>
      </c>
      <c r="J191" s="53">
        <f t="shared" si="48"/>
        <v>0</v>
      </c>
      <c r="K191" s="54">
        <f t="shared" si="49"/>
        <v>0</v>
      </c>
      <c r="L191" s="22"/>
      <c r="M191" s="175">
        <v>3223.18</v>
      </c>
      <c r="N191" s="133">
        <f t="shared" si="50"/>
        <v>0</v>
      </c>
    </row>
    <row r="192" ht="20" customHeight="1" spans="1:14">
      <c r="A192" s="106">
        <v>4</v>
      </c>
      <c r="B192" s="22"/>
      <c r="C192" s="111" t="s">
        <v>360</v>
      </c>
      <c r="D192" s="124" t="s">
        <v>478</v>
      </c>
      <c r="E192" s="124" t="s">
        <v>479</v>
      </c>
      <c r="F192" s="110">
        <f>VLOOKUP(D192,'[5]月计划准确率 '!$C$1:$BC$65536,53,0)</f>
        <v>210</v>
      </c>
      <c r="G192" s="22">
        <v>560</v>
      </c>
      <c r="H192" s="25">
        <f t="shared" si="47"/>
        <v>6.42857142857143</v>
      </c>
      <c r="I192" s="22">
        <v>11</v>
      </c>
      <c r="J192" s="53">
        <f t="shared" si="48"/>
        <v>32.6666666666667</v>
      </c>
      <c r="K192" s="54">
        <f t="shared" si="49"/>
        <v>3.26666666666667</v>
      </c>
      <c r="L192" s="22"/>
      <c r="M192" s="175">
        <v>2904.54</v>
      </c>
      <c r="N192" s="133">
        <f t="shared" si="50"/>
        <v>609953.4</v>
      </c>
    </row>
    <row r="193" ht="20" customHeight="1" spans="1:14">
      <c r="A193" s="106">
        <v>5</v>
      </c>
      <c r="B193" s="22"/>
      <c r="C193" s="111" t="s">
        <v>235</v>
      </c>
      <c r="D193" s="124" t="s">
        <v>480</v>
      </c>
      <c r="E193" s="124" t="s">
        <v>481</v>
      </c>
      <c r="F193" s="110">
        <f>VLOOKUP(D193,'[5]月计划准确率 '!$C$1:$BC$65536,53,0)</f>
        <v>336</v>
      </c>
      <c r="G193" s="22">
        <v>346</v>
      </c>
      <c r="H193" s="25">
        <f t="shared" si="47"/>
        <v>10.4046242774566</v>
      </c>
      <c r="I193" s="22">
        <v>11</v>
      </c>
      <c r="J193" s="53">
        <f t="shared" si="48"/>
        <v>32.2933333333333</v>
      </c>
      <c r="K193" s="54">
        <f t="shared" si="49"/>
        <v>3.22933333333333</v>
      </c>
      <c r="L193" s="22"/>
      <c r="M193" s="175">
        <v>708.83</v>
      </c>
      <c r="N193" s="133">
        <f t="shared" si="50"/>
        <v>238166.88</v>
      </c>
    </row>
    <row r="194" ht="20" customHeight="1" spans="1:14">
      <c r="A194" s="106">
        <v>6</v>
      </c>
      <c r="B194" s="22"/>
      <c r="C194" s="111" t="s">
        <v>360</v>
      </c>
      <c r="D194" s="124" t="s">
        <v>482</v>
      </c>
      <c r="E194" s="124" t="s">
        <v>483</v>
      </c>
      <c r="F194" s="110">
        <f>VLOOKUP(D194,'[5]月计划准确率 '!$C$1:$BC$65536,53,0)</f>
        <v>180</v>
      </c>
      <c r="G194" s="22">
        <v>572</v>
      </c>
      <c r="H194" s="25">
        <f t="shared" si="47"/>
        <v>6.29370629370629</v>
      </c>
      <c r="I194" s="22">
        <v>11</v>
      </c>
      <c r="J194" s="53">
        <f t="shared" si="48"/>
        <v>28.6</v>
      </c>
      <c r="K194" s="54">
        <f t="shared" si="49"/>
        <v>2.86</v>
      </c>
      <c r="L194" s="22"/>
      <c r="M194" s="175">
        <v>2162.6</v>
      </c>
      <c r="N194" s="133">
        <f t="shared" si="50"/>
        <v>389268</v>
      </c>
    </row>
    <row r="195" ht="20" customHeight="1" spans="1:14">
      <c r="A195" s="106">
        <v>7</v>
      </c>
      <c r="B195" s="22"/>
      <c r="C195" s="23" t="s">
        <v>484</v>
      </c>
      <c r="D195" s="24" t="s">
        <v>485</v>
      </c>
      <c r="E195" s="24" t="s">
        <v>486</v>
      </c>
      <c r="F195" s="327">
        <f>VLOOKUP(D195,'[5]月计划准确率 '!$C$1:$BC$65536,53,0)</f>
        <v>96</v>
      </c>
      <c r="G195" s="22">
        <v>560</v>
      </c>
      <c r="H195" s="25">
        <f t="shared" si="47"/>
        <v>6.42857142857143</v>
      </c>
      <c r="I195" s="22">
        <v>11</v>
      </c>
      <c r="J195" s="53">
        <f t="shared" si="48"/>
        <v>14.9333333333333</v>
      </c>
      <c r="K195" s="54">
        <f t="shared" si="49"/>
        <v>1.49333333333333</v>
      </c>
      <c r="L195" s="22"/>
      <c r="M195" s="175">
        <v>3223.18</v>
      </c>
      <c r="N195" s="133">
        <f t="shared" si="50"/>
        <v>309425.28</v>
      </c>
    </row>
    <row r="196" ht="30" customHeight="1" spans="1:14">
      <c r="A196" s="31" t="s">
        <v>183</v>
      </c>
      <c r="B196" s="32"/>
      <c r="C196" s="32"/>
      <c r="D196" s="32"/>
      <c r="E196" s="33"/>
      <c r="F196" s="70"/>
      <c r="G196" s="70"/>
      <c r="H196" s="70"/>
      <c r="I196" s="70"/>
      <c r="J196" s="70"/>
      <c r="K196" s="77">
        <f>SUM(K189:K195)</f>
        <v>20.478</v>
      </c>
      <c r="L196" s="70"/>
      <c r="M196" s="291"/>
      <c r="N196" s="138">
        <f>SUM(N189:N195)</f>
        <v>2853962.52</v>
      </c>
    </row>
    <row r="199" ht="25" customHeight="1" spans="1:14">
      <c r="A199" s="329" t="s">
        <v>487</v>
      </c>
      <c r="B199" s="330"/>
      <c r="C199" s="330" t="s">
        <v>34</v>
      </c>
      <c r="D199" s="330" t="s">
        <v>42</v>
      </c>
      <c r="E199" s="330" t="s">
        <v>534</v>
      </c>
      <c r="F199" s="330" t="s">
        <v>489</v>
      </c>
      <c r="G199" s="330" t="s">
        <v>490</v>
      </c>
      <c r="H199" s="330" t="s">
        <v>491</v>
      </c>
      <c r="I199" s="331"/>
      <c r="J199" s="329" t="s">
        <v>11</v>
      </c>
      <c r="K199" s="330" t="s">
        <v>34</v>
      </c>
      <c r="L199" s="330"/>
      <c r="M199" s="330" t="s">
        <v>29</v>
      </c>
      <c r="N199" s="350" t="s">
        <v>535</v>
      </c>
    </row>
    <row r="200" customHeight="1" spans="1:14">
      <c r="A200" s="174" t="s">
        <v>493</v>
      </c>
      <c r="B200" s="124"/>
      <c r="C200" s="124" t="s">
        <v>536</v>
      </c>
      <c r="D200" s="175">
        <f>SUM(K4:K26)</f>
        <v>31.5345555555555</v>
      </c>
      <c r="E200" s="175">
        <f>D200+D201+D202</f>
        <v>44.8242037037036</v>
      </c>
      <c r="F200" s="124">
        <v>17</v>
      </c>
      <c r="G200" s="124" t="s">
        <v>19</v>
      </c>
      <c r="H200" s="332">
        <f>N54</f>
        <v>14121066.7522124</v>
      </c>
      <c r="I200" s="333"/>
      <c r="J200" s="334">
        <v>1</v>
      </c>
      <c r="K200" s="65" t="s">
        <v>536</v>
      </c>
      <c r="L200" s="65"/>
      <c r="M200" s="65">
        <f>D200</f>
        <v>31.5345555555555</v>
      </c>
      <c r="N200" s="351">
        <v>17</v>
      </c>
    </row>
    <row r="201" customHeight="1" spans="1:14">
      <c r="A201" s="174" t="s">
        <v>493</v>
      </c>
      <c r="B201" s="124"/>
      <c r="C201" s="124" t="s">
        <v>537</v>
      </c>
      <c r="D201" s="175">
        <f>SUM(K27:K49)</f>
        <v>13.2896481481481</v>
      </c>
      <c r="E201" s="175"/>
      <c r="F201" s="124"/>
      <c r="G201" s="124"/>
      <c r="H201" s="335"/>
      <c r="I201" s="336"/>
      <c r="J201" s="334">
        <v>2</v>
      </c>
      <c r="K201" s="65" t="s">
        <v>538</v>
      </c>
      <c r="L201" s="65"/>
      <c r="M201" s="65">
        <f>D201+D204</f>
        <v>31.1396481481481</v>
      </c>
      <c r="N201" s="351">
        <v>12</v>
      </c>
    </row>
    <row r="202" customHeight="1" spans="1:14">
      <c r="A202" s="174" t="s">
        <v>191</v>
      </c>
      <c r="B202" s="124"/>
      <c r="C202" s="124" t="s">
        <v>495</v>
      </c>
      <c r="D202" s="175">
        <f>K64</f>
        <v>0</v>
      </c>
      <c r="E202" s="175"/>
      <c r="F202" s="124"/>
      <c r="G202" s="124"/>
      <c r="H202" s="337">
        <f>N64</f>
        <v>0</v>
      </c>
      <c r="I202" s="338"/>
      <c r="J202" s="334">
        <v>3</v>
      </c>
      <c r="K202" s="65" t="s">
        <v>539</v>
      </c>
      <c r="L202" s="65"/>
      <c r="M202" s="65">
        <f>D203+D205</f>
        <v>30.4057777777778</v>
      </c>
      <c r="N202" s="351">
        <v>15</v>
      </c>
    </row>
    <row r="203" customHeight="1" spans="1:14">
      <c r="A203" s="174" t="s">
        <v>496</v>
      </c>
      <c r="B203" s="124"/>
      <c r="C203" s="124" t="s">
        <v>22</v>
      </c>
      <c r="D203" s="175">
        <f>K196</f>
        <v>20.478</v>
      </c>
      <c r="E203" s="322">
        <f>D203+D204+D205</f>
        <v>48.2557777777778</v>
      </c>
      <c r="F203" s="311">
        <v>11</v>
      </c>
      <c r="G203" s="311" t="s">
        <v>22</v>
      </c>
      <c r="H203" s="337">
        <f>N196</f>
        <v>2853962.52</v>
      </c>
      <c r="I203" s="338"/>
      <c r="J203" s="334">
        <v>4</v>
      </c>
      <c r="K203" s="65" t="s">
        <v>501</v>
      </c>
      <c r="L203" s="65"/>
      <c r="M203" s="65">
        <f>D206</f>
        <v>29.2698060606061</v>
      </c>
      <c r="N203" s="351">
        <v>15</v>
      </c>
    </row>
    <row r="204" customHeight="1" spans="1:14">
      <c r="A204" s="184" t="s">
        <v>497</v>
      </c>
      <c r="B204" s="185"/>
      <c r="C204" s="124" t="s">
        <v>498</v>
      </c>
      <c r="D204" s="175">
        <f>K141</f>
        <v>17.85</v>
      </c>
      <c r="E204" s="140"/>
      <c r="F204" s="347"/>
      <c r="G204" s="347"/>
      <c r="H204" s="337">
        <f>N141</f>
        <v>953268</v>
      </c>
      <c r="I204" s="338"/>
      <c r="J204" s="334">
        <v>5</v>
      </c>
      <c r="K204" s="65" t="s">
        <v>540</v>
      </c>
      <c r="L204" s="65"/>
      <c r="M204" s="65">
        <f>D207+D208+D209</f>
        <v>28.815</v>
      </c>
      <c r="N204" s="351">
        <v>14</v>
      </c>
    </row>
    <row r="205" customHeight="1" spans="1:14">
      <c r="A205" s="174" t="s">
        <v>499</v>
      </c>
      <c r="B205" s="124"/>
      <c r="C205" s="124" t="s">
        <v>20</v>
      </c>
      <c r="D205" s="175">
        <f>K59</f>
        <v>9.92777777777776</v>
      </c>
      <c r="E205" s="348"/>
      <c r="F205" s="349"/>
      <c r="G205" s="349"/>
      <c r="H205" s="337">
        <f>N59</f>
        <v>1224084.8</v>
      </c>
      <c r="I205" s="338"/>
      <c r="J205" s="334">
        <v>6</v>
      </c>
      <c r="K205" s="65" t="s">
        <v>507</v>
      </c>
      <c r="L205" s="65"/>
      <c r="M205" s="65">
        <f>D210</f>
        <v>22.4383333333333</v>
      </c>
      <c r="N205" s="351">
        <v>15</v>
      </c>
    </row>
    <row r="206" customHeight="1" spans="1:14">
      <c r="A206" s="339" t="s">
        <v>500</v>
      </c>
      <c r="B206" s="340"/>
      <c r="C206" s="124" t="s">
        <v>501</v>
      </c>
      <c r="D206" s="175">
        <f>K113</f>
        <v>29.2698060606061</v>
      </c>
      <c r="E206" s="175">
        <f>D206</f>
        <v>29.2698060606061</v>
      </c>
      <c r="F206" s="124">
        <v>12</v>
      </c>
      <c r="G206" s="124" t="s">
        <v>501</v>
      </c>
      <c r="H206" s="337">
        <f>N113</f>
        <v>4644535.99646018</v>
      </c>
      <c r="I206" s="338"/>
      <c r="J206" s="334"/>
      <c r="K206" s="65"/>
      <c r="L206" s="65"/>
      <c r="M206" s="65"/>
      <c r="N206" s="351"/>
    </row>
    <row r="207" customHeight="1" spans="1:14">
      <c r="A207" s="174" t="s">
        <v>497</v>
      </c>
      <c r="B207" s="124"/>
      <c r="C207" s="124" t="s">
        <v>502</v>
      </c>
      <c r="D207" s="175">
        <f>K123</f>
        <v>12.11</v>
      </c>
      <c r="E207" s="140">
        <f>D207+D208+D209+D210</f>
        <v>51.2533333333333</v>
      </c>
      <c r="F207" s="347">
        <v>15</v>
      </c>
      <c r="G207" s="347" t="s">
        <v>21</v>
      </c>
      <c r="H207" s="337">
        <f>N123</f>
        <v>2221700</v>
      </c>
      <c r="I207" s="338"/>
      <c r="J207" s="334"/>
      <c r="K207" s="65"/>
      <c r="L207" s="65"/>
      <c r="M207" s="65"/>
      <c r="N207" s="351"/>
    </row>
    <row r="208" customHeight="1" spans="1:14">
      <c r="A208" s="174" t="s">
        <v>503</v>
      </c>
      <c r="B208" s="124"/>
      <c r="C208" s="124" t="s">
        <v>504</v>
      </c>
      <c r="D208" s="175">
        <f>K145</f>
        <v>5.75</v>
      </c>
      <c r="E208" s="140"/>
      <c r="F208" s="347"/>
      <c r="G208" s="347"/>
      <c r="H208" s="337">
        <f>N145</f>
        <v>635663.716814159</v>
      </c>
      <c r="I208" s="338"/>
      <c r="J208" s="334"/>
      <c r="K208" s="65"/>
      <c r="L208" s="65"/>
      <c r="M208" s="65"/>
      <c r="N208" s="351"/>
    </row>
    <row r="209" customHeight="1" spans="1:14">
      <c r="A209" s="339" t="s">
        <v>500</v>
      </c>
      <c r="B209" s="340"/>
      <c r="C209" s="124" t="s">
        <v>505</v>
      </c>
      <c r="D209" s="175">
        <f>K80</f>
        <v>10.955</v>
      </c>
      <c r="E209" s="140"/>
      <c r="F209" s="347"/>
      <c r="G209" s="347"/>
      <c r="H209" s="337">
        <f>N80</f>
        <v>1303157.96460177</v>
      </c>
      <c r="I209" s="338"/>
      <c r="J209" s="334"/>
      <c r="K209" s="65"/>
      <c r="L209" s="65"/>
      <c r="M209" s="65"/>
      <c r="N209" s="351"/>
    </row>
    <row r="210" customHeight="1" spans="1:14">
      <c r="A210" s="174" t="s">
        <v>506</v>
      </c>
      <c r="B210" s="124"/>
      <c r="C210" s="124" t="s">
        <v>507</v>
      </c>
      <c r="D210" s="175">
        <f>K187</f>
        <v>22.4383333333333</v>
      </c>
      <c r="E210" s="348"/>
      <c r="F210" s="349"/>
      <c r="G210" s="349"/>
      <c r="H210" s="337">
        <f>N187</f>
        <v>3889260.4</v>
      </c>
      <c r="I210" s="338"/>
      <c r="J210" s="334"/>
      <c r="K210" s="65"/>
      <c r="L210" s="65"/>
      <c r="M210" s="65"/>
      <c r="N210" s="352"/>
    </row>
    <row r="211" customHeight="1" spans="1:14">
      <c r="A211" s="198"/>
      <c r="B211" s="341"/>
      <c r="C211" s="311"/>
      <c r="D211" s="322"/>
      <c r="E211" s="140"/>
      <c r="F211" s="347"/>
      <c r="G211" s="347"/>
      <c r="H211" s="332"/>
      <c r="I211" s="333"/>
      <c r="J211" s="334"/>
      <c r="K211" s="65"/>
      <c r="L211" s="65"/>
      <c r="M211" s="65"/>
      <c r="N211" s="352"/>
    </row>
    <row r="212" ht="38" customHeight="1" spans="1:14">
      <c r="A212" s="342" t="s">
        <v>183</v>
      </c>
      <c r="B212" s="192"/>
      <c r="C212" s="192"/>
      <c r="D212" s="291">
        <f>SUM(D200:D210)</f>
        <v>173.603120875421</v>
      </c>
      <c r="E212" s="291">
        <f>SUM(E200:E211)</f>
        <v>173.603120875421</v>
      </c>
      <c r="F212" s="192">
        <f>SUM(F200:F211)</f>
        <v>55</v>
      </c>
      <c r="G212" s="193"/>
      <c r="H212" s="192">
        <f>SUM(H200:H211)</f>
        <v>31846700.1500885</v>
      </c>
      <c r="I212" s="343"/>
      <c r="J212" s="344"/>
      <c r="K212" s="353"/>
      <c r="L212" s="354"/>
      <c r="M212" s="345"/>
      <c r="N212" s="355">
        <f>SUM(N200:N211)</f>
        <v>88</v>
      </c>
    </row>
    <row r="213" ht="37" customHeight="1" spans="1:12">
      <c r="A213" s="194" t="s">
        <v>508</v>
      </c>
      <c r="B213" s="194"/>
      <c r="C213" s="194"/>
      <c r="D213" s="194"/>
      <c r="E213" s="194"/>
      <c r="F213" s="194"/>
      <c r="G213" s="194"/>
      <c r="H213" s="194"/>
      <c r="I213" s="194"/>
      <c r="J213" s="194"/>
      <c r="K213" s="194"/>
      <c r="L213" s="194"/>
    </row>
  </sheetData>
  <mergeCells count="89">
    <mergeCell ref="A1:N1"/>
    <mergeCell ref="A54:E54"/>
    <mergeCell ref="A59:E59"/>
    <mergeCell ref="A64:E64"/>
    <mergeCell ref="A80:E80"/>
    <mergeCell ref="A113:E113"/>
    <mergeCell ref="A123:E123"/>
    <mergeCell ref="A141:E141"/>
    <mergeCell ref="A145:E145"/>
    <mergeCell ref="A187:E187"/>
    <mergeCell ref="A196:E196"/>
    <mergeCell ref="A199:B199"/>
    <mergeCell ref="H199:I199"/>
    <mergeCell ref="K199:L199"/>
    <mergeCell ref="A200:B200"/>
    <mergeCell ref="K200:L200"/>
    <mergeCell ref="A201:B201"/>
    <mergeCell ref="K201:L201"/>
    <mergeCell ref="A202:B202"/>
    <mergeCell ref="H202:I202"/>
    <mergeCell ref="K202:L202"/>
    <mergeCell ref="A203:B203"/>
    <mergeCell ref="H203:I203"/>
    <mergeCell ref="K203:L203"/>
    <mergeCell ref="A204:B204"/>
    <mergeCell ref="H204:I204"/>
    <mergeCell ref="K204:L204"/>
    <mergeCell ref="A205:B205"/>
    <mergeCell ref="H205:I205"/>
    <mergeCell ref="K205:L205"/>
    <mergeCell ref="A206:B206"/>
    <mergeCell ref="H206:I206"/>
    <mergeCell ref="K206:L206"/>
    <mergeCell ref="A207:B207"/>
    <mergeCell ref="H207:I207"/>
    <mergeCell ref="K207:L207"/>
    <mergeCell ref="A208:B208"/>
    <mergeCell ref="H208:I208"/>
    <mergeCell ref="K208:L208"/>
    <mergeCell ref="A209:B209"/>
    <mergeCell ref="H209:I209"/>
    <mergeCell ref="K209:L209"/>
    <mergeCell ref="A210:B210"/>
    <mergeCell ref="H210:I210"/>
    <mergeCell ref="K210:L210"/>
    <mergeCell ref="A211:B211"/>
    <mergeCell ref="H211:I211"/>
    <mergeCell ref="K211:L211"/>
    <mergeCell ref="A212:C212"/>
    <mergeCell ref="H212:I212"/>
    <mergeCell ref="K212:L212"/>
    <mergeCell ref="A213:L213"/>
    <mergeCell ref="A2:A3"/>
    <mergeCell ref="B2:B3"/>
    <mergeCell ref="B4:B53"/>
    <mergeCell ref="B56:B58"/>
    <mergeCell ref="B61:B63"/>
    <mergeCell ref="B66:B79"/>
    <mergeCell ref="B82:B112"/>
    <mergeCell ref="B115:B122"/>
    <mergeCell ref="B125:B140"/>
    <mergeCell ref="B143:B144"/>
    <mergeCell ref="B147:B186"/>
    <mergeCell ref="B189:B195"/>
    <mergeCell ref="C2:C3"/>
    <mergeCell ref="D2:D3"/>
    <mergeCell ref="E2:E3"/>
    <mergeCell ref="E200:E202"/>
    <mergeCell ref="E203:E205"/>
    <mergeCell ref="E207:E210"/>
    <mergeCell ref="F2:F3"/>
    <mergeCell ref="F200:F202"/>
    <mergeCell ref="F203:F205"/>
    <mergeCell ref="F207:F210"/>
    <mergeCell ref="G2:G3"/>
    <mergeCell ref="G200:G202"/>
    <mergeCell ref="G203:G205"/>
    <mergeCell ref="G207:G210"/>
    <mergeCell ref="H2:H3"/>
    <mergeCell ref="I2:I3"/>
    <mergeCell ref="J2:J3"/>
    <mergeCell ref="K2:K3"/>
    <mergeCell ref="L2:L3"/>
    <mergeCell ref="L125:L127"/>
    <mergeCell ref="L131:L133"/>
    <mergeCell ref="L134:L136"/>
    <mergeCell ref="M2:M3"/>
    <mergeCell ref="N2:N3"/>
    <mergeCell ref="H200:I201"/>
  </mergeCells>
  <conditionalFormatting sqref="D183">
    <cfRule type="duplicateValues" dxfId="0" priority="1"/>
  </conditionalFormatting>
  <conditionalFormatting sqref="D147:D175">
    <cfRule type="duplicateValues" dxfId="0" priority="2"/>
  </conditionalFormatting>
  <pageMargins left="0.196527777777778" right="0.196527777777778" top="0.196527777777778" bottom="0.196527777777778" header="0.298611111111111" footer="0.298611111111111"/>
  <pageSetup paperSize="9" scale="9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A218"/>
  <sheetViews>
    <sheetView tabSelected="1" workbookViewId="0">
      <pane ySplit="3" topLeftCell="A7" activePane="bottomLeft" state="frozen"/>
      <selection/>
      <selection pane="bottomLeft" activeCell="F9" sqref="F9"/>
    </sheetView>
  </sheetViews>
  <sheetFormatPr defaultColWidth="12.5" defaultRowHeight="20.1" customHeight="1"/>
  <cols>
    <col min="1" max="1" width="4.625" style="93" customWidth="1"/>
    <col min="2" max="2" width="9.25" style="92" customWidth="1"/>
    <col min="3" max="3" width="56.5" style="94" customWidth="1"/>
    <col min="4" max="4" width="17.375" style="95" customWidth="1"/>
    <col min="5" max="5" width="13.625" style="95" customWidth="1"/>
    <col min="6" max="6" width="11.5" style="92" customWidth="1"/>
    <col min="7" max="7" width="9.75" style="92" customWidth="1"/>
    <col min="8" max="8" width="10.125" style="92" customWidth="1"/>
    <col min="9" max="11" width="7.625" style="92" customWidth="1"/>
    <col min="12" max="12" width="12.875" style="92" customWidth="1"/>
    <col min="13" max="13" width="14.125" style="96"/>
    <col min="14" max="14" width="13.625" style="92"/>
    <col min="15" max="16345" width="12.5" style="92"/>
    <col min="16346" max="16383" width="12.5" style="93"/>
  </cols>
  <sheetData>
    <row r="1" s="92" customFormat="1" ht="40" customHeight="1" spans="1:14">
      <c r="A1" s="5" t="s">
        <v>541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92" customFormat="1" ht="25" customHeight="1" spans="1:14">
      <c r="A2" s="273" t="s">
        <v>24</v>
      </c>
      <c r="B2" s="274" t="s">
        <v>33</v>
      </c>
      <c r="C2" s="274" t="s">
        <v>34</v>
      </c>
      <c r="D2" s="274" t="s">
        <v>35</v>
      </c>
      <c r="E2" s="274" t="s">
        <v>36</v>
      </c>
      <c r="F2" s="275" t="s">
        <v>37</v>
      </c>
      <c r="G2" s="276" t="s">
        <v>38</v>
      </c>
      <c r="H2" s="276" t="s">
        <v>39</v>
      </c>
      <c r="I2" s="275" t="s">
        <v>40</v>
      </c>
      <c r="J2" s="275" t="s">
        <v>41</v>
      </c>
      <c r="K2" s="275" t="s">
        <v>42</v>
      </c>
      <c r="L2" s="275" t="s">
        <v>18</v>
      </c>
      <c r="M2" s="289" t="s">
        <v>43</v>
      </c>
      <c r="N2" s="128" t="s">
        <v>31</v>
      </c>
    </row>
    <row r="3" s="92" customFormat="1" ht="25" customHeight="1" spans="1:14">
      <c r="A3" s="277"/>
      <c r="B3" s="278"/>
      <c r="C3" s="278"/>
      <c r="D3" s="278"/>
      <c r="E3" s="278"/>
      <c r="F3" s="279"/>
      <c r="G3" s="280"/>
      <c r="H3" s="280"/>
      <c r="I3" s="279"/>
      <c r="J3" s="279"/>
      <c r="K3" s="279"/>
      <c r="L3" s="279"/>
      <c r="M3" s="175"/>
      <c r="N3" s="131"/>
    </row>
    <row r="4" s="92" customFormat="1" ht="20" customHeight="1" spans="1:14">
      <c r="A4" s="106">
        <v>1</v>
      </c>
      <c r="B4" s="22" t="s">
        <v>44</v>
      </c>
      <c r="C4" s="111" t="s">
        <v>45</v>
      </c>
      <c r="D4" s="108" t="s">
        <v>46</v>
      </c>
      <c r="E4" s="108" t="s">
        <v>47</v>
      </c>
      <c r="F4" s="110">
        <f>VLOOKUP(D4,'[8]月计划准确率 '!$C$1:$BG$65536,57,0)</f>
        <v>1590</v>
      </c>
      <c r="G4" s="25">
        <f>VLOOKUP(D4,产能分析表5月!D:G,4,0)</f>
        <v>102</v>
      </c>
      <c r="H4" s="25">
        <f t="shared" ref="H4:H19" si="0">3600/G4</f>
        <v>35.2941176470588</v>
      </c>
      <c r="I4" s="22">
        <f>VLOOKUP(D4,产能分析表6月!D:I,6,0)</f>
        <v>16</v>
      </c>
      <c r="J4" s="53">
        <f t="shared" ref="J4:J19" si="1">F4/H4</f>
        <v>45.05</v>
      </c>
      <c r="K4" s="54">
        <f t="shared" ref="K4:K19" si="2">J4/10</f>
        <v>4.505</v>
      </c>
      <c r="L4" s="54"/>
      <c r="M4" s="175">
        <f>VLOOKUP(D4,[1]更新!$B$1:$E$65536,4,0)</f>
        <v>1602.65486725664</v>
      </c>
      <c r="N4" s="133">
        <f t="shared" ref="N4:N49" si="3">F4*M4</f>
        <v>2548221.23893805</v>
      </c>
    </row>
    <row r="5" s="92" customFormat="1" ht="20" customHeight="1" spans="1:14">
      <c r="A5" s="106">
        <v>2</v>
      </c>
      <c r="B5" s="22"/>
      <c r="C5" s="107" t="s">
        <v>48</v>
      </c>
      <c r="D5" s="108" t="s">
        <v>49</v>
      </c>
      <c r="E5" s="108" t="s">
        <v>50</v>
      </c>
      <c r="F5" s="110">
        <f>VLOOKUP(D5,'[8]月计划准确率 '!$C$1:$BG$65536,57,0)</f>
        <v>3622</v>
      </c>
      <c r="G5" s="25">
        <f>VLOOKUP(D5,产能分析表5月!D:G,4,0)</f>
        <v>90</v>
      </c>
      <c r="H5" s="25">
        <f t="shared" si="0"/>
        <v>40</v>
      </c>
      <c r="I5" s="22">
        <f>VLOOKUP(D5,产能分析表6月!D:I,6,0)</f>
        <v>13</v>
      </c>
      <c r="J5" s="53">
        <f t="shared" si="1"/>
        <v>90.55</v>
      </c>
      <c r="K5" s="54">
        <f t="shared" si="2"/>
        <v>9.055</v>
      </c>
      <c r="L5" s="54"/>
      <c r="M5" s="175">
        <f>VLOOKUP(D5,[1]更新!$B$1:$E$65536,4,0)</f>
        <v>395.486725663717</v>
      </c>
      <c r="N5" s="133">
        <f t="shared" si="3"/>
        <v>1432452.92035398</v>
      </c>
    </row>
    <row r="6" s="92" customFormat="1" ht="20" customHeight="1" spans="1:14">
      <c r="A6" s="106">
        <v>3</v>
      </c>
      <c r="B6" s="22"/>
      <c r="C6" s="111" t="s">
        <v>51</v>
      </c>
      <c r="D6" s="108" t="s">
        <v>52</v>
      </c>
      <c r="E6" s="108" t="s">
        <v>53</v>
      </c>
      <c r="F6" s="110">
        <f>VLOOKUP(D6,'[8]月计划准确率 '!$C$1:$BG$65536,57,0)</f>
        <v>4</v>
      </c>
      <c r="G6" s="25">
        <f>VLOOKUP(D6,产能分析表5月!D:G,4,0)</f>
        <v>102</v>
      </c>
      <c r="H6" s="25">
        <f t="shared" si="0"/>
        <v>35.2941176470588</v>
      </c>
      <c r="I6" s="22">
        <f>VLOOKUP(D6,产能分析表6月!D:I,6,0)</f>
        <v>16</v>
      </c>
      <c r="J6" s="53">
        <f t="shared" si="1"/>
        <v>0.113333333333333</v>
      </c>
      <c r="K6" s="54">
        <f t="shared" si="2"/>
        <v>0.0113333333333333</v>
      </c>
      <c r="L6" s="54"/>
      <c r="M6" s="175">
        <f>VLOOKUP(D6,[1]更新!$B$1:$E$65536,4,0)</f>
        <v>1833.62831858407</v>
      </c>
      <c r="N6" s="133">
        <f t="shared" si="3"/>
        <v>7334.51327433628</v>
      </c>
    </row>
    <row r="7" s="92" customFormat="1" ht="20" customHeight="1" spans="1:14">
      <c r="A7" s="106">
        <v>4</v>
      </c>
      <c r="B7" s="22"/>
      <c r="C7" s="111" t="s">
        <v>54</v>
      </c>
      <c r="D7" s="108" t="s">
        <v>55</v>
      </c>
      <c r="E7" s="108" t="s">
        <v>56</v>
      </c>
      <c r="F7" s="110">
        <f>VLOOKUP(D7,'[8]月计划准确率 '!$C$1:$BG$65536,57,0)</f>
        <v>4</v>
      </c>
      <c r="G7" s="25">
        <f>VLOOKUP(D7,产能分析表5月!D:G,4,0)</f>
        <v>90</v>
      </c>
      <c r="H7" s="25">
        <f t="shared" si="0"/>
        <v>40</v>
      </c>
      <c r="I7" s="22">
        <f>VLOOKUP(D7,产能分析表6月!D:I,6,0)</f>
        <v>13</v>
      </c>
      <c r="J7" s="53">
        <f t="shared" si="1"/>
        <v>0.1</v>
      </c>
      <c r="K7" s="54">
        <f t="shared" si="2"/>
        <v>0.01</v>
      </c>
      <c r="L7" s="54"/>
      <c r="M7" s="175">
        <f>VLOOKUP(D7,[1]更新!$B$1:$E$65536,4,0)</f>
        <v>451.327433628319</v>
      </c>
      <c r="N7" s="133">
        <f t="shared" si="3"/>
        <v>1805.30973451327</v>
      </c>
    </row>
    <row r="8" s="92" customFormat="1" ht="20" customHeight="1" spans="1:14">
      <c r="A8" s="106">
        <v>5</v>
      </c>
      <c r="B8" s="22"/>
      <c r="C8" s="107" t="s">
        <v>57</v>
      </c>
      <c r="D8" s="108" t="s">
        <v>58</v>
      </c>
      <c r="E8" s="108" t="s">
        <v>59</v>
      </c>
      <c r="F8" s="110">
        <f>VLOOKUP(D8,'[8]月计划准确率 '!$C$1:$BG$65536,57,0)</f>
        <v>88</v>
      </c>
      <c r="G8" s="25">
        <f>VLOOKUP(D8,产能分析表5月!D:G,4,0)</f>
        <v>90</v>
      </c>
      <c r="H8" s="25">
        <f t="shared" si="0"/>
        <v>40</v>
      </c>
      <c r="I8" s="22">
        <f>VLOOKUP(D8,产能分析表6月!D:I,6,0)</f>
        <v>13</v>
      </c>
      <c r="J8" s="53">
        <f t="shared" si="1"/>
        <v>2.2</v>
      </c>
      <c r="K8" s="54">
        <f t="shared" si="2"/>
        <v>0.22</v>
      </c>
      <c r="L8" s="54"/>
      <c r="M8" s="175">
        <f>VLOOKUP(D8,[1]更新!$B$1:$E$65536,4,0)</f>
        <v>560.176991150443</v>
      </c>
      <c r="N8" s="133">
        <f t="shared" si="3"/>
        <v>49295.5752212389</v>
      </c>
    </row>
    <row r="9" s="92" customFormat="1" ht="20" customHeight="1" spans="1:14">
      <c r="A9" s="106">
        <v>6</v>
      </c>
      <c r="B9" s="22"/>
      <c r="C9" s="107" t="s">
        <v>60</v>
      </c>
      <c r="D9" s="108" t="s">
        <v>61</v>
      </c>
      <c r="E9" s="108" t="s">
        <v>62</v>
      </c>
      <c r="F9" s="110">
        <f>VLOOKUP(D9,'[8]月计划准确率 '!$C$1:$BG$65536,57,0)</f>
        <v>0</v>
      </c>
      <c r="G9" s="25">
        <f>VLOOKUP(D9,产能分析表5月!D:G,4,0)</f>
        <v>102</v>
      </c>
      <c r="H9" s="25">
        <f t="shared" si="0"/>
        <v>35.2941176470588</v>
      </c>
      <c r="I9" s="22">
        <f>VLOOKUP(D9,产能分析表6月!D:I,6,0)</f>
        <v>16</v>
      </c>
      <c r="J9" s="53">
        <f t="shared" si="1"/>
        <v>0</v>
      </c>
      <c r="K9" s="54">
        <f t="shared" si="2"/>
        <v>0</v>
      </c>
      <c r="L9" s="54"/>
      <c r="M9" s="175">
        <f>VLOOKUP(D9,[1]更新!$B$1:$E$65536,4,0)</f>
        <v>1740.70796460177</v>
      </c>
      <c r="N9" s="133">
        <f t="shared" si="3"/>
        <v>0</v>
      </c>
    </row>
    <row r="10" s="92" customFormat="1" ht="20" customHeight="1" spans="1:14">
      <c r="A10" s="106">
        <v>7</v>
      </c>
      <c r="B10" s="22"/>
      <c r="C10" s="107" t="s">
        <v>63</v>
      </c>
      <c r="D10" s="108" t="s">
        <v>64</v>
      </c>
      <c r="E10" s="108" t="s">
        <v>65</v>
      </c>
      <c r="F10" s="110">
        <f>VLOOKUP(D10,'[8]月计划准确率 '!$C$1:$BG$65536,57,0)</f>
        <v>88</v>
      </c>
      <c r="G10" s="25">
        <f>VLOOKUP(D10,产能分析表5月!D:G,4,0)</f>
        <v>102</v>
      </c>
      <c r="H10" s="25">
        <f t="shared" si="0"/>
        <v>35.2941176470588</v>
      </c>
      <c r="I10" s="22">
        <f>VLOOKUP(D10,产能分析表6月!D:I,6,0)</f>
        <v>16</v>
      </c>
      <c r="J10" s="53">
        <f t="shared" si="1"/>
        <v>2.49333333333333</v>
      </c>
      <c r="K10" s="54">
        <f t="shared" si="2"/>
        <v>0.249333333333333</v>
      </c>
      <c r="L10" s="54"/>
      <c r="M10" s="175">
        <f>VLOOKUP(D10,[1]更新!$B$1:$E$65536,4,0)</f>
        <v>1946.01769911504</v>
      </c>
      <c r="N10" s="133">
        <f t="shared" si="3"/>
        <v>171249.557522124</v>
      </c>
    </row>
    <row r="11" s="92" customFormat="1" ht="20" customHeight="1" spans="1:14">
      <c r="A11" s="106">
        <v>8</v>
      </c>
      <c r="B11" s="22"/>
      <c r="C11" s="112" t="s">
        <v>66</v>
      </c>
      <c r="D11" s="113" t="s">
        <v>67</v>
      </c>
      <c r="E11" s="108" t="s">
        <v>68</v>
      </c>
      <c r="F11" s="110">
        <f>VLOOKUP(D11,'[8]月计划准确率 '!$C$1:$BG$65536,57,0)</f>
        <v>45</v>
      </c>
      <c r="G11" s="25">
        <f>VLOOKUP(D11,产能分析表5月!D:G,4,0)</f>
        <v>175</v>
      </c>
      <c r="H11" s="25">
        <f t="shared" si="0"/>
        <v>20.5714285714286</v>
      </c>
      <c r="I11" s="22">
        <f>VLOOKUP(D11,产能分析表6月!D:I,6,0)</f>
        <v>16</v>
      </c>
      <c r="J11" s="53">
        <f t="shared" si="1"/>
        <v>2.1875</v>
      </c>
      <c r="K11" s="54">
        <f t="shared" si="2"/>
        <v>0.21875</v>
      </c>
      <c r="L11" s="54"/>
      <c r="M11" s="175">
        <f>VLOOKUP(D11,[1]更新!$B$1:$E$65536,4,0)</f>
        <v>2123.89380530973</v>
      </c>
      <c r="N11" s="133">
        <f t="shared" si="3"/>
        <v>95575.2212389381</v>
      </c>
    </row>
    <row r="12" s="92" customFormat="1" ht="20" customHeight="1" spans="1:14">
      <c r="A12" s="106">
        <v>9</v>
      </c>
      <c r="B12" s="22"/>
      <c r="C12" s="112" t="s">
        <v>69</v>
      </c>
      <c r="D12" s="113" t="s">
        <v>70</v>
      </c>
      <c r="E12" s="108" t="s">
        <v>71</v>
      </c>
      <c r="F12" s="110">
        <f>VLOOKUP(D12,'[8]月计划准确率 '!$C$1:$BG$65536,57,0)</f>
        <v>45</v>
      </c>
      <c r="G12" s="25">
        <f>VLOOKUP(D12,产能分析表5月!D:G,4,0)</f>
        <v>90</v>
      </c>
      <c r="H12" s="25">
        <f t="shared" si="0"/>
        <v>40</v>
      </c>
      <c r="I12" s="22">
        <f>VLOOKUP(D12,产能分析表6月!D:I,6,0)</f>
        <v>13</v>
      </c>
      <c r="J12" s="53">
        <f t="shared" si="1"/>
        <v>1.125</v>
      </c>
      <c r="K12" s="54">
        <f t="shared" si="2"/>
        <v>0.1125</v>
      </c>
      <c r="L12" s="54"/>
      <c r="M12" s="175">
        <f>VLOOKUP(D12,[1]更新!$B$1:$E$65536,4,0)</f>
        <v>518.58407079646</v>
      </c>
      <c r="N12" s="133">
        <f t="shared" si="3"/>
        <v>23336.2831858407</v>
      </c>
    </row>
    <row r="13" s="92" customFormat="1" ht="20" customHeight="1" spans="1:14">
      <c r="A13" s="106">
        <v>10</v>
      </c>
      <c r="B13" s="22"/>
      <c r="C13" s="112" t="s">
        <v>72</v>
      </c>
      <c r="D13" s="113" t="s">
        <v>73</v>
      </c>
      <c r="E13" s="108" t="s">
        <v>74</v>
      </c>
      <c r="F13" s="110">
        <f>VLOOKUP(D13,'[8]月计划准确率 '!$C$1:$BG$65536,57,0)</f>
        <v>619</v>
      </c>
      <c r="G13" s="25">
        <f>VLOOKUP(D13,产能分析表5月!D:G,4,0)</f>
        <v>90</v>
      </c>
      <c r="H13" s="25">
        <f t="shared" si="0"/>
        <v>40</v>
      </c>
      <c r="I13" s="22">
        <f>VLOOKUP(D13,产能分析表6月!D:I,6,0)</f>
        <v>13</v>
      </c>
      <c r="J13" s="53">
        <f t="shared" si="1"/>
        <v>15.475</v>
      </c>
      <c r="K13" s="54">
        <f t="shared" si="2"/>
        <v>1.5475</v>
      </c>
      <c r="L13" s="54"/>
      <c r="M13" s="175">
        <f>VLOOKUP(D13,[1]更新!$B$1:$E$65536,4,0)</f>
        <v>591.150442477876</v>
      </c>
      <c r="N13" s="133">
        <f t="shared" si="3"/>
        <v>365922.123893805</v>
      </c>
    </row>
    <row r="14" s="92" customFormat="1" ht="20" customHeight="1" spans="1:14">
      <c r="A14" s="106">
        <v>11</v>
      </c>
      <c r="B14" s="22"/>
      <c r="C14" s="112" t="s">
        <v>75</v>
      </c>
      <c r="D14" s="113" t="s">
        <v>76</v>
      </c>
      <c r="E14" s="108" t="s">
        <v>77</v>
      </c>
      <c r="F14" s="110">
        <f>VLOOKUP(D14,'[8]月计划准确率 '!$C$1:$BG$65536,57,0)</f>
        <v>319</v>
      </c>
      <c r="G14" s="25">
        <f>VLOOKUP(D14,产能分析表5月!D:G,4,0)</f>
        <v>175</v>
      </c>
      <c r="H14" s="25">
        <f t="shared" si="0"/>
        <v>20.5714285714286</v>
      </c>
      <c r="I14" s="22">
        <f>VLOOKUP(D14,产能分析表6月!D:I,6,0)</f>
        <v>16</v>
      </c>
      <c r="J14" s="53">
        <f t="shared" si="1"/>
        <v>15.5069444444444</v>
      </c>
      <c r="K14" s="54">
        <f t="shared" si="2"/>
        <v>1.55069444444444</v>
      </c>
      <c r="L14" s="54"/>
      <c r="M14" s="175">
        <f>VLOOKUP(D14,[1]更新!$B$1:$E$65536,4,0)</f>
        <v>2197.34513274336</v>
      </c>
      <c r="N14" s="133">
        <f t="shared" si="3"/>
        <v>700953.097345133</v>
      </c>
    </row>
    <row r="15" s="92" customFormat="1" ht="20" customHeight="1" spans="1:14">
      <c r="A15" s="106">
        <v>12</v>
      </c>
      <c r="B15" s="22"/>
      <c r="C15" s="107" t="s">
        <v>78</v>
      </c>
      <c r="D15" s="108" t="s">
        <v>79</v>
      </c>
      <c r="E15" s="108" t="s">
        <v>80</v>
      </c>
      <c r="F15" s="110">
        <f>VLOOKUP(D15,'[8]月计划准确率 '!$C$1:$BG$65536,57,0)</f>
        <v>300</v>
      </c>
      <c r="G15" s="25">
        <f>VLOOKUP(D15,产能分析表5月!D:G,4,0)</f>
        <v>175</v>
      </c>
      <c r="H15" s="25">
        <f t="shared" si="0"/>
        <v>20.5714285714286</v>
      </c>
      <c r="I15" s="22">
        <v>16</v>
      </c>
      <c r="J15" s="53">
        <f t="shared" si="1"/>
        <v>14.5833333333333</v>
      </c>
      <c r="K15" s="54">
        <f t="shared" si="2"/>
        <v>1.45833333333333</v>
      </c>
      <c r="L15" s="54"/>
      <c r="M15" s="175">
        <f>VLOOKUP(D15,[1]更新!$B$1:$E$65536,4,0)</f>
        <v>2876.99115044248</v>
      </c>
      <c r="N15" s="133">
        <f t="shared" si="3"/>
        <v>863097.345132743</v>
      </c>
    </row>
    <row r="16" s="92" customFormat="1" ht="20" customHeight="1" spans="1:14">
      <c r="A16" s="106">
        <v>13</v>
      </c>
      <c r="B16" s="22"/>
      <c r="C16" s="107" t="s">
        <v>81</v>
      </c>
      <c r="D16" s="108" t="s">
        <v>82</v>
      </c>
      <c r="E16" s="108" t="s">
        <v>83</v>
      </c>
      <c r="F16" s="110">
        <f>VLOOKUP(D16,'[8]月计划准确率 '!$C$1:$BG$65536,57,0)</f>
        <v>152</v>
      </c>
      <c r="G16" s="25">
        <f>VLOOKUP(D16,产能分析表5月!D:G,4,0)</f>
        <v>175</v>
      </c>
      <c r="H16" s="25">
        <f t="shared" si="0"/>
        <v>20.5714285714286</v>
      </c>
      <c r="I16" s="22">
        <v>16</v>
      </c>
      <c r="J16" s="53">
        <f t="shared" si="1"/>
        <v>7.38888888888889</v>
      </c>
      <c r="K16" s="54">
        <f t="shared" si="2"/>
        <v>0.738888888888889</v>
      </c>
      <c r="L16" s="54"/>
      <c r="M16" s="175">
        <f>VLOOKUP(D16,[1]更新!$B$1:$E$65536,4,0)</f>
        <v>2407.0796460177</v>
      </c>
      <c r="N16" s="133">
        <f t="shared" si="3"/>
        <v>365876.10619469</v>
      </c>
    </row>
    <row r="17" s="92" customFormat="1" ht="20" customHeight="1" spans="1:14">
      <c r="A17" s="106">
        <v>14</v>
      </c>
      <c r="B17" s="22"/>
      <c r="C17" s="107" t="s">
        <v>84</v>
      </c>
      <c r="D17" s="108" t="s">
        <v>85</v>
      </c>
      <c r="E17" s="108" t="s">
        <v>86</v>
      </c>
      <c r="F17" s="110">
        <f>VLOOKUP(D17,'[8]月计划准确率 '!$C$1:$BG$65536,57,0)</f>
        <v>206</v>
      </c>
      <c r="G17" s="25">
        <f>VLOOKUP(D17,产能分析表5月!D:G,4,0)</f>
        <v>175</v>
      </c>
      <c r="H17" s="25">
        <f t="shared" si="0"/>
        <v>20.5714285714286</v>
      </c>
      <c r="I17" s="22">
        <v>16</v>
      </c>
      <c r="J17" s="53">
        <f t="shared" si="1"/>
        <v>10.0138888888889</v>
      </c>
      <c r="K17" s="54">
        <f t="shared" si="2"/>
        <v>1.00138888888889</v>
      </c>
      <c r="L17" s="54"/>
      <c r="M17" s="175">
        <f>VLOOKUP(D17,[1]更新!$B$1:$E$65536,4,0)</f>
        <v>579.646017699115</v>
      </c>
      <c r="N17" s="133">
        <f t="shared" si="3"/>
        <v>119407.079646018</v>
      </c>
    </row>
    <row r="18" s="92" customFormat="1" ht="20" customHeight="1" spans="1:14">
      <c r="A18" s="106">
        <v>15</v>
      </c>
      <c r="B18" s="22"/>
      <c r="C18" s="107" t="s">
        <v>87</v>
      </c>
      <c r="D18" s="108" t="s">
        <v>88</v>
      </c>
      <c r="E18" s="108" t="s">
        <v>89</v>
      </c>
      <c r="F18" s="110">
        <f>VLOOKUP(D18,'[8]月计划准确率 '!$C$1:$BG$65536,57,0)</f>
        <v>51</v>
      </c>
      <c r="G18" s="25">
        <f>VLOOKUP(D18,产能分析表5月!D:G,4,0)</f>
        <v>175</v>
      </c>
      <c r="H18" s="25">
        <f t="shared" si="0"/>
        <v>20.5714285714286</v>
      </c>
      <c r="I18" s="22">
        <v>16</v>
      </c>
      <c r="J18" s="53">
        <f t="shared" si="1"/>
        <v>2.47916666666667</v>
      </c>
      <c r="K18" s="54">
        <f t="shared" si="2"/>
        <v>0.247916666666667</v>
      </c>
      <c r="L18" s="54"/>
      <c r="M18" s="175">
        <f>VLOOKUP(D18,[1]更新!$B$1:$E$65536,4,0)</f>
        <v>2225.66371681416</v>
      </c>
      <c r="N18" s="133">
        <f t="shared" si="3"/>
        <v>113508.849557522</v>
      </c>
    </row>
    <row r="19" s="92" customFormat="1" ht="20" customHeight="1" spans="1:14">
      <c r="A19" s="106">
        <v>16</v>
      </c>
      <c r="B19" s="22"/>
      <c r="C19" s="107" t="s">
        <v>90</v>
      </c>
      <c r="D19" s="108" t="s">
        <v>91</v>
      </c>
      <c r="E19" s="108" t="s">
        <v>92</v>
      </c>
      <c r="F19" s="110">
        <f>VLOOKUP(D19,'[8]月计划准确率 '!$C$1:$BG$65536,57,0)</f>
        <v>3</v>
      </c>
      <c r="G19" s="25">
        <f>VLOOKUP(D19,产能分析表5月!D:G,4,0)</f>
        <v>175</v>
      </c>
      <c r="H19" s="25">
        <f t="shared" si="0"/>
        <v>20.5714285714286</v>
      </c>
      <c r="I19" s="22">
        <v>16</v>
      </c>
      <c r="J19" s="53">
        <f t="shared" si="1"/>
        <v>0.145833333333333</v>
      </c>
      <c r="K19" s="54">
        <f t="shared" si="2"/>
        <v>0.0145833333333333</v>
      </c>
      <c r="L19" s="54"/>
      <c r="M19" s="175">
        <f>VLOOKUP(D19,[1]更新!$B$1:$E$65536,4,0)</f>
        <v>2897.34513274336</v>
      </c>
      <c r="N19" s="133">
        <f t="shared" si="3"/>
        <v>8692.03539823009</v>
      </c>
    </row>
    <row r="20" s="92" customFormat="1" ht="20" customHeight="1" spans="1:14">
      <c r="A20" s="106">
        <v>17</v>
      </c>
      <c r="B20" s="22"/>
      <c r="C20" s="107" t="s">
        <v>93</v>
      </c>
      <c r="D20" s="108" t="s">
        <v>94</v>
      </c>
      <c r="E20" s="108" t="s">
        <v>95</v>
      </c>
      <c r="F20" s="110">
        <f>VLOOKUP(D20,'[8]月计划准确率 '!$C$1:$BG$65536,57,0)</f>
        <v>0</v>
      </c>
      <c r="G20" s="25"/>
      <c r="H20" s="25"/>
      <c r="I20" s="22"/>
      <c r="J20" s="53"/>
      <c r="K20" s="54"/>
      <c r="L20" s="54"/>
      <c r="M20" s="175">
        <f>VLOOKUP(D20,[1]更新!$B$1:$E$65536,4,0)</f>
        <v>768.141592920354</v>
      </c>
      <c r="N20" s="133">
        <f t="shared" si="3"/>
        <v>0</v>
      </c>
    </row>
    <row r="21" s="92" customFormat="1" ht="20" customHeight="1" spans="1:14">
      <c r="A21" s="106">
        <v>18</v>
      </c>
      <c r="B21" s="22"/>
      <c r="C21" s="107" t="s">
        <v>96</v>
      </c>
      <c r="D21" s="108" t="s">
        <v>97</v>
      </c>
      <c r="E21" s="108" t="s">
        <v>98</v>
      </c>
      <c r="F21" s="110">
        <f>VLOOKUP(D21,'[8]月计划准确率 '!$C$1:$BG$65536,57,0)</f>
        <v>0</v>
      </c>
      <c r="G21" s="25"/>
      <c r="H21" s="25"/>
      <c r="I21" s="22"/>
      <c r="J21" s="53"/>
      <c r="K21" s="54"/>
      <c r="L21" s="54"/>
      <c r="M21" s="175">
        <f>VLOOKUP(D21,[1]更新!$B$1:$E$65536,4,0)</f>
        <v>255.929203539823</v>
      </c>
      <c r="N21" s="133">
        <f t="shared" si="3"/>
        <v>0</v>
      </c>
    </row>
    <row r="22" s="92" customFormat="1" ht="20" customHeight="1" spans="1:14">
      <c r="A22" s="106">
        <v>19</v>
      </c>
      <c r="B22" s="22"/>
      <c r="C22" s="107" t="s">
        <v>99</v>
      </c>
      <c r="D22" s="108" t="s">
        <v>100</v>
      </c>
      <c r="E22" s="108" t="s">
        <v>101</v>
      </c>
      <c r="F22" s="110">
        <f>VLOOKUP(D22,'[8]月计划准确率 '!$C$1:$BG$65536,57,0)</f>
        <v>0</v>
      </c>
      <c r="G22" s="25"/>
      <c r="H22" s="25"/>
      <c r="I22" s="22"/>
      <c r="J22" s="53"/>
      <c r="K22" s="54"/>
      <c r="L22" s="54"/>
      <c r="M22" s="175">
        <f>VLOOKUP(D22,[1]更新!$B$1:$E$65536,4,0)</f>
        <v>427.345132743363</v>
      </c>
      <c r="N22" s="133">
        <f t="shared" si="3"/>
        <v>0</v>
      </c>
    </row>
    <row r="23" s="92" customFormat="1" ht="20" customHeight="1" spans="1:14">
      <c r="A23" s="106">
        <v>20</v>
      </c>
      <c r="B23" s="22"/>
      <c r="C23" s="107" t="s">
        <v>102</v>
      </c>
      <c r="D23" s="108" t="s">
        <v>103</v>
      </c>
      <c r="E23" s="108" t="s">
        <v>104</v>
      </c>
      <c r="F23" s="110">
        <f>VLOOKUP(D23,'[8]月计划准确率 '!$C$1:$BG$65536,57,0)</f>
        <v>0</v>
      </c>
      <c r="G23" s="25"/>
      <c r="H23" s="25"/>
      <c r="I23" s="22"/>
      <c r="J23" s="53"/>
      <c r="K23" s="54"/>
      <c r="L23" s="54"/>
      <c r="M23" s="175">
        <f>VLOOKUP(D23,[1]更新!$B$1:$E$65536,4,0)</f>
        <v>134.690265486726</v>
      </c>
      <c r="N23" s="133">
        <f t="shared" si="3"/>
        <v>0</v>
      </c>
    </row>
    <row r="24" s="92" customFormat="1" ht="20" customHeight="1" spans="1:14">
      <c r="A24" s="106">
        <v>21</v>
      </c>
      <c r="B24" s="22"/>
      <c r="C24" s="107" t="s">
        <v>105</v>
      </c>
      <c r="D24" s="108" t="s">
        <v>106</v>
      </c>
      <c r="E24" s="108" t="s">
        <v>107</v>
      </c>
      <c r="F24" s="110">
        <f>VLOOKUP(D24,'[8]月计划准确率 '!$C$1:$BG$65536,57,0)</f>
        <v>0</v>
      </c>
      <c r="G24" s="25"/>
      <c r="H24" s="25"/>
      <c r="I24" s="22"/>
      <c r="J24" s="53"/>
      <c r="K24" s="54"/>
      <c r="L24" s="54"/>
      <c r="M24" s="175">
        <f>VLOOKUP(D24,[1]更新!$B$1:$E$65536,4,0)</f>
        <v>125.840707964602</v>
      </c>
      <c r="N24" s="133">
        <f t="shared" si="3"/>
        <v>0</v>
      </c>
    </row>
    <row r="25" s="92" customFormat="1" ht="20" customHeight="1" spans="1:14">
      <c r="A25" s="106">
        <v>22</v>
      </c>
      <c r="B25" s="22"/>
      <c r="C25" s="107" t="s">
        <v>108</v>
      </c>
      <c r="D25" s="108" t="s">
        <v>109</v>
      </c>
      <c r="E25" s="108" t="s">
        <v>110</v>
      </c>
      <c r="F25" s="110">
        <f>VLOOKUP(D25,'[8]月计划准确率 '!$C$1:$BG$65536,57,0)</f>
        <v>20</v>
      </c>
      <c r="G25" s="25">
        <f>VLOOKUP(D25,产能分析表5月!D:G,4,0)</f>
        <v>102</v>
      </c>
      <c r="H25" s="25">
        <f t="shared" ref="H25:H39" si="4">3600/G25</f>
        <v>35.2941176470588</v>
      </c>
      <c r="I25" s="22">
        <f>VLOOKUP(D25,产能分析表6月!D:I,6,0)</f>
        <v>16</v>
      </c>
      <c r="J25" s="53">
        <f t="shared" ref="J25:J39" si="5">F25/H25</f>
        <v>0.566666666666667</v>
      </c>
      <c r="K25" s="54">
        <f t="shared" ref="K25:K39" si="6">J25/10</f>
        <v>0.0566666666666667</v>
      </c>
      <c r="L25" s="54"/>
      <c r="M25" s="175">
        <f>VLOOKUP(D25,[1]更新!$B$1:$E$65536,4,0)</f>
        <v>1357.52212389381</v>
      </c>
      <c r="N25" s="133">
        <f t="shared" si="3"/>
        <v>27150.4424778761</v>
      </c>
    </row>
    <row r="26" s="92" customFormat="1" ht="20" customHeight="1" spans="1:14">
      <c r="A26" s="106">
        <v>23</v>
      </c>
      <c r="B26" s="22"/>
      <c r="C26" s="107" t="s">
        <v>111</v>
      </c>
      <c r="D26" s="108" t="s">
        <v>112</v>
      </c>
      <c r="E26" s="108" t="s">
        <v>113</v>
      </c>
      <c r="F26" s="110">
        <f>VLOOKUP(D26,'[8]月计划准确率 '!$C$1:$BG$65536,57,0)</f>
        <v>20</v>
      </c>
      <c r="G26" s="25">
        <f>VLOOKUP(D26,产能分析表5月!D:G,4,0)</f>
        <v>102</v>
      </c>
      <c r="H26" s="25">
        <f t="shared" si="4"/>
        <v>35.2941176470588</v>
      </c>
      <c r="I26" s="22">
        <f>VLOOKUP(D26,产能分析表6月!D:I,6,0)</f>
        <v>16</v>
      </c>
      <c r="J26" s="53">
        <f t="shared" si="5"/>
        <v>0.566666666666667</v>
      </c>
      <c r="K26" s="54">
        <f t="shared" si="6"/>
        <v>0.0566666666666667</v>
      </c>
      <c r="L26" s="54"/>
      <c r="M26" s="175">
        <f>VLOOKUP(D26,[1]更新!$B$1:$E$65536,4,0)</f>
        <v>324.247787610619</v>
      </c>
      <c r="N26" s="133">
        <f t="shared" si="3"/>
        <v>6484.95575221239</v>
      </c>
    </row>
    <row r="27" s="92" customFormat="1" ht="20" customHeight="1" spans="1:14">
      <c r="A27" s="106">
        <v>24</v>
      </c>
      <c r="B27" s="22"/>
      <c r="C27" s="112" t="s">
        <v>114</v>
      </c>
      <c r="D27" s="108" t="s">
        <v>115</v>
      </c>
      <c r="E27" s="109" t="s">
        <v>116</v>
      </c>
      <c r="F27" s="110">
        <f>VLOOKUP(D27,'[8]月计划准确率 '!$C$1:$BG$65536,57,0)</f>
        <v>0</v>
      </c>
      <c r="G27" s="25">
        <f>VLOOKUP(D27,产能分析表5月!D:G,4,0)</f>
        <v>60</v>
      </c>
      <c r="H27" s="25">
        <f t="shared" si="4"/>
        <v>60</v>
      </c>
      <c r="I27" s="22">
        <f>VLOOKUP(D27,产能分析表6月!D:I,6,0)</f>
        <v>10</v>
      </c>
      <c r="J27" s="53">
        <f t="shared" si="5"/>
        <v>0</v>
      </c>
      <c r="K27" s="54">
        <f t="shared" si="6"/>
        <v>0</v>
      </c>
      <c r="L27" s="54"/>
      <c r="M27" s="175">
        <f>VLOOKUP(D27,[1]更新!$B$1:$E$65536,4,0)</f>
        <v>393.53982300885</v>
      </c>
      <c r="N27" s="133">
        <f t="shared" si="3"/>
        <v>0</v>
      </c>
    </row>
    <row r="28" s="92" customFormat="1" ht="20" customHeight="1" spans="1:14">
      <c r="A28" s="106">
        <v>25</v>
      </c>
      <c r="B28" s="22"/>
      <c r="C28" s="112" t="s">
        <v>117</v>
      </c>
      <c r="D28" s="108" t="s">
        <v>118</v>
      </c>
      <c r="E28" s="109" t="s">
        <v>119</v>
      </c>
      <c r="F28" s="110">
        <f>VLOOKUP(D28,'[8]月计划准确率 '!$C$1:$BG$65536,57,0)</f>
        <v>25</v>
      </c>
      <c r="G28" s="25">
        <f>VLOOKUP(D28,产能分析表5月!D:G,4,0)</f>
        <v>60</v>
      </c>
      <c r="H28" s="25">
        <f t="shared" si="4"/>
        <v>60</v>
      </c>
      <c r="I28" s="22">
        <f>VLOOKUP(D28,产能分析表6月!D:I,6,0)</f>
        <v>10</v>
      </c>
      <c r="J28" s="53">
        <f t="shared" si="5"/>
        <v>0.416666666666667</v>
      </c>
      <c r="K28" s="54">
        <f t="shared" si="6"/>
        <v>0.0416666666666667</v>
      </c>
      <c r="L28" s="54"/>
      <c r="M28" s="175">
        <f>VLOOKUP(D28,[1]更新!$B$1:$E$65536,4,0)</f>
        <v>416.725663716814</v>
      </c>
      <c r="N28" s="133">
        <f t="shared" si="3"/>
        <v>10418.1415929204</v>
      </c>
    </row>
    <row r="29" s="92" customFormat="1" ht="20" customHeight="1" spans="1:14">
      <c r="A29" s="106">
        <v>26</v>
      </c>
      <c r="B29" s="22"/>
      <c r="C29" s="112" t="s">
        <v>120</v>
      </c>
      <c r="D29" s="108" t="s">
        <v>121</v>
      </c>
      <c r="E29" s="109" t="s">
        <v>122</v>
      </c>
      <c r="F29" s="110">
        <f>VLOOKUP(D29,'[8]月计划准确率 '!$C$1:$BG$65536,57,0)</f>
        <v>0</v>
      </c>
      <c r="G29" s="25">
        <f>VLOOKUP(D29,产能分析表5月!D:G,4,0)</f>
        <v>133.333333333333</v>
      </c>
      <c r="H29" s="25">
        <f t="shared" si="4"/>
        <v>27.0000000000001</v>
      </c>
      <c r="I29" s="22">
        <f>VLOOKUP(D29,产能分析表6月!D:I,6,0)</f>
        <v>10</v>
      </c>
      <c r="J29" s="53">
        <f t="shared" si="5"/>
        <v>0</v>
      </c>
      <c r="K29" s="54">
        <f t="shared" si="6"/>
        <v>0</v>
      </c>
      <c r="L29" s="54"/>
      <c r="M29" s="175">
        <f>VLOOKUP(D29,[1]更新!$B$1:$E$65536,4,0)</f>
        <v>397.87610619469</v>
      </c>
      <c r="N29" s="133">
        <f t="shared" si="3"/>
        <v>0</v>
      </c>
    </row>
    <row r="30" s="92" customFormat="1" ht="20" customHeight="1" spans="1:14">
      <c r="A30" s="106">
        <v>27</v>
      </c>
      <c r="B30" s="22"/>
      <c r="C30" s="112" t="s">
        <v>123</v>
      </c>
      <c r="D30" s="108" t="s">
        <v>124</v>
      </c>
      <c r="E30" s="109" t="s">
        <v>125</v>
      </c>
      <c r="F30" s="110">
        <f>VLOOKUP(D30,'[8]月计划准确率 '!$C$1:$BG$65536,57,0)</f>
        <v>25</v>
      </c>
      <c r="G30" s="25">
        <f>VLOOKUP(D30,产能分析表5月!D:G,4,0)</f>
        <v>133.333333333333</v>
      </c>
      <c r="H30" s="25">
        <f t="shared" si="4"/>
        <v>27.0000000000001</v>
      </c>
      <c r="I30" s="22">
        <f>VLOOKUP(D30,产能分析表6月!D:I,6,0)</f>
        <v>10</v>
      </c>
      <c r="J30" s="53">
        <f t="shared" si="5"/>
        <v>0.925925925925924</v>
      </c>
      <c r="K30" s="54">
        <f t="shared" si="6"/>
        <v>0.0925925925925924</v>
      </c>
      <c r="L30" s="54"/>
      <c r="M30" s="175">
        <f>VLOOKUP(D30,[1]更新!$B$1:$E$65536,4,0)</f>
        <v>424.070796460177</v>
      </c>
      <c r="N30" s="133">
        <f t="shared" si="3"/>
        <v>10601.7699115044</v>
      </c>
    </row>
    <row r="31" s="92" customFormat="1" ht="20" customHeight="1" spans="1:14">
      <c r="A31" s="106">
        <v>28</v>
      </c>
      <c r="B31" s="22"/>
      <c r="C31" s="112" t="s">
        <v>126</v>
      </c>
      <c r="D31" s="108" t="s">
        <v>127</v>
      </c>
      <c r="E31" s="109" t="s">
        <v>128</v>
      </c>
      <c r="F31" s="110">
        <f>VLOOKUP(D31,'[8]月计划准确率 '!$C$1:$BG$65536,57,0)</f>
        <v>645</v>
      </c>
      <c r="G31" s="25">
        <f>VLOOKUP(D31,产能分析表5月!D:G,4,0)</f>
        <v>133.333333333333</v>
      </c>
      <c r="H31" s="25">
        <f t="shared" si="4"/>
        <v>27.0000000000001</v>
      </c>
      <c r="I31" s="22">
        <f>VLOOKUP(D31,产能分析表6月!D:I,6,0)</f>
        <v>10</v>
      </c>
      <c r="J31" s="53">
        <f t="shared" si="5"/>
        <v>23.8888888888888</v>
      </c>
      <c r="K31" s="54">
        <f t="shared" si="6"/>
        <v>2.38888888888888</v>
      </c>
      <c r="L31" s="54"/>
      <c r="M31" s="175">
        <f>VLOOKUP(D31,[1]更新!$B$1:$E$65536,4,0)</f>
        <v>428.495575221239</v>
      </c>
      <c r="N31" s="133">
        <f t="shared" si="3"/>
        <v>276379.646017699</v>
      </c>
    </row>
    <row r="32" s="92" customFormat="1" ht="20" customHeight="1" spans="1:14">
      <c r="A32" s="106">
        <v>29</v>
      </c>
      <c r="B32" s="22"/>
      <c r="C32" s="112" t="s">
        <v>129</v>
      </c>
      <c r="D32" s="108" t="s">
        <v>130</v>
      </c>
      <c r="E32" s="109" t="s">
        <v>131</v>
      </c>
      <c r="F32" s="110">
        <f>VLOOKUP(D32,'[8]月计划准确率 '!$C$1:$BG$65536,57,0)</f>
        <v>645</v>
      </c>
      <c r="G32" s="25">
        <f>VLOOKUP(D32,产能分析表5月!D:G,4,0)</f>
        <v>60</v>
      </c>
      <c r="H32" s="25">
        <f t="shared" si="4"/>
        <v>60</v>
      </c>
      <c r="I32" s="22">
        <f>VLOOKUP(D32,产能分析表6月!D:I,6,0)</f>
        <v>10</v>
      </c>
      <c r="J32" s="53">
        <f t="shared" si="5"/>
        <v>10.75</v>
      </c>
      <c r="K32" s="54">
        <f t="shared" si="6"/>
        <v>1.075</v>
      </c>
      <c r="L32" s="54"/>
      <c r="M32" s="175">
        <f>VLOOKUP(D32,[1]更新!$B$1:$E$65536,4,0)</f>
        <v>448.672566371681</v>
      </c>
      <c r="N32" s="133">
        <f t="shared" si="3"/>
        <v>289393.805309735</v>
      </c>
    </row>
    <row r="33" s="92" customFormat="1" ht="20" customHeight="1" spans="1:14">
      <c r="A33" s="106">
        <v>30</v>
      </c>
      <c r="B33" s="22"/>
      <c r="C33" s="112" t="s">
        <v>132</v>
      </c>
      <c r="D33" s="108" t="s">
        <v>133</v>
      </c>
      <c r="E33" s="109" t="s">
        <v>134</v>
      </c>
      <c r="F33" s="110">
        <f>VLOOKUP(D33,'[8]月计划准确率 '!$C$1:$BG$65536,57,0)</f>
        <v>888</v>
      </c>
      <c r="G33" s="25">
        <f>VLOOKUP(D33,产能分析表5月!D:G,4,0)</f>
        <v>133.333333333333</v>
      </c>
      <c r="H33" s="25">
        <f t="shared" si="4"/>
        <v>27.0000000000001</v>
      </c>
      <c r="I33" s="22">
        <f>VLOOKUP(D33,产能分析表6月!D:I,6,0)</f>
        <v>10</v>
      </c>
      <c r="J33" s="53">
        <f t="shared" si="5"/>
        <v>32.8888888888888</v>
      </c>
      <c r="K33" s="54">
        <f t="shared" si="6"/>
        <v>3.28888888888888</v>
      </c>
      <c r="L33" s="54"/>
      <c r="M33" s="175">
        <f>VLOOKUP(D33,[1]更新!$B$1:$E$65536,4,0)</f>
        <v>340.088495575221</v>
      </c>
      <c r="N33" s="133">
        <f t="shared" si="3"/>
        <v>301998.584070796</v>
      </c>
    </row>
    <row r="34" s="92" customFormat="1" ht="20" customHeight="1" spans="1:14">
      <c r="A34" s="106">
        <v>31</v>
      </c>
      <c r="B34" s="22"/>
      <c r="C34" s="112" t="s">
        <v>135</v>
      </c>
      <c r="D34" s="108" t="s">
        <v>136</v>
      </c>
      <c r="E34" s="109" t="s">
        <v>137</v>
      </c>
      <c r="F34" s="110">
        <f>VLOOKUP(D34,'[8]月计划准确率 '!$C$1:$BG$65536,57,0)</f>
        <v>916</v>
      </c>
      <c r="G34" s="25">
        <f>VLOOKUP(D34,产能分析表5月!D:G,4,0)</f>
        <v>60</v>
      </c>
      <c r="H34" s="25">
        <f t="shared" si="4"/>
        <v>60</v>
      </c>
      <c r="I34" s="22">
        <f>VLOOKUP(D34,产能分析表6月!D:I,6,0)</f>
        <v>10</v>
      </c>
      <c r="J34" s="53">
        <f t="shared" si="5"/>
        <v>15.2666666666667</v>
      </c>
      <c r="K34" s="54">
        <f t="shared" si="6"/>
        <v>1.52666666666667</v>
      </c>
      <c r="L34" s="54"/>
      <c r="M34" s="175">
        <f>VLOOKUP(D34,[1]更新!$B$1:$E$65536,4,0)</f>
        <v>386.548672566372</v>
      </c>
      <c r="N34" s="133">
        <f t="shared" si="3"/>
        <v>354078.584070796</v>
      </c>
    </row>
    <row r="35" s="92" customFormat="1" ht="20" customHeight="1" spans="1:14">
      <c r="A35" s="106">
        <v>32</v>
      </c>
      <c r="B35" s="22"/>
      <c r="C35" s="114" t="s">
        <v>138</v>
      </c>
      <c r="D35" s="115" t="s">
        <v>139</v>
      </c>
      <c r="E35" s="109" t="s">
        <v>140</v>
      </c>
      <c r="F35" s="110">
        <f>VLOOKUP(D35,'[8]月计划准确率 '!$C$1:$BG$65536,57,0)</f>
        <v>47</v>
      </c>
      <c r="G35" s="25">
        <f>VLOOKUP(D35,产能分析表5月!D:G,4,0)</f>
        <v>60</v>
      </c>
      <c r="H35" s="25">
        <f t="shared" si="4"/>
        <v>60</v>
      </c>
      <c r="I35" s="22">
        <f>VLOOKUP(D35,产能分析表6月!D:I,6,0)</f>
        <v>10</v>
      </c>
      <c r="J35" s="53">
        <f t="shared" si="5"/>
        <v>0.783333333333333</v>
      </c>
      <c r="K35" s="54">
        <f t="shared" si="6"/>
        <v>0.0783333333333333</v>
      </c>
      <c r="L35" s="25"/>
      <c r="M35" s="175">
        <v>159.91</v>
      </c>
      <c r="N35" s="133">
        <f t="shared" si="3"/>
        <v>7515.77</v>
      </c>
    </row>
    <row r="36" s="92" customFormat="1" ht="20" customHeight="1" spans="1:14">
      <c r="A36" s="106">
        <v>33</v>
      </c>
      <c r="B36" s="22"/>
      <c r="C36" s="114" t="s">
        <v>141</v>
      </c>
      <c r="D36" s="115" t="s">
        <v>142</v>
      </c>
      <c r="E36" s="109" t="s">
        <v>143</v>
      </c>
      <c r="F36" s="110">
        <f>VLOOKUP(D36,'[8]月计划准确率 '!$C$1:$BG$65536,57,0)</f>
        <v>872</v>
      </c>
      <c r="G36" s="25">
        <f>VLOOKUP(D36,产能分析表5月!D:G,4,0)</f>
        <v>133.333333333333</v>
      </c>
      <c r="H36" s="25">
        <f t="shared" si="4"/>
        <v>27.0000000000001</v>
      </c>
      <c r="I36" s="22">
        <f>VLOOKUP(D36,产能分析表6月!D:I,6,0)</f>
        <v>10</v>
      </c>
      <c r="J36" s="53">
        <f t="shared" si="5"/>
        <v>32.2962962962962</v>
      </c>
      <c r="K36" s="54">
        <f t="shared" si="6"/>
        <v>3.22962962962962</v>
      </c>
      <c r="L36" s="25"/>
      <c r="M36" s="175">
        <f>VLOOKUP(D36,[1]更新!$B$1:$E$65536,4,0)</f>
        <v>416.194690265487</v>
      </c>
      <c r="N36" s="133">
        <f t="shared" si="3"/>
        <v>362921.769911504</v>
      </c>
    </row>
    <row r="37" s="92" customFormat="1" ht="20" customHeight="1" spans="1:14">
      <c r="A37" s="106">
        <v>34</v>
      </c>
      <c r="B37" s="22"/>
      <c r="C37" s="112" t="s">
        <v>144</v>
      </c>
      <c r="D37" s="108" t="s">
        <v>145</v>
      </c>
      <c r="E37" s="109" t="s">
        <v>146</v>
      </c>
      <c r="F37" s="110">
        <f>VLOOKUP(D37,'[8]月计划准确率 '!$C$1:$BG$65536,57,0)</f>
        <v>384</v>
      </c>
      <c r="G37" s="25">
        <f>VLOOKUP(D37,产能分析表5月!D:G,4,0)</f>
        <v>133.333333333333</v>
      </c>
      <c r="H37" s="25">
        <f t="shared" si="4"/>
        <v>27.0000000000001</v>
      </c>
      <c r="I37" s="22">
        <f>VLOOKUP(D37,产能分析表6月!D:I,6,0)</f>
        <v>10</v>
      </c>
      <c r="J37" s="53">
        <f t="shared" si="5"/>
        <v>14.2222222222222</v>
      </c>
      <c r="K37" s="54">
        <f t="shared" si="6"/>
        <v>1.42222222222222</v>
      </c>
      <c r="L37" s="25"/>
      <c r="M37" s="175">
        <f>VLOOKUP(D37,[1]更新!$B$1:$E$65536,4,0)</f>
        <v>416.991150442478</v>
      </c>
      <c r="N37" s="133">
        <f t="shared" si="3"/>
        <v>160124.601769912</v>
      </c>
    </row>
    <row r="38" s="92" customFormat="1" ht="20" customHeight="1" spans="1:14">
      <c r="A38" s="106">
        <v>35</v>
      </c>
      <c r="B38" s="22"/>
      <c r="C38" s="112" t="s">
        <v>147</v>
      </c>
      <c r="D38" s="108" t="s">
        <v>148</v>
      </c>
      <c r="E38" s="109" t="s">
        <v>149</v>
      </c>
      <c r="F38" s="110">
        <f>VLOOKUP(D38,'[8]月计划准确率 '!$C$1:$BG$65536,57,0)</f>
        <v>0</v>
      </c>
      <c r="G38" s="25">
        <f>VLOOKUP(D38,产能分析表5月!D:G,4,0)</f>
        <v>60</v>
      </c>
      <c r="H38" s="25">
        <f t="shared" si="4"/>
        <v>60</v>
      </c>
      <c r="I38" s="22">
        <f>VLOOKUP(D38,产能分析表6月!D:I,6,0)</f>
        <v>10</v>
      </c>
      <c r="J38" s="53">
        <f t="shared" si="5"/>
        <v>0</v>
      </c>
      <c r="K38" s="54">
        <f t="shared" si="6"/>
        <v>0</v>
      </c>
      <c r="L38" s="25"/>
      <c r="M38" s="175">
        <f>VLOOKUP(D38,[1]更新!$B$1:$E$65536,4,0)</f>
        <v>165.309734513274</v>
      </c>
      <c r="N38" s="133">
        <f t="shared" si="3"/>
        <v>0</v>
      </c>
    </row>
    <row r="39" s="92" customFormat="1" ht="20" customHeight="1" spans="1:14">
      <c r="A39" s="106">
        <v>36</v>
      </c>
      <c r="B39" s="22"/>
      <c r="C39" s="112" t="s">
        <v>150</v>
      </c>
      <c r="D39" s="108" t="s">
        <v>151</v>
      </c>
      <c r="E39" s="109" t="s">
        <v>152</v>
      </c>
      <c r="F39" s="110">
        <f>VLOOKUP(D39,'[8]月计划准确率 '!$C$1:$BG$65536,57,0)</f>
        <v>0</v>
      </c>
      <c r="G39" s="25">
        <f>VLOOKUP(D39,产能分析表5月!D:G,4,0)</f>
        <v>60</v>
      </c>
      <c r="H39" s="25">
        <f t="shared" si="4"/>
        <v>60</v>
      </c>
      <c r="I39" s="22">
        <f>VLOOKUP(D39,产能分析表6月!D:I,6,0)</f>
        <v>10</v>
      </c>
      <c r="J39" s="53">
        <f t="shared" si="5"/>
        <v>0</v>
      </c>
      <c r="K39" s="54">
        <f t="shared" si="6"/>
        <v>0</v>
      </c>
      <c r="L39" s="25"/>
      <c r="M39" s="175">
        <f>VLOOKUP(D39,[1]更新!$B$1:$E$65536,4,0)</f>
        <v>102.566371681416</v>
      </c>
      <c r="N39" s="133">
        <f t="shared" si="3"/>
        <v>0</v>
      </c>
    </row>
    <row r="40" s="92" customFormat="1" ht="20" customHeight="1" spans="1:14">
      <c r="A40" s="106">
        <v>37</v>
      </c>
      <c r="B40" s="22"/>
      <c r="C40" s="112" t="s">
        <v>153</v>
      </c>
      <c r="D40" s="108" t="s">
        <v>154</v>
      </c>
      <c r="E40" s="109" t="s">
        <v>155</v>
      </c>
      <c r="F40" s="110">
        <f>VLOOKUP(D40,'[8]月计划准确率 '!$C$1:$BG$65536,57,0)</f>
        <v>2512</v>
      </c>
      <c r="G40" s="25">
        <f>VLOOKUP(D40,产能分析表5月!D:G,4,0)</f>
        <v>0</v>
      </c>
      <c r="H40" s="25"/>
      <c r="I40" s="22">
        <f>VLOOKUP(D40,产能分析表6月!D:I,6,0)</f>
        <v>0</v>
      </c>
      <c r="J40" s="53"/>
      <c r="K40" s="54"/>
      <c r="L40" s="25"/>
      <c r="M40" s="175"/>
      <c r="N40" s="133">
        <f t="shared" si="3"/>
        <v>0</v>
      </c>
    </row>
    <row r="41" s="92" customFormat="1" ht="20" customHeight="1" spans="1:14">
      <c r="A41" s="106">
        <v>38</v>
      </c>
      <c r="B41" s="22"/>
      <c r="C41" s="112" t="s">
        <v>156</v>
      </c>
      <c r="D41" s="108" t="s">
        <v>157</v>
      </c>
      <c r="E41" s="109" t="s">
        <v>158</v>
      </c>
      <c r="F41" s="110">
        <f>VLOOKUP(D41,'[8]月计划准确率 '!$C$1:$BG$65536,57,0)</f>
        <v>7787</v>
      </c>
      <c r="G41" s="25">
        <f>VLOOKUP(D41,产能分析表5月!D:G,4,0)</f>
        <v>0</v>
      </c>
      <c r="H41" s="25"/>
      <c r="I41" s="22">
        <f>VLOOKUP(D41,产能分析表6月!D:I,6,0)</f>
        <v>0</v>
      </c>
      <c r="J41" s="53"/>
      <c r="K41" s="54"/>
      <c r="L41" s="25"/>
      <c r="M41" s="175"/>
      <c r="N41" s="133">
        <f t="shared" si="3"/>
        <v>0</v>
      </c>
    </row>
    <row r="42" s="92" customFormat="1" ht="20" customHeight="1" spans="1:14">
      <c r="A42" s="106">
        <v>39</v>
      </c>
      <c r="B42" s="22"/>
      <c r="C42" s="112" t="s">
        <v>159</v>
      </c>
      <c r="D42" s="108" t="s">
        <v>160</v>
      </c>
      <c r="E42" s="109" t="s">
        <v>161</v>
      </c>
      <c r="F42" s="110">
        <f>VLOOKUP(D42,'[8]月计划准确率 '!$C$1:$BG$65536,57,0)</f>
        <v>5815</v>
      </c>
      <c r="G42" s="25">
        <f>VLOOKUP(D42,产能分析表5月!D:G,4,0)</f>
        <v>0</v>
      </c>
      <c r="H42" s="25"/>
      <c r="I42" s="22">
        <f>VLOOKUP(D42,产能分析表6月!D:I,6,0)</f>
        <v>0</v>
      </c>
      <c r="J42" s="53"/>
      <c r="K42" s="54"/>
      <c r="L42" s="25"/>
      <c r="M42" s="175"/>
      <c r="N42" s="133">
        <f t="shared" si="3"/>
        <v>0</v>
      </c>
    </row>
    <row r="43" s="92" customFormat="1" ht="20" customHeight="1" spans="1:14">
      <c r="A43" s="106">
        <v>40</v>
      </c>
      <c r="B43" s="22"/>
      <c r="C43" s="112" t="s">
        <v>162</v>
      </c>
      <c r="D43" s="108" t="s">
        <v>163</v>
      </c>
      <c r="E43" s="109" t="s">
        <v>164</v>
      </c>
      <c r="F43" s="110">
        <f>VLOOKUP(D43,'[8]月计划准确率 '!$C$1:$BG$65536,57,0)</f>
        <v>384</v>
      </c>
      <c r="G43" s="25">
        <f>VLOOKUP(D43,产能分析表5月!D:G,4,0)</f>
        <v>0</v>
      </c>
      <c r="H43" s="25"/>
      <c r="I43" s="22">
        <f>VLOOKUP(D43,产能分析表6月!D:I,6,0)</f>
        <v>0</v>
      </c>
      <c r="J43" s="53"/>
      <c r="K43" s="54"/>
      <c r="L43" s="25"/>
      <c r="M43" s="175"/>
      <c r="N43" s="133">
        <f t="shared" si="3"/>
        <v>0</v>
      </c>
    </row>
    <row r="44" s="92" customFormat="1" ht="20" customHeight="1" spans="1:14">
      <c r="A44" s="106">
        <v>41</v>
      </c>
      <c r="B44" s="22"/>
      <c r="C44" s="112" t="s">
        <v>165</v>
      </c>
      <c r="D44" s="108" t="s">
        <v>166</v>
      </c>
      <c r="E44" s="109" t="s">
        <v>167</v>
      </c>
      <c r="F44" s="110">
        <f>VLOOKUP(D44,'[8]月计划准确率 '!$C$1:$BG$65536,57,0)</f>
        <v>384</v>
      </c>
      <c r="G44" s="25">
        <f>VLOOKUP(D44,产能分析表5月!D:G,4,0)</f>
        <v>0</v>
      </c>
      <c r="H44" s="25"/>
      <c r="I44" s="22">
        <f>VLOOKUP(D44,产能分析表6月!D:I,6,0)</f>
        <v>0</v>
      </c>
      <c r="J44" s="53"/>
      <c r="K44" s="54"/>
      <c r="L44" s="25"/>
      <c r="M44" s="175"/>
      <c r="N44" s="133">
        <f t="shared" si="3"/>
        <v>0</v>
      </c>
    </row>
    <row r="45" s="92" customFormat="1" ht="20" customHeight="1" spans="1:14">
      <c r="A45" s="106">
        <v>42</v>
      </c>
      <c r="B45" s="22"/>
      <c r="C45" s="112" t="s">
        <v>168</v>
      </c>
      <c r="D45" s="108" t="s">
        <v>169</v>
      </c>
      <c r="E45" s="109" t="s">
        <v>170</v>
      </c>
      <c r="F45" s="110">
        <f>VLOOKUP(D45,'[8]月计划准确率 '!$C$1:$BG$65536,57,0)</f>
        <v>872</v>
      </c>
      <c r="G45" s="25">
        <f>VLOOKUP(D45,产能分析表5月!D:G,4,0)</f>
        <v>0</v>
      </c>
      <c r="H45" s="25"/>
      <c r="I45" s="22">
        <f>VLOOKUP(D45,产能分析表6月!D:I,6,0)</f>
        <v>0</v>
      </c>
      <c r="J45" s="53"/>
      <c r="K45" s="54"/>
      <c r="L45" s="25"/>
      <c r="M45" s="175"/>
      <c r="N45" s="133">
        <f t="shared" si="3"/>
        <v>0</v>
      </c>
    </row>
    <row r="46" s="92" customFormat="1" ht="20" customHeight="1" spans="1:14">
      <c r="A46" s="106">
        <v>43</v>
      </c>
      <c r="B46" s="22"/>
      <c r="C46" s="112" t="s">
        <v>171</v>
      </c>
      <c r="D46" s="108" t="s">
        <v>172</v>
      </c>
      <c r="E46" s="109" t="s">
        <v>173</v>
      </c>
      <c r="F46" s="110">
        <f>VLOOKUP(D46,'[8]月计划准确率 '!$C$1:$BG$65536,57,0)</f>
        <v>872</v>
      </c>
      <c r="G46" s="25">
        <f>VLOOKUP(D46,产能分析表5月!D:G,4,0)</f>
        <v>0</v>
      </c>
      <c r="H46" s="25"/>
      <c r="I46" s="22">
        <f>VLOOKUP(D46,产能分析表6月!D:I,6,0)</f>
        <v>0</v>
      </c>
      <c r="J46" s="53"/>
      <c r="K46" s="54"/>
      <c r="L46" s="25"/>
      <c r="M46" s="175"/>
      <c r="N46" s="133">
        <f t="shared" si="3"/>
        <v>0</v>
      </c>
    </row>
    <row r="47" s="92" customFormat="1" ht="20" customHeight="1" spans="1:14">
      <c r="A47" s="106">
        <v>44</v>
      </c>
      <c r="B47" s="22"/>
      <c r="C47" s="112" t="s">
        <v>174</v>
      </c>
      <c r="D47" s="108" t="s">
        <v>175</v>
      </c>
      <c r="E47" s="109" t="s">
        <v>176</v>
      </c>
      <c r="F47" s="110">
        <f>VLOOKUP(D47,'[8]月计划准确率 '!$C$1:$BG$65536,57,0)</f>
        <v>1</v>
      </c>
      <c r="G47" s="25">
        <v>60</v>
      </c>
      <c r="H47" s="25">
        <f t="shared" ref="H47:H49" si="7">3600/G47</f>
        <v>60</v>
      </c>
      <c r="I47" s="22">
        <v>10</v>
      </c>
      <c r="J47" s="53">
        <f t="shared" ref="J47:J49" si="8">F47/H47</f>
        <v>0.0166666666666667</v>
      </c>
      <c r="K47" s="54">
        <f t="shared" ref="K47:K49" si="9">J47/10</f>
        <v>0.00166666666666667</v>
      </c>
      <c r="L47" s="25"/>
      <c r="M47" s="290">
        <v>408.58407079646</v>
      </c>
      <c r="N47" s="133">
        <f t="shared" si="3"/>
        <v>408.58407079646</v>
      </c>
    </row>
    <row r="48" s="92" customFormat="1" ht="20" customHeight="1" spans="1:14">
      <c r="A48" s="106">
        <v>45</v>
      </c>
      <c r="B48" s="22"/>
      <c r="C48" s="112" t="s">
        <v>177</v>
      </c>
      <c r="D48" s="108" t="s">
        <v>178</v>
      </c>
      <c r="E48" s="109" t="s">
        <v>179</v>
      </c>
      <c r="F48" s="110">
        <f>VLOOKUP(D48,'[8]月计划准确率 '!$C$1:$BG$65536,57,0)</f>
        <v>1</v>
      </c>
      <c r="G48" s="25">
        <v>133</v>
      </c>
      <c r="H48" s="25">
        <f t="shared" si="7"/>
        <v>27.0676691729323</v>
      </c>
      <c r="I48" s="22">
        <v>10</v>
      </c>
      <c r="J48" s="53">
        <f t="shared" si="8"/>
        <v>0.0369444444444444</v>
      </c>
      <c r="K48" s="54">
        <f t="shared" si="9"/>
        <v>0.00369444444444444</v>
      </c>
      <c r="L48" s="25"/>
      <c r="M48" s="290">
        <v>401.061946902655</v>
      </c>
      <c r="N48" s="133">
        <f t="shared" si="3"/>
        <v>401.061946902655</v>
      </c>
    </row>
    <row r="49" s="92" customFormat="1" ht="20" customHeight="1" spans="1:14">
      <c r="A49" s="106">
        <v>46</v>
      </c>
      <c r="B49" s="22"/>
      <c r="C49" s="112" t="s">
        <v>180</v>
      </c>
      <c r="D49" s="108" t="s">
        <v>181</v>
      </c>
      <c r="E49" s="109" t="s">
        <v>182</v>
      </c>
      <c r="F49" s="110">
        <f>VLOOKUP(D49,'[8]月计划准确率 '!$C$1:$BG$65536,57,0)</f>
        <v>14</v>
      </c>
      <c r="G49" s="25">
        <v>60</v>
      </c>
      <c r="H49" s="25">
        <f t="shared" si="7"/>
        <v>60</v>
      </c>
      <c r="I49" s="22">
        <v>10</v>
      </c>
      <c r="J49" s="53">
        <f t="shared" si="8"/>
        <v>0.233333333333333</v>
      </c>
      <c r="K49" s="54">
        <f t="shared" si="9"/>
        <v>0.0233333333333333</v>
      </c>
      <c r="L49" s="25"/>
      <c r="M49" s="290">
        <v>214.070796460177</v>
      </c>
      <c r="N49" s="133">
        <f t="shared" si="3"/>
        <v>2996.99115044248</v>
      </c>
    </row>
    <row r="50" s="92" customFormat="1" ht="20" customHeight="1" spans="1:14">
      <c r="A50" s="106">
        <v>47</v>
      </c>
      <c r="B50" s="22"/>
      <c r="C50" s="112"/>
      <c r="D50" s="108"/>
      <c r="E50" s="109"/>
      <c r="F50" s="110"/>
      <c r="G50" s="25"/>
      <c r="H50" s="25"/>
      <c r="I50" s="22"/>
      <c r="J50" s="22"/>
      <c r="K50" s="25"/>
      <c r="L50" s="25"/>
      <c r="M50" s="175"/>
      <c r="N50" s="133"/>
    </row>
    <row r="51" s="92" customFormat="1" ht="20" customHeight="1" spans="1:14">
      <c r="A51" s="106">
        <v>48</v>
      </c>
      <c r="B51" s="22"/>
      <c r="C51" s="112"/>
      <c r="D51" s="108"/>
      <c r="E51" s="109"/>
      <c r="F51" s="110"/>
      <c r="G51" s="25"/>
      <c r="H51" s="25"/>
      <c r="I51" s="22"/>
      <c r="J51" s="22"/>
      <c r="K51" s="25"/>
      <c r="L51" s="25"/>
      <c r="M51" s="175"/>
      <c r="N51" s="133"/>
    </row>
    <row r="52" s="92" customFormat="1" ht="20" customHeight="1" spans="1:14">
      <c r="A52" s="106">
        <v>49</v>
      </c>
      <c r="B52" s="22"/>
      <c r="C52" s="112"/>
      <c r="D52" s="108"/>
      <c r="E52" s="109"/>
      <c r="F52" s="110"/>
      <c r="G52" s="25"/>
      <c r="H52" s="25"/>
      <c r="I52" s="22"/>
      <c r="J52" s="22"/>
      <c r="K52" s="25"/>
      <c r="L52" s="25"/>
      <c r="M52" s="175"/>
      <c r="N52" s="133"/>
    </row>
    <row r="53" s="92" customFormat="1" ht="20" customHeight="1" spans="1:14">
      <c r="A53" s="106">
        <v>50</v>
      </c>
      <c r="B53" s="22"/>
      <c r="C53" s="112"/>
      <c r="D53" s="108"/>
      <c r="E53" s="109"/>
      <c r="F53" s="110"/>
      <c r="G53" s="25"/>
      <c r="H53" s="25"/>
      <c r="I53" s="22"/>
      <c r="J53" s="22"/>
      <c r="K53" s="25"/>
      <c r="L53" s="25"/>
      <c r="M53" s="175"/>
      <c r="N53" s="133"/>
    </row>
    <row r="54" s="92" customFormat="1" ht="30" customHeight="1" spans="1:14">
      <c r="A54" s="31" t="s">
        <v>183</v>
      </c>
      <c r="B54" s="32"/>
      <c r="C54" s="32"/>
      <c r="D54" s="32"/>
      <c r="E54" s="33"/>
      <c r="F54" s="34">
        <f t="shared" ref="F54:K54" si="10">SUM(F4:F53)</f>
        <v>30265</v>
      </c>
      <c r="G54" s="34"/>
      <c r="H54" s="34"/>
      <c r="I54" s="34"/>
      <c r="J54" s="60">
        <f t="shared" si="10"/>
        <v>342.271388888889</v>
      </c>
      <c r="K54" s="60">
        <f t="shared" si="10"/>
        <v>34.2271388888889</v>
      </c>
      <c r="L54" s="34"/>
      <c r="M54" s="291">
        <f>SUM(M4:M53)</f>
        <v>33862.1223893805</v>
      </c>
      <c r="N54" s="138">
        <f>SUM(N4:N53)</f>
        <v>8677601.96469026</v>
      </c>
    </row>
    <row r="55" s="92" customFormat="1" ht="10" customHeight="1" spans="1:14">
      <c r="A55" s="42"/>
      <c r="B55" s="36"/>
      <c r="C55" s="37"/>
      <c r="D55" s="38"/>
      <c r="E55" s="38"/>
      <c r="F55" s="39"/>
      <c r="G55" s="39"/>
      <c r="H55" s="39"/>
      <c r="I55" s="39"/>
      <c r="J55" s="39"/>
      <c r="K55" s="39"/>
      <c r="L55" s="39"/>
      <c r="M55" s="139"/>
      <c r="N55" s="140"/>
    </row>
    <row r="56" s="92" customFormat="1" ht="20" customHeight="1" spans="1:14">
      <c r="A56" s="101">
        <v>1</v>
      </c>
      <c r="B56" s="17" t="s">
        <v>184</v>
      </c>
      <c r="C56" s="40" t="s">
        <v>185</v>
      </c>
      <c r="D56" s="19" t="s">
        <v>186</v>
      </c>
      <c r="E56" s="19"/>
      <c r="F56" s="281">
        <v>1456</v>
      </c>
      <c r="G56" s="20">
        <v>350</v>
      </c>
      <c r="H56" s="20">
        <f>3600/G56</f>
        <v>10.2857142857143</v>
      </c>
      <c r="I56" s="20">
        <v>11</v>
      </c>
      <c r="J56" s="50">
        <f>F56/H56</f>
        <v>141.555555555556</v>
      </c>
      <c r="K56" s="51">
        <f>J56/10</f>
        <v>14.1555555555556</v>
      </c>
      <c r="L56" s="20"/>
      <c r="M56" s="289">
        <v>472.88</v>
      </c>
      <c r="N56" s="142">
        <f>F56*M56</f>
        <v>688513.28</v>
      </c>
    </row>
    <row r="57" s="92" customFormat="1" ht="20" customHeight="1" spans="1:14">
      <c r="A57" s="106">
        <v>2</v>
      </c>
      <c r="B57" s="22"/>
      <c r="C57" s="23" t="s">
        <v>187</v>
      </c>
      <c r="D57" s="24" t="s">
        <v>188</v>
      </c>
      <c r="E57" s="24"/>
      <c r="F57" s="282">
        <v>1456</v>
      </c>
      <c r="G57" s="25"/>
      <c r="H57" s="25"/>
      <c r="I57" s="25"/>
      <c r="J57" s="53"/>
      <c r="K57" s="54"/>
      <c r="L57" s="25"/>
      <c r="M57" s="175">
        <v>740.24</v>
      </c>
      <c r="N57" s="133">
        <f>F57*M57</f>
        <v>1077789.44</v>
      </c>
    </row>
    <row r="58" s="92" customFormat="1" ht="20" customHeight="1" spans="1:14">
      <c r="A58" s="106">
        <v>3</v>
      </c>
      <c r="B58" s="22"/>
      <c r="C58" s="283" t="s">
        <v>542</v>
      </c>
      <c r="D58" s="284" t="s">
        <v>543</v>
      </c>
      <c r="E58" s="284" t="s">
        <v>544</v>
      </c>
      <c r="F58" s="282">
        <v>750</v>
      </c>
      <c r="G58" s="25">
        <v>350</v>
      </c>
      <c r="H58" s="25">
        <f>3600/G58</f>
        <v>10.2857142857143</v>
      </c>
      <c r="I58" s="25">
        <v>11</v>
      </c>
      <c r="J58" s="53">
        <f>F58/H58</f>
        <v>72.9166666666667</v>
      </c>
      <c r="K58" s="54">
        <f>J58/10</f>
        <v>7.29166666666667</v>
      </c>
      <c r="L58" s="25"/>
      <c r="M58" s="175"/>
      <c r="N58" s="133"/>
    </row>
    <row r="59" s="92" customFormat="1" ht="20" customHeight="1" spans="1:14">
      <c r="A59" s="106">
        <v>4</v>
      </c>
      <c r="B59" s="22"/>
      <c r="C59" s="283" t="s">
        <v>545</v>
      </c>
      <c r="D59" s="284" t="s">
        <v>546</v>
      </c>
      <c r="E59" s="284" t="s">
        <v>547</v>
      </c>
      <c r="F59" s="282">
        <v>750</v>
      </c>
      <c r="G59" s="25"/>
      <c r="H59" s="25"/>
      <c r="I59" s="25"/>
      <c r="J59" s="53"/>
      <c r="K59" s="54"/>
      <c r="L59" s="25"/>
      <c r="M59" s="175"/>
      <c r="N59" s="133"/>
    </row>
    <row r="60" s="92" customFormat="1" ht="20" customHeight="1" spans="1:14">
      <c r="A60" s="106">
        <v>5</v>
      </c>
      <c r="B60" s="22"/>
      <c r="C60" s="23" t="s">
        <v>189</v>
      </c>
      <c r="D60" s="24" t="s">
        <v>190</v>
      </c>
      <c r="E60" s="24"/>
      <c r="F60" s="282">
        <v>50</v>
      </c>
      <c r="G60" s="25">
        <v>370</v>
      </c>
      <c r="H60" s="25">
        <f>3600/G60</f>
        <v>9.72972972972973</v>
      </c>
      <c r="I60" s="25">
        <v>11</v>
      </c>
      <c r="J60" s="53">
        <f>F60/H60</f>
        <v>5.13888888888889</v>
      </c>
      <c r="K60" s="54">
        <f>J60/10</f>
        <v>0.513888888888889</v>
      </c>
      <c r="L60" s="25"/>
      <c r="M60" s="113">
        <v>548.24</v>
      </c>
      <c r="N60" s="133">
        <f>F60*M60</f>
        <v>27412</v>
      </c>
    </row>
    <row r="61" ht="30" customHeight="1" spans="1:14">
      <c r="A61" s="272" t="s">
        <v>183</v>
      </c>
      <c r="B61" s="70"/>
      <c r="C61" s="70"/>
      <c r="D61" s="70"/>
      <c r="E61" s="70"/>
      <c r="F61" s="34">
        <f>SUM(F56:F60)</f>
        <v>4462</v>
      </c>
      <c r="G61" s="34"/>
      <c r="H61" s="34"/>
      <c r="I61" s="34"/>
      <c r="J61" s="34"/>
      <c r="K61" s="60">
        <f>SUM(K56:K60)</f>
        <v>21.9611111111111</v>
      </c>
      <c r="L61" s="34"/>
      <c r="M61" s="291">
        <f>SUM(M56:M60)</f>
        <v>1761.36</v>
      </c>
      <c r="N61" s="138">
        <f>SUM(N56:N60)</f>
        <v>1793714.72</v>
      </c>
    </row>
    <row r="62" ht="10" customHeight="1" spans="1:14">
      <c r="A62" s="158"/>
      <c r="B62" s="42"/>
      <c r="C62" s="42"/>
      <c r="D62" s="42"/>
      <c r="E62" s="42"/>
      <c r="F62" s="39"/>
      <c r="G62" s="39"/>
      <c r="H62" s="39"/>
      <c r="I62" s="39"/>
      <c r="J62" s="39"/>
      <c r="K62" s="39"/>
      <c r="L62" s="39"/>
      <c r="N62" s="292"/>
    </row>
    <row r="63" ht="20" customHeight="1" spans="1:14">
      <c r="A63" s="101">
        <v>1</v>
      </c>
      <c r="B63" s="120" t="s">
        <v>191</v>
      </c>
      <c r="C63" s="285" t="s">
        <v>192</v>
      </c>
      <c r="D63" s="286">
        <v>5179100001</v>
      </c>
      <c r="E63" s="286" t="s">
        <v>193</v>
      </c>
      <c r="F63" s="286"/>
      <c r="G63" s="20">
        <v>175</v>
      </c>
      <c r="H63" s="20">
        <f>3600/G63</f>
        <v>20.5714285714286</v>
      </c>
      <c r="I63" s="20">
        <v>16</v>
      </c>
      <c r="J63" s="50">
        <f>F63/H63</f>
        <v>0</v>
      </c>
      <c r="K63" s="51">
        <f>J63/10</f>
        <v>0</v>
      </c>
      <c r="L63" s="20"/>
      <c r="M63" s="293">
        <v>3097.22123893805</v>
      </c>
      <c r="N63" s="142">
        <f>F63*M63</f>
        <v>0</v>
      </c>
    </row>
    <row r="64" ht="20" customHeight="1" spans="1:14">
      <c r="A64" s="106">
        <v>2</v>
      </c>
      <c r="B64" s="124"/>
      <c r="C64" s="287" t="s">
        <v>194</v>
      </c>
      <c r="D64" s="288">
        <v>5179100101</v>
      </c>
      <c r="E64" s="288" t="s">
        <v>195</v>
      </c>
      <c r="F64" s="282">
        <v>160</v>
      </c>
      <c r="G64" s="25">
        <v>175</v>
      </c>
      <c r="H64" s="25">
        <f>3600/G64</f>
        <v>20.5714285714286</v>
      </c>
      <c r="I64" s="25">
        <v>16</v>
      </c>
      <c r="J64" s="53">
        <f>F64/H64</f>
        <v>7.77777777777778</v>
      </c>
      <c r="K64" s="54">
        <f>J64/10</f>
        <v>0.777777777777778</v>
      </c>
      <c r="L64" s="25"/>
      <c r="M64" s="290">
        <v>2783.6814159292</v>
      </c>
      <c r="N64" s="133">
        <f>F64*M64</f>
        <v>445389.026548672</v>
      </c>
    </row>
    <row r="65" ht="20" customHeight="1" spans="1:14">
      <c r="A65" s="106">
        <v>3</v>
      </c>
      <c r="B65" s="124"/>
      <c r="C65" s="287" t="s">
        <v>548</v>
      </c>
      <c r="D65" s="288">
        <v>5179100201</v>
      </c>
      <c r="E65" s="288" t="s">
        <v>549</v>
      </c>
      <c r="F65" s="288"/>
      <c r="G65" s="25">
        <v>175</v>
      </c>
      <c r="H65" s="25">
        <f>3600/G65</f>
        <v>20.5714285714286</v>
      </c>
      <c r="I65" s="25">
        <v>16</v>
      </c>
      <c r="J65" s="53">
        <f>F65/H65</f>
        <v>0</v>
      </c>
      <c r="K65" s="54">
        <f>J65/10</f>
        <v>0</v>
      </c>
      <c r="L65" s="25"/>
      <c r="M65" s="290"/>
      <c r="N65" s="133"/>
    </row>
    <row r="66" ht="20" customHeight="1" spans="1:14">
      <c r="A66" s="106">
        <v>4</v>
      </c>
      <c r="B66" s="124"/>
      <c r="C66" s="287" t="s">
        <v>550</v>
      </c>
      <c r="D66" s="288">
        <v>5179100103</v>
      </c>
      <c r="E66" s="288" t="s">
        <v>551</v>
      </c>
      <c r="F66" s="288"/>
      <c r="G66" s="25">
        <v>175</v>
      </c>
      <c r="H66" s="25">
        <f>3600/G66</f>
        <v>20.5714285714286</v>
      </c>
      <c r="I66" s="25">
        <v>16</v>
      </c>
      <c r="J66" s="53">
        <f>F66/H66</f>
        <v>0</v>
      </c>
      <c r="K66" s="54">
        <f>J66/10</f>
        <v>0</v>
      </c>
      <c r="L66" s="25"/>
      <c r="M66" s="290"/>
      <c r="N66" s="133"/>
    </row>
    <row r="67" ht="20" customHeight="1" spans="1:14">
      <c r="A67" s="106">
        <v>5</v>
      </c>
      <c r="B67" s="124"/>
      <c r="C67" s="287" t="s">
        <v>196</v>
      </c>
      <c r="D67" s="288">
        <v>5179100003</v>
      </c>
      <c r="E67" s="288" t="s">
        <v>197</v>
      </c>
      <c r="F67" s="288">
        <v>160</v>
      </c>
      <c r="G67" s="25">
        <v>175</v>
      </c>
      <c r="H67" s="25">
        <f>3600/G67</f>
        <v>20.5714285714286</v>
      </c>
      <c r="I67" s="25">
        <v>16</v>
      </c>
      <c r="J67" s="53">
        <f>F67/H67</f>
        <v>7.77777777777778</v>
      </c>
      <c r="K67" s="54">
        <f>J67/10</f>
        <v>0.777777777777778</v>
      </c>
      <c r="L67" s="25"/>
      <c r="M67" s="290">
        <v>821.690265486726</v>
      </c>
      <c r="N67" s="133">
        <f>F67*M67</f>
        <v>131470.442477876</v>
      </c>
    </row>
    <row r="68" ht="30" customHeight="1" spans="1:14">
      <c r="A68" s="272" t="s">
        <v>183</v>
      </c>
      <c r="B68" s="70"/>
      <c r="C68" s="70"/>
      <c r="D68" s="70"/>
      <c r="E68" s="70"/>
      <c r="F68" s="34"/>
      <c r="G68" s="34"/>
      <c r="H68" s="34"/>
      <c r="I68" s="34"/>
      <c r="J68" s="34"/>
      <c r="K68" s="303">
        <f>SUM(K63:K67)</f>
        <v>1.55555555555556</v>
      </c>
      <c r="L68" s="34"/>
      <c r="M68" s="291">
        <f>SUM(M63:M67)</f>
        <v>6702.59292035398</v>
      </c>
      <c r="N68" s="138">
        <f>SUM(N63:N67)</f>
        <v>576859.469026548</v>
      </c>
    </row>
    <row r="69" ht="10" customHeight="1" spans="1:14">
      <c r="A69" s="117"/>
      <c r="B69" s="42"/>
      <c r="C69" s="43"/>
      <c r="D69" s="36"/>
      <c r="E69" s="36"/>
      <c r="F69" s="42"/>
      <c r="G69" s="42"/>
      <c r="H69" s="42"/>
      <c r="I69" s="42"/>
      <c r="J69" s="42"/>
      <c r="K69" s="42"/>
      <c r="L69" s="42"/>
      <c r="M69" s="139"/>
      <c r="N69" s="140"/>
    </row>
    <row r="70" customHeight="1" spans="1:14">
      <c r="A70" s="101">
        <v>1</v>
      </c>
      <c r="B70" s="85" t="s">
        <v>198</v>
      </c>
      <c r="C70" s="102" t="s">
        <v>199</v>
      </c>
      <c r="D70" s="120" t="s">
        <v>200</v>
      </c>
      <c r="E70" s="120" t="s">
        <v>201</v>
      </c>
      <c r="F70" s="294">
        <f>VLOOKUP(D70,'[9]11月（签字版） '!$D:$AJ,33,0)</f>
        <v>90</v>
      </c>
      <c r="G70" s="20">
        <f>VLOOKUP(E70,产能分析表5月!E:G,3,0)</f>
        <v>78</v>
      </c>
      <c r="H70" s="20">
        <f t="shared" ref="H70:H83" si="11">3600/G70</f>
        <v>46.1538461538462</v>
      </c>
      <c r="I70" s="20">
        <f>VLOOKUP(E70,产能分析表5月!E:I,5,0)</f>
        <v>13</v>
      </c>
      <c r="J70" s="50">
        <f t="shared" ref="J70:J83" si="12">F70/H70</f>
        <v>1.95</v>
      </c>
      <c r="K70" s="51">
        <f t="shared" ref="K70:K83" si="13">J70/10</f>
        <v>0.195</v>
      </c>
      <c r="L70" s="17"/>
      <c r="M70" s="289">
        <f>VLOOKUP(D70,[1]更新!$B$1:$E$65536,4,0)</f>
        <v>506.194690265487</v>
      </c>
      <c r="N70" s="142">
        <f t="shared" ref="N70:N83" si="14">F70*M70</f>
        <v>45557.5221238938</v>
      </c>
    </row>
    <row r="71" customHeight="1" spans="1:14">
      <c r="A71" s="106">
        <v>2</v>
      </c>
      <c r="B71" s="295"/>
      <c r="C71" s="111" t="s">
        <v>202</v>
      </c>
      <c r="D71" s="124" t="s">
        <v>203</v>
      </c>
      <c r="E71" s="124" t="s">
        <v>204</v>
      </c>
      <c r="F71" s="296">
        <f>VLOOKUP(D71,'[9]11月（签字版） '!$D:$AJ,33,0)</f>
        <v>430</v>
      </c>
      <c r="G71" s="25">
        <f>VLOOKUP(E71,产能分析表5月!E:G,3,0)</f>
        <v>78</v>
      </c>
      <c r="H71" s="25">
        <f t="shared" si="11"/>
        <v>46.1538461538462</v>
      </c>
      <c r="I71" s="25">
        <f>VLOOKUP(E71,产能分析表5月!E:I,5,0)</f>
        <v>13</v>
      </c>
      <c r="J71" s="53">
        <f t="shared" si="12"/>
        <v>9.31666666666667</v>
      </c>
      <c r="K71" s="54">
        <f t="shared" si="13"/>
        <v>0.931666666666667</v>
      </c>
      <c r="L71" s="22"/>
      <c r="M71" s="175">
        <f>VLOOKUP(D71,[1]更新!$B$1:$E$65536,4,0)</f>
        <v>255.398230088496</v>
      </c>
      <c r="N71" s="133">
        <f t="shared" si="14"/>
        <v>109821.238938053</v>
      </c>
    </row>
    <row r="72" customHeight="1" spans="1:14">
      <c r="A72" s="106">
        <v>3</v>
      </c>
      <c r="B72" s="295"/>
      <c r="C72" s="111" t="s">
        <v>205</v>
      </c>
      <c r="D72" s="124" t="s">
        <v>206</v>
      </c>
      <c r="E72" s="124" t="s">
        <v>207</v>
      </c>
      <c r="F72" s="296">
        <f>VLOOKUP(D72,'[9]11月（签字版） '!$D:$AJ,33,0)</f>
        <v>850</v>
      </c>
      <c r="G72" s="25">
        <f>VLOOKUP(E72,产能分析表5月!E:G,3,0)</f>
        <v>78</v>
      </c>
      <c r="H72" s="25">
        <f t="shared" si="11"/>
        <v>46.1538461538462</v>
      </c>
      <c r="I72" s="25">
        <f>VLOOKUP(E72,产能分析表5月!E:I,5,0)</f>
        <v>13</v>
      </c>
      <c r="J72" s="53">
        <f t="shared" si="12"/>
        <v>18.4166666666667</v>
      </c>
      <c r="K72" s="54">
        <f t="shared" si="13"/>
        <v>1.84166666666667</v>
      </c>
      <c r="L72" s="22"/>
      <c r="M72" s="175">
        <f>VLOOKUP(D72,[1]更新!$B$1:$E$65536,4,0)</f>
        <v>188.141592920354</v>
      </c>
      <c r="N72" s="133">
        <f t="shared" si="14"/>
        <v>159920.353982301</v>
      </c>
    </row>
    <row r="73" customHeight="1" spans="1:14">
      <c r="A73" s="106">
        <v>4</v>
      </c>
      <c r="B73" s="295"/>
      <c r="C73" s="111" t="s">
        <v>208</v>
      </c>
      <c r="D73" s="124" t="s">
        <v>209</v>
      </c>
      <c r="E73" s="124" t="s">
        <v>210</v>
      </c>
      <c r="F73" s="296">
        <f>VLOOKUP(D73,'[9]11月（签字版） '!$D:$AJ,33,0)</f>
        <v>340</v>
      </c>
      <c r="G73" s="25">
        <f>VLOOKUP(E73,产能分析表5月!E:G,3,0)</f>
        <v>78</v>
      </c>
      <c r="H73" s="25">
        <f t="shared" si="11"/>
        <v>46.1538461538462</v>
      </c>
      <c r="I73" s="25">
        <f>VLOOKUP(E73,产能分析表5月!E:I,5,0)</f>
        <v>13</v>
      </c>
      <c r="J73" s="53">
        <f t="shared" si="12"/>
        <v>7.36666666666667</v>
      </c>
      <c r="K73" s="54">
        <f t="shared" si="13"/>
        <v>0.736666666666667</v>
      </c>
      <c r="L73" s="22"/>
      <c r="M73" s="175">
        <f>VLOOKUP(D73,[1]更新!$B$1:$E$65536,4,0)</f>
        <v>815.929203539823</v>
      </c>
      <c r="N73" s="133">
        <f t="shared" si="14"/>
        <v>277415.92920354</v>
      </c>
    </row>
    <row r="74" customHeight="1" spans="1:14">
      <c r="A74" s="106">
        <v>5</v>
      </c>
      <c r="B74" s="295"/>
      <c r="C74" s="111" t="s">
        <v>211</v>
      </c>
      <c r="D74" s="124" t="s">
        <v>212</v>
      </c>
      <c r="E74" s="124" t="s">
        <v>213</v>
      </c>
      <c r="F74" s="296">
        <f>VLOOKUP(D74,'[9]11月（签字版） '!$D:$AJ,33,0)</f>
        <v>25</v>
      </c>
      <c r="G74" s="25">
        <f>VLOOKUP(E74,产能分析表5月!E:G,3,0)</f>
        <v>78</v>
      </c>
      <c r="H74" s="25">
        <f t="shared" si="11"/>
        <v>46.1538461538462</v>
      </c>
      <c r="I74" s="25">
        <f>VLOOKUP(E74,产能分析表5月!E:I,5,0)</f>
        <v>13</v>
      </c>
      <c r="J74" s="53">
        <f t="shared" si="12"/>
        <v>0.541666666666667</v>
      </c>
      <c r="K74" s="54">
        <f t="shared" si="13"/>
        <v>0.0541666666666667</v>
      </c>
      <c r="L74" s="22"/>
      <c r="M74" s="175">
        <f>VLOOKUP(D74,[1]更新!$B$1:$E$65536,4,0)</f>
        <v>870.796460176991</v>
      </c>
      <c r="N74" s="133">
        <f t="shared" si="14"/>
        <v>21769.9115044248</v>
      </c>
    </row>
    <row r="75" customHeight="1" spans="1:14">
      <c r="A75" s="106">
        <v>6</v>
      </c>
      <c r="B75" s="295"/>
      <c r="C75" s="111" t="s">
        <v>214</v>
      </c>
      <c r="D75" s="124" t="s">
        <v>215</v>
      </c>
      <c r="E75" s="124" t="s">
        <v>216</v>
      </c>
      <c r="F75" s="296">
        <f>VLOOKUP(D75,'[9]11月（签字版） '!$D:$AJ,33,0)</f>
        <v>25</v>
      </c>
      <c r="G75" s="25">
        <f>VLOOKUP(E75,产能分析表5月!E:G,3,0)</f>
        <v>78</v>
      </c>
      <c r="H75" s="25">
        <f t="shared" si="11"/>
        <v>46.1538461538462</v>
      </c>
      <c r="I75" s="25">
        <f>VLOOKUP(E75,产能分析表5月!E:I,5,0)</f>
        <v>13</v>
      </c>
      <c r="J75" s="53">
        <f t="shared" si="12"/>
        <v>0.541666666666667</v>
      </c>
      <c r="K75" s="54">
        <f t="shared" si="13"/>
        <v>0.0541666666666667</v>
      </c>
      <c r="L75" s="22"/>
      <c r="M75" s="175">
        <f>VLOOKUP(D75,[1]更新!$B$1:$E$65536,4,0)</f>
        <v>251.946902654867</v>
      </c>
      <c r="N75" s="133">
        <f t="shared" si="14"/>
        <v>6298.67256637168</v>
      </c>
    </row>
    <row r="76" customHeight="1" spans="1:14">
      <c r="A76" s="106">
        <v>7</v>
      </c>
      <c r="B76" s="295"/>
      <c r="C76" s="111" t="s">
        <v>217</v>
      </c>
      <c r="D76" s="124" t="s">
        <v>218</v>
      </c>
      <c r="E76" s="124" t="s">
        <v>219</v>
      </c>
      <c r="F76" s="296">
        <f>VLOOKUP(D76,'[9]11月（签字版） '!$D:$AJ,33,0)</f>
        <v>1050</v>
      </c>
      <c r="G76" s="25">
        <f>VLOOKUP(E76,产能分析表5月!E:G,3,0)</f>
        <v>90</v>
      </c>
      <c r="H76" s="25">
        <f t="shared" si="11"/>
        <v>40</v>
      </c>
      <c r="I76" s="25">
        <f>VLOOKUP(E76,产能分析表5月!E:I,5,0)</f>
        <v>12</v>
      </c>
      <c r="J76" s="53">
        <f t="shared" si="12"/>
        <v>26.25</v>
      </c>
      <c r="K76" s="54">
        <f t="shared" si="13"/>
        <v>2.625</v>
      </c>
      <c r="L76" s="22"/>
      <c r="M76" s="175">
        <f>VLOOKUP(D76,[1]更新!$B$1:$E$65536,4,0)</f>
        <v>233.097345132743</v>
      </c>
      <c r="N76" s="133">
        <f t="shared" si="14"/>
        <v>244752.212389381</v>
      </c>
    </row>
    <row r="77" customHeight="1" spans="1:14">
      <c r="A77" s="106">
        <v>8</v>
      </c>
      <c r="B77" s="295"/>
      <c r="C77" s="111" t="s">
        <v>220</v>
      </c>
      <c r="D77" s="124" t="s">
        <v>221</v>
      </c>
      <c r="E77" s="124" t="s">
        <v>222</v>
      </c>
      <c r="F77" s="296">
        <f>VLOOKUP(D77,'[9]11月（签字版） '!$D:$AJ,33,0)</f>
        <v>500</v>
      </c>
      <c r="G77" s="25">
        <f>VLOOKUP(E77,产能分析表5月!E:G,3,0)</f>
        <v>108</v>
      </c>
      <c r="H77" s="25">
        <f t="shared" si="11"/>
        <v>33.3333333333333</v>
      </c>
      <c r="I77" s="25">
        <f>VLOOKUP(E77,产能分析表5月!E:I,5,0)</f>
        <v>11</v>
      </c>
      <c r="J77" s="53">
        <f t="shared" si="12"/>
        <v>15</v>
      </c>
      <c r="K77" s="54">
        <f t="shared" si="13"/>
        <v>1.5</v>
      </c>
      <c r="L77" s="22"/>
      <c r="M77" s="175">
        <f>VLOOKUP(D77,[1]更新!$B$1:$E$65536,4,0)</f>
        <v>295.132743362832</v>
      </c>
      <c r="N77" s="133">
        <f t="shared" si="14"/>
        <v>147566.371681416</v>
      </c>
    </row>
    <row r="78" customHeight="1" spans="1:14">
      <c r="A78" s="106">
        <v>9</v>
      </c>
      <c r="B78" s="295"/>
      <c r="C78" s="111" t="s">
        <v>223</v>
      </c>
      <c r="D78" s="124" t="s">
        <v>224</v>
      </c>
      <c r="E78" s="124" t="s">
        <v>225</v>
      </c>
      <c r="F78" s="296">
        <f>VLOOKUP(D78,'[9]11月（签字版） '!$D:$AJ,33,0)</f>
        <v>550</v>
      </c>
      <c r="G78" s="25">
        <f>VLOOKUP(E78,产能分析表5月!E:G,3,0)</f>
        <v>108</v>
      </c>
      <c r="H78" s="25">
        <f t="shared" si="11"/>
        <v>33.3333333333333</v>
      </c>
      <c r="I78" s="25">
        <f>VLOOKUP(E78,产能分析表5月!E:I,5,0)</f>
        <v>11</v>
      </c>
      <c r="J78" s="53">
        <f t="shared" si="12"/>
        <v>16.5</v>
      </c>
      <c r="K78" s="54">
        <f t="shared" si="13"/>
        <v>1.65</v>
      </c>
      <c r="L78" s="22"/>
      <c r="M78" s="175">
        <f>VLOOKUP(D78,[1]更新!$B$1:$E$65536,4,0)</f>
        <v>303.451327433628</v>
      </c>
      <c r="N78" s="133">
        <f t="shared" si="14"/>
        <v>166898.230088496</v>
      </c>
    </row>
    <row r="79" customHeight="1" spans="1:14">
      <c r="A79" s="106">
        <v>10</v>
      </c>
      <c r="B79" s="295"/>
      <c r="C79" s="111" t="s">
        <v>226</v>
      </c>
      <c r="D79" s="124" t="s">
        <v>227</v>
      </c>
      <c r="E79" s="124" t="s">
        <v>228</v>
      </c>
      <c r="F79" s="296">
        <f>VLOOKUP(D79,'[9]11月（签字版） '!$D:$AJ,33,0)</f>
        <v>40</v>
      </c>
      <c r="G79" s="25">
        <f>VLOOKUP(E79,产能分析表5月!E:G,3,0)</f>
        <v>108</v>
      </c>
      <c r="H79" s="25">
        <f t="shared" si="11"/>
        <v>33.3333333333333</v>
      </c>
      <c r="I79" s="25">
        <f>VLOOKUP(E79,产能分析表5月!E:I,5,0)</f>
        <v>11</v>
      </c>
      <c r="J79" s="53">
        <f t="shared" si="12"/>
        <v>1.2</v>
      </c>
      <c r="K79" s="54">
        <f t="shared" si="13"/>
        <v>0.12</v>
      </c>
      <c r="L79" s="22"/>
      <c r="M79" s="175">
        <f>VLOOKUP(D79,[1]更新!$B$1:$E$65536,4,0)</f>
        <v>243.097345132743</v>
      </c>
      <c r="N79" s="133">
        <f t="shared" si="14"/>
        <v>9723.89380530974</v>
      </c>
    </row>
    <row r="80" customHeight="1" spans="1:14">
      <c r="A80" s="106">
        <v>11</v>
      </c>
      <c r="B80" s="295"/>
      <c r="C80" s="111" t="s">
        <v>229</v>
      </c>
      <c r="D80" s="124" t="s">
        <v>230</v>
      </c>
      <c r="E80" s="124" t="s">
        <v>231</v>
      </c>
      <c r="F80" s="296">
        <f>VLOOKUP(D80,'[9]11月（签字版） '!$D:$AJ,33,0)</f>
        <v>40</v>
      </c>
      <c r="G80" s="25">
        <f>VLOOKUP(E80,产能分析表5月!E:G,3,0)</f>
        <v>60</v>
      </c>
      <c r="H80" s="25">
        <f t="shared" si="11"/>
        <v>60</v>
      </c>
      <c r="I80" s="25">
        <f>VLOOKUP(E80,产能分析表5月!E:I,5,0)</f>
        <v>10</v>
      </c>
      <c r="J80" s="53">
        <f t="shared" si="12"/>
        <v>0.666666666666667</v>
      </c>
      <c r="K80" s="54">
        <f t="shared" si="13"/>
        <v>0.0666666666666667</v>
      </c>
      <c r="L80" s="22"/>
      <c r="M80" s="175">
        <f>VLOOKUP(D80,[1]更新!$B$1:$E$65536,4,0)</f>
        <v>116.283185840708</v>
      </c>
      <c r="N80" s="133">
        <f t="shared" si="14"/>
        <v>4651.32743362832</v>
      </c>
    </row>
    <row r="81" customHeight="1" spans="1:14">
      <c r="A81" s="106">
        <v>12</v>
      </c>
      <c r="B81" s="295"/>
      <c r="C81" s="111" t="s">
        <v>232</v>
      </c>
      <c r="D81" s="124" t="s">
        <v>233</v>
      </c>
      <c r="E81" s="124" t="s">
        <v>234</v>
      </c>
      <c r="F81" s="296">
        <f>VLOOKUP(D81,'[9]11月（签字版） '!$D:$AJ,33,0)</f>
        <v>40</v>
      </c>
      <c r="G81" s="25">
        <f>VLOOKUP(E81,产能分析表5月!E:G,3,0)</f>
        <v>60</v>
      </c>
      <c r="H81" s="25">
        <f t="shared" si="11"/>
        <v>60</v>
      </c>
      <c r="I81" s="25">
        <f>VLOOKUP(E81,产能分析表5月!E:I,5,0)</f>
        <v>10</v>
      </c>
      <c r="J81" s="53">
        <f t="shared" si="12"/>
        <v>0.666666666666667</v>
      </c>
      <c r="K81" s="54">
        <f t="shared" si="13"/>
        <v>0.0666666666666667</v>
      </c>
      <c r="L81" s="22"/>
      <c r="M81" s="175">
        <f>VLOOKUP(D81,[1]更新!$B$1:$E$65536,4,0)</f>
        <v>113.716814159292</v>
      </c>
      <c r="N81" s="133">
        <f t="shared" si="14"/>
        <v>4548.67256637168</v>
      </c>
    </row>
    <row r="82" customHeight="1" spans="1:14">
      <c r="A82" s="106">
        <v>13</v>
      </c>
      <c r="B82" s="295"/>
      <c r="C82" s="111" t="s">
        <v>235</v>
      </c>
      <c r="D82" s="124" t="s">
        <v>236</v>
      </c>
      <c r="E82" s="124" t="s">
        <v>237</v>
      </c>
      <c r="F82" s="296">
        <f>VLOOKUP(D82,'[9]11月（签字版） '!$D:$AJ,33,0)</f>
        <v>0</v>
      </c>
      <c r="G82" s="25">
        <f>VLOOKUP(E82,产能分析表5月!E:G,3,0)</f>
        <v>223</v>
      </c>
      <c r="H82" s="25">
        <f t="shared" si="11"/>
        <v>16.1434977578475</v>
      </c>
      <c r="I82" s="25">
        <f>VLOOKUP(E82,产能分析表5月!E:I,5,0)</f>
        <v>11</v>
      </c>
      <c r="J82" s="53">
        <f t="shared" si="12"/>
        <v>0</v>
      </c>
      <c r="K82" s="54">
        <f t="shared" si="13"/>
        <v>0</v>
      </c>
      <c r="L82" s="22"/>
      <c r="M82" s="175">
        <f>VLOOKUP(D82,[1]更新!$B$1:$E$65536,4,0)</f>
        <v>279.734513274336</v>
      </c>
      <c r="N82" s="133">
        <f t="shared" si="14"/>
        <v>0</v>
      </c>
    </row>
    <row r="83" customHeight="1" spans="1:14">
      <c r="A83" s="106">
        <v>14</v>
      </c>
      <c r="B83" s="295"/>
      <c r="C83" s="111" t="s">
        <v>235</v>
      </c>
      <c r="D83" s="124" t="s">
        <v>238</v>
      </c>
      <c r="E83" s="124" t="s">
        <v>239</v>
      </c>
      <c r="F83" s="297">
        <f>VLOOKUP(D83,'[9]11月（签字版） '!$D:$AJ,33,0)</f>
        <v>0</v>
      </c>
      <c r="G83" s="25">
        <f>VLOOKUP(E83,产能分析表5月!E:G,3,0)</f>
        <v>223</v>
      </c>
      <c r="H83" s="25">
        <f t="shared" si="11"/>
        <v>16.1434977578475</v>
      </c>
      <c r="I83" s="25">
        <f>VLOOKUP(E83,产能分析表5月!E:I,5,0)</f>
        <v>11</v>
      </c>
      <c r="J83" s="53">
        <f t="shared" si="12"/>
        <v>0</v>
      </c>
      <c r="K83" s="54">
        <f t="shared" si="13"/>
        <v>0</v>
      </c>
      <c r="L83" s="22"/>
      <c r="M83" s="175">
        <f>VLOOKUP(D83,[1]更新!$B$1:$E$65536,4,0)</f>
        <v>298.761061946903</v>
      </c>
      <c r="N83" s="133">
        <f t="shared" si="14"/>
        <v>0</v>
      </c>
    </row>
    <row r="84" ht="30" customHeight="1" spans="1:14">
      <c r="A84" s="272" t="s">
        <v>183</v>
      </c>
      <c r="B84" s="70"/>
      <c r="C84" s="70"/>
      <c r="D84" s="70"/>
      <c r="E84" s="70"/>
      <c r="F84" s="297">
        <f t="shared" ref="F84:K84" si="15">SUM(F70:F83)</f>
        <v>3980</v>
      </c>
      <c r="G84" s="34"/>
      <c r="H84" s="34"/>
      <c r="I84" s="34"/>
      <c r="J84" s="77">
        <f t="shared" si="15"/>
        <v>98.4166666666667</v>
      </c>
      <c r="K84" s="60">
        <f t="shared" si="15"/>
        <v>9.84166666666667</v>
      </c>
      <c r="L84" s="70"/>
      <c r="M84" s="291">
        <f>SUM(M70:M83)</f>
        <v>4771.6814159292</v>
      </c>
      <c r="N84" s="138">
        <f>SUM(N70:N83)</f>
        <v>1198924.33628319</v>
      </c>
    </row>
    <row r="85" ht="12" customHeight="1" spans="1:14">
      <c r="A85" s="36"/>
      <c r="B85" s="298"/>
      <c r="F85" s="294"/>
      <c r="G85" s="39"/>
      <c r="H85" s="39"/>
      <c r="I85" s="39"/>
      <c r="J85" s="166"/>
      <c r="K85" s="304"/>
      <c r="L85" s="36"/>
      <c r="N85" s="96"/>
    </row>
    <row r="86" customHeight="1" spans="1:14">
      <c r="A86" s="101">
        <v>1</v>
      </c>
      <c r="B86" s="45" t="s">
        <v>240</v>
      </c>
      <c r="C86" s="102" t="s">
        <v>241</v>
      </c>
      <c r="D86" s="120" t="s">
        <v>242</v>
      </c>
      <c r="E86" s="19" t="s">
        <v>243</v>
      </c>
      <c r="F86" s="294">
        <f>VLOOKUP(D86,'[9]11月（签字版） '!$D:$AJ,33,0)</f>
        <v>0</v>
      </c>
      <c r="G86" s="20">
        <f>VLOOKUP(D86,'[10]11月（签字版） '!$D:$AJ,33,0)</f>
        <v>0</v>
      </c>
      <c r="H86" s="20"/>
      <c r="I86" s="20">
        <f>VLOOKUP(E86,产能分析表5月!E:I,5,0)</f>
        <v>0</v>
      </c>
      <c r="J86" s="50"/>
      <c r="K86" s="51"/>
      <c r="L86" s="17"/>
      <c r="M86" s="289">
        <f>VLOOKUP(D86,[1]更新!$B$1:$E$65536,4,0)</f>
        <v>0</v>
      </c>
      <c r="N86" s="142">
        <f t="shared" ref="N86:N115" si="16">F86*M86</f>
        <v>0</v>
      </c>
    </row>
    <row r="87" customHeight="1" spans="1:14">
      <c r="A87" s="106">
        <v>2</v>
      </c>
      <c r="B87" s="47"/>
      <c r="C87" s="111" t="s">
        <v>244</v>
      </c>
      <c r="D87" s="124" t="s">
        <v>245</v>
      </c>
      <c r="E87" s="24" t="s">
        <v>246</v>
      </c>
      <c r="F87" s="296">
        <f>VLOOKUP(D87,'[9]11月（签字版） '!$D:$AJ,33,0)</f>
        <v>2000</v>
      </c>
      <c r="G87" s="25">
        <f>VLOOKUP(E87,产能分析表5月!E:G,3,0)</f>
        <v>0</v>
      </c>
      <c r="H87" s="25"/>
      <c r="I87" s="25">
        <f>VLOOKUP(E87,产能分析表5月!E:I,5,0)</f>
        <v>0</v>
      </c>
      <c r="J87" s="53"/>
      <c r="K87" s="54"/>
      <c r="L87" s="22"/>
      <c r="M87" s="175">
        <f>VLOOKUP(D87,[1]更新!$B$1:$E$65536,4,0)</f>
        <v>1.18</v>
      </c>
      <c r="N87" s="133">
        <f t="shared" si="16"/>
        <v>2360</v>
      </c>
    </row>
    <row r="88" customHeight="1" spans="1:14">
      <c r="A88" s="299">
        <v>3</v>
      </c>
      <c r="B88" s="47"/>
      <c r="C88" s="300" t="s">
        <v>247</v>
      </c>
      <c r="D88" s="124" t="s">
        <v>248</v>
      </c>
      <c r="E88" s="124" t="s">
        <v>249</v>
      </c>
      <c r="F88" s="296">
        <f>VLOOKUP(D88,'[9]11月（签字版） '!$D:$AJ,33,0)</f>
        <v>200</v>
      </c>
      <c r="G88" s="25">
        <f>VLOOKUP(E88,产能分析表5月!E:G,3,0)</f>
        <v>223</v>
      </c>
      <c r="H88" s="25">
        <v>24</v>
      </c>
      <c r="I88" s="25">
        <f>VLOOKUP(E88,产能分析表5月!E:I,5,0)</f>
        <v>11</v>
      </c>
      <c r="J88" s="53">
        <f t="shared" ref="J88:J91" si="17">F88/H88</f>
        <v>8.33333333333333</v>
      </c>
      <c r="K88" s="54">
        <f t="shared" ref="K88:K91" si="18">J88/10</f>
        <v>0.833333333333333</v>
      </c>
      <c r="L88" s="22"/>
      <c r="M88" s="175">
        <f>VLOOKUP(D88,[1]更新!$B$1:$E$65536,4,0)</f>
        <v>576.991150442478</v>
      </c>
      <c r="N88" s="133">
        <f t="shared" si="16"/>
        <v>115398.230088496</v>
      </c>
    </row>
    <row r="89" customHeight="1" spans="1:14">
      <c r="A89" s="106">
        <v>4</v>
      </c>
      <c r="B89" s="47"/>
      <c r="C89" s="300" t="s">
        <v>250</v>
      </c>
      <c r="D89" s="124" t="s">
        <v>251</v>
      </c>
      <c r="E89" s="124" t="s">
        <v>252</v>
      </c>
      <c r="F89" s="296">
        <f>VLOOKUP(D89,'[9]11月（签字版） '!$D:$AJ,33,0)</f>
        <v>80</v>
      </c>
      <c r="G89" s="25">
        <f>VLOOKUP(E89,产能分析表5月!E:G,3,0)</f>
        <v>223</v>
      </c>
      <c r="H89" s="25">
        <v>24</v>
      </c>
      <c r="I89" s="25">
        <f>VLOOKUP(E89,产能分析表5月!E:I,5,0)</f>
        <v>11</v>
      </c>
      <c r="J89" s="53">
        <f t="shared" si="17"/>
        <v>3.33333333333333</v>
      </c>
      <c r="K89" s="54">
        <f t="shared" si="18"/>
        <v>0.333333333333333</v>
      </c>
      <c r="L89" s="22"/>
      <c r="M89" s="175">
        <f>VLOOKUP(D89,[1]更新!$B$1:$E$65536,4,0)</f>
        <v>752.212389380531</v>
      </c>
      <c r="N89" s="133">
        <f t="shared" si="16"/>
        <v>60176.9911504425</v>
      </c>
    </row>
    <row r="90" customHeight="1" spans="1:14">
      <c r="A90" s="299">
        <v>5</v>
      </c>
      <c r="B90" s="47"/>
      <c r="C90" s="300" t="s">
        <v>253</v>
      </c>
      <c r="D90" s="124" t="s">
        <v>254</v>
      </c>
      <c r="E90" s="124" t="s">
        <v>255</v>
      </c>
      <c r="F90" s="296">
        <f>VLOOKUP(D90,'[9]11月（签字版） '!$D:$AJ,33,0)</f>
        <v>960</v>
      </c>
      <c r="G90" s="25">
        <f>VLOOKUP(E90,产能分析表5月!E:G,3,0)</f>
        <v>223</v>
      </c>
      <c r="H90" s="25">
        <v>24</v>
      </c>
      <c r="I90" s="25">
        <f>VLOOKUP(E90,产能分析表5月!E:I,5,0)</f>
        <v>11</v>
      </c>
      <c r="J90" s="53">
        <f t="shared" si="17"/>
        <v>40</v>
      </c>
      <c r="K90" s="54">
        <f t="shared" si="18"/>
        <v>4</v>
      </c>
      <c r="L90" s="22"/>
      <c r="M90" s="175">
        <f>VLOOKUP(D90,[1]更新!$B$1:$E$65536,4,0)</f>
        <v>598.230088495575</v>
      </c>
      <c r="N90" s="133">
        <f t="shared" si="16"/>
        <v>574300.884955752</v>
      </c>
    </row>
    <row r="91" customHeight="1" spans="1:14">
      <c r="A91" s="106">
        <v>6</v>
      </c>
      <c r="B91" s="47"/>
      <c r="C91" s="300" t="s">
        <v>256</v>
      </c>
      <c r="D91" s="124" t="s">
        <v>257</v>
      </c>
      <c r="E91" s="124" t="s">
        <v>258</v>
      </c>
      <c r="F91" s="296">
        <f>VLOOKUP(D91,'[9]11月（签字版） '!$D:$AJ,33,0)</f>
        <v>10</v>
      </c>
      <c r="G91" s="25">
        <f>VLOOKUP(E91,产能分析表5月!E:G,3,0)</f>
        <v>223</v>
      </c>
      <c r="H91" s="25">
        <v>24</v>
      </c>
      <c r="I91" s="25">
        <f>VLOOKUP(E91,产能分析表5月!E:I,5,0)</f>
        <v>11</v>
      </c>
      <c r="J91" s="53">
        <f t="shared" si="17"/>
        <v>0.416666666666667</v>
      </c>
      <c r="K91" s="54">
        <f t="shared" si="18"/>
        <v>0.0416666666666667</v>
      </c>
      <c r="L91" s="22"/>
      <c r="M91" s="175">
        <f>VLOOKUP(D91,[1]更新!$B$1:$E$65536,4,0)</f>
        <v>732.743362831858</v>
      </c>
      <c r="N91" s="133">
        <f t="shared" si="16"/>
        <v>7327.43362831858</v>
      </c>
    </row>
    <row r="92" customHeight="1" spans="1:14">
      <c r="A92" s="299">
        <v>7</v>
      </c>
      <c r="B92" s="47"/>
      <c r="C92" s="111" t="s">
        <v>259</v>
      </c>
      <c r="D92" s="124" t="s">
        <v>260</v>
      </c>
      <c r="E92" s="24" t="s">
        <v>261</v>
      </c>
      <c r="F92" s="296">
        <f>VLOOKUP(D92,'[9]11月（签字版） '!$D:$AJ,33,0)</f>
        <v>2800</v>
      </c>
      <c r="G92" s="25">
        <f>VLOOKUP(E92,产能分析表5月!E:G,3,0)</f>
        <v>0</v>
      </c>
      <c r="H92" s="25"/>
      <c r="I92" s="25">
        <f>VLOOKUP(E92,产能分析表5月!E:I,5,0)</f>
        <v>0</v>
      </c>
      <c r="J92" s="53"/>
      <c r="K92" s="54"/>
      <c r="L92" s="22"/>
      <c r="M92" s="175">
        <f>VLOOKUP(D92,[1]更新!$B$1:$E$65536,4,0)</f>
        <v>1.18495575221239</v>
      </c>
      <c r="N92" s="133">
        <f t="shared" si="16"/>
        <v>3317.87610619469</v>
      </c>
    </row>
    <row r="93" customHeight="1" spans="1:14">
      <c r="A93" s="106">
        <v>8</v>
      </c>
      <c r="B93" s="47"/>
      <c r="C93" s="111" t="s">
        <v>259</v>
      </c>
      <c r="D93" s="124" t="s">
        <v>262</v>
      </c>
      <c r="E93" s="24" t="s">
        <v>263</v>
      </c>
      <c r="F93" s="296">
        <f>VLOOKUP(D93,'[9]11月（签字版） '!$D:$AJ,33,0)</f>
        <v>2200</v>
      </c>
      <c r="G93" s="25">
        <f>VLOOKUP(E93,产能分析表5月!E:G,3,0)</f>
        <v>0</v>
      </c>
      <c r="H93" s="25"/>
      <c r="I93" s="25">
        <f>VLOOKUP(E93,产能分析表5月!E:I,5,0)</f>
        <v>0</v>
      </c>
      <c r="J93" s="53"/>
      <c r="K93" s="54"/>
      <c r="L93" s="22"/>
      <c r="M93" s="175">
        <f>VLOOKUP(D93,[1]更新!$B$1:$E$65536,4,0)</f>
        <v>1.18495575221239</v>
      </c>
      <c r="N93" s="133">
        <f t="shared" si="16"/>
        <v>2606.90265486726</v>
      </c>
    </row>
    <row r="94" customHeight="1" spans="1:14">
      <c r="A94" s="299">
        <v>9</v>
      </c>
      <c r="B94" s="47"/>
      <c r="C94" s="111" t="s">
        <v>264</v>
      </c>
      <c r="D94" s="124" t="s">
        <v>265</v>
      </c>
      <c r="E94" s="24" t="s">
        <v>266</v>
      </c>
      <c r="F94" s="296">
        <f>VLOOKUP(D94,'[9]11月（签字版） '!$D:$AJ,33,0)</f>
        <v>1600</v>
      </c>
      <c r="G94" s="25">
        <f>VLOOKUP(E94,产能分析表5月!E:G,3,0)</f>
        <v>0</v>
      </c>
      <c r="H94" s="25"/>
      <c r="I94" s="25">
        <f>VLOOKUP(E94,产能分析表5月!E:I,5,0)</f>
        <v>0</v>
      </c>
      <c r="J94" s="53"/>
      <c r="K94" s="54"/>
      <c r="L94" s="22"/>
      <c r="M94" s="175">
        <f>VLOOKUP(D94,[1]更新!$B$1:$E$65536,4,0)</f>
        <v>1.18495575221239</v>
      </c>
      <c r="N94" s="133">
        <f t="shared" si="16"/>
        <v>1895.92920353982</v>
      </c>
    </row>
    <row r="95" customHeight="1" spans="1:14">
      <c r="A95" s="106">
        <v>10</v>
      </c>
      <c r="B95" s="47"/>
      <c r="C95" s="111" t="s">
        <v>264</v>
      </c>
      <c r="D95" s="124" t="s">
        <v>267</v>
      </c>
      <c r="E95" s="24" t="s">
        <v>268</v>
      </c>
      <c r="F95" s="296">
        <f>VLOOKUP(D95,'[9]11月（签字版） '!$D:$AJ,33,0)</f>
        <v>2200</v>
      </c>
      <c r="G95" s="25">
        <f>VLOOKUP(E95,产能分析表5月!E:G,3,0)</f>
        <v>0</v>
      </c>
      <c r="H95" s="25"/>
      <c r="I95" s="25">
        <f>VLOOKUP(E95,产能分析表5月!E:I,5,0)</f>
        <v>0</v>
      </c>
      <c r="J95" s="53"/>
      <c r="K95" s="54"/>
      <c r="L95" s="22"/>
      <c r="M95" s="175">
        <f>VLOOKUP(D95,[1]更新!$B$1:$E$65536,4,0)</f>
        <v>1.18495575221239</v>
      </c>
      <c r="N95" s="133">
        <f t="shared" si="16"/>
        <v>2606.90265486726</v>
      </c>
    </row>
    <row r="96" customHeight="1" spans="1:15">
      <c r="A96" s="299">
        <v>11</v>
      </c>
      <c r="B96" s="47"/>
      <c r="C96" s="300" t="s">
        <v>269</v>
      </c>
      <c r="D96" s="124" t="s">
        <v>270</v>
      </c>
      <c r="E96" s="124" t="s">
        <v>271</v>
      </c>
      <c r="F96" s="296">
        <f>VLOOKUP(D96,'[9]11月（签字版） '!$D:$AJ,33,0)</f>
        <v>160</v>
      </c>
      <c r="G96" s="25">
        <f>VLOOKUP(E96,产能分析表5月!E:G,3,0)</f>
        <v>124.2</v>
      </c>
      <c r="H96" s="25">
        <f t="shared" ref="H96:H99" si="19">3600/G96</f>
        <v>28.9855072463768</v>
      </c>
      <c r="I96" s="25">
        <f>VLOOKUP(E96,产能分析表5月!E:I,5,0)</f>
        <v>13</v>
      </c>
      <c r="J96" s="53">
        <f t="shared" ref="J96:J107" si="20">F96/H96</f>
        <v>5.52</v>
      </c>
      <c r="K96" s="54">
        <f t="shared" ref="K96:K107" si="21">J96/10</f>
        <v>0.552</v>
      </c>
      <c r="L96" s="22"/>
      <c r="M96" s="175">
        <f>VLOOKUP(D96,[1]更新!$B$1:$E$65536,4,0)</f>
        <v>544.25</v>
      </c>
      <c r="N96" s="133">
        <f t="shared" si="16"/>
        <v>87080</v>
      </c>
      <c r="O96" s="151"/>
    </row>
    <row r="97" customHeight="1" spans="1:15">
      <c r="A97" s="106">
        <v>12</v>
      </c>
      <c r="B97" s="47"/>
      <c r="C97" s="300" t="s">
        <v>272</v>
      </c>
      <c r="D97" s="124" t="s">
        <v>273</v>
      </c>
      <c r="E97" s="124" t="s">
        <v>274</v>
      </c>
      <c r="F97" s="296"/>
      <c r="G97" s="25">
        <f>VLOOKUP(E97,产能分析表5月!E:G,3,0)</f>
        <v>124.2</v>
      </c>
      <c r="H97" s="25">
        <f t="shared" si="19"/>
        <v>28.9855072463768</v>
      </c>
      <c r="I97" s="25">
        <f>VLOOKUP(E97,产能分析表5月!E:I,5,0)</f>
        <v>13</v>
      </c>
      <c r="J97" s="53">
        <f t="shared" si="20"/>
        <v>0</v>
      </c>
      <c r="K97" s="54">
        <f t="shared" si="21"/>
        <v>0</v>
      </c>
      <c r="L97" s="22"/>
      <c r="M97" s="175">
        <f>VLOOKUP(D97,[1]更新!$B$1:$E$65536,4,0)</f>
        <v>687.610619469027</v>
      </c>
      <c r="N97" s="133">
        <f t="shared" si="16"/>
        <v>0</v>
      </c>
      <c r="O97" s="151"/>
    </row>
    <row r="98" customHeight="1" spans="1:15">
      <c r="A98" s="299">
        <v>13</v>
      </c>
      <c r="B98" s="47"/>
      <c r="C98" s="300" t="s">
        <v>275</v>
      </c>
      <c r="D98" s="124" t="s">
        <v>276</v>
      </c>
      <c r="E98" s="124" t="s">
        <v>277</v>
      </c>
      <c r="F98" s="296">
        <f>VLOOKUP(D98,'[9]11月（签字版） '!$D:$AJ,33,0)</f>
        <v>0</v>
      </c>
      <c r="G98" s="25">
        <f>VLOOKUP(E98,产能分析表5月!E:G,3,0)</f>
        <v>124.2</v>
      </c>
      <c r="H98" s="25">
        <f t="shared" si="19"/>
        <v>28.9855072463768</v>
      </c>
      <c r="I98" s="25">
        <f>VLOOKUP(E98,产能分析表5月!E:I,5,0)</f>
        <v>13</v>
      </c>
      <c r="J98" s="53">
        <f t="shared" si="20"/>
        <v>0</v>
      </c>
      <c r="K98" s="54">
        <f t="shared" si="21"/>
        <v>0</v>
      </c>
      <c r="L98" s="22"/>
      <c r="M98" s="175">
        <f>VLOOKUP(D98,[1]更新!$B$1:$E$65536,4,0)</f>
        <v>761.061946902655</v>
      </c>
      <c r="N98" s="133">
        <f t="shared" si="16"/>
        <v>0</v>
      </c>
      <c r="O98" s="151"/>
    </row>
    <row r="99" customHeight="1" spans="1:15">
      <c r="A99" s="106">
        <v>14</v>
      </c>
      <c r="B99" s="47"/>
      <c r="C99" s="300" t="s">
        <v>278</v>
      </c>
      <c r="D99" s="124" t="s">
        <v>279</v>
      </c>
      <c r="E99" s="124" t="s">
        <v>280</v>
      </c>
      <c r="F99" s="296">
        <f>VLOOKUP(D99,'[9]11月（签字版） '!$D:$AJ,33,0)</f>
        <v>0</v>
      </c>
      <c r="G99" s="25">
        <f>VLOOKUP(E99,产能分析表5月!E:G,3,0)</f>
        <v>124.2</v>
      </c>
      <c r="H99" s="25">
        <f t="shared" si="19"/>
        <v>28.9855072463768</v>
      </c>
      <c r="I99" s="25">
        <f>VLOOKUP(E99,产能分析表5月!E:I,5,0)</f>
        <v>13</v>
      </c>
      <c r="J99" s="53">
        <f t="shared" si="20"/>
        <v>0</v>
      </c>
      <c r="K99" s="54">
        <f t="shared" si="21"/>
        <v>0</v>
      </c>
      <c r="L99" s="22"/>
      <c r="M99" s="175">
        <f>VLOOKUP(D99,[1]更新!$B$1:$E$65536,4,0)</f>
        <v>891.150442477876</v>
      </c>
      <c r="N99" s="133">
        <f t="shared" si="16"/>
        <v>0</v>
      </c>
      <c r="O99" s="151"/>
    </row>
    <row r="100" customHeight="1" spans="1:15">
      <c r="A100" s="299">
        <v>15</v>
      </c>
      <c r="B100" s="47"/>
      <c r="C100" s="300" t="s">
        <v>281</v>
      </c>
      <c r="D100" s="124" t="s">
        <v>282</v>
      </c>
      <c r="E100" s="124" t="s">
        <v>283</v>
      </c>
      <c r="F100" s="296">
        <f>VLOOKUP(D100,'[9]11月（签字版） '!$D:$AJ,33,0)</f>
        <v>100</v>
      </c>
      <c r="G100" s="25">
        <f>VLOOKUP(E100,产能分析表5月!E:G,3,0)</f>
        <v>238.5</v>
      </c>
      <c r="H100" s="25">
        <v>18</v>
      </c>
      <c r="I100" s="25">
        <f>VLOOKUP(E100,产能分析表5月!E:I,5,0)</f>
        <v>13</v>
      </c>
      <c r="J100" s="53">
        <f t="shared" si="20"/>
        <v>5.55555555555556</v>
      </c>
      <c r="K100" s="54">
        <f t="shared" si="21"/>
        <v>0.555555555555556</v>
      </c>
      <c r="L100" s="22"/>
      <c r="M100" s="175">
        <f>VLOOKUP(D100,[1]更新!$B$1:$E$65536,4,0)</f>
        <v>1236.28318584071</v>
      </c>
      <c r="N100" s="133">
        <f t="shared" si="16"/>
        <v>123628.318584071</v>
      </c>
      <c r="O100" s="151"/>
    </row>
    <row r="101" customHeight="1" spans="1:15">
      <c r="A101" s="106">
        <v>16</v>
      </c>
      <c r="B101" s="47"/>
      <c r="C101" s="300" t="s">
        <v>284</v>
      </c>
      <c r="D101" s="124" t="s">
        <v>285</v>
      </c>
      <c r="E101" s="124" t="s">
        <v>286</v>
      </c>
      <c r="F101" s="296">
        <f>VLOOKUP(D101,'[9]11月（签字版） '!$D:$AJ,33,0)</f>
        <v>960</v>
      </c>
      <c r="G101" s="25">
        <f>VLOOKUP(E101,产能分析表5月!E:G,3,0)</f>
        <v>238.5</v>
      </c>
      <c r="H101" s="25">
        <v>22</v>
      </c>
      <c r="I101" s="25">
        <f>VLOOKUP(E101,产能分析表5月!E:I,5,0)</f>
        <v>13</v>
      </c>
      <c r="J101" s="53">
        <f t="shared" si="20"/>
        <v>43.6363636363636</v>
      </c>
      <c r="K101" s="54">
        <f t="shared" si="21"/>
        <v>4.36363636363636</v>
      </c>
      <c r="L101" s="22"/>
      <c r="M101" s="175">
        <f>VLOOKUP(D101,[1]更新!$B$1:$E$65536,4,0)</f>
        <v>893.81</v>
      </c>
      <c r="N101" s="133">
        <f t="shared" si="16"/>
        <v>858057.6</v>
      </c>
      <c r="O101" s="151"/>
    </row>
    <row r="102" customHeight="1" spans="1:15">
      <c r="A102" s="299">
        <v>17</v>
      </c>
      <c r="B102" s="47"/>
      <c r="C102" s="300" t="s">
        <v>287</v>
      </c>
      <c r="D102" s="124" t="s">
        <v>288</v>
      </c>
      <c r="E102" s="124" t="s">
        <v>289</v>
      </c>
      <c r="F102" s="296">
        <f>VLOOKUP(D102,'[9]11月（签字版） '!$D:$AJ,33,0)</f>
        <v>10</v>
      </c>
      <c r="G102" s="25">
        <f>VLOOKUP(E102,产能分析表5月!E:G,3,0)</f>
        <v>238.5</v>
      </c>
      <c r="H102" s="25">
        <v>18</v>
      </c>
      <c r="I102" s="25">
        <f>VLOOKUP(E102,产能分析表5月!E:I,5,0)</f>
        <v>13</v>
      </c>
      <c r="J102" s="53">
        <f t="shared" si="20"/>
        <v>0.555555555555556</v>
      </c>
      <c r="K102" s="54">
        <f t="shared" si="21"/>
        <v>0.0555555555555556</v>
      </c>
      <c r="L102" s="22"/>
      <c r="M102" s="175">
        <f>VLOOKUP(D102,[1]更新!$B$1:$E$65536,4,0)</f>
        <v>1219.46902654867</v>
      </c>
      <c r="N102" s="133">
        <f t="shared" si="16"/>
        <v>12194.6902654867</v>
      </c>
      <c r="O102" s="151"/>
    </row>
    <row r="103" customHeight="1" spans="1:15">
      <c r="A103" s="106">
        <v>18</v>
      </c>
      <c r="B103" s="47"/>
      <c r="C103" s="300" t="s">
        <v>290</v>
      </c>
      <c r="D103" s="124" t="s">
        <v>291</v>
      </c>
      <c r="E103" s="124" t="s">
        <v>292</v>
      </c>
      <c r="F103" s="296">
        <f>VLOOKUP(D103,'[9]11月（签字版） '!$D:$AJ,33,0)</f>
        <v>0</v>
      </c>
      <c r="G103" s="25">
        <f>VLOOKUP(E103,产能分析表5月!E:G,3,0)</f>
        <v>124.2</v>
      </c>
      <c r="H103" s="25">
        <f t="shared" ref="H103:H106" si="22">3600/G103</f>
        <v>28.9855072463768</v>
      </c>
      <c r="I103" s="25">
        <f>VLOOKUP(E103,产能分析表5月!E:I,5,0)</f>
        <v>13</v>
      </c>
      <c r="J103" s="53">
        <f t="shared" si="20"/>
        <v>0</v>
      </c>
      <c r="K103" s="54">
        <f t="shared" si="21"/>
        <v>0</v>
      </c>
      <c r="L103" s="22"/>
      <c r="M103" s="175">
        <f>VLOOKUP(D103,[1]更新!$B$1:$E$65536,4,0)</f>
        <v>890.265486725664</v>
      </c>
      <c r="N103" s="133">
        <f t="shared" si="16"/>
        <v>0</v>
      </c>
      <c r="O103" s="151"/>
    </row>
    <row r="104" customHeight="1" spans="1:15">
      <c r="A104" s="299">
        <v>19</v>
      </c>
      <c r="B104" s="47"/>
      <c r="C104" s="300" t="s">
        <v>293</v>
      </c>
      <c r="D104" s="124" t="s">
        <v>294</v>
      </c>
      <c r="E104" s="124" t="s">
        <v>295</v>
      </c>
      <c r="F104" s="296">
        <f>VLOOKUP(D104,'[9]11月（签字版） '!$D:$AJ,33,0)</f>
        <v>0</v>
      </c>
      <c r="G104" s="25">
        <f>VLOOKUP(E104,产能分析表5月!E:G,3,0)</f>
        <v>124.2</v>
      </c>
      <c r="H104" s="25">
        <f t="shared" si="22"/>
        <v>28.9855072463768</v>
      </c>
      <c r="I104" s="25">
        <f>VLOOKUP(E104,产能分析表5月!E:I,5,0)</f>
        <v>13</v>
      </c>
      <c r="J104" s="53">
        <f t="shared" si="20"/>
        <v>0</v>
      </c>
      <c r="K104" s="54">
        <f t="shared" si="21"/>
        <v>0</v>
      </c>
      <c r="L104" s="22"/>
      <c r="M104" s="175">
        <f>VLOOKUP(D104,[1]更新!$B$1:$E$65536,4,0)</f>
        <v>761.946902654867</v>
      </c>
      <c r="N104" s="133">
        <f t="shared" si="16"/>
        <v>0</v>
      </c>
      <c r="O104" s="151"/>
    </row>
    <row r="105" customHeight="1" spans="1:15">
      <c r="A105" s="106">
        <v>20</v>
      </c>
      <c r="B105" s="47"/>
      <c r="C105" s="300" t="s">
        <v>296</v>
      </c>
      <c r="D105" s="124" t="s">
        <v>297</v>
      </c>
      <c r="E105" s="124" t="s">
        <v>298</v>
      </c>
      <c r="F105" s="296">
        <f>VLOOKUP(D105,'[9]11月（签字版） '!$D:$AJ,33,0)</f>
        <v>0</v>
      </c>
      <c r="G105" s="25">
        <f>VLOOKUP(E105,产能分析表5月!E:G,3,0)</f>
        <v>124.2</v>
      </c>
      <c r="H105" s="25">
        <f t="shared" si="22"/>
        <v>28.9855072463768</v>
      </c>
      <c r="I105" s="25">
        <f>VLOOKUP(E105,产能分析表5月!E:I,5,0)</f>
        <v>13</v>
      </c>
      <c r="J105" s="53">
        <f t="shared" si="20"/>
        <v>0</v>
      </c>
      <c r="K105" s="54">
        <f t="shared" si="21"/>
        <v>0</v>
      </c>
      <c r="L105" s="22"/>
      <c r="M105" s="175">
        <f>VLOOKUP(D105,[1]更新!$B$1:$E$65536,4,0)</f>
        <v>688.495575221239</v>
      </c>
      <c r="N105" s="133">
        <f t="shared" si="16"/>
        <v>0</v>
      </c>
      <c r="O105" s="151"/>
    </row>
    <row r="106" customHeight="1" spans="1:15">
      <c r="A106" s="299">
        <v>21</v>
      </c>
      <c r="B106" s="47"/>
      <c r="C106" s="300" t="s">
        <v>299</v>
      </c>
      <c r="D106" s="124" t="s">
        <v>300</v>
      </c>
      <c r="E106" s="124" t="s">
        <v>301</v>
      </c>
      <c r="F106" s="296">
        <f>VLOOKUP(D106,'[9]11月（签字版） '!$D:$AJ,33,0)</f>
        <v>580</v>
      </c>
      <c r="G106" s="25">
        <f>VLOOKUP(E106,产能分析表5月!E:G,3,0)</f>
        <v>124.2</v>
      </c>
      <c r="H106" s="25">
        <f t="shared" si="22"/>
        <v>28.9855072463768</v>
      </c>
      <c r="I106" s="25">
        <f>VLOOKUP(E106,产能分析表5月!E:I,5,0)</f>
        <v>13</v>
      </c>
      <c r="J106" s="53">
        <f t="shared" si="20"/>
        <v>20.01</v>
      </c>
      <c r="K106" s="54">
        <f t="shared" si="21"/>
        <v>2.001</v>
      </c>
      <c r="L106" s="22"/>
      <c r="M106" s="175">
        <f>VLOOKUP(D106,[1]更新!$B$1:$E$65536,4,0)</f>
        <v>523.008849557522</v>
      </c>
      <c r="N106" s="133">
        <f t="shared" si="16"/>
        <v>303345.132743363</v>
      </c>
      <c r="O106" s="151"/>
    </row>
    <row r="107" customHeight="1" spans="1:15">
      <c r="A107" s="106">
        <v>22</v>
      </c>
      <c r="B107" s="47"/>
      <c r="C107" s="300" t="s">
        <v>302</v>
      </c>
      <c r="D107" s="124" t="s">
        <v>303</v>
      </c>
      <c r="E107" s="124" t="s">
        <v>304</v>
      </c>
      <c r="F107" s="296">
        <f>VLOOKUP(D107,'[9]11月（签字版） '!$D:$AJ,33,0)</f>
        <v>580</v>
      </c>
      <c r="G107" s="25">
        <f>VLOOKUP(E107,产能分析表5月!E:G,3,0)</f>
        <v>200.7</v>
      </c>
      <c r="H107" s="25">
        <v>24</v>
      </c>
      <c r="I107" s="25">
        <f>VLOOKUP(E107,产能分析表5月!E:I,5,0)</f>
        <v>11</v>
      </c>
      <c r="J107" s="53">
        <f t="shared" si="20"/>
        <v>24.1666666666667</v>
      </c>
      <c r="K107" s="54">
        <f t="shared" si="21"/>
        <v>2.41666666666667</v>
      </c>
      <c r="L107" s="22"/>
      <c r="M107" s="175">
        <f>VLOOKUP(D107,[1]更新!$B$1:$E$65536,4,0)</f>
        <v>544.24778761062</v>
      </c>
      <c r="N107" s="133">
        <f t="shared" si="16"/>
        <v>315663.716814159</v>
      </c>
      <c r="O107" s="151"/>
    </row>
    <row r="108" customHeight="1" spans="1:15">
      <c r="A108" s="299">
        <v>23</v>
      </c>
      <c r="B108" s="47"/>
      <c r="C108" s="111" t="s">
        <v>241</v>
      </c>
      <c r="D108" s="124" t="s">
        <v>305</v>
      </c>
      <c r="E108" s="24" t="s">
        <v>306</v>
      </c>
      <c r="F108" s="296">
        <f>VLOOKUP(D108,'[9]11月（签字版） '!$D:$AJ,33,0)</f>
        <v>3800</v>
      </c>
      <c r="G108" s="25">
        <f>VLOOKUP(E108,产能分析表5月!E:G,3,0)</f>
        <v>0</v>
      </c>
      <c r="H108" s="25"/>
      <c r="I108" s="25">
        <f>VLOOKUP(E108,产能分析表5月!E:I,5,0)</f>
        <v>0</v>
      </c>
      <c r="J108" s="53"/>
      <c r="K108" s="54"/>
      <c r="L108" s="22"/>
      <c r="M108" s="175">
        <f>VLOOKUP(D108,[1]更新!$B$1:$E$65536,4,0)</f>
        <v>0.428</v>
      </c>
      <c r="N108" s="133">
        <f t="shared" si="16"/>
        <v>1626.4</v>
      </c>
      <c r="O108" s="151"/>
    </row>
    <row r="109" customHeight="1" spans="1:15">
      <c r="A109" s="106">
        <v>24</v>
      </c>
      <c r="B109" s="47"/>
      <c r="C109" s="300" t="s">
        <v>307</v>
      </c>
      <c r="D109" s="124" t="s">
        <v>308</v>
      </c>
      <c r="E109" s="124" t="s">
        <v>309</v>
      </c>
      <c r="F109" s="296">
        <f>VLOOKUP(D109,'[9]11月（签字版） '!$D:$AJ,33,0)</f>
        <v>720</v>
      </c>
      <c r="G109" s="25">
        <f>VLOOKUP(E109,产能分析表5月!E:G,3,0)</f>
        <v>200.7</v>
      </c>
      <c r="H109" s="25">
        <v>24</v>
      </c>
      <c r="I109" s="25">
        <f>VLOOKUP(E109,产能分析表5月!E:I,5,0)</f>
        <v>11</v>
      </c>
      <c r="J109" s="53">
        <f t="shared" ref="J109:J115" si="23">F109/H109</f>
        <v>30</v>
      </c>
      <c r="K109" s="54">
        <f t="shared" ref="K109:K115" si="24">J109/10</f>
        <v>3</v>
      </c>
      <c r="L109" s="22"/>
      <c r="M109" s="175">
        <f>VLOOKUP(D109,[1]更新!$B$1:$E$65536,4,0)</f>
        <v>562.83</v>
      </c>
      <c r="N109" s="133">
        <f t="shared" si="16"/>
        <v>405237.6</v>
      </c>
      <c r="O109" s="151"/>
    </row>
    <row r="110" customHeight="1" spans="1:15">
      <c r="A110" s="299">
        <v>25</v>
      </c>
      <c r="B110" s="47"/>
      <c r="C110" s="300" t="s">
        <v>310</v>
      </c>
      <c r="D110" s="124" t="s">
        <v>311</v>
      </c>
      <c r="E110" s="124" t="s">
        <v>312</v>
      </c>
      <c r="F110" s="296">
        <f>VLOOKUP(D110,'[9]11月（签字版） '!$D:$AJ,33,0)</f>
        <v>780</v>
      </c>
      <c r="G110" s="25">
        <f>VLOOKUP(E110,产能分析表5月!E:G,3,0)</f>
        <v>238.5</v>
      </c>
      <c r="H110" s="25">
        <v>22</v>
      </c>
      <c r="I110" s="25">
        <f>VLOOKUP(E110,产能分析表5月!E:I,5,0)</f>
        <v>13</v>
      </c>
      <c r="J110" s="53">
        <f t="shared" si="23"/>
        <v>35.4545454545455</v>
      </c>
      <c r="K110" s="54">
        <f t="shared" si="24"/>
        <v>3.54545454545455</v>
      </c>
      <c r="L110" s="22"/>
      <c r="M110" s="175">
        <f>VLOOKUP(D110,[1]更新!$B$1:$E$65536,4,0)</f>
        <v>555.752212389381</v>
      </c>
      <c r="N110" s="133">
        <f t="shared" si="16"/>
        <v>433486.725663717</v>
      </c>
      <c r="O110" s="151"/>
    </row>
    <row r="111" customHeight="1" spans="1:15">
      <c r="A111" s="106">
        <v>26</v>
      </c>
      <c r="B111" s="47"/>
      <c r="C111" s="300" t="s">
        <v>313</v>
      </c>
      <c r="D111" s="124" t="s">
        <v>314</v>
      </c>
      <c r="E111" s="124" t="s">
        <v>315</v>
      </c>
      <c r="F111" s="296">
        <f>VLOOKUP(D111,'[9]11月（签字版） '!$D:$AJ,33,0)</f>
        <v>160</v>
      </c>
      <c r="G111" s="25">
        <f>VLOOKUP(E111,产能分析表5月!E:G,3,0)</f>
        <v>238.5</v>
      </c>
      <c r="H111" s="25">
        <v>18</v>
      </c>
      <c r="I111" s="25">
        <f>VLOOKUP(E111,产能分析表5月!E:I,5,0)</f>
        <v>13</v>
      </c>
      <c r="J111" s="53">
        <f t="shared" si="23"/>
        <v>8.88888888888889</v>
      </c>
      <c r="K111" s="54">
        <f t="shared" si="24"/>
        <v>0.888888888888889</v>
      </c>
      <c r="L111" s="22"/>
      <c r="M111" s="175">
        <f>VLOOKUP(D111,[1]更新!$B$1:$E$65536,4,0)</f>
        <v>1235.3982300885</v>
      </c>
      <c r="N111" s="133">
        <f t="shared" si="16"/>
        <v>197663.716814159</v>
      </c>
      <c r="O111" s="151"/>
    </row>
    <row r="112" customHeight="1" spans="1:15">
      <c r="A112" s="299">
        <v>27</v>
      </c>
      <c r="B112" s="47"/>
      <c r="C112" s="300" t="s">
        <v>316</v>
      </c>
      <c r="D112" s="124" t="s">
        <v>317</v>
      </c>
      <c r="E112" s="124" t="s">
        <v>318</v>
      </c>
      <c r="F112" s="296">
        <f>VLOOKUP(D112,'[9]11月（签字版） '!$D:$AJ,33,0)</f>
        <v>160</v>
      </c>
      <c r="G112" s="25">
        <f>VLOOKUP(E112,产能分析表5月!E:G,3,0)</f>
        <v>200.7</v>
      </c>
      <c r="H112" s="25">
        <v>24</v>
      </c>
      <c r="I112" s="25">
        <f>VLOOKUP(E112,产能分析表5月!E:I,5,0)</f>
        <v>11</v>
      </c>
      <c r="J112" s="53">
        <f t="shared" si="23"/>
        <v>6.66666666666667</v>
      </c>
      <c r="K112" s="54">
        <f t="shared" si="24"/>
        <v>0.666666666666667</v>
      </c>
      <c r="L112" s="22"/>
      <c r="M112" s="175">
        <f>VLOOKUP(D112,[1]更新!$B$1:$E$65536,4,0)</f>
        <v>750.442477876106</v>
      </c>
      <c r="N112" s="133">
        <f t="shared" si="16"/>
        <v>120070.796460177</v>
      </c>
      <c r="O112" s="151"/>
    </row>
    <row r="113" customHeight="1" spans="1:15">
      <c r="A113" s="106">
        <v>28</v>
      </c>
      <c r="B113" s="47"/>
      <c r="C113" s="300" t="s">
        <v>319</v>
      </c>
      <c r="D113" s="124" t="s">
        <v>320</v>
      </c>
      <c r="E113" s="124" t="s">
        <v>321</v>
      </c>
      <c r="F113" s="296"/>
      <c r="G113" s="25">
        <f>VLOOKUP(E113,产能分析表5月!E:G,3,0)</f>
        <v>124.2</v>
      </c>
      <c r="H113" s="25">
        <f>3600/G113</f>
        <v>28.9855072463768</v>
      </c>
      <c r="I113" s="25">
        <f>VLOOKUP(E113,产能分析表5月!E:I,5,0)</f>
        <v>13</v>
      </c>
      <c r="J113" s="53">
        <f t="shared" si="23"/>
        <v>0</v>
      </c>
      <c r="K113" s="54">
        <f t="shared" si="24"/>
        <v>0</v>
      </c>
      <c r="L113" s="22"/>
      <c r="M113" s="175">
        <f>VLOOKUP(D113,[1]更新!$B$1:$E$65536,4,0)</f>
        <v>756.637168141593</v>
      </c>
      <c r="N113" s="133">
        <f t="shared" si="16"/>
        <v>0</v>
      </c>
      <c r="O113" s="151"/>
    </row>
    <row r="114" customHeight="1" spans="1:15">
      <c r="A114" s="299">
        <v>29</v>
      </c>
      <c r="B114" s="47"/>
      <c r="C114" s="300" t="s">
        <v>322</v>
      </c>
      <c r="D114" s="124" t="s">
        <v>323</v>
      </c>
      <c r="E114" s="124" t="s">
        <v>324</v>
      </c>
      <c r="F114" s="296">
        <f>VLOOKUP(D114,'[9]11月（签字版） '!$D:$AJ,33,0)</f>
        <v>10</v>
      </c>
      <c r="G114" s="25">
        <f>VLOOKUP(E114,产能分析表5月!E:G,3,0)</f>
        <v>200.7</v>
      </c>
      <c r="H114" s="25">
        <v>24</v>
      </c>
      <c r="I114" s="25">
        <f>VLOOKUP(E114,产能分析表5月!E:I,5,0)</f>
        <v>11</v>
      </c>
      <c r="J114" s="53">
        <f t="shared" si="23"/>
        <v>0.416666666666667</v>
      </c>
      <c r="K114" s="54">
        <f t="shared" si="24"/>
        <v>0.0416666666666667</v>
      </c>
      <c r="L114" s="22"/>
      <c r="M114" s="175">
        <f>VLOOKUP(D114,[1]更新!$B$1:$E$65536,4,0)</f>
        <v>730.973451327434</v>
      </c>
      <c r="N114" s="133">
        <f t="shared" si="16"/>
        <v>7309.73451327434</v>
      </c>
      <c r="O114" s="151"/>
    </row>
    <row r="115" customHeight="1" spans="1:15">
      <c r="A115" s="106">
        <v>30</v>
      </c>
      <c r="B115" s="47"/>
      <c r="C115" s="300" t="s">
        <v>325</v>
      </c>
      <c r="D115" s="124" t="s">
        <v>326</v>
      </c>
      <c r="E115" s="124" t="s">
        <v>327</v>
      </c>
      <c r="F115" s="297">
        <f>VLOOKUP(D115,'[9]11月（签字版） '!$D:$AJ,33,0)</f>
        <v>5</v>
      </c>
      <c r="G115" s="25">
        <f>VLOOKUP(E115,产能分析表5月!E:G,3,0)</f>
        <v>124.2</v>
      </c>
      <c r="H115" s="25">
        <v>18</v>
      </c>
      <c r="I115" s="25">
        <f>VLOOKUP(E115,产能分析表5月!E:I,5,0)</f>
        <v>13</v>
      </c>
      <c r="J115" s="53">
        <f t="shared" si="23"/>
        <v>0.277777777777778</v>
      </c>
      <c r="K115" s="54">
        <f t="shared" si="24"/>
        <v>0.0277777777777778</v>
      </c>
      <c r="L115" s="22"/>
      <c r="M115" s="175">
        <f>VLOOKUP(D115,[1]更新!$B$1:$E$65536,4,0)</f>
        <v>1218.58407079646</v>
      </c>
      <c r="N115" s="133">
        <f t="shared" si="16"/>
        <v>6092.9203539823</v>
      </c>
      <c r="O115" s="151"/>
    </row>
    <row r="116" customHeight="1" spans="1:15">
      <c r="A116" s="299">
        <v>31</v>
      </c>
      <c r="B116" s="66"/>
      <c r="C116" s="26"/>
      <c r="D116" s="22"/>
      <c r="E116" s="22"/>
      <c r="F116" s="296"/>
      <c r="G116" s="65"/>
      <c r="H116" s="25"/>
      <c r="I116" s="22"/>
      <c r="J116" s="53"/>
      <c r="K116" s="54"/>
      <c r="L116" s="22"/>
      <c r="M116" s="175"/>
      <c r="N116" s="133"/>
      <c r="O116" s="151"/>
    </row>
    <row r="117" ht="30" customHeight="1" spans="1:14">
      <c r="A117" s="31" t="s">
        <v>183</v>
      </c>
      <c r="B117" s="32"/>
      <c r="C117" s="32"/>
      <c r="D117" s="32"/>
      <c r="E117" s="33"/>
      <c r="F117" s="297">
        <f t="shared" ref="F117:K117" si="25">SUM(F86:F116)</f>
        <v>20075</v>
      </c>
      <c r="G117" s="70"/>
      <c r="H117" s="70"/>
      <c r="I117" s="70"/>
      <c r="J117" s="70">
        <f t="shared" si="25"/>
        <v>233.23202020202</v>
      </c>
      <c r="K117" s="77">
        <f t="shared" si="25"/>
        <v>23.323202020202</v>
      </c>
      <c r="L117" s="70"/>
      <c r="M117" s="291">
        <f>SUM(M86:M116)</f>
        <v>18118.7422477876</v>
      </c>
      <c r="N117" s="138">
        <f>SUM(N86:N116)</f>
        <v>3641448.50265487</v>
      </c>
    </row>
    <row r="118" ht="10" customHeight="1" spans="1:14">
      <c r="A118" s="153"/>
      <c r="B118" s="80"/>
      <c r="C118" s="43"/>
      <c r="D118" s="36"/>
      <c r="E118" s="36"/>
      <c r="F118" s="294"/>
      <c r="G118" s="36"/>
      <c r="H118" s="36"/>
      <c r="I118" s="36"/>
      <c r="J118" s="36"/>
      <c r="K118" s="36"/>
      <c r="L118" s="36"/>
      <c r="M118" s="139"/>
      <c r="N118" s="140"/>
    </row>
    <row r="119" customHeight="1" spans="1:14">
      <c r="A119" s="101">
        <v>1</v>
      </c>
      <c r="B119" s="81" t="s">
        <v>328</v>
      </c>
      <c r="C119" s="102" t="s">
        <v>329</v>
      </c>
      <c r="D119" s="120" t="s">
        <v>330</v>
      </c>
      <c r="E119" s="120" t="s">
        <v>331</v>
      </c>
      <c r="F119" s="294">
        <f>VLOOKUP(D119,'[9]11月（签字版） '!$D:$AJ,33,0)</f>
        <v>400</v>
      </c>
      <c r="G119" s="17">
        <v>86</v>
      </c>
      <c r="H119" s="20">
        <f t="shared" ref="H119:H126" si="26">3600/G119</f>
        <v>41.8604651162791</v>
      </c>
      <c r="I119" s="17">
        <v>15</v>
      </c>
      <c r="J119" s="50">
        <f t="shared" ref="J119:J126" si="27">F119/H119</f>
        <v>9.55555555555556</v>
      </c>
      <c r="K119" s="51">
        <f t="shared" ref="K119:K126" si="28">J119/10</f>
        <v>0.955555555555555</v>
      </c>
      <c r="L119" s="17"/>
      <c r="M119" s="289">
        <f>VLOOKUP(D119,[1]更新!$B$1:$E$65536,4,0)</f>
        <v>399</v>
      </c>
      <c r="N119" s="142">
        <f t="shared" ref="N119:N126" si="29">F119*M119</f>
        <v>159600</v>
      </c>
    </row>
    <row r="120" customHeight="1" spans="1:14">
      <c r="A120" s="106">
        <v>2</v>
      </c>
      <c r="B120" s="229"/>
      <c r="C120" s="111" t="s">
        <v>332</v>
      </c>
      <c r="D120" s="124" t="s">
        <v>333</v>
      </c>
      <c r="E120" s="124" t="s">
        <v>334</v>
      </c>
      <c r="F120" s="296">
        <f>VLOOKUP(D120,'[9]11月（签字版） '!$D:$AJ,33,0)</f>
        <v>1200</v>
      </c>
      <c r="G120" s="22">
        <v>62</v>
      </c>
      <c r="H120" s="25">
        <f t="shared" si="26"/>
        <v>58.0645161290323</v>
      </c>
      <c r="I120" s="22">
        <v>11</v>
      </c>
      <c r="J120" s="53">
        <f t="shared" si="27"/>
        <v>20.6666666666667</v>
      </c>
      <c r="K120" s="54">
        <f t="shared" si="28"/>
        <v>2.06666666666667</v>
      </c>
      <c r="L120" s="22"/>
      <c r="M120" s="175">
        <f>VLOOKUP(D120,[1]更新!$B$1:$E$65536,4,0)</f>
        <v>395</v>
      </c>
      <c r="N120" s="133">
        <f t="shared" si="29"/>
        <v>474000</v>
      </c>
    </row>
    <row r="121" customHeight="1" spans="1:14">
      <c r="A121" s="106">
        <v>3</v>
      </c>
      <c r="B121" s="229"/>
      <c r="C121" s="111" t="s">
        <v>335</v>
      </c>
      <c r="D121" s="124" t="s">
        <v>333</v>
      </c>
      <c r="E121" s="124" t="s">
        <v>334</v>
      </c>
      <c r="F121" s="296">
        <f>VLOOKUP(D121,'[9]11月（签字版） '!$D:$AJ,33,0)</f>
        <v>1200</v>
      </c>
      <c r="G121" s="22">
        <v>62</v>
      </c>
      <c r="H121" s="25">
        <f t="shared" si="26"/>
        <v>58.0645161290323</v>
      </c>
      <c r="I121" s="22">
        <v>11</v>
      </c>
      <c r="J121" s="53">
        <f t="shared" si="27"/>
        <v>20.6666666666667</v>
      </c>
      <c r="K121" s="54">
        <f t="shared" si="28"/>
        <v>2.06666666666667</v>
      </c>
      <c r="L121" s="22"/>
      <c r="M121" s="175">
        <f>VLOOKUP(D121,[1]更新!$B$1:$E$65536,4,0)</f>
        <v>395</v>
      </c>
      <c r="N121" s="133">
        <f t="shared" si="29"/>
        <v>474000</v>
      </c>
    </row>
    <row r="122" customHeight="1" spans="1:14">
      <c r="A122" s="106">
        <v>4</v>
      </c>
      <c r="B122" s="229"/>
      <c r="C122" s="111" t="s">
        <v>336</v>
      </c>
      <c r="D122" s="124" t="s">
        <v>333</v>
      </c>
      <c r="E122" s="124" t="s">
        <v>334</v>
      </c>
      <c r="F122" s="296">
        <f>VLOOKUP(D122,'[9]11月（签字版） '!$D:$AJ,33,0)</f>
        <v>1200</v>
      </c>
      <c r="G122" s="22">
        <v>62</v>
      </c>
      <c r="H122" s="25">
        <f t="shared" si="26"/>
        <v>58.0645161290323</v>
      </c>
      <c r="I122" s="22">
        <v>11</v>
      </c>
      <c r="J122" s="53">
        <f t="shared" si="27"/>
        <v>20.6666666666667</v>
      </c>
      <c r="K122" s="54">
        <f t="shared" si="28"/>
        <v>2.06666666666667</v>
      </c>
      <c r="L122" s="22"/>
      <c r="M122" s="175">
        <f>VLOOKUP(D122,[1]更新!$B$1:$E$65536,4,0)</f>
        <v>395</v>
      </c>
      <c r="N122" s="133">
        <f t="shared" si="29"/>
        <v>474000</v>
      </c>
    </row>
    <row r="123" customHeight="1" spans="1:14">
      <c r="A123" s="106">
        <v>5</v>
      </c>
      <c r="B123" s="229"/>
      <c r="C123" s="111" t="s">
        <v>337</v>
      </c>
      <c r="D123" s="124" t="s">
        <v>338</v>
      </c>
      <c r="E123" s="124" t="s">
        <v>339</v>
      </c>
      <c r="F123" s="296">
        <f>VLOOKUP(D123,'[9]11月（签字版） '!$D:$AJ,33,0)</f>
        <v>500</v>
      </c>
      <c r="G123" s="22">
        <v>86</v>
      </c>
      <c r="H123" s="25">
        <f t="shared" si="26"/>
        <v>41.8604651162791</v>
      </c>
      <c r="I123" s="22">
        <v>14</v>
      </c>
      <c r="J123" s="53">
        <f t="shared" si="27"/>
        <v>11.9444444444444</v>
      </c>
      <c r="K123" s="54">
        <f t="shared" si="28"/>
        <v>1.19444444444444</v>
      </c>
      <c r="L123" s="22"/>
      <c r="M123" s="175">
        <f>VLOOKUP(D123,[1]更新!$B$1:$E$65536,4,0)</f>
        <v>365</v>
      </c>
      <c r="N123" s="133">
        <f t="shared" si="29"/>
        <v>182500</v>
      </c>
    </row>
    <row r="124" customHeight="1" spans="1:14">
      <c r="A124" s="106">
        <v>6</v>
      </c>
      <c r="B124" s="229"/>
      <c r="C124" s="111" t="s">
        <v>340</v>
      </c>
      <c r="D124" s="124" t="s">
        <v>341</v>
      </c>
      <c r="E124" s="296" t="s">
        <v>342</v>
      </c>
      <c r="F124" s="296">
        <f>VLOOKUP(D124,'[9]11月（签字版） '!$D:$AJ,33,0)</f>
        <v>80</v>
      </c>
      <c r="G124" s="22">
        <v>86</v>
      </c>
      <c r="H124" s="25">
        <f t="shared" si="26"/>
        <v>41.8604651162791</v>
      </c>
      <c r="I124" s="22">
        <v>15</v>
      </c>
      <c r="J124" s="53">
        <f t="shared" si="27"/>
        <v>1.91111111111111</v>
      </c>
      <c r="K124" s="54">
        <f t="shared" si="28"/>
        <v>0.191111111111111</v>
      </c>
      <c r="L124" s="22"/>
      <c r="M124" s="175">
        <f>VLOOKUP(D124,[1]更新!$B$1:$E$65536,4,0)</f>
        <v>809</v>
      </c>
      <c r="N124" s="133">
        <f t="shared" si="29"/>
        <v>64720</v>
      </c>
    </row>
    <row r="125" customHeight="1" spans="1:14">
      <c r="A125" s="106">
        <v>7</v>
      </c>
      <c r="B125" s="229"/>
      <c r="C125" s="111" t="s">
        <v>343</v>
      </c>
      <c r="D125" s="124" t="s">
        <v>344</v>
      </c>
      <c r="E125" s="296" t="s">
        <v>345</v>
      </c>
      <c r="F125" s="296">
        <f>VLOOKUP(D125,'[9]11月（签字版） '!$D:$AJ,33,0)</f>
        <v>80</v>
      </c>
      <c r="G125" s="22">
        <v>201</v>
      </c>
      <c r="H125" s="25">
        <f t="shared" si="26"/>
        <v>17.910447761194</v>
      </c>
      <c r="I125" s="22">
        <v>11</v>
      </c>
      <c r="J125" s="53">
        <f t="shared" si="27"/>
        <v>4.46666666666667</v>
      </c>
      <c r="K125" s="54">
        <f t="shared" si="28"/>
        <v>0.446666666666667</v>
      </c>
      <c r="L125" s="22"/>
      <c r="M125" s="113">
        <v>411</v>
      </c>
      <c r="N125" s="133">
        <f t="shared" si="29"/>
        <v>32880</v>
      </c>
    </row>
    <row r="126" customHeight="1" spans="1:14">
      <c r="A126" s="106">
        <v>8</v>
      </c>
      <c r="B126" s="229"/>
      <c r="C126" s="111" t="s">
        <v>346</v>
      </c>
      <c r="D126" s="124" t="s">
        <v>347</v>
      </c>
      <c r="E126" s="296" t="s">
        <v>348</v>
      </c>
      <c r="F126" s="296">
        <f>VLOOKUP(D126,'[9]11月（签字版） '!$D:$AJ,33,0)</f>
        <v>800</v>
      </c>
      <c r="G126" s="22">
        <v>134</v>
      </c>
      <c r="H126" s="25">
        <f t="shared" si="26"/>
        <v>26.865671641791</v>
      </c>
      <c r="I126" s="22">
        <v>11</v>
      </c>
      <c r="J126" s="53">
        <f t="shared" si="27"/>
        <v>29.7777777777778</v>
      </c>
      <c r="K126" s="54">
        <f t="shared" si="28"/>
        <v>2.97777777777778</v>
      </c>
      <c r="L126" s="22"/>
      <c r="M126" s="113">
        <v>345</v>
      </c>
      <c r="N126" s="133">
        <f t="shared" si="29"/>
        <v>276000</v>
      </c>
    </row>
    <row r="127" ht="30" customHeight="1" spans="1:14">
      <c r="A127" s="272" t="s">
        <v>183</v>
      </c>
      <c r="B127" s="70"/>
      <c r="C127" s="70"/>
      <c r="D127" s="70"/>
      <c r="E127" s="70"/>
      <c r="F127" s="297">
        <f t="shared" ref="F127:K127" si="30">SUM(F119:F126)</f>
        <v>5460</v>
      </c>
      <c r="G127" s="70"/>
      <c r="H127" s="34"/>
      <c r="I127" s="70"/>
      <c r="J127" s="77">
        <f t="shared" si="30"/>
        <v>119.655555555556</v>
      </c>
      <c r="K127" s="60">
        <f t="shared" si="30"/>
        <v>11.9655555555556</v>
      </c>
      <c r="L127" s="70"/>
      <c r="M127" s="291">
        <f>SUM(M119:M126)</f>
        <v>3514</v>
      </c>
      <c r="N127" s="138">
        <f>SUM(N119:N126)</f>
        <v>2137700</v>
      </c>
    </row>
    <row r="128" ht="15" customHeight="1" spans="1:14">
      <c r="A128" s="36"/>
      <c r="B128" s="301"/>
      <c r="E128" s="302"/>
      <c r="F128" s="294"/>
      <c r="G128" s="36"/>
      <c r="H128" s="39"/>
      <c r="I128" s="36"/>
      <c r="J128" s="166"/>
      <c r="K128" s="304"/>
      <c r="L128" s="36"/>
      <c r="N128" s="96"/>
    </row>
    <row r="129" customHeight="1" spans="1:14">
      <c r="A129" s="101">
        <v>1</v>
      </c>
      <c r="B129" s="81" t="s">
        <v>349</v>
      </c>
      <c r="C129" s="102" t="s">
        <v>350</v>
      </c>
      <c r="D129" s="120" t="s">
        <v>351</v>
      </c>
      <c r="E129" s="294" t="s">
        <v>352</v>
      </c>
      <c r="F129" s="294">
        <f>VLOOKUP(D129,'[9]11月（签字版） '!$D:$AJ,33,0)</f>
        <v>240</v>
      </c>
      <c r="G129" s="17">
        <v>350</v>
      </c>
      <c r="H129" s="20">
        <f t="shared" ref="H129:H139" si="31">3600/G129</f>
        <v>10.2857142857143</v>
      </c>
      <c r="I129" s="17">
        <v>11</v>
      </c>
      <c r="J129" s="50">
        <f t="shared" ref="J129:J139" si="32">F129/H129</f>
        <v>23.3333333333333</v>
      </c>
      <c r="K129" s="51">
        <f t="shared" ref="K129:K139" si="33">J129/10</f>
        <v>2.33333333333333</v>
      </c>
      <c r="L129" s="159" t="s">
        <v>353</v>
      </c>
      <c r="M129" s="319">
        <v>1540</v>
      </c>
      <c r="N129" s="142">
        <f t="shared" ref="N129:N137" si="34">F129*M129</f>
        <v>369600</v>
      </c>
    </row>
    <row r="130" customHeight="1" spans="1:14">
      <c r="A130" s="106">
        <v>2</v>
      </c>
      <c r="B130" s="229"/>
      <c r="C130" s="111" t="s">
        <v>354</v>
      </c>
      <c r="D130" s="124" t="s">
        <v>355</v>
      </c>
      <c r="E130" s="296" t="s">
        <v>356</v>
      </c>
      <c r="F130" s="296">
        <f>VLOOKUP(D130,'[9]11月（签字版） '!$D:$AJ,33,0)</f>
        <v>240</v>
      </c>
      <c r="G130" s="22">
        <v>350</v>
      </c>
      <c r="H130" s="25">
        <f t="shared" si="31"/>
        <v>10.2857142857143</v>
      </c>
      <c r="I130" s="22">
        <v>11</v>
      </c>
      <c r="J130" s="53">
        <f t="shared" si="32"/>
        <v>23.3333333333333</v>
      </c>
      <c r="K130" s="54">
        <f t="shared" si="33"/>
        <v>2.33333333333333</v>
      </c>
      <c r="L130" s="163"/>
      <c r="M130" s="113">
        <v>410</v>
      </c>
      <c r="N130" s="133">
        <f t="shared" si="34"/>
        <v>98400</v>
      </c>
    </row>
    <row r="131" customHeight="1" spans="1:14">
      <c r="A131" s="106">
        <v>3</v>
      </c>
      <c r="B131" s="229"/>
      <c r="C131" s="111" t="s">
        <v>357</v>
      </c>
      <c r="D131" s="124" t="s">
        <v>358</v>
      </c>
      <c r="E131" s="296" t="s">
        <v>359</v>
      </c>
      <c r="F131" s="296">
        <f>VLOOKUP(D131,'[9]11月（签字版） '!$D:$AJ,33,0)</f>
        <v>240</v>
      </c>
      <c r="G131" s="22">
        <v>350</v>
      </c>
      <c r="H131" s="25">
        <f t="shared" si="31"/>
        <v>10.2857142857143</v>
      </c>
      <c r="I131" s="22">
        <v>11</v>
      </c>
      <c r="J131" s="53">
        <f t="shared" si="32"/>
        <v>23.3333333333333</v>
      </c>
      <c r="K131" s="54">
        <f t="shared" si="33"/>
        <v>2.33333333333333</v>
      </c>
      <c r="L131" s="320"/>
      <c r="M131" s="113">
        <v>60</v>
      </c>
      <c r="N131" s="133">
        <f t="shared" si="34"/>
        <v>14400</v>
      </c>
    </row>
    <row r="132" customHeight="1" spans="1:14">
      <c r="A132" s="106">
        <v>4</v>
      </c>
      <c r="B132" s="229"/>
      <c r="C132" s="300" t="s">
        <v>360</v>
      </c>
      <c r="D132" s="296" t="s">
        <v>361</v>
      </c>
      <c r="E132" s="296" t="s">
        <v>362</v>
      </c>
      <c r="F132" s="296">
        <f>VLOOKUP(D132,'[9]11月（签字版） '!$D:$AJ,33,0)</f>
        <v>0</v>
      </c>
      <c r="G132" s="22">
        <v>350</v>
      </c>
      <c r="H132" s="25">
        <f t="shared" si="31"/>
        <v>10.2857142857143</v>
      </c>
      <c r="I132" s="22">
        <v>11</v>
      </c>
      <c r="J132" s="53">
        <f t="shared" si="32"/>
        <v>0</v>
      </c>
      <c r="K132" s="54">
        <f t="shared" si="33"/>
        <v>0</v>
      </c>
      <c r="L132" s="82"/>
      <c r="M132" s="113">
        <v>1220</v>
      </c>
      <c r="N132" s="133">
        <f t="shared" si="34"/>
        <v>0</v>
      </c>
    </row>
    <row r="133" customHeight="1" spans="1:14">
      <c r="A133" s="106">
        <v>5</v>
      </c>
      <c r="B133" s="229"/>
      <c r="C133" s="300" t="s">
        <v>235</v>
      </c>
      <c r="D133" s="296" t="s">
        <v>363</v>
      </c>
      <c r="E133" s="296" t="s">
        <v>364</v>
      </c>
      <c r="F133" s="296">
        <f>VLOOKUP(D133,'[9]11月（签字版） '!$D:$AJ,33,0)</f>
        <v>0</v>
      </c>
      <c r="G133" s="22">
        <v>350</v>
      </c>
      <c r="H133" s="25">
        <f t="shared" si="31"/>
        <v>10.2857142857143</v>
      </c>
      <c r="I133" s="22">
        <v>11</v>
      </c>
      <c r="J133" s="53">
        <f t="shared" si="32"/>
        <v>0</v>
      </c>
      <c r="K133" s="54">
        <f t="shared" si="33"/>
        <v>0</v>
      </c>
      <c r="L133" s="82"/>
      <c r="M133" s="175">
        <v>405</v>
      </c>
      <c r="N133" s="133">
        <f t="shared" si="34"/>
        <v>0</v>
      </c>
    </row>
    <row r="134" customHeight="1" spans="1:14">
      <c r="A134" s="106">
        <v>6</v>
      </c>
      <c r="B134" s="229"/>
      <c r="C134" s="300" t="s">
        <v>365</v>
      </c>
      <c r="D134" s="296" t="s">
        <v>366</v>
      </c>
      <c r="E134" s="296" t="s">
        <v>367</v>
      </c>
      <c r="F134" s="296">
        <f>VLOOKUP(D134,'[9]11月（签字版） '!$D:$AJ,33,0)</f>
        <v>0</v>
      </c>
      <c r="G134" s="22">
        <v>350</v>
      </c>
      <c r="H134" s="25">
        <f t="shared" si="31"/>
        <v>10.2857142857143</v>
      </c>
      <c r="I134" s="22">
        <v>11</v>
      </c>
      <c r="J134" s="53">
        <f t="shared" si="32"/>
        <v>0</v>
      </c>
      <c r="K134" s="54">
        <f t="shared" si="33"/>
        <v>0</v>
      </c>
      <c r="L134" s="82"/>
      <c r="M134" s="113">
        <v>64</v>
      </c>
      <c r="N134" s="133">
        <f t="shared" si="34"/>
        <v>0</v>
      </c>
    </row>
    <row r="135" customHeight="1" spans="1:14">
      <c r="A135" s="106">
        <v>7</v>
      </c>
      <c r="B135" s="229"/>
      <c r="C135" s="300" t="s">
        <v>368</v>
      </c>
      <c r="D135" s="296" t="s">
        <v>369</v>
      </c>
      <c r="E135" s="296" t="s">
        <v>370</v>
      </c>
      <c r="F135" s="296">
        <f>VLOOKUP(D135,'[9]11月（签字版） '!$D:$AJ,33,0)</f>
        <v>150</v>
      </c>
      <c r="G135" s="22">
        <v>350</v>
      </c>
      <c r="H135" s="25">
        <f t="shared" si="31"/>
        <v>10.2857142857143</v>
      </c>
      <c r="I135" s="22">
        <v>11</v>
      </c>
      <c r="J135" s="53">
        <f t="shared" si="32"/>
        <v>14.5833333333333</v>
      </c>
      <c r="K135" s="54">
        <f t="shared" si="33"/>
        <v>1.45833333333333</v>
      </c>
      <c r="L135" s="29" t="s">
        <v>371</v>
      </c>
      <c r="M135" s="113">
        <v>1180</v>
      </c>
      <c r="N135" s="133">
        <f t="shared" si="34"/>
        <v>177000</v>
      </c>
    </row>
    <row r="136" customHeight="1" spans="1:14">
      <c r="A136" s="106">
        <v>8</v>
      </c>
      <c r="B136" s="229"/>
      <c r="C136" s="300" t="s">
        <v>372</v>
      </c>
      <c r="D136" s="296" t="s">
        <v>373</v>
      </c>
      <c r="E136" s="296" t="s">
        <v>374</v>
      </c>
      <c r="F136" s="296">
        <f>VLOOKUP(D136,'[9]11月（签字版） '!$D:$AJ,33,0)</f>
        <v>150</v>
      </c>
      <c r="G136" s="22">
        <v>350</v>
      </c>
      <c r="H136" s="25">
        <f t="shared" si="31"/>
        <v>10.2857142857143</v>
      </c>
      <c r="I136" s="22">
        <v>11</v>
      </c>
      <c r="J136" s="53">
        <f t="shared" si="32"/>
        <v>14.5833333333333</v>
      </c>
      <c r="K136" s="54">
        <f t="shared" si="33"/>
        <v>1.45833333333333</v>
      </c>
      <c r="L136" s="163"/>
      <c r="M136" s="113">
        <v>410</v>
      </c>
      <c r="N136" s="133">
        <f t="shared" si="34"/>
        <v>61500</v>
      </c>
    </row>
    <row r="137" customHeight="1" spans="1:14">
      <c r="A137" s="106">
        <v>9</v>
      </c>
      <c r="B137" s="229"/>
      <c r="C137" s="300" t="s">
        <v>375</v>
      </c>
      <c r="D137" s="296" t="s">
        <v>376</v>
      </c>
      <c r="E137" s="296" t="s">
        <v>377</v>
      </c>
      <c r="F137" s="296">
        <f>VLOOKUP(D137,'[9]11月（签字版） '!$D:$AJ,33,0)</f>
        <v>150</v>
      </c>
      <c r="G137" s="22">
        <v>350</v>
      </c>
      <c r="H137" s="25">
        <f t="shared" si="31"/>
        <v>10.2857142857143</v>
      </c>
      <c r="I137" s="22">
        <v>11</v>
      </c>
      <c r="J137" s="53">
        <f t="shared" si="32"/>
        <v>14.5833333333333</v>
      </c>
      <c r="K137" s="54">
        <f t="shared" si="33"/>
        <v>1.45833333333333</v>
      </c>
      <c r="L137" s="320"/>
      <c r="M137" s="113">
        <v>60</v>
      </c>
      <c r="N137" s="133">
        <f t="shared" si="34"/>
        <v>9000</v>
      </c>
    </row>
    <row r="138" customHeight="1" spans="1:14">
      <c r="A138" s="106"/>
      <c r="B138" s="229"/>
      <c r="C138" s="300" t="s">
        <v>378</v>
      </c>
      <c r="D138" s="296" t="s">
        <v>379</v>
      </c>
      <c r="E138" s="296"/>
      <c r="F138" s="296"/>
      <c r="G138" s="22">
        <v>350</v>
      </c>
      <c r="H138" s="25">
        <f t="shared" si="31"/>
        <v>10.2857142857143</v>
      </c>
      <c r="I138" s="22">
        <v>11</v>
      </c>
      <c r="J138" s="53">
        <f t="shared" si="32"/>
        <v>0</v>
      </c>
      <c r="K138" s="54">
        <f t="shared" si="33"/>
        <v>0</v>
      </c>
      <c r="L138" s="29" t="s">
        <v>380</v>
      </c>
      <c r="M138" s="113"/>
      <c r="N138" s="133"/>
    </row>
    <row r="139" customHeight="1" spans="1:14">
      <c r="A139" s="106"/>
      <c r="B139" s="229"/>
      <c r="C139" s="300" t="s">
        <v>381</v>
      </c>
      <c r="D139" s="296" t="s">
        <v>382</v>
      </c>
      <c r="E139" s="296"/>
      <c r="F139" s="296"/>
      <c r="G139" s="22">
        <v>350</v>
      </c>
      <c r="H139" s="25">
        <f t="shared" si="31"/>
        <v>10.2857142857143</v>
      </c>
      <c r="I139" s="22">
        <v>11</v>
      </c>
      <c r="J139" s="53">
        <f t="shared" si="32"/>
        <v>0</v>
      </c>
      <c r="K139" s="54">
        <f t="shared" si="33"/>
        <v>0</v>
      </c>
      <c r="L139" s="163"/>
      <c r="M139" s="113"/>
      <c r="N139" s="133"/>
    </row>
    <row r="140" customHeight="1" spans="1:14">
      <c r="A140" s="106"/>
      <c r="B140" s="229"/>
      <c r="C140" s="300" t="s">
        <v>383</v>
      </c>
      <c r="D140" s="296" t="s">
        <v>384</v>
      </c>
      <c r="E140" s="296"/>
      <c r="F140" s="296"/>
      <c r="G140" s="22"/>
      <c r="H140" s="25"/>
      <c r="I140" s="22"/>
      <c r="J140" s="53"/>
      <c r="K140" s="54"/>
      <c r="L140" s="320"/>
      <c r="M140" s="113"/>
      <c r="N140" s="133"/>
    </row>
    <row r="141" customHeight="1" spans="1:14">
      <c r="A141" s="106"/>
      <c r="B141" s="229"/>
      <c r="C141" s="300"/>
      <c r="D141" s="296"/>
      <c r="E141" s="296"/>
      <c r="F141" s="296"/>
      <c r="G141" s="22"/>
      <c r="H141" s="25"/>
      <c r="I141" s="22"/>
      <c r="J141" s="53"/>
      <c r="K141" s="54"/>
      <c r="L141" s="82"/>
      <c r="M141" s="113"/>
      <c r="N141" s="133"/>
    </row>
    <row r="142" customHeight="1" spans="1:14">
      <c r="A142" s="106"/>
      <c r="B142" s="229"/>
      <c r="C142" s="300"/>
      <c r="D142" s="296"/>
      <c r="E142" s="296"/>
      <c r="F142" s="296"/>
      <c r="G142" s="22"/>
      <c r="H142" s="25"/>
      <c r="I142" s="22"/>
      <c r="J142" s="53"/>
      <c r="K142" s="54"/>
      <c r="L142" s="82"/>
      <c r="M142" s="113"/>
      <c r="N142" s="133"/>
    </row>
    <row r="143" customHeight="1" spans="1:14">
      <c r="A143" s="106"/>
      <c r="B143" s="229"/>
      <c r="C143" s="300"/>
      <c r="D143" s="296"/>
      <c r="E143" s="296"/>
      <c r="F143" s="296"/>
      <c r="G143" s="22"/>
      <c r="H143" s="25"/>
      <c r="I143" s="22"/>
      <c r="J143" s="53"/>
      <c r="K143" s="54"/>
      <c r="L143" s="82"/>
      <c r="M143" s="113"/>
      <c r="N143" s="133"/>
    </row>
    <row r="144" customHeight="1" spans="1:14">
      <c r="A144" s="106">
        <v>10</v>
      </c>
      <c r="B144" s="229"/>
      <c r="C144" s="111"/>
      <c r="D144" s="124"/>
      <c r="E144" s="124"/>
      <c r="F144" s="296"/>
      <c r="G144" s="82"/>
      <c r="H144" s="82"/>
      <c r="I144" s="22"/>
      <c r="J144" s="82"/>
      <c r="K144" s="82"/>
      <c r="L144" s="82"/>
      <c r="M144" s="175"/>
      <c r="N144" s="133"/>
    </row>
    <row r="145" ht="30" customHeight="1" spans="1:14">
      <c r="A145" s="31" t="s">
        <v>183</v>
      </c>
      <c r="B145" s="32"/>
      <c r="C145" s="32"/>
      <c r="D145" s="32"/>
      <c r="E145" s="33"/>
      <c r="F145" s="297">
        <f t="shared" ref="F145:K145" si="35">SUM(F129:F144)</f>
        <v>1170</v>
      </c>
      <c r="G145" s="83"/>
      <c r="H145" s="83"/>
      <c r="I145" s="83"/>
      <c r="J145" s="83">
        <f t="shared" si="35"/>
        <v>113.75</v>
      </c>
      <c r="K145" s="77">
        <f t="shared" si="35"/>
        <v>11.375</v>
      </c>
      <c r="L145" s="83"/>
      <c r="M145" s="291"/>
      <c r="N145" s="138">
        <f>SUM(N129:N144)</f>
        <v>729900</v>
      </c>
    </row>
    <row r="146" ht="10" customHeight="1" spans="1:14">
      <c r="A146" s="154"/>
      <c r="B146" s="42"/>
      <c r="C146" s="43"/>
      <c r="D146" s="36"/>
      <c r="E146" s="36"/>
      <c r="F146" s="294"/>
      <c r="G146" s="42"/>
      <c r="H146" s="42"/>
      <c r="I146" s="42"/>
      <c r="J146" s="42"/>
      <c r="K146" s="42"/>
      <c r="L146" s="42"/>
      <c r="M146" s="139"/>
      <c r="N146" s="140"/>
    </row>
    <row r="147" customHeight="1" spans="1:14">
      <c r="A147" s="101">
        <v>1</v>
      </c>
      <c r="B147" s="85" t="s">
        <v>385</v>
      </c>
      <c r="C147" s="18" t="s">
        <v>386</v>
      </c>
      <c r="D147" s="17" t="s">
        <v>387</v>
      </c>
      <c r="E147" s="17" t="s">
        <v>388</v>
      </c>
      <c r="F147" s="294">
        <v>1100</v>
      </c>
      <c r="G147" s="17">
        <v>111</v>
      </c>
      <c r="H147" s="20">
        <f t="shared" ref="H147:H154" si="36">3600/G147</f>
        <v>32.4324324324324</v>
      </c>
      <c r="I147" s="17">
        <v>15</v>
      </c>
      <c r="J147" s="50">
        <f t="shared" ref="J147:J154" si="37">F147/H147</f>
        <v>33.9166666666667</v>
      </c>
      <c r="K147" s="51">
        <f t="shared" ref="K147:K154" si="38">J147/10</f>
        <v>3.39166666666667</v>
      </c>
      <c r="L147" s="17"/>
      <c r="M147" s="289">
        <f>VLOOKUP(D147,[1]更新!$B$1:$E$65536,4,0)</f>
        <v>346.902654867257</v>
      </c>
      <c r="N147" s="142">
        <f t="shared" ref="N147:N179" si="39">F147*M147</f>
        <v>381592.920353982</v>
      </c>
    </row>
    <row r="148" customHeight="1" spans="1:14">
      <c r="A148" s="106">
        <v>2</v>
      </c>
      <c r="B148" s="86"/>
      <c r="C148" s="26" t="s">
        <v>389</v>
      </c>
      <c r="D148" s="22" t="s">
        <v>390</v>
      </c>
      <c r="E148" s="22" t="s">
        <v>391</v>
      </c>
      <c r="F148" s="296">
        <v>1100</v>
      </c>
      <c r="G148" s="22">
        <v>96</v>
      </c>
      <c r="H148" s="25">
        <f t="shared" si="36"/>
        <v>37.5</v>
      </c>
      <c r="I148" s="22">
        <v>14</v>
      </c>
      <c r="J148" s="53">
        <f t="shared" si="37"/>
        <v>29.3333333333333</v>
      </c>
      <c r="K148" s="54">
        <f t="shared" si="38"/>
        <v>2.93333333333333</v>
      </c>
      <c r="L148" s="22"/>
      <c r="M148" s="175">
        <f>VLOOKUP(D148,[1]更新!$B$1:$E$65536,4,0)</f>
        <v>288.761061946903</v>
      </c>
      <c r="N148" s="133">
        <f t="shared" si="39"/>
        <v>317637.168141593</v>
      </c>
    </row>
    <row r="149" ht="30" customHeight="1" spans="1:14">
      <c r="A149" s="272" t="s">
        <v>183</v>
      </c>
      <c r="B149" s="70"/>
      <c r="C149" s="70"/>
      <c r="D149" s="70"/>
      <c r="E149" s="70"/>
      <c r="F149" s="297">
        <f>SUM(F147:F148)</f>
        <v>2200</v>
      </c>
      <c r="G149" s="70"/>
      <c r="H149" s="70"/>
      <c r="I149" s="70"/>
      <c r="J149" s="70"/>
      <c r="K149" s="77">
        <f>SUM(K147:K148)</f>
        <v>6.325</v>
      </c>
      <c r="L149" s="70"/>
      <c r="M149" s="291"/>
      <c r="N149" s="138">
        <f>SUM(N147:N148)</f>
        <v>699230.088495575</v>
      </c>
    </row>
    <row r="150" ht="10" customHeight="1" spans="1:14">
      <c r="A150" s="117"/>
      <c r="B150" s="42"/>
      <c r="C150" s="43"/>
      <c r="D150" s="36"/>
      <c r="E150" s="36"/>
      <c r="F150" s="294"/>
      <c r="G150" s="42"/>
      <c r="H150" s="42"/>
      <c r="I150" s="42"/>
      <c r="J150" s="42"/>
      <c r="K150" s="42"/>
      <c r="L150" s="42"/>
      <c r="M150" s="139"/>
      <c r="N150" s="140"/>
    </row>
    <row r="151" customHeight="1" spans="1:14">
      <c r="A151" s="101">
        <v>1</v>
      </c>
      <c r="B151" s="73" t="s">
        <v>392</v>
      </c>
      <c r="C151" s="102" t="s">
        <v>393</v>
      </c>
      <c r="D151" s="120" t="s">
        <v>394</v>
      </c>
      <c r="E151" s="120" t="s">
        <v>395</v>
      </c>
      <c r="F151" s="294">
        <f>VLOOKUP(D151,'[9]11月（签字版） '!$D:$AJ,33,0)</f>
        <v>150</v>
      </c>
      <c r="G151" s="17">
        <f>VLOOKUP(D151,产能分析表6月!D:G,4,0)</f>
        <v>75</v>
      </c>
      <c r="H151" s="20">
        <f t="shared" si="36"/>
        <v>48</v>
      </c>
      <c r="I151" s="17">
        <f>VLOOKUP(D151,产能分析表6月!D:I,6,0)</f>
        <v>14</v>
      </c>
      <c r="J151" s="50">
        <f t="shared" si="37"/>
        <v>3.125</v>
      </c>
      <c r="K151" s="51">
        <f t="shared" si="38"/>
        <v>0.3125</v>
      </c>
      <c r="L151" s="17"/>
      <c r="M151" s="289">
        <f>VLOOKUP(D151,[1]更新!$B$1:$E$65536,4,0)</f>
        <v>340.61</v>
      </c>
      <c r="N151" s="142">
        <f t="shared" si="39"/>
        <v>51091.5</v>
      </c>
    </row>
    <row r="152" customHeight="1" spans="1:14">
      <c r="A152" s="106">
        <v>2</v>
      </c>
      <c r="B152" s="74"/>
      <c r="C152" s="111" t="s">
        <v>396</v>
      </c>
      <c r="D152" s="124" t="s">
        <v>397</v>
      </c>
      <c r="E152" s="124" t="s">
        <v>398</v>
      </c>
      <c r="F152" s="296">
        <f>VLOOKUP(D152,'[9]11月（签字版） '!$D:$AJ,33,0)</f>
        <v>500</v>
      </c>
      <c r="G152" s="22">
        <f>VLOOKUP(D152,产能分析表6月!D:G,4,0)</f>
        <v>52</v>
      </c>
      <c r="H152" s="25">
        <f t="shared" si="36"/>
        <v>69.2307692307692</v>
      </c>
      <c r="I152" s="22">
        <f>VLOOKUP(D152,产能分析表6月!D:I,6,0)</f>
        <v>11</v>
      </c>
      <c r="J152" s="53">
        <f t="shared" si="37"/>
        <v>7.22222222222222</v>
      </c>
      <c r="K152" s="54">
        <f t="shared" si="38"/>
        <v>0.722222222222222</v>
      </c>
      <c r="L152" s="22"/>
      <c r="M152" s="175">
        <f>VLOOKUP(D152,[1]更新!$B$1:$E$65536,4,0)</f>
        <v>110.45</v>
      </c>
      <c r="N152" s="133">
        <f t="shared" si="39"/>
        <v>55225</v>
      </c>
    </row>
    <row r="153" customHeight="1" spans="1:14">
      <c r="A153" s="106">
        <v>3</v>
      </c>
      <c r="B153" s="74"/>
      <c r="C153" s="111" t="s">
        <v>399</v>
      </c>
      <c r="D153" s="124" t="s">
        <v>400</v>
      </c>
      <c r="E153" s="124" t="s">
        <v>401</v>
      </c>
      <c r="F153" s="296">
        <f>VLOOKUP(D153,'[9]11月（签字版） '!$D:$AJ,33,0)</f>
        <v>500</v>
      </c>
      <c r="G153" s="22">
        <f>VLOOKUP(D153,产能分析表6月!D:G,4,0)</f>
        <v>52</v>
      </c>
      <c r="H153" s="25">
        <f t="shared" si="36"/>
        <v>69.2307692307692</v>
      </c>
      <c r="I153" s="22">
        <f>VLOOKUP(D153,产能分析表6月!D:I,6,0)</f>
        <v>11</v>
      </c>
      <c r="J153" s="53">
        <f t="shared" si="37"/>
        <v>7.22222222222222</v>
      </c>
      <c r="K153" s="54">
        <f t="shared" si="38"/>
        <v>0.722222222222222</v>
      </c>
      <c r="L153" s="22"/>
      <c r="M153" s="175">
        <f>VLOOKUP(D153,[1]更新!$B$1:$E$65536,4,0)</f>
        <v>102.83</v>
      </c>
      <c r="N153" s="133">
        <f t="shared" si="39"/>
        <v>51415</v>
      </c>
    </row>
    <row r="154" customHeight="1" spans="1:14">
      <c r="A154" s="106">
        <v>4</v>
      </c>
      <c r="B154" s="74"/>
      <c r="C154" s="111" t="s">
        <v>402</v>
      </c>
      <c r="D154" s="124" t="s">
        <v>403</v>
      </c>
      <c r="E154" s="124" t="s">
        <v>404</v>
      </c>
      <c r="F154" s="296">
        <f>VLOOKUP(D154,'[9]11月（签字版） '!$D:$AJ,33,0)</f>
        <v>500</v>
      </c>
      <c r="G154" s="22">
        <f>VLOOKUP(D154,产能分析表6月!D:G,4,0)</f>
        <v>52</v>
      </c>
      <c r="H154" s="25">
        <f t="shared" si="36"/>
        <v>69.2307692307692</v>
      </c>
      <c r="I154" s="22">
        <f>VLOOKUP(D154,产能分析表6月!D:I,6,0)</f>
        <v>11</v>
      </c>
      <c r="J154" s="53">
        <f t="shared" si="37"/>
        <v>7.22222222222222</v>
      </c>
      <c r="K154" s="54">
        <f t="shared" si="38"/>
        <v>0.722222222222222</v>
      </c>
      <c r="L154" s="22"/>
      <c r="M154" s="175">
        <f>VLOOKUP(D154,[1]更新!$B$1:$E$65536,4,0)</f>
        <v>113.57</v>
      </c>
      <c r="N154" s="133">
        <f t="shared" si="39"/>
        <v>56785</v>
      </c>
    </row>
    <row r="155" customHeight="1" spans="1:14">
      <c r="A155" s="106">
        <v>5</v>
      </c>
      <c r="B155" s="74"/>
      <c r="C155" s="111" t="s">
        <v>405</v>
      </c>
      <c r="D155" s="124" t="s">
        <v>406</v>
      </c>
      <c r="E155" s="124" t="s">
        <v>407</v>
      </c>
      <c r="F155" s="296">
        <f>VLOOKUP(D155,'[9]11月（签字版） '!$D:$AJ,33,0)</f>
        <v>2000</v>
      </c>
      <c r="G155" s="22">
        <f>VLOOKUP(D155,产能分析表6月!D:G,4,0)</f>
        <v>0</v>
      </c>
      <c r="H155" s="25"/>
      <c r="I155" s="22">
        <f>VLOOKUP(D155,产能分析表6月!D:I,6,0)</f>
        <v>0</v>
      </c>
      <c r="J155" s="53"/>
      <c r="K155" s="54"/>
      <c r="L155" s="22"/>
      <c r="M155" s="175">
        <f>VLOOKUP(D155,[1]更新!$B$1:$E$65536,4,0)</f>
        <v>9.22</v>
      </c>
      <c r="N155" s="133">
        <f t="shared" si="39"/>
        <v>18440</v>
      </c>
    </row>
    <row r="156" customHeight="1" spans="1:14">
      <c r="A156" s="106">
        <v>6</v>
      </c>
      <c r="B156" s="74"/>
      <c r="C156" s="111" t="s">
        <v>393</v>
      </c>
      <c r="D156" s="124" t="s">
        <v>408</v>
      </c>
      <c r="E156" s="124" t="s">
        <v>409</v>
      </c>
      <c r="F156" s="296">
        <f>VLOOKUP(D156,'[9]11月（签字版） '!$D:$AJ,33,0)</f>
        <v>200</v>
      </c>
      <c r="G156" s="22">
        <f>VLOOKUP(D156,产能分析表6月!D:G,4,0)</f>
        <v>75</v>
      </c>
      <c r="H156" s="25">
        <f t="shared" ref="H156:H190" si="40">3600/G156</f>
        <v>48</v>
      </c>
      <c r="I156" s="22">
        <f>VLOOKUP(D156,产能分析表6月!D:I,6,0)</f>
        <v>14</v>
      </c>
      <c r="J156" s="53">
        <f t="shared" ref="J156:J190" si="41">F156/H156</f>
        <v>4.16666666666667</v>
      </c>
      <c r="K156" s="54">
        <f t="shared" ref="K156:K190" si="42">J156/10</f>
        <v>0.416666666666667</v>
      </c>
      <c r="L156" s="22"/>
      <c r="M156" s="175">
        <f>VLOOKUP(D156,[1]更新!$B$1:$E$65536,4,0)</f>
        <v>341.93</v>
      </c>
      <c r="N156" s="133">
        <f t="shared" si="39"/>
        <v>68386</v>
      </c>
    </row>
    <row r="157" customHeight="1" spans="1:14">
      <c r="A157" s="106">
        <v>7</v>
      </c>
      <c r="B157" s="74"/>
      <c r="C157" s="111" t="s">
        <v>410</v>
      </c>
      <c r="D157" s="305" t="s">
        <v>411</v>
      </c>
      <c r="E157" s="124" t="s">
        <v>412</v>
      </c>
      <c r="F157" s="296">
        <f>VLOOKUP(D157,'[9]11月（签字版） '!$D:$AJ,33,0)</f>
        <v>800</v>
      </c>
      <c r="G157" s="22">
        <f>VLOOKUP(D157,产能分析表6月!D:G,4,0)</f>
        <v>128</v>
      </c>
      <c r="H157" s="25">
        <f t="shared" si="40"/>
        <v>28.125</v>
      </c>
      <c r="I157" s="22">
        <f>VLOOKUP(D157,产能分析表6月!D:I,6,0)</f>
        <v>15</v>
      </c>
      <c r="J157" s="53">
        <f t="shared" si="41"/>
        <v>28.4444444444444</v>
      </c>
      <c r="K157" s="54">
        <f t="shared" si="42"/>
        <v>2.84444444444444</v>
      </c>
      <c r="L157" s="22"/>
      <c r="M157" s="175">
        <f>VLOOKUP(D157,[1]更新!$B$1:$E$65536,4,0)</f>
        <v>1415.2</v>
      </c>
      <c r="N157" s="133">
        <f t="shared" si="39"/>
        <v>1132160</v>
      </c>
    </row>
    <row r="158" customHeight="1" spans="1:14">
      <c r="A158" s="106">
        <v>8</v>
      </c>
      <c r="B158" s="74"/>
      <c r="C158" s="111" t="s">
        <v>413</v>
      </c>
      <c r="D158" s="305" t="s">
        <v>414</v>
      </c>
      <c r="E158" s="124" t="s">
        <v>415</v>
      </c>
      <c r="F158" s="296">
        <f>VLOOKUP(D158,'[9]11月（签字版） '!$D:$AJ,33,0)</f>
        <v>1000</v>
      </c>
      <c r="G158" s="22">
        <f>VLOOKUP(D158,产能分析表6月!D:G,4,0)</f>
        <v>52</v>
      </c>
      <c r="H158" s="25">
        <f t="shared" si="40"/>
        <v>69.2307692307692</v>
      </c>
      <c r="I158" s="22">
        <f>VLOOKUP(D158,产能分析表6月!D:I,6,0)</f>
        <v>11</v>
      </c>
      <c r="J158" s="53">
        <f t="shared" si="41"/>
        <v>14.4444444444444</v>
      </c>
      <c r="K158" s="54">
        <f t="shared" si="42"/>
        <v>1.44444444444444</v>
      </c>
      <c r="L158" s="22"/>
      <c r="M158" s="175">
        <f>VLOOKUP(D158,[1]更新!$B$1:$E$65536,4,0)</f>
        <v>156.37</v>
      </c>
      <c r="N158" s="133">
        <f t="shared" si="39"/>
        <v>156370</v>
      </c>
    </row>
    <row r="159" customHeight="1" spans="1:14">
      <c r="A159" s="106">
        <v>9</v>
      </c>
      <c r="B159" s="74"/>
      <c r="C159" s="111" t="s">
        <v>416</v>
      </c>
      <c r="D159" s="305" t="s">
        <v>417</v>
      </c>
      <c r="E159" s="124" t="s">
        <v>418</v>
      </c>
      <c r="F159" s="296">
        <f>VLOOKUP(D159,'[9]11月（签字版） '!$D:$AJ,33,0)</f>
        <v>800</v>
      </c>
      <c r="G159" s="22">
        <f>VLOOKUP(D159,产能分析表6月!D:G,4,0)</f>
        <v>52</v>
      </c>
      <c r="H159" s="25">
        <f t="shared" si="40"/>
        <v>69.2307692307692</v>
      </c>
      <c r="I159" s="22">
        <f>VLOOKUP(D159,产能分析表6月!D:I,6,0)</f>
        <v>11</v>
      </c>
      <c r="J159" s="53">
        <f t="shared" si="41"/>
        <v>11.5555555555556</v>
      </c>
      <c r="K159" s="54">
        <f t="shared" si="42"/>
        <v>1.15555555555556</v>
      </c>
      <c r="L159" s="22"/>
      <c r="M159" s="175">
        <f>VLOOKUP(D159,[1]更新!$B$1:$E$65536,4,0)</f>
        <v>150.22</v>
      </c>
      <c r="N159" s="133">
        <f t="shared" si="39"/>
        <v>120176</v>
      </c>
    </row>
    <row r="160" customHeight="1" spans="1:14">
      <c r="A160" s="106">
        <v>10</v>
      </c>
      <c r="B160" s="74"/>
      <c r="C160" s="111" t="s">
        <v>419</v>
      </c>
      <c r="D160" s="305" t="s">
        <v>420</v>
      </c>
      <c r="E160" s="124" t="s">
        <v>421</v>
      </c>
      <c r="F160" s="296">
        <f>VLOOKUP(D160,'[9]11月（签字版） '!$D:$AJ,33,0)</f>
        <v>800</v>
      </c>
      <c r="G160" s="22">
        <f>VLOOKUP(D160,产能分析表6月!D:G,4,0)</f>
        <v>52</v>
      </c>
      <c r="H160" s="25">
        <f t="shared" si="40"/>
        <v>69.2307692307692</v>
      </c>
      <c r="I160" s="22">
        <f>VLOOKUP(D160,产能分析表6月!D:I,6,0)</f>
        <v>11</v>
      </c>
      <c r="J160" s="53">
        <f t="shared" si="41"/>
        <v>11.5555555555556</v>
      </c>
      <c r="K160" s="54">
        <f t="shared" si="42"/>
        <v>1.15555555555556</v>
      </c>
      <c r="L160" s="22"/>
      <c r="M160" s="175">
        <f>VLOOKUP(D160,[1]更新!$B$1:$E$65536,4,0)</f>
        <v>119.09</v>
      </c>
      <c r="N160" s="133">
        <f t="shared" si="39"/>
        <v>95272</v>
      </c>
    </row>
    <row r="161" customHeight="1" spans="1:14">
      <c r="A161" s="106">
        <v>11</v>
      </c>
      <c r="B161" s="74"/>
      <c r="C161" s="111" t="s">
        <v>410</v>
      </c>
      <c r="D161" s="306" t="s">
        <v>422</v>
      </c>
      <c r="E161" s="124" t="s">
        <v>423</v>
      </c>
      <c r="F161" s="296">
        <f>VLOOKUP(D161,'[9]11月（签字版） '!$D:$AJ,33,0)</f>
        <v>200</v>
      </c>
      <c r="G161" s="22">
        <f>VLOOKUP(D161,产能分析表6月!D:G,4,0)</f>
        <v>128</v>
      </c>
      <c r="H161" s="25">
        <f t="shared" si="40"/>
        <v>28.125</v>
      </c>
      <c r="I161" s="22">
        <f>VLOOKUP(D161,产能分析表6月!D:I,6,0)</f>
        <v>15</v>
      </c>
      <c r="J161" s="53">
        <f t="shared" si="41"/>
        <v>7.11111111111111</v>
      </c>
      <c r="K161" s="54">
        <f t="shared" si="42"/>
        <v>0.711111111111111</v>
      </c>
      <c r="L161" s="22"/>
      <c r="M161" s="175">
        <f>VLOOKUP(D161,[1]更新!$B$1:$E$65536,4,0)</f>
        <v>1350.54</v>
      </c>
      <c r="N161" s="133">
        <f t="shared" si="39"/>
        <v>270108</v>
      </c>
    </row>
    <row r="162" customHeight="1" spans="1:14">
      <c r="A162" s="106">
        <v>12</v>
      </c>
      <c r="B162" s="74"/>
      <c r="C162" s="111" t="s">
        <v>424</v>
      </c>
      <c r="D162" s="306" t="s">
        <v>425</v>
      </c>
      <c r="E162" s="124" t="s">
        <v>426</v>
      </c>
      <c r="F162" s="296">
        <f>VLOOKUP(D162,'[9]11月（签字版） '!$D:$AJ,33,0)</f>
        <v>250</v>
      </c>
      <c r="G162" s="22">
        <f>VLOOKUP(D162,产能分析表6月!D:G,4,0)</f>
        <v>52</v>
      </c>
      <c r="H162" s="25">
        <f t="shared" si="40"/>
        <v>69.2307692307692</v>
      </c>
      <c r="I162" s="22">
        <f>VLOOKUP(D162,产能分析表6月!D:I,6,0)</f>
        <v>11</v>
      </c>
      <c r="J162" s="53">
        <f t="shared" si="41"/>
        <v>3.61111111111111</v>
      </c>
      <c r="K162" s="54">
        <f t="shared" si="42"/>
        <v>0.361111111111111</v>
      </c>
      <c r="L162" s="22"/>
      <c r="M162" s="175">
        <f>VLOOKUP(D162,[1]更新!$B$1:$E$65536,4,0)</f>
        <v>106.42</v>
      </c>
      <c r="N162" s="133">
        <f t="shared" si="39"/>
        <v>26605</v>
      </c>
    </row>
    <row r="163" customHeight="1" spans="1:14">
      <c r="A163" s="106">
        <v>13</v>
      </c>
      <c r="B163" s="74"/>
      <c r="C163" s="111" t="s">
        <v>427</v>
      </c>
      <c r="D163" s="306" t="s">
        <v>428</v>
      </c>
      <c r="E163" s="124" t="s">
        <v>429</v>
      </c>
      <c r="F163" s="296">
        <f>VLOOKUP(D163,'[9]11月（签字版） '!$D:$AJ,33,0)</f>
        <v>200</v>
      </c>
      <c r="G163" s="22">
        <f>VLOOKUP(D163,产能分析表6月!D:G,4,0)</f>
        <v>52</v>
      </c>
      <c r="H163" s="25">
        <f t="shared" si="40"/>
        <v>69.2307692307692</v>
      </c>
      <c r="I163" s="22">
        <f>VLOOKUP(D163,产能分析表6月!D:I,6,0)</f>
        <v>11</v>
      </c>
      <c r="J163" s="53">
        <f t="shared" si="41"/>
        <v>2.88888888888889</v>
      </c>
      <c r="K163" s="54">
        <f t="shared" si="42"/>
        <v>0.288888888888889</v>
      </c>
      <c r="L163" s="22"/>
      <c r="M163" s="175">
        <f>VLOOKUP(D163,[1]更新!$B$1:$E$65536,4,0)</f>
        <v>113.93</v>
      </c>
      <c r="N163" s="133">
        <f t="shared" si="39"/>
        <v>22786</v>
      </c>
    </row>
    <row r="164" customHeight="1" spans="1:14">
      <c r="A164" s="106">
        <v>14</v>
      </c>
      <c r="B164" s="74"/>
      <c r="C164" s="111" t="s">
        <v>430</v>
      </c>
      <c r="D164" s="22" t="s">
        <v>431</v>
      </c>
      <c r="E164" s="124" t="s">
        <v>432</v>
      </c>
      <c r="F164" s="296">
        <f>VLOOKUP(D164,'[9]11月（签字版） '!$D:$AJ,33,0)</f>
        <v>0</v>
      </c>
      <c r="G164" s="22">
        <f>VLOOKUP(D164,产能分析表6月!D:G,4,0)</f>
        <v>52</v>
      </c>
      <c r="H164" s="25">
        <f t="shared" si="40"/>
        <v>69.2307692307692</v>
      </c>
      <c r="I164" s="22">
        <f>VLOOKUP(D164,产能分析表6月!D:I,6,0)</f>
        <v>11</v>
      </c>
      <c r="J164" s="53">
        <f t="shared" si="41"/>
        <v>0</v>
      </c>
      <c r="K164" s="54">
        <f t="shared" si="42"/>
        <v>0</v>
      </c>
      <c r="L164" s="22"/>
      <c r="M164" s="175">
        <f>VLOOKUP(D164,[1]更新!$B$1:$E$65536,4,0)</f>
        <v>0</v>
      </c>
      <c r="N164" s="133">
        <f t="shared" si="39"/>
        <v>0</v>
      </c>
    </row>
    <row r="165" customHeight="1" spans="1:14">
      <c r="A165" s="106">
        <v>15</v>
      </c>
      <c r="B165" s="74"/>
      <c r="C165" s="111" t="s">
        <v>433</v>
      </c>
      <c r="D165" s="307" t="s">
        <v>434</v>
      </c>
      <c r="E165" s="124" t="s">
        <v>435</v>
      </c>
      <c r="F165" s="296">
        <f>VLOOKUP(D165,'[9]11月（签字版） '!$D:$AJ,33,0)</f>
        <v>300</v>
      </c>
      <c r="G165" s="22">
        <f>VLOOKUP(D165,产能分析表6月!D:G,4,0)</f>
        <v>112</v>
      </c>
      <c r="H165" s="25">
        <f t="shared" si="40"/>
        <v>32.1428571428571</v>
      </c>
      <c r="I165" s="22">
        <f>VLOOKUP(D165,产能分析表6月!D:I,6,0)</f>
        <v>14</v>
      </c>
      <c r="J165" s="53">
        <f t="shared" si="41"/>
        <v>9.33333333333333</v>
      </c>
      <c r="K165" s="54">
        <f t="shared" si="42"/>
        <v>0.933333333333333</v>
      </c>
      <c r="L165" s="22"/>
      <c r="M165" s="175">
        <f>VLOOKUP(D165,[1]更新!$B$1:$E$65536,4,0)</f>
        <v>348.79</v>
      </c>
      <c r="N165" s="133">
        <f t="shared" si="39"/>
        <v>104637</v>
      </c>
    </row>
    <row r="166" customHeight="1" spans="1:14">
      <c r="A166" s="106">
        <v>16</v>
      </c>
      <c r="B166" s="74"/>
      <c r="C166" s="111" t="s">
        <v>433</v>
      </c>
      <c r="D166" s="308" t="s">
        <v>436</v>
      </c>
      <c r="E166" s="124" t="s">
        <v>437</v>
      </c>
      <c r="F166" s="296">
        <f>VLOOKUP(D166,'[9]11月（签字版） '!$D:$AJ,33,0)</f>
        <v>0</v>
      </c>
      <c r="G166" s="22">
        <f>VLOOKUP(D166,产能分析表6月!D:G,4,0)</f>
        <v>112</v>
      </c>
      <c r="H166" s="25">
        <f t="shared" si="40"/>
        <v>32.1428571428571</v>
      </c>
      <c r="I166" s="22">
        <f>VLOOKUP(D166,产能分析表6月!D:I,6,0)</f>
        <v>14</v>
      </c>
      <c r="J166" s="53">
        <f t="shared" si="41"/>
        <v>0</v>
      </c>
      <c r="K166" s="54">
        <f t="shared" si="42"/>
        <v>0</v>
      </c>
      <c r="L166" s="22"/>
      <c r="M166" s="175">
        <f>VLOOKUP(D166,[1]更新!$B$1:$E$65536,4,0)</f>
        <v>1001.42</v>
      </c>
      <c r="N166" s="133">
        <f t="shared" si="39"/>
        <v>0</v>
      </c>
    </row>
    <row r="167" customHeight="1" spans="1:14">
      <c r="A167" s="106">
        <v>17</v>
      </c>
      <c r="B167" s="74"/>
      <c r="C167" s="111" t="s">
        <v>438</v>
      </c>
      <c r="D167" s="308" t="s">
        <v>439</v>
      </c>
      <c r="E167" s="124" t="s">
        <v>440</v>
      </c>
      <c r="F167" s="296">
        <f>VLOOKUP(D167,'[9]11月（签字版） '!$D:$AJ,33,0)</f>
        <v>300</v>
      </c>
      <c r="G167" s="22">
        <f>VLOOKUP(D167,产能分析表6月!D:G,4,0)</f>
        <v>52</v>
      </c>
      <c r="H167" s="25">
        <f t="shared" si="40"/>
        <v>69.2307692307692</v>
      </c>
      <c r="I167" s="22">
        <f>VLOOKUP(D167,产能分析表6月!D:I,6,0)</f>
        <v>11</v>
      </c>
      <c r="J167" s="53">
        <f t="shared" si="41"/>
        <v>4.33333333333333</v>
      </c>
      <c r="K167" s="54">
        <f t="shared" si="42"/>
        <v>0.433333333333333</v>
      </c>
      <c r="L167" s="22"/>
      <c r="M167" s="175">
        <f>VLOOKUP(D167,[1]更新!$B$1:$E$65536,4,0)</f>
        <v>148</v>
      </c>
      <c r="N167" s="133">
        <f t="shared" si="39"/>
        <v>44400</v>
      </c>
    </row>
    <row r="168" customHeight="1" spans="1:14">
      <c r="A168" s="106">
        <v>18</v>
      </c>
      <c r="B168" s="74"/>
      <c r="C168" s="111" t="s">
        <v>441</v>
      </c>
      <c r="D168" s="308" t="s">
        <v>442</v>
      </c>
      <c r="E168" s="124" t="s">
        <v>443</v>
      </c>
      <c r="F168" s="296">
        <f>VLOOKUP(D168,'[9]11月（签字版） '!$D:$AJ,33,0)</f>
        <v>0</v>
      </c>
      <c r="G168" s="22">
        <f>VLOOKUP(D168,产能分析表6月!D:G,4,0)</f>
        <v>52</v>
      </c>
      <c r="H168" s="25">
        <f t="shared" si="40"/>
        <v>69.2307692307692</v>
      </c>
      <c r="I168" s="22">
        <f>VLOOKUP(D168,产能分析表6月!D:I,6,0)</f>
        <v>11</v>
      </c>
      <c r="J168" s="53">
        <f t="shared" si="41"/>
        <v>0</v>
      </c>
      <c r="K168" s="54">
        <f t="shared" si="42"/>
        <v>0</v>
      </c>
      <c r="L168" s="22"/>
      <c r="M168" s="175">
        <f>VLOOKUP(D168,[1]更新!$B$1:$E$65536,4,0)</f>
        <v>148</v>
      </c>
      <c r="N168" s="133">
        <f t="shared" si="39"/>
        <v>0</v>
      </c>
    </row>
    <row r="169" customHeight="1" spans="1:14">
      <c r="A169" s="106">
        <v>19</v>
      </c>
      <c r="B169" s="74"/>
      <c r="C169" s="111" t="s">
        <v>444</v>
      </c>
      <c r="D169" s="308" t="s">
        <v>445</v>
      </c>
      <c r="E169" s="124" t="s">
        <v>446</v>
      </c>
      <c r="F169" s="296">
        <f>VLOOKUP(D169,'[9]11月（签字版） '!$D:$AJ,33,0)</f>
        <v>0</v>
      </c>
      <c r="G169" s="22">
        <f>VLOOKUP(D169,产能分析表6月!D:G,4,0)</f>
        <v>52</v>
      </c>
      <c r="H169" s="25">
        <f t="shared" si="40"/>
        <v>69.2307692307692</v>
      </c>
      <c r="I169" s="22">
        <f>VLOOKUP(D169,产能分析表6月!D:I,6,0)</f>
        <v>11</v>
      </c>
      <c r="J169" s="53">
        <f t="shared" si="41"/>
        <v>0</v>
      </c>
      <c r="K169" s="54">
        <f t="shared" si="42"/>
        <v>0</v>
      </c>
      <c r="L169" s="22"/>
      <c r="M169" s="175">
        <f>VLOOKUP(D169,[1]更新!$B$1:$E$65536,4,0)</f>
        <v>104</v>
      </c>
      <c r="N169" s="133">
        <f t="shared" si="39"/>
        <v>0</v>
      </c>
    </row>
    <row r="170" customHeight="1" spans="1:14">
      <c r="A170" s="106">
        <v>20</v>
      </c>
      <c r="B170" s="74"/>
      <c r="C170" s="111" t="s">
        <v>447</v>
      </c>
      <c r="D170" s="307" t="s">
        <v>448</v>
      </c>
      <c r="E170" s="124" t="s">
        <v>449</v>
      </c>
      <c r="F170" s="296">
        <f>VLOOKUP(D170,'[9]11月（签字版） '!$D:$AJ,33,0)</f>
        <v>300</v>
      </c>
      <c r="G170" s="22">
        <f>VLOOKUP(D170,产能分析表6月!D:G,4,0)</f>
        <v>52</v>
      </c>
      <c r="H170" s="25">
        <f t="shared" si="40"/>
        <v>69.2307692307692</v>
      </c>
      <c r="I170" s="22">
        <f>VLOOKUP(D170,产能分析表6月!D:I,6,0)</f>
        <v>11</v>
      </c>
      <c r="J170" s="53">
        <f t="shared" si="41"/>
        <v>4.33333333333333</v>
      </c>
      <c r="K170" s="54">
        <f t="shared" si="42"/>
        <v>0.433333333333333</v>
      </c>
      <c r="L170" s="22"/>
      <c r="M170" s="175">
        <f>VLOOKUP(D170,[1]更新!$B$1:$E$65536,4,0)</f>
        <v>106</v>
      </c>
      <c r="N170" s="133">
        <f t="shared" si="39"/>
        <v>31800</v>
      </c>
    </row>
    <row r="171" customHeight="1" spans="1:14">
      <c r="A171" s="106">
        <v>21</v>
      </c>
      <c r="B171" s="74"/>
      <c r="C171" s="111" t="s">
        <v>450</v>
      </c>
      <c r="D171" s="307" t="s">
        <v>451</v>
      </c>
      <c r="E171" s="124" t="s">
        <v>452</v>
      </c>
      <c r="F171" s="296">
        <f>VLOOKUP(D171,'[9]11月（签字版） '!$D:$AJ,33,0)</f>
        <v>300</v>
      </c>
      <c r="G171" s="22">
        <f>VLOOKUP(D171,产能分析表6月!D:G,4,0)</f>
        <v>52</v>
      </c>
      <c r="H171" s="25">
        <f t="shared" si="40"/>
        <v>69.2307692307692</v>
      </c>
      <c r="I171" s="22">
        <f>VLOOKUP(D171,产能分析表6月!D:I,6,0)</f>
        <v>11</v>
      </c>
      <c r="J171" s="53">
        <f t="shared" si="41"/>
        <v>4.33333333333333</v>
      </c>
      <c r="K171" s="54">
        <f t="shared" si="42"/>
        <v>0.433333333333333</v>
      </c>
      <c r="L171" s="22"/>
      <c r="M171" s="175">
        <f>VLOOKUP(D171,[1]更新!$B$1:$E$65536,4,0)</f>
        <v>110</v>
      </c>
      <c r="N171" s="133">
        <f t="shared" si="39"/>
        <v>33000</v>
      </c>
    </row>
    <row r="172" customHeight="1" spans="1:14">
      <c r="A172" s="106">
        <v>22</v>
      </c>
      <c r="B172" s="74"/>
      <c r="C172" s="309" t="s">
        <v>453</v>
      </c>
      <c r="D172" s="124" t="s">
        <v>454</v>
      </c>
      <c r="E172" s="124" t="s">
        <v>455</v>
      </c>
      <c r="F172" s="296">
        <f>VLOOKUP(D172,'[9]11月（签字版） '!$D:$AJ,33,0)</f>
        <v>50</v>
      </c>
      <c r="G172" s="22">
        <f>VLOOKUP(D172,产能分析表6月!D:G,4,0)</f>
        <v>75</v>
      </c>
      <c r="H172" s="25">
        <f t="shared" si="40"/>
        <v>48</v>
      </c>
      <c r="I172" s="22">
        <f>VLOOKUP(D172,产能分析表6月!D:I,6,0)</f>
        <v>14</v>
      </c>
      <c r="J172" s="53">
        <f t="shared" si="41"/>
        <v>1.04166666666667</v>
      </c>
      <c r="K172" s="54">
        <f t="shared" si="42"/>
        <v>0.104166666666667</v>
      </c>
      <c r="L172" s="22"/>
      <c r="M172" s="175">
        <f>VLOOKUP(D172,[1]更新!$B$1:$E$65536,4,0)</f>
        <v>349.27</v>
      </c>
      <c r="N172" s="133">
        <f t="shared" si="39"/>
        <v>17463.5</v>
      </c>
    </row>
    <row r="173" customHeight="1" spans="1:14">
      <c r="A173" s="106">
        <v>23</v>
      </c>
      <c r="B173" s="74"/>
      <c r="C173" s="111" t="s">
        <v>456</v>
      </c>
      <c r="D173" s="124" t="s">
        <v>457</v>
      </c>
      <c r="E173" s="124" t="s">
        <v>458</v>
      </c>
      <c r="F173" s="296">
        <f>VLOOKUP(D173,'[9]11月（签字版） '!$D:$AJ,33,0)</f>
        <v>50</v>
      </c>
      <c r="G173" s="22">
        <f>VLOOKUP(D173,产能分析表6月!D:G,4,0)</f>
        <v>52</v>
      </c>
      <c r="H173" s="25">
        <f t="shared" si="40"/>
        <v>69.2307692307692</v>
      </c>
      <c r="I173" s="22">
        <f>VLOOKUP(D173,产能分析表6月!D:I,6,0)</f>
        <v>11</v>
      </c>
      <c r="J173" s="53">
        <f t="shared" si="41"/>
        <v>0.722222222222222</v>
      </c>
      <c r="K173" s="54">
        <f t="shared" si="42"/>
        <v>0.0722222222222222</v>
      </c>
      <c r="L173" s="22"/>
      <c r="M173" s="175">
        <f>VLOOKUP(D173,[1]更新!$B$1:$E$65536,4,0)</f>
        <v>113.93</v>
      </c>
      <c r="N173" s="133">
        <f t="shared" si="39"/>
        <v>5696.5</v>
      </c>
    </row>
    <row r="174" customHeight="1" spans="1:14">
      <c r="A174" s="106">
        <v>24</v>
      </c>
      <c r="B174" s="74"/>
      <c r="C174" s="111" t="s">
        <v>456</v>
      </c>
      <c r="D174" s="124" t="s">
        <v>459</v>
      </c>
      <c r="E174" s="124" t="s">
        <v>460</v>
      </c>
      <c r="F174" s="296">
        <f>VLOOKUP(D174,'[9]11月（签字版） '!$D:$AJ,33,0)</f>
        <v>0</v>
      </c>
      <c r="G174" s="22">
        <f>VLOOKUP(D174,产能分析表6月!D:G,4,0)</f>
        <v>52</v>
      </c>
      <c r="H174" s="25">
        <f t="shared" si="40"/>
        <v>69.2307692307692</v>
      </c>
      <c r="I174" s="22">
        <f>VLOOKUP(D174,产能分析表6月!D:I,6,0)</f>
        <v>11</v>
      </c>
      <c r="J174" s="53">
        <f t="shared" si="41"/>
        <v>0</v>
      </c>
      <c r="K174" s="54">
        <f t="shared" si="42"/>
        <v>0</v>
      </c>
      <c r="L174" s="22"/>
      <c r="M174" s="175">
        <f>VLOOKUP(D174,[1]更新!$B$1:$E$65536,4,0)</f>
        <v>107.69</v>
      </c>
      <c r="N174" s="133">
        <f t="shared" si="39"/>
        <v>0</v>
      </c>
    </row>
    <row r="175" customHeight="1" spans="1:14">
      <c r="A175" s="106">
        <v>25</v>
      </c>
      <c r="B175" s="74"/>
      <c r="C175" s="111" t="s">
        <v>430</v>
      </c>
      <c r="D175" s="124" t="s">
        <v>461</v>
      </c>
      <c r="E175" s="124" t="s">
        <v>462</v>
      </c>
      <c r="F175" s="296">
        <f>VLOOKUP(D175,'[9]11月（签字版） '!$D:$AJ,33,0)</f>
        <v>50</v>
      </c>
      <c r="G175" s="22">
        <f>VLOOKUP(D175,产能分析表6月!D:G,4,0)</f>
        <v>52</v>
      </c>
      <c r="H175" s="25">
        <f t="shared" si="40"/>
        <v>69.2307692307692</v>
      </c>
      <c r="I175" s="22">
        <f>VLOOKUP(D175,产能分析表6月!D:I,6,0)</f>
        <v>11</v>
      </c>
      <c r="J175" s="53">
        <f t="shared" si="41"/>
        <v>0.722222222222222</v>
      </c>
      <c r="K175" s="54">
        <f t="shared" si="42"/>
        <v>0.0722222222222222</v>
      </c>
      <c r="L175" s="22"/>
      <c r="M175" s="175">
        <f>VLOOKUP(D175,[1]更新!$B$1:$E$65536,4,0)</f>
        <v>120.31</v>
      </c>
      <c r="N175" s="133">
        <f t="shared" si="39"/>
        <v>6015.5</v>
      </c>
    </row>
    <row r="176" customHeight="1" spans="1:14">
      <c r="A176" s="106">
        <v>26</v>
      </c>
      <c r="B176" s="74"/>
      <c r="C176" s="111" t="s">
        <v>430</v>
      </c>
      <c r="D176" s="124" t="s">
        <v>463</v>
      </c>
      <c r="E176" s="124" t="s">
        <v>464</v>
      </c>
      <c r="F176" s="296">
        <f>VLOOKUP(D176,'[9]11月（签字版） '!$D:$AJ,33,0)</f>
        <v>0</v>
      </c>
      <c r="G176" s="22">
        <f>VLOOKUP(D176,产能分析表6月!D:G,4,0)</f>
        <v>52</v>
      </c>
      <c r="H176" s="25">
        <f t="shared" si="40"/>
        <v>69.2307692307692</v>
      </c>
      <c r="I176" s="22">
        <f>VLOOKUP(D176,产能分析表6月!D:I,6,0)</f>
        <v>11</v>
      </c>
      <c r="J176" s="53">
        <f t="shared" si="41"/>
        <v>0</v>
      </c>
      <c r="K176" s="54">
        <f t="shared" si="42"/>
        <v>0</v>
      </c>
      <c r="L176" s="22"/>
      <c r="M176" s="321">
        <v>145</v>
      </c>
      <c r="N176" s="133">
        <f t="shared" si="39"/>
        <v>0</v>
      </c>
    </row>
    <row r="177" customHeight="1" spans="1:14">
      <c r="A177" s="106">
        <v>27</v>
      </c>
      <c r="B177" s="74"/>
      <c r="C177" s="111" t="s">
        <v>465</v>
      </c>
      <c r="D177" s="124" t="s">
        <v>466</v>
      </c>
      <c r="E177" s="124" t="s">
        <v>467</v>
      </c>
      <c r="F177" s="296">
        <f>VLOOKUP(D177,'[9]11月（签字版） '!$D:$AJ,33,0)</f>
        <v>0</v>
      </c>
      <c r="G177" s="22">
        <f>VLOOKUP(D177,产能分析表6月!D:G,4,0)</f>
        <v>52</v>
      </c>
      <c r="H177" s="25">
        <f t="shared" si="40"/>
        <v>69.2307692307692</v>
      </c>
      <c r="I177" s="22">
        <f>VLOOKUP(D177,产能分析表6月!D:I,6,0)</f>
        <v>11</v>
      </c>
      <c r="J177" s="53">
        <f t="shared" si="41"/>
        <v>0</v>
      </c>
      <c r="K177" s="54">
        <f t="shared" si="42"/>
        <v>0</v>
      </c>
      <c r="L177" s="22"/>
      <c r="M177" s="321">
        <v>145</v>
      </c>
      <c r="N177" s="133">
        <f t="shared" si="39"/>
        <v>0</v>
      </c>
    </row>
    <row r="178" customHeight="1" spans="1:14">
      <c r="A178" s="106">
        <v>28</v>
      </c>
      <c r="B178" s="74"/>
      <c r="C178" s="111" t="s">
        <v>468</v>
      </c>
      <c r="D178" s="124" t="s">
        <v>469</v>
      </c>
      <c r="E178" s="124" t="s">
        <v>470</v>
      </c>
      <c r="F178" s="296">
        <f>VLOOKUP(D178,'[9]11月（签字版） '!$D:$AJ,33,0)</f>
        <v>0</v>
      </c>
      <c r="G178" s="22">
        <f>VLOOKUP(D178,产能分析表6月!D:G,4,0)</f>
        <v>52</v>
      </c>
      <c r="H178" s="25">
        <f t="shared" si="40"/>
        <v>69.2307692307692</v>
      </c>
      <c r="I178" s="22">
        <f>VLOOKUP(D178,产能分析表6月!D:I,6,0)</f>
        <v>11</v>
      </c>
      <c r="J178" s="53">
        <f t="shared" si="41"/>
        <v>0</v>
      </c>
      <c r="K178" s="54">
        <f t="shared" si="42"/>
        <v>0</v>
      </c>
      <c r="L178" s="22"/>
      <c r="M178" s="175"/>
      <c r="N178" s="133">
        <f t="shared" si="39"/>
        <v>0</v>
      </c>
    </row>
    <row r="179" customHeight="1" spans="1:14">
      <c r="A179" s="106">
        <v>29</v>
      </c>
      <c r="B179" s="74"/>
      <c r="C179" s="111" t="s">
        <v>453</v>
      </c>
      <c r="D179" s="124" t="s">
        <v>471</v>
      </c>
      <c r="E179" s="124"/>
      <c r="F179" s="296">
        <f>VLOOKUP(D179,'[9]11月（签字版） '!$D:$AJ,33,0)</f>
        <v>0</v>
      </c>
      <c r="G179" s="22">
        <f>VLOOKUP(D179,产能分析表6月!D:G,4,0)</f>
        <v>75</v>
      </c>
      <c r="H179" s="25">
        <f t="shared" si="40"/>
        <v>48</v>
      </c>
      <c r="I179" s="22">
        <f>VLOOKUP(D179,产能分析表6月!D:I,6,0)</f>
        <v>14</v>
      </c>
      <c r="J179" s="53">
        <f t="shared" si="41"/>
        <v>0</v>
      </c>
      <c r="K179" s="54">
        <f t="shared" si="42"/>
        <v>0</v>
      </c>
      <c r="L179" s="22"/>
      <c r="M179" s="175"/>
      <c r="N179" s="133">
        <f t="shared" si="39"/>
        <v>0</v>
      </c>
    </row>
    <row r="180" customHeight="1" spans="1:14">
      <c r="A180" s="106">
        <v>30</v>
      </c>
      <c r="B180" s="74"/>
      <c r="C180" s="300" t="s">
        <v>453</v>
      </c>
      <c r="D180" s="296" t="s">
        <v>510</v>
      </c>
      <c r="E180" s="296" t="s">
        <v>511</v>
      </c>
      <c r="F180" s="296">
        <f>VLOOKUP(D180,'[9]11月（签字版） '!$D:$AJ,33,0)</f>
        <v>500</v>
      </c>
      <c r="G180" s="22">
        <v>112</v>
      </c>
      <c r="H180" s="25">
        <f t="shared" si="40"/>
        <v>32.1428571428571</v>
      </c>
      <c r="I180" s="22">
        <v>14</v>
      </c>
      <c r="J180" s="53">
        <f t="shared" si="41"/>
        <v>15.5555555555556</v>
      </c>
      <c r="K180" s="54">
        <f t="shared" si="42"/>
        <v>1.55555555555556</v>
      </c>
      <c r="L180" s="22"/>
      <c r="M180" s="175"/>
      <c r="N180" s="133"/>
    </row>
    <row r="181" customHeight="1" spans="1:14">
      <c r="A181" s="106">
        <v>31</v>
      </c>
      <c r="B181" s="74"/>
      <c r="C181" s="300" t="s">
        <v>430</v>
      </c>
      <c r="D181" s="296" t="s">
        <v>512</v>
      </c>
      <c r="E181" s="296" t="s">
        <v>513</v>
      </c>
      <c r="F181" s="296">
        <f>VLOOKUP(D181,'[9]11月（签字版） '!$D:$AJ,33,0)</f>
        <v>1200</v>
      </c>
      <c r="G181" s="22">
        <v>52</v>
      </c>
      <c r="H181" s="25">
        <f t="shared" si="40"/>
        <v>69.2307692307692</v>
      </c>
      <c r="I181" s="22">
        <v>14</v>
      </c>
      <c r="J181" s="53">
        <f t="shared" si="41"/>
        <v>17.3333333333333</v>
      </c>
      <c r="K181" s="54">
        <f t="shared" si="42"/>
        <v>1.73333333333333</v>
      </c>
      <c r="L181" s="22"/>
      <c r="M181" s="175"/>
      <c r="N181" s="133"/>
    </row>
    <row r="182" customHeight="1" spans="1:14">
      <c r="A182" s="106">
        <v>32</v>
      </c>
      <c r="B182" s="74"/>
      <c r="C182" s="300" t="s">
        <v>514</v>
      </c>
      <c r="D182" s="296" t="s">
        <v>515</v>
      </c>
      <c r="E182" s="296" t="s">
        <v>516</v>
      </c>
      <c r="F182" s="296">
        <f>VLOOKUP(D182,'[9]11月（签字版） '!$D:$AJ,33,0)</f>
        <v>500</v>
      </c>
      <c r="G182" s="22">
        <v>52</v>
      </c>
      <c r="H182" s="25">
        <f t="shared" si="40"/>
        <v>69.2307692307692</v>
      </c>
      <c r="I182" s="22">
        <v>14</v>
      </c>
      <c r="J182" s="53">
        <f t="shared" si="41"/>
        <v>7.22222222222222</v>
      </c>
      <c r="K182" s="54">
        <f t="shared" si="42"/>
        <v>0.722222222222222</v>
      </c>
      <c r="L182" s="22"/>
      <c r="M182" s="175"/>
      <c r="N182" s="133"/>
    </row>
    <row r="183" customHeight="1" spans="1:14">
      <c r="A183" s="106">
        <v>33</v>
      </c>
      <c r="B183" s="74"/>
      <c r="C183" s="300" t="s">
        <v>456</v>
      </c>
      <c r="D183" s="296" t="s">
        <v>517</v>
      </c>
      <c r="E183" s="296" t="s">
        <v>518</v>
      </c>
      <c r="F183" s="296">
        <f>VLOOKUP(D183,'[9]11月（签字版） '!$D:$AJ,33,0)</f>
        <v>500</v>
      </c>
      <c r="G183" s="22">
        <v>52</v>
      </c>
      <c r="H183" s="25">
        <f t="shared" si="40"/>
        <v>69.2307692307692</v>
      </c>
      <c r="I183" s="22">
        <v>14</v>
      </c>
      <c r="J183" s="53">
        <f t="shared" si="41"/>
        <v>7.22222222222222</v>
      </c>
      <c r="K183" s="54">
        <f t="shared" si="42"/>
        <v>0.722222222222222</v>
      </c>
      <c r="L183" s="22"/>
      <c r="M183" s="175"/>
      <c r="N183" s="133"/>
    </row>
    <row r="184" customHeight="1" spans="1:14">
      <c r="A184" s="106">
        <v>34</v>
      </c>
      <c r="B184" s="74"/>
      <c r="C184" s="300" t="s">
        <v>453</v>
      </c>
      <c r="D184" s="296" t="s">
        <v>519</v>
      </c>
      <c r="E184" s="296" t="s">
        <v>520</v>
      </c>
      <c r="F184" s="296">
        <f>VLOOKUP(D184,'[9]11月（签字版） '!$D:$AJ,33,0)</f>
        <v>700</v>
      </c>
      <c r="G184" s="22">
        <v>112</v>
      </c>
      <c r="H184" s="25">
        <f t="shared" si="40"/>
        <v>32.1428571428571</v>
      </c>
      <c r="I184" s="22">
        <v>14</v>
      </c>
      <c r="J184" s="53">
        <f t="shared" si="41"/>
        <v>21.7777777777778</v>
      </c>
      <c r="K184" s="54">
        <f t="shared" si="42"/>
        <v>2.17777777777778</v>
      </c>
      <c r="L184" s="22"/>
      <c r="M184" s="175"/>
      <c r="N184" s="133"/>
    </row>
    <row r="185" customHeight="1" spans="1:14">
      <c r="A185" s="106">
        <v>35</v>
      </c>
      <c r="B185" s="74"/>
      <c r="C185" s="300" t="s">
        <v>521</v>
      </c>
      <c r="D185" s="296" t="s">
        <v>522</v>
      </c>
      <c r="E185" s="296" t="s">
        <v>523</v>
      </c>
      <c r="F185" s="296">
        <f>VLOOKUP(D185,'[9]11月（签字版） '!$D:$AJ,33,0)</f>
        <v>700</v>
      </c>
      <c r="G185" s="22">
        <v>52</v>
      </c>
      <c r="H185" s="25">
        <f t="shared" si="40"/>
        <v>69.2307692307692</v>
      </c>
      <c r="I185" s="22">
        <v>14</v>
      </c>
      <c r="J185" s="53">
        <f t="shared" si="41"/>
        <v>10.1111111111111</v>
      </c>
      <c r="K185" s="54">
        <f t="shared" si="42"/>
        <v>1.01111111111111</v>
      </c>
      <c r="L185" s="22"/>
      <c r="M185" s="175"/>
      <c r="N185" s="133"/>
    </row>
    <row r="186" customHeight="1" spans="1:14">
      <c r="A186" s="106">
        <v>36</v>
      </c>
      <c r="B186" s="74"/>
      <c r="C186" s="300" t="s">
        <v>524</v>
      </c>
      <c r="D186" s="296" t="s">
        <v>525</v>
      </c>
      <c r="E186" s="296" t="s">
        <v>526</v>
      </c>
      <c r="F186" s="296">
        <f>VLOOKUP(D186,'[9]11月（签字版） '!$D:$AJ,33,0)</f>
        <v>700</v>
      </c>
      <c r="G186" s="22">
        <v>52</v>
      </c>
      <c r="H186" s="25">
        <f t="shared" si="40"/>
        <v>69.2307692307692</v>
      </c>
      <c r="I186" s="22">
        <v>14</v>
      </c>
      <c r="J186" s="53">
        <f t="shared" si="41"/>
        <v>10.1111111111111</v>
      </c>
      <c r="K186" s="54">
        <f t="shared" si="42"/>
        <v>1.01111111111111</v>
      </c>
      <c r="L186" s="22"/>
      <c r="M186" s="175"/>
      <c r="N186" s="133"/>
    </row>
    <row r="187" customHeight="1" spans="1:14">
      <c r="A187" s="106">
        <v>37</v>
      </c>
      <c r="B187" s="74"/>
      <c r="C187" s="310" t="s">
        <v>453</v>
      </c>
      <c r="D187" s="311" t="s">
        <v>527</v>
      </c>
      <c r="E187" s="311"/>
      <c r="F187" s="296">
        <f>VLOOKUP(D187,'[9]11月（签字版） '!$D:$AJ,33,0)</f>
        <v>50</v>
      </c>
      <c r="G187" s="22">
        <v>75</v>
      </c>
      <c r="H187" s="25">
        <f t="shared" si="40"/>
        <v>48</v>
      </c>
      <c r="I187" s="22">
        <v>14</v>
      </c>
      <c r="J187" s="53">
        <f t="shared" si="41"/>
        <v>1.04166666666667</v>
      </c>
      <c r="K187" s="54">
        <f t="shared" si="42"/>
        <v>0.104166666666667</v>
      </c>
      <c r="L187" s="22"/>
      <c r="M187" s="175"/>
      <c r="N187" s="133"/>
    </row>
    <row r="188" customHeight="1" spans="1:14">
      <c r="A188" s="106">
        <v>38</v>
      </c>
      <c r="B188" s="74"/>
      <c r="C188" s="310" t="s">
        <v>430</v>
      </c>
      <c r="D188" s="311" t="s">
        <v>528</v>
      </c>
      <c r="E188" s="311" t="s">
        <v>529</v>
      </c>
      <c r="F188" s="296">
        <f>VLOOKUP(D188,'[9]11月（签字版） '!$D:$AJ,33,0)</f>
        <v>50</v>
      </c>
      <c r="G188" s="22">
        <v>52</v>
      </c>
      <c r="H188" s="25">
        <f t="shared" si="40"/>
        <v>69.2307692307692</v>
      </c>
      <c r="I188" s="22">
        <v>14</v>
      </c>
      <c r="J188" s="53">
        <f t="shared" si="41"/>
        <v>0.722222222222222</v>
      </c>
      <c r="K188" s="54">
        <f t="shared" si="42"/>
        <v>0.0722222222222222</v>
      </c>
      <c r="L188" s="22"/>
      <c r="M188" s="175"/>
      <c r="N188" s="133"/>
    </row>
    <row r="189" customHeight="1" spans="1:14">
      <c r="A189" s="106">
        <v>39</v>
      </c>
      <c r="B189" s="74"/>
      <c r="C189" s="310" t="s">
        <v>514</v>
      </c>
      <c r="D189" s="311" t="s">
        <v>530</v>
      </c>
      <c r="E189" s="311" t="s">
        <v>531</v>
      </c>
      <c r="F189" s="296">
        <f>VLOOKUP(D189,'[9]11月（签字版） '!$D:$AJ,33,0)</f>
        <v>50</v>
      </c>
      <c r="G189" s="22">
        <v>52</v>
      </c>
      <c r="H189" s="25">
        <f t="shared" si="40"/>
        <v>69.2307692307692</v>
      </c>
      <c r="I189" s="22">
        <v>14</v>
      </c>
      <c r="J189" s="53">
        <f t="shared" si="41"/>
        <v>0.722222222222222</v>
      </c>
      <c r="K189" s="54">
        <f t="shared" si="42"/>
        <v>0.0722222222222222</v>
      </c>
      <c r="L189" s="22"/>
      <c r="M189" s="175"/>
      <c r="N189" s="133"/>
    </row>
    <row r="190" customHeight="1" spans="1:14">
      <c r="A190" s="312">
        <v>40</v>
      </c>
      <c r="B190" s="313"/>
      <c r="C190" s="310" t="s">
        <v>468</v>
      </c>
      <c r="D190" s="311" t="s">
        <v>532</v>
      </c>
      <c r="E190" s="311" t="s">
        <v>533</v>
      </c>
      <c r="F190" s="297">
        <f>VLOOKUP(D190,'[9]11月（签字版） '!$D:$AJ,33,0)</f>
        <v>50</v>
      </c>
      <c r="G190" s="29">
        <v>52</v>
      </c>
      <c r="H190" s="25">
        <f t="shared" si="40"/>
        <v>69.2307692307692</v>
      </c>
      <c r="I190" s="22">
        <v>14</v>
      </c>
      <c r="J190" s="53">
        <f t="shared" si="41"/>
        <v>0.722222222222222</v>
      </c>
      <c r="K190" s="54">
        <f t="shared" si="42"/>
        <v>0.0722222222222222</v>
      </c>
      <c r="L190" s="29"/>
      <c r="M190" s="322"/>
      <c r="N190" s="323"/>
    </row>
    <row r="191" ht="30" customHeight="1" spans="1:14">
      <c r="A191" s="314" t="s">
        <v>183</v>
      </c>
      <c r="B191" s="315"/>
      <c r="C191" s="315"/>
      <c r="D191" s="315"/>
      <c r="E191" s="316"/>
      <c r="F191" s="317">
        <f>SUM(F151:F190)</f>
        <v>14250</v>
      </c>
      <c r="G191" s="318"/>
      <c r="H191" s="318"/>
      <c r="I191" s="318"/>
      <c r="J191" s="318"/>
      <c r="K191" s="324">
        <f>SUM(K151:K179)</f>
        <v>13.3388888888889</v>
      </c>
      <c r="L191" s="318"/>
      <c r="M191" s="325"/>
      <c r="N191" s="326">
        <f>SUM(N151:N179)</f>
        <v>2367832</v>
      </c>
    </row>
    <row r="192" ht="10" customHeight="1" spans="1:14">
      <c r="A192" s="158"/>
      <c r="B192" s="42"/>
      <c r="C192" s="42"/>
      <c r="D192" s="42"/>
      <c r="E192" s="42"/>
      <c r="F192" s="36"/>
      <c r="G192" s="42"/>
      <c r="H192" s="42"/>
      <c r="I192" s="42"/>
      <c r="J192" s="42"/>
      <c r="K192" s="166"/>
      <c r="L192" s="42"/>
      <c r="N192" s="96"/>
    </row>
    <row r="193" ht="20" customHeight="1" spans="1:14">
      <c r="A193" s="101">
        <v>1</v>
      </c>
      <c r="B193" s="17" t="s">
        <v>22</v>
      </c>
      <c r="C193" s="102" t="s">
        <v>360</v>
      </c>
      <c r="D193" s="120" t="s">
        <v>472</v>
      </c>
      <c r="E193" s="120" t="s">
        <v>473</v>
      </c>
      <c r="F193" s="105">
        <f>VLOOKUP(D193,'[5]月计划准确率 '!$C$1:$BC$65536,53,0)</f>
        <v>228</v>
      </c>
      <c r="G193" s="17">
        <v>572</v>
      </c>
      <c r="H193" s="20">
        <f t="shared" ref="H193:H199" si="43">3600/G193</f>
        <v>6.29370629370629</v>
      </c>
      <c r="I193" s="17">
        <v>11</v>
      </c>
      <c r="J193" s="50">
        <f t="shared" ref="J193:J199" si="44">F193/H193</f>
        <v>36.2266666666667</v>
      </c>
      <c r="K193" s="51">
        <f t="shared" ref="K193:K199" si="45">J193/10</f>
        <v>3.62266666666667</v>
      </c>
      <c r="L193" s="17"/>
      <c r="M193" s="289">
        <v>1967.5</v>
      </c>
      <c r="N193" s="142">
        <f t="shared" ref="N193:N199" si="46">F193*M193</f>
        <v>448590</v>
      </c>
    </row>
    <row r="194" ht="20" customHeight="1" spans="1:14">
      <c r="A194" s="106">
        <v>2</v>
      </c>
      <c r="B194" s="22"/>
      <c r="C194" s="111" t="s">
        <v>235</v>
      </c>
      <c r="D194" s="124" t="s">
        <v>474</v>
      </c>
      <c r="E194" s="124" t="s">
        <v>475</v>
      </c>
      <c r="F194" s="110">
        <f>VLOOKUP(D194,'[5]月计划准确率 '!$C$1:$BC$65536,53,0)</f>
        <v>378</v>
      </c>
      <c r="G194" s="22">
        <v>572</v>
      </c>
      <c r="H194" s="25">
        <f t="shared" si="43"/>
        <v>6.29370629370629</v>
      </c>
      <c r="I194" s="22">
        <v>11</v>
      </c>
      <c r="J194" s="53">
        <f t="shared" si="44"/>
        <v>60.06</v>
      </c>
      <c r="K194" s="54">
        <f t="shared" si="45"/>
        <v>6.006</v>
      </c>
      <c r="L194" s="22"/>
      <c r="M194" s="175">
        <v>2271.32</v>
      </c>
      <c r="N194" s="133">
        <f t="shared" si="46"/>
        <v>858558.96</v>
      </c>
    </row>
    <row r="195" ht="20" customHeight="1" spans="1:14">
      <c r="A195" s="106">
        <v>3</v>
      </c>
      <c r="B195" s="22"/>
      <c r="C195" s="111" t="s">
        <v>360</v>
      </c>
      <c r="D195" s="124" t="s">
        <v>476</v>
      </c>
      <c r="E195" s="124" t="s">
        <v>477</v>
      </c>
      <c r="F195" s="110">
        <f>VLOOKUP(D195,'[5]月计划准确率 '!$C$1:$BC$65536,53,0)</f>
        <v>0</v>
      </c>
      <c r="G195" s="22">
        <v>560</v>
      </c>
      <c r="H195" s="25">
        <f t="shared" si="43"/>
        <v>6.42857142857143</v>
      </c>
      <c r="I195" s="22">
        <v>11</v>
      </c>
      <c r="J195" s="53">
        <f t="shared" si="44"/>
        <v>0</v>
      </c>
      <c r="K195" s="54">
        <f t="shared" si="45"/>
        <v>0</v>
      </c>
      <c r="L195" s="22"/>
      <c r="M195" s="175">
        <v>3223.18</v>
      </c>
      <c r="N195" s="133">
        <f t="shared" si="46"/>
        <v>0</v>
      </c>
    </row>
    <row r="196" ht="20" customHeight="1" spans="1:14">
      <c r="A196" s="106">
        <v>4</v>
      </c>
      <c r="B196" s="22"/>
      <c r="C196" s="111" t="s">
        <v>360</v>
      </c>
      <c r="D196" s="124" t="s">
        <v>478</v>
      </c>
      <c r="E196" s="124" t="s">
        <v>479</v>
      </c>
      <c r="F196" s="110">
        <f>VLOOKUP(D196,'[5]月计划准确率 '!$C$1:$BC$65536,53,0)</f>
        <v>210</v>
      </c>
      <c r="G196" s="22">
        <v>560</v>
      </c>
      <c r="H196" s="25">
        <f t="shared" si="43"/>
        <v>6.42857142857143</v>
      </c>
      <c r="I196" s="22">
        <v>11</v>
      </c>
      <c r="J196" s="53">
        <f t="shared" si="44"/>
        <v>32.6666666666667</v>
      </c>
      <c r="K196" s="54">
        <f t="shared" si="45"/>
        <v>3.26666666666667</v>
      </c>
      <c r="L196" s="22"/>
      <c r="M196" s="175">
        <v>2904.54</v>
      </c>
      <c r="N196" s="133">
        <f t="shared" si="46"/>
        <v>609953.4</v>
      </c>
    </row>
    <row r="197" ht="20" customHeight="1" spans="1:14">
      <c r="A197" s="106">
        <v>5</v>
      </c>
      <c r="B197" s="22"/>
      <c r="C197" s="111" t="s">
        <v>235</v>
      </c>
      <c r="D197" s="124" t="s">
        <v>480</v>
      </c>
      <c r="E197" s="124" t="s">
        <v>481</v>
      </c>
      <c r="F197" s="110">
        <f>VLOOKUP(D197,'[5]月计划准确率 '!$C$1:$BC$65536,53,0)</f>
        <v>336</v>
      </c>
      <c r="G197" s="22">
        <v>346</v>
      </c>
      <c r="H197" s="25">
        <f t="shared" si="43"/>
        <v>10.4046242774566</v>
      </c>
      <c r="I197" s="22">
        <v>11</v>
      </c>
      <c r="J197" s="53">
        <f t="shared" si="44"/>
        <v>32.2933333333333</v>
      </c>
      <c r="K197" s="54">
        <f t="shared" si="45"/>
        <v>3.22933333333333</v>
      </c>
      <c r="L197" s="22"/>
      <c r="M197" s="175">
        <v>708.83</v>
      </c>
      <c r="N197" s="133">
        <f t="shared" si="46"/>
        <v>238166.88</v>
      </c>
    </row>
    <row r="198" ht="20" customHeight="1" spans="1:14">
      <c r="A198" s="106">
        <v>6</v>
      </c>
      <c r="B198" s="22"/>
      <c r="C198" s="111" t="s">
        <v>360</v>
      </c>
      <c r="D198" s="124" t="s">
        <v>482</v>
      </c>
      <c r="E198" s="124" t="s">
        <v>483</v>
      </c>
      <c r="F198" s="110">
        <f>VLOOKUP(D198,'[5]月计划准确率 '!$C$1:$BC$65536,53,0)</f>
        <v>180</v>
      </c>
      <c r="G198" s="22">
        <v>572</v>
      </c>
      <c r="H198" s="25">
        <f t="shared" si="43"/>
        <v>6.29370629370629</v>
      </c>
      <c r="I198" s="22">
        <v>11</v>
      </c>
      <c r="J198" s="53">
        <f t="shared" si="44"/>
        <v>28.6</v>
      </c>
      <c r="K198" s="54">
        <f t="shared" si="45"/>
        <v>2.86</v>
      </c>
      <c r="L198" s="22"/>
      <c r="M198" s="175">
        <v>2162.6</v>
      </c>
      <c r="N198" s="133">
        <f t="shared" si="46"/>
        <v>389268</v>
      </c>
    </row>
    <row r="199" ht="20" customHeight="1" spans="1:14">
      <c r="A199" s="106">
        <v>7</v>
      </c>
      <c r="B199" s="22"/>
      <c r="C199" s="23" t="s">
        <v>484</v>
      </c>
      <c r="D199" s="24" t="s">
        <v>485</v>
      </c>
      <c r="E199" s="24" t="s">
        <v>486</v>
      </c>
      <c r="F199" s="327">
        <f>VLOOKUP(D199,'[5]月计划准确率 '!$C$1:$BC$65536,53,0)</f>
        <v>96</v>
      </c>
      <c r="G199" s="22">
        <v>560</v>
      </c>
      <c r="H199" s="25">
        <f t="shared" si="43"/>
        <v>6.42857142857143</v>
      </c>
      <c r="I199" s="22">
        <v>11</v>
      </c>
      <c r="J199" s="53">
        <f t="shared" si="44"/>
        <v>14.9333333333333</v>
      </c>
      <c r="K199" s="54">
        <f t="shared" si="45"/>
        <v>1.49333333333333</v>
      </c>
      <c r="L199" s="22"/>
      <c r="M199" s="175">
        <v>3223.18</v>
      </c>
      <c r="N199" s="133">
        <f t="shared" si="46"/>
        <v>309425.28</v>
      </c>
    </row>
    <row r="200" ht="30" customHeight="1" spans="1:14">
      <c r="A200" s="31" t="s">
        <v>183</v>
      </c>
      <c r="B200" s="32"/>
      <c r="C200" s="32"/>
      <c r="D200" s="32"/>
      <c r="E200" s="33"/>
      <c r="F200" s="70"/>
      <c r="G200" s="70"/>
      <c r="H200" s="70"/>
      <c r="I200" s="70"/>
      <c r="J200" s="70"/>
      <c r="K200" s="77">
        <f>SUM(K193:K199)</f>
        <v>20.478</v>
      </c>
      <c r="L200" s="70"/>
      <c r="M200" s="291"/>
      <c r="N200" s="138">
        <f>SUM(N193:N199)</f>
        <v>2853962.52</v>
      </c>
    </row>
    <row r="202" ht="38" customHeight="1" spans="1:12">
      <c r="A202" s="328" t="s">
        <v>552</v>
      </c>
      <c r="B202" s="328"/>
      <c r="C202" s="328"/>
      <c r="D202" s="328"/>
      <c r="E202" s="328"/>
      <c r="F202" s="328"/>
      <c r="G202" s="328"/>
      <c r="H202" s="328"/>
      <c r="I202" s="328"/>
      <c r="J202" s="328"/>
      <c r="K202" s="328"/>
      <c r="L202" s="328"/>
    </row>
    <row r="203" ht="19" customHeight="1"/>
    <row r="204" ht="32" customHeight="1" spans="1:16381">
      <c r="A204" s="329" t="s">
        <v>487</v>
      </c>
      <c r="B204" s="330"/>
      <c r="C204" s="330" t="s">
        <v>34</v>
      </c>
      <c r="D204" s="330" t="s">
        <v>42</v>
      </c>
      <c r="E204" s="330" t="s">
        <v>491</v>
      </c>
      <c r="F204" s="331"/>
      <c r="G204" s="329" t="s">
        <v>11</v>
      </c>
      <c r="H204" s="330" t="s">
        <v>34</v>
      </c>
      <c r="I204" s="330"/>
      <c r="J204" s="330" t="s">
        <v>29</v>
      </c>
      <c r="K204" s="330" t="s">
        <v>535</v>
      </c>
      <c r="L204" s="128" t="s">
        <v>489</v>
      </c>
      <c r="M204" s="92"/>
      <c r="XDO204" s="93"/>
      <c r="XDP204" s="93"/>
      <c r="XDQ204" s="93"/>
      <c r="XFA204"/>
    </row>
    <row r="205" ht="22" customHeight="1" spans="1:16381">
      <c r="A205" s="174" t="s">
        <v>493</v>
      </c>
      <c r="B205" s="124"/>
      <c r="C205" s="124" t="s">
        <v>536</v>
      </c>
      <c r="D205" s="175">
        <f>SUM(K4:K26)</f>
        <v>21.0545555555556</v>
      </c>
      <c r="E205" s="332">
        <f>N54</f>
        <v>8677601.96469026</v>
      </c>
      <c r="F205" s="333"/>
      <c r="G205" s="334">
        <v>1</v>
      </c>
      <c r="H205" s="65" t="s">
        <v>553</v>
      </c>
      <c r="I205" s="65"/>
      <c r="J205" s="65">
        <f>D205+D206+D207</f>
        <v>35.7826944444444</v>
      </c>
      <c r="K205" s="65">
        <v>17</v>
      </c>
      <c r="L205" s="131">
        <v>17</v>
      </c>
      <c r="M205" s="92"/>
      <c r="XDO205" s="93"/>
      <c r="XDP205" s="93"/>
      <c r="XDQ205" s="93"/>
      <c r="XFA205"/>
    </row>
    <row r="206" ht="22" customHeight="1" spans="1:16381">
      <c r="A206" s="174" t="s">
        <v>493</v>
      </c>
      <c r="B206" s="124"/>
      <c r="C206" s="124" t="s">
        <v>537</v>
      </c>
      <c r="D206" s="175">
        <f>SUM(K27:K49)</f>
        <v>13.1725833333333</v>
      </c>
      <c r="E206" s="335"/>
      <c r="F206" s="336"/>
      <c r="G206" s="334">
        <v>2</v>
      </c>
      <c r="H206" s="65" t="s">
        <v>554</v>
      </c>
      <c r="I206" s="65"/>
      <c r="J206" s="65">
        <f>D208+D209</f>
        <v>31.853</v>
      </c>
      <c r="K206" s="65">
        <v>15</v>
      </c>
      <c r="L206" s="131">
        <v>12</v>
      </c>
      <c r="M206" s="92"/>
      <c r="XDO206" s="93"/>
      <c r="XDP206" s="93"/>
      <c r="XDQ206" s="93"/>
      <c r="XFA206"/>
    </row>
    <row r="207" ht="22" customHeight="1" spans="1:16381">
      <c r="A207" s="174" t="s">
        <v>191</v>
      </c>
      <c r="B207" s="124"/>
      <c r="C207" s="124" t="s">
        <v>495</v>
      </c>
      <c r="D207" s="175">
        <f>K68</f>
        <v>1.55555555555556</v>
      </c>
      <c r="E207" s="337">
        <f>N68</f>
        <v>576859.469026548</v>
      </c>
      <c r="F207" s="338"/>
      <c r="G207" s="334">
        <v>3</v>
      </c>
      <c r="H207" s="65" t="s">
        <v>20</v>
      </c>
      <c r="I207" s="65"/>
      <c r="J207" s="65">
        <f>D210</f>
        <v>21.9611111111111</v>
      </c>
      <c r="K207" s="65">
        <v>15</v>
      </c>
      <c r="L207" s="131">
        <v>0</v>
      </c>
      <c r="M207" s="92"/>
      <c r="XDO207" s="93"/>
      <c r="XDP207" s="93"/>
      <c r="XDQ207" s="93"/>
      <c r="XFA207"/>
    </row>
    <row r="208" ht="22" customHeight="1" spans="1:16381">
      <c r="A208" s="174" t="s">
        <v>496</v>
      </c>
      <c r="B208" s="124"/>
      <c r="C208" s="124" t="s">
        <v>22</v>
      </c>
      <c r="D208" s="175">
        <f>K200</f>
        <v>20.478</v>
      </c>
      <c r="E208" s="337">
        <f>N200</f>
        <v>2853962.52</v>
      </c>
      <c r="F208" s="338"/>
      <c r="G208" s="334">
        <v>4</v>
      </c>
      <c r="H208" s="65" t="s">
        <v>555</v>
      </c>
      <c r="I208" s="65"/>
      <c r="J208" s="65">
        <f>D211+D213</f>
        <v>29.648202020202</v>
      </c>
      <c r="K208" s="65">
        <v>14</v>
      </c>
      <c r="L208" s="131">
        <v>13</v>
      </c>
      <c r="M208" s="92"/>
      <c r="XDO208" s="93"/>
      <c r="XDP208" s="93"/>
      <c r="XDQ208" s="93"/>
      <c r="XFA208"/>
    </row>
    <row r="209" ht="22" customHeight="1" spans="1:16381">
      <c r="A209" s="184" t="s">
        <v>497</v>
      </c>
      <c r="B209" s="185"/>
      <c r="C209" s="124" t="s">
        <v>498</v>
      </c>
      <c r="D209" s="175">
        <f>K145</f>
        <v>11.375</v>
      </c>
      <c r="E209" s="337">
        <f>N145</f>
        <v>729900</v>
      </c>
      <c r="F209" s="338"/>
      <c r="G209" s="334">
        <v>5</v>
      </c>
      <c r="H209" s="65" t="s">
        <v>556</v>
      </c>
      <c r="I209" s="65"/>
      <c r="J209" s="65">
        <f>D212+D214+D215</f>
        <v>35.1461111111111</v>
      </c>
      <c r="K209" s="65">
        <v>15</v>
      </c>
      <c r="L209" s="131">
        <v>15</v>
      </c>
      <c r="M209" s="92"/>
      <c r="XDO209" s="93"/>
      <c r="XDP209" s="93"/>
      <c r="XDQ209" s="93"/>
      <c r="XFA209"/>
    </row>
    <row r="210" ht="22" customHeight="1" spans="1:16381">
      <c r="A210" s="174" t="s">
        <v>499</v>
      </c>
      <c r="B210" s="124"/>
      <c r="C210" s="124" t="s">
        <v>20</v>
      </c>
      <c r="D210" s="175">
        <f>K61</f>
        <v>21.9611111111111</v>
      </c>
      <c r="E210" s="337">
        <f>N61</f>
        <v>1793714.72</v>
      </c>
      <c r="F210" s="338"/>
      <c r="G210" s="334"/>
      <c r="H210" s="65"/>
      <c r="I210" s="65"/>
      <c r="J210" s="65"/>
      <c r="K210" s="65"/>
      <c r="L210" s="131"/>
      <c r="M210" s="92"/>
      <c r="XDO210" s="93"/>
      <c r="XDP210" s="93"/>
      <c r="XDQ210" s="93"/>
      <c r="XFA210"/>
    </row>
    <row r="211" ht="22" customHeight="1" spans="1:16381">
      <c r="A211" s="339" t="s">
        <v>500</v>
      </c>
      <c r="B211" s="340"/>
      <c r="C211" s="124" t="s">
        <v>501</v>
      </c>
      <c r="D211" s="175">
        <f>K117</f>
        <v>23.323202020202</v>
      </c>
      <c r="E211" s="337">
        <f>N117</f>
        <v>3641448.50265487</v>
      </c>
      <c r="F211" s="338"/>
      <c r="G211" s="334"/>
      <c r="H211" s="65"/>
      <c r="I211" s="65"/>
      <c r="J211" s="65"/>
      <c r="K211" s="65"/>
      <c r="L211" s="131"/>
      <c r="M211" s="92"/>
      <c r="XDO211" s="93"/>
      <c r="XDP211" s="93"/>
      <c r="XDQ211" s="93"/>
      <c r="XFA211"/>
    </row>
    <row r="212" ht="22" customHeight="1" spans="1:16381">
      <c r="A212" s="174" t="s">
        <v>497</v>
      </c>
      <c r="B212" s="124"/>
      <c r="C212" s="124" t="s">
        <v>502</v>
      </c>
      <c r="D212" s="175">
        <f>K127</f>
        <v>11.9655555555556</v>
      </c>
      <c r="E212" s="337">
        <f>N127</f>
        <v>2137700</v>
      </c>
      <c r="F212" s="338"/>
      <c r="G212" s="334"/>
      <c r="H212" s="65"/>
      <c r="I212" s="65"/>
      <c r="J212" s="65"/>
      <c r="K212" s="65"/>
      <c r="L212" s="131"/>
      <c r="M212" s="92"/>
      <c r="XDO212" s="93"/>
      <c r="XDP212" s="93"/>
      <c r="XDQ212" s="93"/>
      <c r="XFA212"/>
    </row>
    <row r="213" ht="22" customHeight="1" spans="1:16381">
      <c r="A213" s="174" t="s">
        <v>503</v>
      </c>
      <c r="B213" s="124"/>
      <c r="C213" s="124" t="s">
        <v>504</v>
      </c>
      <c r="D213" s="175">
        <f>K149</f>
        <v>6.325</v>
      </c>
      <c r="E213" s="337">
        <f>N149</f>
        <v>699230.088495575</v>
      </c>
      <c r="F213" s="338"/>
      <c r="G213" s="334"/>
      <c r="H213" s="65"/>
      <c r="I213" s="65"/>
      <c r="J213" s="65"/>
      <c r="K213" s="65"/>
      <c r="L213" s="131"/>
      <c r="M213" s="92"/>
      <c r="XDO213" s="93"/>
      <c r="XDP213" s="93"/>
      <c r="XDQ213" s="93"/>
      <c r="XFA213"/>
    </row>
    <row r="214" ht="22" customHeight="1" spans="1:16381">
      <c r="A214" s="339" t="s">
        <v>500</v>
      </c>
      <c r="B214" s="340"/>
      <c r="C214" s="124" t="s">
        <v>505</v>
      </c>
      <c r="D214" s="175">
        <f>K84</f>
        <v>9.84166666666667</v>
      </c>
      <c r="E214" s="337">
        <f>N84</f>
        <v>1198924.33628319</v>
      </c>
      <c r="F214" s="338"/>
      <c r="G214" s="334"/>
      <c r="H214" s="65"/>
      <c r="I214" s="65"/>
      <c r="J214" s="65"/>
      <c r="K214" s="65"/>
      <c r="L214" s="131"/>
      <c r="M214" s="92"/>
      <c r="XDO214" s="93"/>
      <c r="XDP214" s="93"/>
      <c r="XDQ214" s="93"/>
      <c r="XFA214"/>
    </row>
    <row r="215" ht="22" customHeight="1" spans="1:16381">
      <c r="A215" s="174" t="s">
        <v>506</v>
      </c>
      <c r="B215" s="124"/>
      <c r="C215" s="124" t="s">
        <v>507</v>
      </c>
      <c r="D215" s="175">
        <f>K191</f>
        <v>13.3388888888889</v>
      </c>
      <c r="E215" s="337">
        <f>N191</f>
        <v>2367832</v>
      </c>
      <c r="F215" s="338"/>
      <c r="G215" s="334"/>
      <c r="H215" s="65"/>
      <c r="I215" s="65"/>
      <c r="J215" s="65"/>
      <c r="K215" s="65"/>
      <c r="L215" s="131"/>
      <c r="M215" s="92"/>
      <c r="XDO215" s="93"/>
      <c r="XDP215" s="93"/>
      <c r="XDQ215" s="93"/>
      <c r="XFA215"/>
    </row>
    <row r="216" ht="22" customHeight="1" spans="1:16381">
      <c r="A216" s="198"/>
      <c r="B216" s="341"/>
      <c r="C216" s="311"/>
      <c r="D216" s="322"/>
      <c r="E216" s="332"/>
      <c r="F216" s="333"/>
      <c r="G216" s="334"/>
      <c r="H216" s="65"/>
      <c r="I216" s="65"/>
      <c r="J216" s="65"/>
      <c r="K216" s="65"/>
      <c r="L216" s="131"/>
      <c r="M216" s="92"/>
      <c r="XDO216" s="93"/>
      <c r="XDP216" s="93"/>
      <c r="XDQ216" s="93"/>
      <c r="XFA216"/>
    </row>
    <row r="217" ht="38" customHeight="1" spans="1:16381">
      <c r="A217" s="342" t="s">
        <v>183</v>
      </c>
      <c r="B217" s="192"/>
      <c r="C217" s="192"/>
      <c r="D217" s="291">
        <f>SUM(D205:D215)</f>
        <v>154.391118686869</v>
      </c>
      <c r="E217" s="192">
        <f>SUM(E205:E216)</f>
        <v>24677173.6011504</v>
      </c>
      <c r="F217" s="343"/>
      <c r="G217" s="344"/>
      <c r="H217" s="345"/>
      <c r="I217" s="345"/>
      <c r="J217" s="345"/>
      <c r="K217" s="345">
        <f>SUM(K205:K216)</f>
        <v>76</v>
      </c>
      <c r="L217" s="346">
        <f>SUM(L205:L216)</f>
        <v>57</v>
      </c>
      <c r="M217" s="92"/>
      <c r="XDO217" s="93"/>
      <c r="XDP217" s="93"/>
      <c r="XDQ217" s="93"/>
      <c r="XFA217"/>
    </row>
    <row r="218" ht="37" customHeight="1" spans="1:12">
      <c r="A218" s="194" t="s">
        <v>557</v>
      </c>
      <c r="B218" s="194"/>
      <c r="C218" s="194"/>
      <c r="D218" s="194"/>
      <c r="E218" s="194"/>
      <c r="F218" s="194"/>
      <c r="G218" s="194"/>
      <c r="H218" s="194"/>
      <c r="I218" s="194"/>
      <c r="J218" s="194"/>
      <c r="K218" s="194"/>
      <c r="L218" s="194"/>
    </row>
  </sheetData>
  <mergeCells count="81">
    <mergeCell ref="A1:N1"/>
    <mergeCell ref="A54:E54"/>
    <mergeCell ref="A61:E61"/>
    <mergeCell ref="A68:E68"/>
    <mergeCell ref="A84:E84"/>
    <mergeCell ref="A117:E117"/>
    <mergeCell ref="A127:E127"/>
    <mergeCell ref="A145:E145"/>
    <mergeCell ref="A149:E149"/>
    <mergeCell ref="A191:E191"/>
    <mergeCell ref="A200:E200"/>
    <mergeCell ref="A202:L202"/>
    <mergeCell ref="A204:B204"/>
    <mergeCell ref="E204:F204"/>
    <mergeCell ref="H204:I204"/>
    <mergeCell ref="A205:B205"/>
    <mergeCell ref="H205:I205"/>
    <mergeCell ref="A206:B206"/>
    <mergeCell ref="H206:I206"/>
    <mergeCell ref="A207:B207"/>
    <mergeCell ref="E207:F207"/>
    <mergeCell ref="H207:I207"/>
    <mergeCell ref="A208:B208"/>
    <mergeCell ref="E208:F208"/>
    <mergeCell ref="H208:I208"/>
    <mergeCell ref="A209:B209"/>
    <mergeCell ref="E209:F209"/>
    <mergeCell ref="H209:I209"/>
    <mergeCell ref="A210:B210"/>
    <mergeCell ref="E210:F210"/>
    <mergeCell ref="H210:I210"/>
    <mergeCell ref="A211:B211"/>
    <mergeCell ref="E211:F211"/>
    <mergeCell ref="H211:I211"/>
    <mergeCell ref="A212:B212"/>
    <mergeCell ref="E212:F212"/>
    <mergeCell ref="H212:I212"/>
    <mergeCell ref="A213:B213"/>
    <mergeCell ref="E213:F213"/>
    <mergeCell ref="H213:I213"/>
    <mergeCell ref="A214:B214"/>
    <mergeCell ref="E214:F214"/>
    <mergeCell ref="H214:I214"/>
    <mergeCell ref="A215:B215"/>
    <mergeCell ref="E215:F215"/>
    <mergeCell ref="H215:I215"/>
    <mergeCell ref="A216:B216"/>
    <mergeCell ref="E216:F216"/>
    <mergeCell ref="H216:I216"/>
    <mergeCell ref="A217:C217"/>
    <mergeCell ref="E217:F217"/>
    <mergeCell ref="H217:I217"/>
    <mergeCell ref="A218:L218"/>
    <mergeCell ref="A2:A3"/>
    <mergeCell ref="B2:B3"/>
    <mergeCell ref="B4:B53"/>
    <mergeCell ref="B56:B60"/>
    <mergeCell ref="B63:B67"/>
    <mergeCell ref="B70:B83"/>
    <mergeCell ref="B86:B116"/>
    <mergeCell ref="B119:B126"/>
    <mergeCell ref="B129:B144"/>
    <mergeCell ref="B147:B148"/>
    <mergeCell ref="B151:B190"/>
    <mergeCell ref="B193:B199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L129:L131"/>
    <mergeCell ref="L135:L137"/>
    <mergeCell ref="L138:L140"/>
    <mergeCell ref="M2:M3"/>
    <mergeCell ref="N2:N3"/>
    <mergeCell ref="E205:F206"/>
  </mergeCells>
  <conditionalFormatting sqref="D187">
    <cfRule type="duplicateValues" dxfId="0" priority="1"/>
  </conditionalFormatting>
  <conditionalFormatting sqref="D151:D179">
    <cfRule type="duplicateValues" dxfId="0" priority="2"/>
  </conditionalFormatting>
  <pageMargins left="0.196527777777778" right="0.196527777777778" top="0.196527777777778" bottom="0.196527777777778" header="0.298611111111111" footer="0.298611111111111"/>
  <pageSetup paperSize="9" scale="85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K360"/>
  <sheetViews>
    <sheetView workbookViewId="0">
      <pane xSplit="8" ySplit="3" topLeftCell="I252" activePane="bottomRight" state="frozen"/>
      <selection/>
      <selection pane="topRight"/>
      <selection pane="bottomLeft"/>
      <selection pane="bottomRight" activeCell="I4" sqref="I4:I349"/>
    </sheetView>
  </sheetViews>
  <sheetFormatPr defaultColWidth="8.88333333333333" defaultRowHeight="16.5"/>
  <cols>
    <col min="1" max="1" width="5.63333333333333" style="205" customWidth="1"/>
    <col min="2" max="2" width="41.625" style="205" customWidth="1"/>
    <col min="3" max="3" width="19.5" style="205" customWidth="1"/>
    <col min="4" max="4" width="11.625" style="205" customWidth="1"/>
    <col min="5" max="6" width="13.875" style="205" customWidth="1"/>
    <col min="7" max="8" width="12.75" style="205" customWidth="1"/>
    <col min="9" max="9" width="12.75" style="207" customWidth="1"/>
    <col min="10" max="10" width="12.375" style="207" customWidth="1"/>
    <col min="11" max="11" width="12.125" style="207" customWidth="1"/>
    <col min="12" max="16289" width="8.88333333333333" style="207"/>
  </cols>
  <sheetData>
    <row r="1" s="205" customFormat="1" ht="40" customHeight="1" spans="1:8">
      <c r="A1" s="208" t="s">
        <v>558</v>
      </c>
      <c r="B1" s="208"/>
      <c r="C1" s="208"/>
      <c r="D1" s="208"/>
      <c r="E1" s="208"/>
      <c r="F1" s="208"/>
      <c r="G1" s="208"/>
      <c r="H1" s="208"/>
    </row>
    <row r="2" s="205" customFormat="1" ht="20" customHeight="1" spans="1:11">
      <c r="A2" s="209" t="s">
        <v>24</v>
      </c>
      <c r="B2" s="210" t="s">
        <v>559</v>
      </c>
      <c r="C2" s="210" t="s">
        <v>560</v>
      </c>
      <c r="D2" s="210" t="s">
        <v>561</v>
      </c>
      <c r="E2" s="211" t="s">
        <v>562</v>
      </c>
      <c r="F2" s="212" t="s">
        <v>563</v>
      </c>
      <c r="G2" s="213" t="s">
        <v>43</v>
      </c>
      <c r="H2" s="214" t="s">
        <v>564</v>
      </c>
      <c r="I2" s="101" t="s">
        <v>565</v>
      </c>
      <c r="J2" s="63" t="s">
        <v>31</v>
      </c>
      <c r="K2" s="206" t="s">
        <v>183</v>
      </c>
    </row>
    <row r="3" s="205" customFormat="1" ht="20" customHeight="1" spans="1:11">
      <c r="A3" s="215"/>
      <c r="B3" s="216"/>
      <c r="C3" s="216"/>
      <c r="D3" s="216"/>
      <c r="E3" s="217"/>
      <c r="F3" s="218"/>
      <c r="G3" s="219"/>
      <c r="H3" s="220"/>
      <c r="I3" s="106"/>
      <c r="J3" s="64"/>
      <c r="K3" s="206"/>
    </row>
    <row r="4" s="205" customFormat="1" ht="20" customHeight="1" spans="1:10">
      <c r="A4" s="106">
        <v>1</v>
      </c>
      <c r="B4" s="22" t="s">
        <v>453</v>
      </c>
      <c r="C4" s="22" t="s">
        <v>394</v>
      </c>
      <c r="D4" s="22" t="s">
        <v>395</v>
      </c>
      <c r="E4" s="221" t="s">
        <v>392</v>
      </c>
      <c r="F4" s="222">
        <v>292.59</v>
      </c>
      <c r="G4" s="223">
        <v>340.61</v>
      </c>
      <c r="H4" s="224">
        <v>0.140982355186284</v>
      </c>
      <c r="I4" s="240">
        <f>VLOOKUP(C4,'产能分析表9月 '!D:F,3,0)</f>
        <v>150</v>
      </c>
      <c r="J4" s="241">
        <f>G4*I4</f>
        <v>51091.5</v>
      </c>
    </row>
    <row r="5" s="205" customFormat="1" ht="20" customHeight="1" spans="1:10">
      <c r="A5" s="106">
        <v>2</v>
      </c>
      <c r="B5" s="22" t="s">
        <v>566</v>
      </c>
      <c r="C5" s="22" t="s">
        <v>397</v>
      </c>
      <c r="D5" s="225" t="s">
        <v>398</v>
      </c>
      <c r="E5" s="221" t="s">
        <v>392</v>
      </c>
      <c r="F5" s="222">
        <v>133.27</v>
      </c>
      <c r="G5" s="223">
        <v>110.45</v>
      </c>
      <c r="H5" s="224">
        <v>-0.206609325486646</v>
      </c>
      <c r="I5" s="240">
        <f>VLOOKUP(C5,'产能分析表9月 '!D:F,3,0)</f>
        <v>500</v>
      </c>
      <c r="J5" s="241">
        <f>G5*I5</f>
        <v>55225</v>
      </c>
    </row>
    <row r="6" s="205" customFormat="1" ht="20" customHeight="1" spans="1:10">
      <c r="A6" s="106">
        <v>3</v>
      </c>
      <c r="B6" s="22" t="s">
        <v>567</v>
      </c>
      <c r="C6" s="22" t="s">
        <v>400</v>
      </c>
      <c r="D6" s="225" t="s">
        <v>401</v>
      </c>
      <c r="E6" s="221" t="s">
        <v>392</v>
      </c>
      <c r="F6" s="222">
        <v>73.42</v>
      </c>
      <c r="G6" s="223">
        <v>102.83</v>
      </c>
      <c r="H6" s="224">
        <v>0.286006029368861</v>
      </c>
      <c r="I6" s="240">
        <f>VLOOKUP(C6,'产能分析表9月 '!D:F,3,0)</f>
        <v>500</v>
      </c>
      <c r="J6" s="241">
        <f t="shared" ref="J6:J69" si="0">G6*I6</f>
        <v>51415</v>
      </c>
    </row>
    <row r="7" s="205" customFormat="1" ht="20" customHeight="1" spans="1:10">
      <c r="A7" s="106">
        <v>4</v>
      </c>
      <c r="B7" s="22" t="s">
        <v>468</v>
      </c>
      <c r="C7" s="22" t="s">
        <v>403</v>
      </c>
      <c r="D7" s="225" t="s">
        <v>404</v>
      </c>
      <c r="E7" s="221" t="s">
        <v>392</v>
      </c>
      <c r="F7" s="222">
        <v>93.9</v>
      </c>
      <c r="G7" s="223">
        <v>113.57</v>
      </c>
      <c r="H7" s="224">
        <v>0.173197147133926</v>
      </c>
      <c r="I7" s="240">
        <f>VLOOKUP(C7,'产能分析表9月 '!D:F,3,0)</f>
        <v>500</v>
      </c>
      <c r="J7" s="241">
        <f t="shared" si="0"/>
        <v>56785</v>
      </c>
    </row>
    <row r="8" s="205" customFormat="1" ht="20" customHeight="1" spans="1:10">
      <c r="A8" s="106">
        <v>5</v>
      </c>
      <c r="B8" s="22" t="s">
        <v>568</v>
      </c>
      <c r="C8" s="22" t="s">
        <v>406</v>
      </c>
      <c r="D8" s="22" t="s">
        <v>407</v>
      </c>
      <c r="E8" s="221" t="s">
        <v>392</v>
      </c>
      <c r="F8" s="222">
        <v>0</v>
      </c>
      <c r="G8" s="223">
        <v>9.22</v>
      </c>
      <c r="H8" s="224">
        <v>1</v>
      </c>
      <c r="I8" s="240">
        <f>VLOOKUP(C8,'产能分析表9月 '!D:F,3,0)</f>
        <v>1200</v>
      </c>
      <c r="J8" s="241">
        <f t="shared" si="0"/>
        <v>11064</v>
      </c>
    </row>
    <row r="9" s="205" customFormat="1" ht="20" customHeight="1" spans="1:10">
      <c r="A9" s="106">
        <v>6</v>
      </c>
      <c r="B9" s="22" t="s">
        <v>453</v>
      </c>
      <c r="C9" s="22" t="s">
        <v>408</v>
      </c>
      <c r="D9" s="22" t="s">
        <v>409</v>
      </c>
      <c r="E9" s="221" t="s">
        <v>392</v>
      </c>
      <c r="F9" s="222">
        <v>292.15</v>
      </c>
      <c r="G9" s="223">
        <v>341.93</v>
      </c>
      <c r="H9" s="224">
        <v>0.145585353727371</v>
      </c>
      <c r="I9" s="240">
        <f>VLOOKUP(C9,'产能分析表9月 '!D:F,3,0)</f>
        <v>150</v>
      </c>
      <c r="J9" s="241">
        <f t="shared" si="0"/>
        <v>51289.5</v>
      </c>
    </row>
    <row r="10" s="205" customFormat="1" ht="20" customHeight="1" spans="1:10">
      <c r="A10" s="106">
        <v>7</v>
      </c>
      <c r="B10" s="22" t="s">
        <v>453</v>
      </c>
      <c r="C10" s="22" t="s">
        <v>454</v>
      </c>
      <c r="D10" s="22" t="s">
        <v>455</v>
      </c>
      <c r="E10" s="221" t="s">
        <v>392</v>
      </c>
      <c r="F10" s="222">
        <v>288.65</v>
      </c>
      <c r="G10" s="223">
        <v>349.27</v>
      </c>
      <c r="H10" s="224">
        <v>0.17356200074441</v>
      </c>
      <c r="I10" s="240">
        <f>VLOOKUP(C10,'产能分析表9月 '!D:F,3,0)</f>
        <v>50</v>
      </c>
      <c r="J10" s="241">
        <f t="shared" si="0"/>
        <v>17463.5</v>
      </c>
    </row>
    <row r="11" s="205" customFormat="1" ht="20" customHeight="1" spans="1:10">
      <c r="A11" s="106">
        <v>8</v>
      </c>
      <c r="B11" s="22" t="s">
        <v>453</v>
      </c>
      <c r="C11" s="22" t="s">
        <v>434</v>
      </c>
      <c r="D11" s="225" t="s">
        <v>435</v>
      </c>
      <c r="E11" s="221" t="s">
        <v>392</v>
      </c>
      <c r="F11" s="222">
        <v>685.21</v>
      </c>
      <c r="G11" s="226">
        <v>348.79</v>
      </c>
      <c r="H11" s="227">
        <v>-0.964534533673557</v>
      </c>
      <c r="I11" s="240">
        <f>VLOOKUP(C11,'产能分析表9月 '!D:F,3,0)</f>
        <v>150</v>
      </c>
      <c r="J11" s="241">
        <f t="shared" si="0"/>
        <v>52318.5</v>
      </c>
    </row>
    <row r="12" s="205" customFormat="1" ht="20" customHeight="1" spans="1:10">
      <c r="A12" s="106">
        <v>9</v>
      </c>
      <c r="B12" s="22" t="s">
        <v>453</v>
      </c>
      <c r="C12" s="22" t="s">
        <v>411</v>
      </c>
      <c r="D12" s="225" t="s">
        <v>412</v>
      </c>
      <c r="E12" s="221" t="s">
        <v>392</v>
      </c>
      <c r="F12" s="222">
        <v>1044.01</v>
      </c>
      <c r="G12" s="223">
        <v>1415.2</v>
      </c>
      <c r="H12" s="224">
        <v>0.262288015828152</v>
      </c>
      <c r="I12" s="240">
        <f>VLOOKUP(C12,'产能分析表9月 '!D:F,3,0)</f>
        <v>450</v>
      </c>
      <c r="J12" s="241">
        <f t="shared" si="0"/>
        <v>636840</v>
      </c>
    </row>
    <row r="13" s="205" customFormat="1" ht="20" customHeight="1" spans="1:10">
      <c r="A13" s="106">
        <v>10</v>
      </c>
      <c r="B13" s="22" t="s">
        <v>453</v>
      </c>
      <c r="C13" s="22" t="s">
        <v>422</v>
      </c>
      <c r="D13" s="225" t="s">
        <v>423</v>
      </c>
      <c r="E13" s="221" t="s">
        <v>392</v>
      </c>
      <c r="F13" s="222">
        <v>1052.28</v>
      </c>
      <c r="G13" s="223">
        <v>1350.54</v>
      </c>
      <c r="H13" s="224">
        <v>0.220844995335199</v>
      </c>
      <c r="I13" s="240">
        <f>VLOOKUP(C13,'产能分析表9月 '!D:F,3,0)</f>
        <v>50</v>
      </c>
      <c r="J13" s="241">
        <f t="shared" si="0"/>
        <v>67527</v>
      </c>
    </row>
    <row r="14" s="205" customFormat="1" ht="20" customHeight="1" spans="1:10">
      <c r="A14" s="106">
        <v>11</v>
      </c>
      <c r="B14" s="22" t="s">
        <v>456</v>
      </c>
      <c r="C14" s="22" t="s">
        <v>459</v>
      </c>
      <c r="D14" s="22" t="s">
        <v>460</v>
      </c>
      <c r="E14" s="221" t="s">
        <v>392</v>
      </c>
      <c r="F14" s="222">
        <v>92.42</v>
      </c>
      <c r="G14" s="223">
        <v>107.69</v>
      </c>
      <c r="H14" s="224">
        <v>0.141795895626335</v>
      </c>
      <c r="I14" s="240">
        <f>VLOOKUP(C14,'产能分析表9月 '!D:F,3,0)</f>
        <v>0</v>
      </c>
      <c r="J14" s="241">
        <f t="shared" si="0"/>
        <v>0</v>
      </c>
    </row>
    <row r="15" s="205" customFormat="1" ht="20" customHeight="1" spans="1:10">
      <c r="A15" s="106">
        <v>12</v>
      </c>
      <c r="B15" s="22" t="s">
        <v>430</v>
      </c>
      <c r="C15" s="22" t="s">
        <v>461</v>
      </c>
      <c r="D15" s="22" t="s">
        <v>462</v>
      </c>
      <c r="E15" s="221" t="s">
        <v>392</v>
      </c>
      <c r="F15" s="222">
        <v>110.7</v>
      </c>
      <c r="G15" s="223">
        <v>120.31</v>
      </c>
      <c r="H15" s="224">
        <v>0.0798769844568199</v>
      </c>
      <c r="I15" s="240">
        <f>VLOOKUP(C15,'产能分析表9月 '!D:F,3,0)</f>
        <v>50</v>
      </c>
      <c r="J15" s="241">
        <f t="shared" si="0"/>
        <v>6015.5</v>
      </c>
    </row>
    <row r="16" s="205" customFormat="1" ht="20" customHeight="1" spans="1:10">
      <c r="A16" s="106">
        <v>13</v>
      </c>
      <c r="B16" s="22" t="s">
        <v>430</v>
      </c>
      <c r="C16" s="22" t="s">
        <v>431</v>
      </c>
      <c r="D16" s="22" t="s">
        <v>432</v>
      </c>
      <c r="E16" s="221" t="s">
        <v>392</v>
      </c>
      <c r="F16" s="222">
        <v>134.5</v>
      </c>
      <c r="G16" s="223">
        <v>154.81</v>
      </c>
      <c r="H16" s="224">
        <v>0.131193075382727</v>
      </c>
      <c r="I16" s="240">
        <f>VLOOKUP(C16,'产能分析表9月 '!D:F,3,0)</f>
        <v>0</v>
      </c>
      <c r="J16" s="241">
        <f t="shared" si="0"/>
        <v>0</v>
      </c>
    </row>
    <row r="17" s="205" customFormat="1" ht="20" customHeight="1" spans="1:10">
      <c r="A17" s="106">
        <v>14</v>
      </c>
      <c r="B17" s="22" t="s">
        <v>430</v>
      </c>
      <c r="C17" s="22" t="s">
        <v>569</v>
      </c>
      <c r="D17" s="22" t="s">
        <v>570</v>
      </c>
      <c r="E17" s="221" t="s">
        <v>392</v>
      </c>
      <c r="F17" s="222">
        <v>109.19</v>
      </c>
      <c r="G17" s="228"/>
      <c r="H17" s="224" t="e">
        <v>#DIV/0!</v>
      </c>
      <c r="I17" s="240" t="e">
        <f>VLOOKUP(C17,'产能分析表9月 '!D:F,3,0)</f>
        <v>#N/A</v>
      </c>
      <c r="J17" s="241" t="e">
        <f t="shared" si="0"/>
        <v>#N/A</v>
      </c>
    </row>
    <row r="18" s="205" customFormat="1" ht="20" customHeight="1" spans="1:10">
      <c r="A18" s="106">
        <v>15</v>
      </c>
      <c r="B18" s="22" t="s">
        <v>453</v>
      </c>
      <c r="C18" s="22" t="s">
        <v>571</v>
      </c>
      <c r="D18" s="229" t="s">
        <v>572</v>
      </c>
      <c r="E18" s="221" t="s">
        <v>392</v>
      </c>
      <c r="F18" s="222">
        <v>669.01</v>
      </c>
      <c r="G18" s="223">
        <v>784.78</v>
      </c>
      <c r="H18" s="224">
        <v>0.14751904992482</v>
      </c>
      <c r="I18" s="240" t="e">
        <f>VLOOKUP(C18,'产能分析表9月 '!D:F,3,0)</f>
        <v>#N/A</v>
      </c>
      <c r="J18" s="241" t="e">
        <f t="shared" si="0"/>
        <v>#N/A</v>
      </c>
    </row>
    <row r="19" s="205" customFormat="1" ht="20" customHeight="1" spans="1:10">
      <c r="A19" s="106">
        <v>16</v>
      </c>
      <c r="B19" s="22" t="s">
        <v>430</v>
      </c>
      <c r="C19" s="22" t="s">
        <v>414</v>
      </c>
      <c r="D19" s="225" t="s">
        <v>415</v>
      </c>
      <c r="E19" s="221" t="s">
        <v>392</v>
      </c>
      <c r="F19" s="222">
        <v>127.85</v>
      </c>
      <c r="G19" s="223">
        <v>156.37</v>
      </c>
      <c r="H19" s="224">
        <v>0.182387926072776</v>
      </c>
      <c r="I19" s="240">
        <f>VLOOKUP(C19,'产能分析表9月 '!D:F,3,0)</f>
        <v>500</v>
      </c>
      <c r="J19" s="241">
        <f t="shared" si="0"/>
        <v>78185</v>
      </c>
    </row>
    <row r="20" s="205" customFormat="1" ht="20" customHeight="1" spans="1:10">
      <c r="A20" s="106">
        <v>17</v>
      </c>
      <c r="B20" s="22" t="s">
        <v>567</v>
      </c>
      <c r="C20" s="22" t="s">
        <v>417</v>
      </c>
      <c r="D20" s="225" t="s">
        <v>418</v>
      </c>
      <c r="E20" s="221" t="s">
        <v>392</v>
      </c>
      <c r="F20" s="222">
        <v>66.77</v>
      </c>
      <c r="G20" s="223">
        <v>150.22</v>
      </c>
      <c r="H20" s="224">
        <v>0.555518572759952</v>
      </c>
      <c r="I20" s="240">
        <f>VLOOKUP(C20,'产能分析表9月 '!D:F,3,0)</f>
        <v>450</v>
      </c>
      <c r="J20" s="241">
        <f t="shared" si="0"/>
        <v>67599</v>
      </c>
    </row>
    <row r="21" s="205" customFormat="1" ht="20" customHeight="1" spans="1:10">
      <c r="A21" s="106">
        <v>18</v>
      </c>
      <c r="B21" s="22" t="s">
        <v>456</v>
      </c>
      <c r="C21" s="22" t="s">
        <v>420</v>
      </c>
      <c r="D21" s="225" t="s">
        <v>421</v>
      </c>
      <c r="E21" s="221" t="s">
        <v>392</v>
      </c>
      <c r="F21" s="222">
        <v>89.65</v>
      </c>
      <c r="G21" s="223">
        <v>119.09</v>
      </c>
      <c r="H21" s="224">
        <v>0.247207993954152</v>
      </c>
      <c r="I21" s="240">
        <f>VLOOKUP(C21,'产能分析表9月 '!D:F,3,0)</f>
        <v>450</v>
      </c>
      <c r="J21" s="241">
        <f t="shared" si="0"/>
        <v>53590.5</v>
      </c>
    </row>
    <row r="22" s="205" customFormat="1" ht="20" customHeight="1" spans="1:10">
      <c r="A22" s="106">
        <v>19</v>
      </c>
      <c r="B22" s="22" t="s">
        <v>514</v>
      </c>
      <c r="C22" s="22" t="s">
        <v>425</v>
      </c>
      <c r="D22" s="22" t="s">
        <v>426</v>
      </c>
      <c r="E22" s="221" t="s">
        <v>392</v>
      </c>
      <c r="F22" s="222">
        <v>79.6</v>
      </c>
      <c r="G22" s="223">
        <v>106.42</v>
      </c>
      <c r="H22" s="224">
        <v>0.252020296936666</v>
      </c>
      <c r="I22" s="240">
        <f>VLOOKUP(C22,'产能分析表9月 '!D:F,3,0)</f>
        <v>100</v>
      </c>
      <c r="J22" s="241">
        <f t="shared" si="0"/>
        <v>10642</v>
      </c>
    </row>
    <row r="23" s="205" customFormat="1" ht="20" customHeight="1" spans="1:10">
      <c r="A23" s="106">
        <v>20</v>
      </c>
      <c r="B23" s="22" t="s">
        <v>456</v>
      </c>
      <c r="C23" s="22" t="s">
        <v>428</v>
      </c>
      <c r="D23" s="22" t="s">
        <v>429</v>
      </c>
      <c r="E23" s="221" t="s">
        <v>392</v>
      </c>
      <c r="F23" s="222">
        <v>88.15</v>
      </c>
      <c r="G23" s="223">
        <v>113.93</v>
      </c>
      <c r="H23" s="224">
        <v>0.22627929430352</v>
      </c>
      <c r="I23" s="240">
        <f>VLOOKUP(C23,'产能分析表9月 '!D:F,3,0)</f>
        <v>50</v>
      </c>
      <c r="J23" s="241">
        <f t="shared" si="0"/>
        <v>5696.5</v>
      </c>
    </row>
    <row r="24" s="205" customFormat="1" ht="20" customHeight="1" spans="1:10">
      <c r="A24" s="106">
        <v>21</v>
      </c>
      <c r="B24" s="22" t="s">
        <v>456</v>
      </c>
      <c r="C24" s="22" t="s">
        <v>457</v>
      </c>
      <c r="D24" s="22" t="s">
        <v>458</v>
      </c>
      <c r="E24" s="221" t="s">
        <v>392</v>
      </c>
      <c r="F24" s="222">
        <v>90.81</v>
      </c>
      <c r="G24" s="223">
        <v>113.93</v>
      </c>
      <c r="H24" s="224">
        <v>0.202931624681822</v>
      </c>
      <c r="I24" s="240">
        <f>VLOOKUP(C24,'产能分析表9月 '!D:F,3,0)</f>
        <v>50</v>
      </c>
      <c r="J24" s="241">
        <f t="shared" si="0"/>
        <v>5696.5</v>
      </c>
    </row>
    <row r="25" s="205" customFormat="1" ht="20" customHeight="1" spans="1:10">
      <c r="A25" s="106">
        <v>22</v>
      </c>
      <c r="B25" s="22" t="s">
        <v>453</v>
      </c>
      <c r="C25" s="22" t="s">
        <v>436</v>
      </c>
      <c r="D25" s="225" t="s">
        <v>437</v>
      </c>
      <c r="E25" s="221" t="s">
        <v>392</v>
      </c>
      <c r="F25" s="222">
        <v>676.75</v>
      </c>
      <c r="G25" s="223">
        <v>1001.42</v>
      </c>
      <c r="H25" s="224">
        <v>0.324209622336282</v>
      </c>
      <c r="I25" s="240">
        <f>VLOOKUP(C25,'产能分析表9月 '!D:F,3,0)</f>
        <v>0</v>
      </c>
      <c r="J25" s="241">
        <f t="shared" si="0"/>
        <v>0</v>
      </c>
    </row>
    <row r="26" s="205" customFormat="1" ht="20" customHeight="1" spans="1:10">
      <c r="A26" s="106">
        <v>23</v>
      </c>
      <c r="B26" s="22" t="s">
        <v>430</v>
      </c>
      <c r="C26" s="22" t="s">
        <v>439</v>
      </c>
      <c r="D26" s="225" t="s">
        <v>440</v>
      </c>
      <c r="E26" s="221" t="s">
        <v>392</v>
      </c>
      <c r="F26" s="222">
        <v>121.59</v>
      </c>
      <c r="G26" s="223">
        <v>148</v>
      </c>
      <c r="H26" s="224">
        <v>0.178445945945946</v>
      </c>
      <c r="I26" s="240">
        <f>VLOOKUP(C26,'产能分析表9月 '!D:F,3,0)</f>
        <v>150</v>
      </c>
      <c r="J26" s="241">
        <f t="shared" si="0"/>
        <v>22200</v>
      </c>
    </row>
    <row r="27" s="205" customFormat="1" ht="20" customHeight="1" spans="1:10">
      <c r="A27" s="106">
        <v>24</v>
      </c>
      <c r="B27" s="22" t="s">
        <v>567</v>
      </c>
      <c r="C27" s="22" t="s">
        <v>442</v>
      </c>
      <c r="D27" s="225" t="s">
        <v>443</v>
      </c>
      <c r="E27" s="221" t="s">
        <v>392</v>
      </c>
      <c r="F27" s="222">
        <v>66.06</v>
      </c>
      <c r="G27" s="223">
        <v>148</v>
      </c>
      <c r="H27" s="224">
        <v>0.553648648648649</v>
      </c>
      <c r="I27" s="240">
        <f>VLOOKUP(C27,'产能分析表9月 '!D:F,3,0)</f>
        <v>0</v>
      </c>
      <c r="J27" s="241">
        <f t="shared" si="0"/>
        <v>0</v>
      </c>
    </row>
    <row r="28" s="205" customFormat="1" ht="20" customHeight="1" spans="1:10">
      <c r="A28" s="106">
        <v>25</v>
      </c>
      <c r="B28" s="22" t="s">
        <v>456</v>
      </c>
      <c r="C28" s="22" t="s">
        <v>445</v>
      </c>
      <c r="D28" s="225" t="s">
        <v>446</v>
      </c>
      <c r="E28" s="221" t="s">
        <v>392</v>
      </c>
      <c r="F28" s="222">
        <v>84.32</v>
      </c>
      <c r="G28" s="223">
        <v>104</v>
      </c>
      <c r="H28" s="224">
        <v>0.189230769230769</v>
      </c>
      <c r="I28" s="240">
        <f>VLOOKUP(C28,'产能分析表9月 '!D:F,3,0)</f>
        <v>0</v>
      </c>
      <c r="J28" s="241">
        <f t="shared" si="0"/>
        <v>0</v>
      </c>
    </row>
    <row r="29" s="205" customFormat="1" ht="20" customHeight="1" spans="1:10">
      <c r="A29" s="106">
        <v>26</v>
      </c>
      <c r="B29" s="22" t="s">
        <v>567</v>
      </c>
      <c r="C29" s="22" t="s">
        <v>448</v>
      </c>
      <c r="D29" s="225" t="s">
        <v>449</v>
      </c>
      <c r="E29" s="221" t="s">
        <v>392</v>
      </c>
      <c r="F29" s="222">
        <v>78.91</v>
      </c>
      <c r="G29" s="223">
        <v>106</v>
      </c>
      <c r="H29" s="224">
        <v>0.255566037735849</v>
      </c>
      <c r="I29" s="240">
        <f>VLOOKUP(C29,'产能分析表9月 '!D:F,3,0)</f>
        <v>150</v>
      </c>
      <c r="J29" s="241">
        <f t="shared" si="0"/>
        <v>15900</v>
      </c>
    </row>
    <row r="30" s="205" customFormat="1" ht="20" customHeight="1" spans="1:10">
      <c r="A30" s="106">
        <v>27</v>
      </c>
      <c r="B30" s="22" t="s">
        <v>456</v>
      </c>
      <c r="C30" s="22" t="s">
        <v>451</v>
      </c>
      <c r="D30" s="225" t="s">
        <v>452</v>
      </c>
      <c r="E30" s="221" t="s">
        <v>392</v>
      </c>
      <c r="F30" s="222">
        <v>82.74</v>
      </c>
      <c r="G30" s="223">
        <v>110</v>
      </c>
      <c r="H30" s="224">
        <v>0.247818181818182</v>
      </c>
      <c r="I30" s="240">
        <f>VLOOKUP(C30,'产能分析表9月 '!D:F,3,0)</f>
        <v>150</v>
      </c>
      <c r="J30" s="241">
        <f t="shared" si="0"/>
        <v>16500</v>
      </c>
    </row>
    <row r="31" s="205" customFormat="1" ht="20" customHeight="1" spans="1:10">
      <c r="A31" s="106">
        <v>28</v>
      </c>
      <c r="B31" s="22" t="s">
        <v>573</v>
      </c>
      <c r="C31" s="22" t="s">
        <v>330</v>
      </c>
      <c r="D31" s="22" t="s">
        <v>331</v>
      </c>
      <c r="E31" s="221" t="s">
        <v>497</v>
      </c>
      <c r="F31" s="222">
        <v>364.53</v>
      </c>
      <c r="G31" s="223">
        <v>399</v>
      </c>
      <c r="H31" s="224">
        <v>0.0863909774436091</v>
      </c>
      <c r="I31" s="240">
        <f>VLOOKUP(C31,'产能分析表9月 '!D:F,3,0)</f>
        <v>150</v>
      </c>
      <c r="J31" s="241">
        <f t="shared" si="0"/>
        <v>59850</v>
      </c>
    </row>
    <row r="32" s="205" customFormat="1" ht="20" customHeight="1" spans="1:10">
      <c r="A32" s="106">
        <v>29</v>
      </c>
      <c r="B32" s="22" t="s">
        <v>573</v>
      </c>
      <c r="C32" s="22" t="s">
        <v>574</v>
      </c>
      <c r="D32" s="22" t="s">
        <v>575</v>
      </c>
      <c r="E32" s="221" t="s">
        <v>497</v>
      </c>
      <c r="F32" s="222">
        <v>288.21</v>
      </c>
      <c r="G32" s="228"/>
      <c r="H32" s="224" t="e">
        <v>#DIV/0!</v>
      </c>
      <c r="I32" s="240" t="e">
        <f>VLOOKUP(C32,'产能分析表9月 '!D:F,3,0)</f>
        <v>#N/A</v>
      </c>
      <c r="J32" s="241" t="e">
        <f t="shared" si="0"/>
        <v>#N/A</v>
      </c>
    </row>
    <row r="33" s="205" customFormat="1" ht="20" customHeight="1" spans="1:10">
      <c r="A33" s="106">
        <v>30</v>
      </c>
      <c r="B33" s="22" t="s">
        <v>573</v>
      </c>
      <c r="C33" s="22" t="s">
        <v>341</v>
      </c>
      <c r="D33" s="225" t="s">
        <v>342</v>
      </c>
      <c r="E33" s="221" t="s">
        <v>497</v>
      </c>
      <c r="F33" s="222">
        <v>725.89</v>
      </c>
      <c r="G33" s="223">
        <v>809</v>
      </c>
      <c r="H33" s="224">
        <v>0.102731767614339</v>
      </c>
      <c r="I33" s="240">
        <f>VLOOKUP(C33,'产能分析表9月 '!D:F,3,0)</f>
        <v>50</v>
      </c>
      <c r="J33" s="241">
        <f t="shared" si="0"/>
        <v>40450</v>
      </c>
    </row>
    <row r="34" s="205" customFormat="1" ht="20" customHeight="1" spans="1:10">
      <c r="A34" s="106">
        <v>31</v>
      </c>
      <c r="B34" s="22" t="s">
        <v>573</v>
      </c>
      <c r="C34" s="229" t="s">
        <v>338</v>
      </c>
      <c r="D34" s="22" t="s">
        <v>339</v>
      </c>
      <c r="E34" s="221" t="s">
        <v>497</v>
      </c>
      <c r="F34" s="222">
        <v>309.18</v>
      </c>
      <c r="G34" s="223">
        <v>365</v>
      </c>
      <c r="H34" s="224">
        <v>0.152931506849315</v>
      </c>
      <c r="I34" s="240">
        <f>VLOOKUP(C34,'产能分析表9月 '!D:F,3,0)</f>
        <v>150</v>
      </c>
      <c r="J34" s="241">
        <f t="shared" si="0"/>
        <v>54750</v>
      </c>
    </row>
    <row r="35" s="205" customFormat="1" ht="20" customHeight="1" spans="1:10">
      <c r="A35" s="106">
        <v>32</v>
      </c>
      <c r="B35" s="22" t="s">
        <v>573</v>
      </c>
      <c r="C35" s="229" t="s">
        <v>576</v>
      </c>
      <c r="D35" s="22" t="s">
        <v>577</v>
      </c>
      <c r="E35" s="221" t="s">
        <v>497</v>
      </c>
      <c r="F35" s="222">
        <v>668.49</v>
      </c>
      <c r="G35" s="230"/>
      <c r="H35" s="224" t="e">
        <v>#DIV/0!</v>
      </c>
      <c r="I35" s="240" t="e">
        <f>VLOOKUP(C35,'产能分析表9月 '!D:F,3,0)</f>
        <v>#N/A</v>
      </c>
      <c r="J35" s="241" t="e">
        <f t="shared" si="0"/>
        <v>#N/A</v>
      </c>
    </row>
    <row r="36" s="205" customFormat="1" ht="20" customHeight="1" spans="1:10">
      <c r="A36" s="106">
        <v>33</v>
      </c>
      <c r="B36" s="22" t="s">
        <v>578</v>
      </c>
      <c r="C36" s="229" t="s">
        <v>333</v>
      </c>
      <c r="D36" s="225" t="s">
        <v>334</v>
      </c>
      <c r="E36" s="221" t="s">
        <v>497</v>
      </c>
      <c r="F36" s="222">
        <v>131.66</v>
      </c>
      <c r="G36" s="231">
        <v>395</v>
      </c>
      <c r="H36" s="232">
        <v>0.292886075949367</v>
      </c>
      <c r="I36" s="240">
        <f>VLOOKUP(C36,'产能分析表9月 '!D:F,3,0)</f>
        <v>1200</v>
      </c>
      <c r="J36" s="241">
        <f t="shared" si="0"/>
        <v>474000</v>
      </c>
    </row>
    <row r="37" s="205" customFormat="1" ht="20" customHeight="1" spans="1:10">
      <c r="A37" s="106">
        <v>34</v>
      </c>
      <c r="B37" s="22" t="s">
        <v>579</v>
      </c>
      <c r="C37" s="229" t="s">
        <v>333</v>
      </c>
      <c r="D37" s="225" t="s">
        <v>580</v>
      </c>
      <c r="E37" s="221" t="s">
        <v>497</v>
      </c>
      <c r="F37" s="222">
        <v>82.31</v>
      </c>
      <c r="G37" s="233"/>
      <c r="H37" s="232" t="e">
        <v>#DIV/0!</v>
      </c>
      <c r="I37" s="240">
        <f>VLOOKUP(C37,'产能分析表9月 '!D:F,3,0)</f>
        <v>1200</v>
      </c>
      <c r="J37" s="241">
        <f t="shared" si="0"/>
        <v>0</v>
      </c>
    </row>
    <row r="38" s="205" customFormat="1" ht="20" customHeight="1" spans="1:10">
      <c r="A38" s="106">
        <v>35</v>
      </c>
      <c r="B38" s="22" t="s">
        <v>581</v>
      </c>
      <c r="C38" s="229" t="s">
        <v>333</v>
      </c>
      <c r="D38" s="225" t="s">
        <v>582</v>
      </c>
      <c r="E38" s="221" t="s">
        <v>497</v>
      </c>
      <c r="F38" s="222">
        <v>65.34</v>
      </c>
      <c r="G38" s="234"/>
      <c r="H38" s="232" t="e">
        <v>#DIV/0!</v>
      </c>
      <c r="I38" s="240">
        <f>VLOOKUP(C38,'产能分析表9月 '!D:F,3,0)</f>
        <v>1200</v>
      </c>
      <c r="J38" s="241">
        <f t="shared" si="0"/>
        <v>0</v>
      </c>
    </row>
    <row r="39" s="205" customFormat="1" ht="20" customHeight="1" spans="1:10">
      <c r="A39" s="106">
        <v>36</v>
      </c>
      <c r="B39" s="229" t="s">
        <v>583</v>
      </c>
      <c r="C39" s="229" t="s">
        <v>584</v>
      </c>
      <c r="D39" s="229" t="s">
        <v>585</v>
      </c>
      <c r="E39" s="221" t="s">
        <v>497</v>
      </c>
      <c r="F39" s="222">
        <v>179.28</v>
      </c>
      <c r="G39" s="235"/>
      <c r="H39" s="224" t="e">
        <v>#DIV/0!</v>
      </c>
      <c r="I39" s="240" t="e">
        <f>VLOOKUP(C39,'产能分析表9月 '!D:F,3,0)</f>
        <v>#N/A</v>
      </c>
      <c r="J39" s="241" t="e">
        <f t="shared" si="0"/>
        <v>#N/A</v>
      </c>
    </row>
    <row r="40" s="205" customFormat="1" ht="20" customHeight="1" spans="1:10">
      <c r="A40" s="106">
        <v>37</v>
      </c>
      <c r="B40" s="229" t="s">
        <v>583</v>
      </c>
      <c r="C40" s="22" t="s">
        <v>586</v>
      </c>
      <c r="D40" s="225" t="s">
        <v>345</v>
      </c>
      <c r="E40" s="221" t="s">
        <v>497</v>
      </c>
      <c r="F40" s="222">
        <v>282.46</v>
      </c>
      <c r="G40" s="223">
        <v>411</v>
      </c>
      <c r="H40" s="224">
        <v>0.312749391727494</v>
      </c>
      <c r="I40" s="240" t="e">
        <f>VLOOKUP(C40,'产能分析表9月 '!D:F,3,0)</f>
        <v>#N/A</v>
      </c>
      <c r="J40" s="241" t="e">
        <f t="shared" si="0"/>
        <v>#N/A</v>
      </c>
    </row>
    <row r="41" s="205" customFormat="1" ht="20" customHeight="1" spans="1:10">
      <c r="A41" s="106">
        <v>38</v>
      </c>
      <c r="B41" s="22" t="s">
        <v>587</v>
      </c>
      <c r="C41" s="22" t="s">
        <v>588</v>
      </c>
      <c r="D41" s="22" t="s">
        <v>348</v>
      </c>
      <c r="E41" s="221" t="s">
        <v>497</v>
      </c>
      <c r="F41" s="222">
        <v>372.51</v>
      </c>
      <c r="G41" s="223">
        <v>345</v>
      </c>
      <c r="H41" s="224">
        <v>-0.0797391304347825</v>
      </c>
      <c r="I41" s="240" t="e">
        <f>VLOOKUP(C41,'产能分析表9月 '!D:F,3,0)</f>
        <v>#N/A</v>
      </c>
      <c r="J41" s="241" t="e">
        <f t="shared" si="0"/>
        <v>#N/A</v>
      </c>
    </row>
    <row r="42" s="205" customFormat="1" ht="20" customHeight="1" spans="1:10">
      <c r="A42" s="106">
        <v>39</v>
      </c>
      <c r="B42" s="22" t="s">
        <v>587</v>
      </c>
      <c r="C42" s="22" t="s">
        <v>589</v>
      </c>
      <c r="D42" s="22" t="s">
        <v>590</v>
      </c>
      <c r="E42" s="221" t="s">
        <v>497</v>
      </c>
      <c r="F42" s="222">
        <v>163.49</v>
      </c>
      <c r="G42" s="228"/>
      <c r="H42" s="224" t="e">
        <v>#DIV/0!</v>
      </c>
      <c r="I42" s="240" t="e">
        <f>VLOOKUP(C42,'产能分析表9月 '!D:F,3,0)</f>
        <v>#N/A</v>
      </c>
      <c r="J42" s="241" t="e">
        <f t="shared" si="0"/>
        <v>#N/A</v>
      </c>
    </row>
    <row r="43" s="205" customFormat="1" ht="20" customHeight="1" spans="1:10">
      <c r="A43" s="106">
        <v>40</v>
      </c>
      <c r="B43" s="22" t="s">
        <v>587</v>
      </c>
      <c r="C43" s="22" t="s">
        <v>591</v>
      </c>
      <c r="D43" s="22" t="s">
        <v>592</v>
      </c>
      <c r="E43" s="221" t="s">
        <v>497</v>
      </c>
      <c r="F43" s="222">
        <v>267.87</v>
      </c>
      <c r="G43" s="228"/>
      <c r="H43" s="224" t="e">
        <v>#DIV/0!</v>
      </c>
      <c r="I43" s="240" t="e">
        <f>VLOOKUP(C43,'产能分析表9月 '!D:F,3,0)</f>
        <v>#N/A</v>
      </c>
      <c r="J43" s="241" t="e">
        <f t="shared" si="0"/>
        <v>#N/A</v>
      </c>
    </row>
    <row r="44" s="205" customFormat="1" ht="20" customHeight="1" spans="1:10">
      <c r="A44" s="106">
        <v>41</v>
      </c>
      <c r="B44" s="22" t="s">
        <v>593</v>
      </c>
      <c r="C44" s="236" t="s">
        <v>594</v>
      </c>
      <c r="D44" s="22" t="s">
        <v>595</v>
      </c>
      <c r="E44" s="221" t="s">
        <v>497</v>
      </c>
      <c r="F44" s="222">
        <v>1630.03</v>
      </c>
      <c r="G44" s="223">
        <v>1935</v>
      </c>
      <c r="H44" s="224">
        <v>0.157607235142119</v>
      </c>
      <c r="I44" s="240" t="e">
        <f>VLOOKUP(C44,'产能分析表9月 '!D:F,3,0)</f>
        <v>#N/A</v>
      </c>
      <c r="J44" s="241" t="e">
        <f t="shared" si="0"/>
        <v>#N/A</v>
      </c>
    </row>
    <row r="45" s="205" customFormat="1" ht="20" customHeight="1" spans="1:10">
      <c r="A45" s="106">
        <v>42</v>
      </c>
      <c r="B45" s="22" t="s">
        <v>596</v>
      </c>
      <c r="C45" s="236" t="s">
        <v>597</v>
      </c>
      <c r="D45" s="22" t="s">
        <v>598</v>
      </c>
      <c r="E45" s="221" t="s">
        <v>497</v>
      </c>
      <c r="F45" s="222">
        <v>529.76</v>
      </c>
      <c r="G45" s="223">
        <v>724</v>
      </c>
      <c r="H45" s="224">
        <v>0.26828729281768</v>
      </c>
      <c r="I45" s="240" t="e">
        <f>VLOOKUP(C45,'产能分析表9月 '!D:F,3,0)</f>
        <v>#N/A</v>
      </c>
      <c r="J45" s="241" t="e">
        <f t="shared" si="0"/>
        <v>#N/A</v>
      </c>
    </row>
    <row r="46" s="205" customFormat="1" ht="20" customHeight="1" spans="1:10">
      <c r="A46" s="106">
        <v>43</v>
      </c>
      <c r="B46" s="22" t="s">
        <v>599</v>
      </c>
      <c r="C46" s="236" t="s">
        <v>600</v>
      </c>
      <c r="D46" s="22" t="s">
        <v>601</v>
      </c>
      <c r="E46" s="221" t="s">
        <v>497</v>
      </c>
      <c r="F46" s="222">
        <v>0</v>
      </c>
      <c r="G46" s="237"/>
      <c r="H46" s="224" t="e">
        <v>#DIV/0!</v>
      </c>
      <c r="I46" s="240" t="e">
        <f>VLOOKUP(C46,'产能分析表9月 '!D:F,3,0)</f>
        <v>#N/A</v>
      </c>
      <c r="J46" s="241" t="e">
        <f t="shared" si="0"/>
        <v>#N/A</v>
      </c>
    </row>
    <row r="47" s="205" customFormat="1" ht="20" customHeight="1" spans="1:10">
      <c r="A47" s="106">
        <v>44</v>
      </c>
      <c r="B47" s="22" t="s">
        <v>599</v>
      </c>
      <c r="C47" s="236" t="s">
        <v>602</v>
      </c>
      <c r="D47" s="22" t="s">
        <v>603</v>
      </c>
      <c r="E47" s="221" t="s">
        <v>497</v>
      </c>
      <c r="F47" s="222">
        <v>1218.68</v>
      </c>
      <c r="G47" s="223">
        <v>1521</v>
      </c>
      <c r="H47" s="224">
        <v>0.198763971071663</v>
      </c>
      <c r="I47" s="240" t="e">
        <f>VLOOKUP(C47,'产能分析表9月 '!D:F,3,0)</f>
        <v>#N/A</v>
      </c>
      <c r="J47" s="241" t="e">
        <f t="shared" si="0"/>
        <v>#N/A</v>
      </c>
    </row>
    <row r="48" s="205" customFormat="1" ht="20" customHeight="1" spans="1:10">
      <c r="A48" s="106">
        <v>45</v>
      </c>
      <c r="B48" s="22" t="s">
        <v>604</v>
      </c>
      <c r="C48" s="236" t="s">
        <v>605</v>
      </c>
      <c r="D48" s="22" t="s">
        <v>606</v>
      </c>
      <c r="E48" s="221" t="s">
        <v>497</v>
      </c>
      <c r="F48" s="222">
        <v>0</v>
      </c>
      <c r="G48" s="237"/>
      <c r="H48" s="224" t="e">
        <v>#DIV/0!</v>
      </c>
      <c r="I48" s="240" t="e">
        <f>VLOOKUP(C48,'产能分析表9月 '!D:F,3,0)</f>
        <v>#N/A</v>
      </c>
      <c r="J48" s="241" t="e">
        <f t="shared" si="0"/>
        <v>#N/A</v>
      </c>
    </row>
    <row r="49" s="205" customFormat="1" ht="20" customHeight="1" spans="1:10">
      <c r="A49" s="106">
        <v>46</v>
      </c>
      <c r="B49" s="22" t="s">
        <v>604</v>
      </c>
      <c r="C49" s="236" t="s">
        <v>607</v>
      </c>
      <c r="D49" s="22" t="s">
        <v>608</v>
      </c>
      <c r="E49" s="221" t="s">
        <v>497</v>
      </c>
      <c r="F49" s="222">
        <v>941.44</v>
      </c>
      <c r="G49" s="223">
        <v>1150</v>
      </c>
      <c r="H49" s="224">
        <v>0.181356521739131</v>
      </c>
      <c r="I49" s="240" t="e">
        <f>VLOOKUP(C49,'产能分析表9月 '!D:F,3,0)</f>
        <v>#N/A</v>
      </c>
      <c r="J49" s="241" t="e">
        <f t="shared" si="0"/>
        <v>#N/A</v>
      </c>
    </row>
    <row r="50" s="205" customFormat="1" ht="20" customHeight="1" spans="1:10">
      <c r="A50" s="106">
        <v>47</v>
      </c>
      <c r="B50" s="22" t="s">
        <v>604</v>
      </c>
      <c r="C50" s="236" t="s">
        <v>609</v>
      </c>
      <c r="D50" s="22" t="s">
        <v>610</v>
      </c>
      <c r="E50" s="221" t="s">
        <v>497</v>
      </c>
      <c r="F50" s="222">
        <v>0</v>
      </c>
      <c r="G50" s="237"/>
      <c r="H50" s="224" t="e">
        <v>#DIV/0!</v>
      </c>
      <c r="I50" s="240" t="e">
        <f>VLOOKUP(C50,'产能分析表9月 '!D:F,3,0)</f>
        <v>#N/A</v>
      </c>
      <c r="J50" s="241" t="e">
        <f t="shared" si="0"/>
        <v>#N/A</v>
      </c>
    </row>
    <row r="51" s="205" customFormat="1" ht="20" customHeight="1" spans="1:10">
      <c r="A51" s="106">
        <v>48</v>
      </c>
      <c r="B51" s="22" t="s">
        <v>611</v>
      </c>
      <c r="C51" s="236" t="s">
        <v>612</v>
      </c>
      <c r="D51" s="22" t="s">
        <v>613</v>
      </c>
      <c r="E51" s="221" t="s">
        <v>497</v>
      </c>
      <c r="F51" s="222">
        <v>0</v>
      </c>
      <c r="G51" s="237"/>
      <c r="H51" s="224" t="e">
        <v>#DIV/0!</v>
      </c>
      <c r="I51" s="240" t="e">
        <f>VLOOKUP(C51,'产能分析表9月 '!D:F,3,0)</f>
        <v>#N/A</v>
      </c>
      <c r="J51" s="241" t="e">
        <f t="shared" si="0"/>
        <v>#N/A</v>
      </c>
    </row>
    <row r="52" s="205" customFormat="1" ht="20" customHeight="1" spans="1:10">
      <c r="A52" s="106">
        <v>49</v>
      </c>
      <c r="B52" s="22" t="s">
        <v>611</v>
      </c>
      <c r="C52" s="236" t="s">
        <v>614</v>
      </c>
      <c r="D52" s="22" t="s">
        <v>615</v>
      </c>
      <c r="E52" s="221" t="s">
        <v>497</v>
      </c>
      <c r="F52" s="222">
        <v>301.31</v>
      </c>
      <c r="G52" s="223">
        <v>425</v>
      </c>
      <c r="H52" s="224">
        <v>0.291035294117647</v>
      </c>
      <c r="I52" s="240" t="e">
        <f>VLOOKUP(C52,'产能分析表9月 '!D:F,3,0)</f>
        <v>#N/A</v>
      </c>
      <c r="J52" s="241" t="e">
        <f t="shared" si="0"/>
        <v>#N/A</v>
      </c>
    </row>
    <row r="53" s="205" customFormat="1" ht="20" customHeight="1" spans="1:10">
      <c r="A53" s="106">
        <v>50</v>
      </c>
      <c r="B53" s="22" t="s">
        <v>611</v>
      </c>
      <c r="C53" s="236" t="s">
        <v>616</v>
      </c>
      <c r="D53" s="22" t="s">
        <v>617</v>
      </c>
      <c r="E53" s="221" t="s">
        <v>497</v>
      </c>
      <c r="F53" s="222">
        <v>0</v>
      </c>
      <c r="G53" s="237"/>
      <c r="H53" s="224" t="e">
        <v>#DIV/0!</v>
      </c>
      <c r="I53" s="240" t="e">
        <f>VLOOKUP(C53,'产能分析表9月 '!D:F,3,0)</f>
        <v>#N/A</v>
      </c>
      <c r="J53" s="241" t="e">
        <f t="shared" si="0"/>
        <v>#N/A</v>
      </c>
    </row>
    <row r="54" s="205" customFormat="1" ht="20" customHeight="1" spans="1:10">
      <c r="A54" s="106">
        <v>51</v>
      </c>
      <c r="B54" s="22" t="s">
        <v>618</v>
      </c>
      <c r="C54" s="236" t="s">
        <v>619</v>
      </c>
      <c r="D54" s="22" t="s">
        <v>620</v>
      </c>
      <c r="E54" s="221" t="s">
        <v>497</v>
      </c>
      <c r="F54" s="222">
        <v>0</v>
      </c>
      <c r="G54" s="237"/>
      <c r="H54" s="224" t="e">
        <v>#DIV/0!</v>
      </c>
      <c r="I54" s="240" t="e">
        <f>VLOOKUP(C54,'产能分析表9月 '!D:F,3,0)</f>
        <v>#N/A</v>
      </c>
      <c r="J54" s="241" t="e">
        <f t="shared" si="0"/>
        <v>#N/A</v>
      </c>
    </row>
    <row r="55" s="205" customFormat="1" ht="20" customHeight="1" spans="1:10">
      <c r="A55" s="106">
        <v>52</v>
      </c>
      <c r="B55" s="22" t="s">
        <v>618</v>
      </c>
      <c r="C55" s="236" t="s">
        <v>621</v>
      </c>
      <c r="D55" s="22" t="s">
        <v>622</v>
      </c>
      <c r="E55" s="221" t="s">
        <v>497</v>
      </c>
      <c r="F55" s="222">
        <v>0</v>
      </c>
      <c r="G55" s="237"/>
      <c r="H55" s="224" t="e">
        <v>#DIV/0!</v>
      </c>
      <c r="I55" s="240" t="e">
        <f>VLOOKUP(C55,'产能分析表9月 '!D:F,3,0)</f>
        <v>#N/A</v>
      </c>
      <c r="J55" s="241" t="e">
        <f t="shared" si="0"/>
        <v>#N/A</v>
      </c>
    </row>
    <row r="56" s="205" customFormat="1" ht="20" customHeight="1" spans="1:10">
      <c r="A56" s="106">
        <v>53</v>
      </c>
      <c r="B56" s="238" t="s">
        <v>623</v>
      </c>
      <c r="C56" s="236" t="s">
        <v>624</v>
      </c>
      <c r="D56" s="22" t="s">
        <v>625</v>
      </c>
      <c r="E56" s="221" t="s">
        <v>497</v>
      </c>
      <c r="F56" s="222">
        <v>769.32</v>
      </c>
      <c r="G56" s="223">
        <v>897</v>
      </c>
      <c r="H56" s="224">
        <v>0.142341137123746</v>
      </c>
      <c r="I56" s="240" t="e">
        <f>VLOOKUP(C56,'产能分析表9月 '!D:F,3,0)</f>
        <v>#N/A</v>
      </c>
      <c r="J56" s="241" t="e">
        <f t="shared" si="0"/>
        <v>#N/A</v>
      </c>
    </row>
    <row r="57" s="205" customFormat="1" ht="20" customHeight="1" spans="1:10">
      <c r="A57" s="106">
        <v>54</v>
      </c>
      <c r="B57" s="238" t="s">
        <v>626</v>
      </c>
      <c r="C57" s="236" t="s">
        <v>627</v>
      </c>
      <c r="D57" s="22" t="s">
        <v>628</v>
      </c>
      <c r="E57" s="221" t="s">
        <v>497</v>
      </c>
      <c r="F57" s="222">
        <v>262.57</v>
      </c>
      <c r="G57" s="223">
        <v>380</v>
      </c>
      <c r="H57" s="224">
        <v>0.309026315789474</v>
      </c>
      <c r="I57" s="240" t="e">
        <f>VLOOKUP(C57,'产能分析表9月 '!D:F,3,0)</f>
        <v>#N/A</v>
      </c>
      <c r="J57" s="241" t="e">
        <f t="shared" si="0"/>
        <v>#N/A</v>
      </c>
    </row>
    <row r="58" s="205" customFormat="1" ht="20" customHeight="1" spans="1:10">
      <c r="A58" s="106">
        <v>55</v>
      </c>
      <c r="B58" s="238" t="s">
        <v>626</v>
      </c>
      <c r="C58" s="236" t="s">
        <v>366</v>
      </c>
      <c r="D58" s="22" t="s">
        <v>367</v>
      </c>
      <c r="E58" s="221" t="s">
        <v>497</v>
      </c>
      <c r="F58" s="222">
        <v>65.46</v>
      </c>
      <c r="G58" s="226">
        <v>1280</v>
      </c>
      <c r="H58" s="224">
        <v>0.948859375</v>
      </c>
      <c r="I58" s="240">
        <f>VLOOKUP(C58,'产能分析表9月 '!D:F,3,0)</f>
        <v>15</v>
      </c>
      <c r="J58" s="241">
        <f t="shared" si="0"/>
        <v>19200</v>
      </c>
    </row>
    <row r="59" s="205" customFormat="1" ht="20" customHeight="1" spans="1:10">
      <c r="A59" s="106">
        <v>56</v>
      </c>
      <c r="B59" s="22" t="s">
        <v>611</v>
      </c>
      <c r="C59" s="236" t="s">
        <v>629</v>
      </c>
      <c r="D59" s="22" t="s">
        <v>630</v>
      </c>
      <c r="E59" s="221" t="s">
        <v>497</v>
      </c>
      <c r="F59" s="222">
        <v>1176.81</v>
      </c>
      <c r="G59" s="228"/>
      <c r="H59" s="224" t="e">
        <v>#DIV/0!</v>
      </c>
      <c r="I59" s="240" t="e">
        <f>VLOOKUP(C59,'产能分析表9月 '!D:F,3,0)</f>
        <v>#N/A</v>
      </c>
      <c r="J59" s="241" t="e">
        <f t="shared" si="0"/>
        <v>#N/A</v>
      </c>
    </row>
    <row r="60" s="205" customFormat="1" ht="20" customHeight="1" spans="1:10">
      <c r="A60" s="106">
        <v>57</v>
      </c>
      <c r="B60" s="22" t="s">
        <v>631</v>
      </c>
      <c r="C60" s="236" t="s">
        <v>632</v>
      </c>
      <c r="D60" s="22" t="s">
        <v>633</v>
      </c>
      <c r="E60" s="221" t="s">
        <v>497</v>
      </c>
      <c r="F60" s="222">
        <v>1962.56</v>
      </c>
      <c r="G60" s="228"/>
      <c r="H60" s="224" t="e">
        <v>#DIV/0!</v>
      </c>
      <c r="I60" s="240" t="e">
        <f>VLOOKUP(C60,'产能分析表9月 '!D:F,3,0)</f>
        <v>#N/A</v>
      </c>
      <c r="J60" s="241" t="e">
        <f t="shared" si="0"/>
        <v>#N/A</v>
      </c>
    </row>
    <row r="61" s="205" customFormat="1" ht="20" customHeight="1" spans="1:10">
      <c r="A61" s="106">
        <v>58</v>
      </c>
      <c r="B61" s="22" t="s">
        <v>634</v>
      </c>
      <c r="C61" s="236" t="s">
        <v>635</v>
      </c>
      <c r="D61" s="22" t="s">
        <v>636</v>
      </c>
      <c r="E61" s="221" t="s">
        <v>497</v>
      </c>
      <c r="F61" s="222">
        <v>1550.04</v>
      </c>
      <c r="G61" s="228"/>
      <c r="H61" s="224" t="e">
        <v>#DIV/0!</v>
      </c>
      <c r="I61" s="240" t="e">
        <f>VLOOKUP(C61,'产能分析表9月 '!D:F,3,0)</f>
        <v>#N/A</v>
      </c>
      <c r="J61" s="241" t="e">
        <f t="shared" si="0"/>
        <v>#N/A</v>
      </c>
    </row>
    <row r="62" s="205" customFormat="1" ht="20" customHeight="1" spans="1:10">
      <c r="A62" s="106">
        <v>59</v>
      </c>
      <c r="B62" s="22" t="s">
        <v>637</v>
      </c>
      <c r="C62" s="236" t="s">
        <v>638</v>
      </c>
      <c r="D62" s="22" t="s">
        <v>639</v>
      </c>
      <c r="E62" s="221" t="s">
        <v>497</v>
      </c>
      <c r="F62" s="222">
        <v>1977.7</v>
      </c>
      <c r="G62" s="228"/>
      <c r="H62" s="224" t="e">
        <v>#DIV/0!</v>
      </c>
      <c r="I62" s="240" t="e">
        <f>VLOOKUP(C62,'产能分析表9月 '!D:F,3,0)</f>
        <v>#N/A</v>
      </c>
      <c r="J62" s="241" t="e">
        <f t="shared" si="0"/>
        <v>#N/A</v>
      </c>
    </row>
    <row r="63" s="205" customFormat="1" ht="20" customHeight="1" spans="1:10">
      <c r="A63" s="106">
        <v>60</v>
      </c>
      <c r="B63" s="22" t="s">
        <v>634</v>
      </c>
      <c r="C63" s="236" t="s">
        <v>640</v>
      </c>
      <c r="D63" s="22" t="s">
        <v>641</v>
      </c>
      <c r="E63" s="221" t="s">
        <v>497</v>
      </c>
      <c r="F63" s="222">
        <v>1563.02</v>
      </c>
      <c r="G63" s="228"/>
      <c r="H63" s="224" t="e">
        <v>#DIV/0!</v>
      </c>
      <c r="I63" s="240" t="e">
        <f>VLOOKUP(C63,'产能分析表9月 '!D:F,3,0)</f>
        <v>#N/A</v>
      </c>
      <c r="J63" s="241" t="e">
        <f t="shared" si="0"/>
        <v>#N/A</v>
      </c>
    </row>
    <row r="64" s="205" customFormat="1" ht="20" customHeight="1" spans="1:10">
      <c r="A64" s="106">
        <v>61</v>
      </c>
      <c r="B64" s="22" t="s">
        <v>642</v>
      </c>
      <c r="C64" s="239" t="s">
        <v>643</v>
      </c>
      <c r="D64" s="22" t="s">
        <v>630</v>
      </c>
      <c r="E64" s="221" t="s">
        <v>497</v>
      </c>
      <c r="F64" s="222">
        <v>1176.81</v>
      </c>
      <c r="G64" s="228"/>
      <c r="H64" s="224" t="e">
        <v>#DIV/0!</v>
      </c>
      <c r="I64" s="240" t="e">
        <f>VLOOKUP(C64,'产能分析表9月 '!D:F,3,0)</f>
        <v>#N/A</v>
      </c>
      <c r="J64" s="241" t="e">
        <f t="shared" si="0"/>
        <v>#N/A</v>
      </c>
    </row>
    <row r="65" s="205" customFormat="1" ht="20" customHeight="1" spans="1:10">
      <c r="A65" s="106">
        <v>62</v>
      </c>
      <c r="B65" s="239" t="s">
        <v>644</v>
      </c>
      <c r="C65" s="239" t="s">
        <v>645</v>
      </c>
      <c r="D65" s="22" t="s">
        <v>646</v>
      </c>
      <c r="E65" s="221" t="s">
        <v>497</v>
      </c>
      <c r="F65" s="222">
        <v>832.79</v>
      </c>
      <c r="G65" s="228"/>
      <c r="H65" s="224" t="e">
        <v>#DIV/0!</v>
      </c>
      <c r="I65" s="240" t="e">
        <f>VLOOKUP(C65,'产能分析表9月 '!D:F,3,0)</f>
        <v>#N/A</v>
      </c>
      <c r="J65" s="241" t="e">
        <f t="shared" si="0"/>
        <v>#N/A</v>
      </c>
    </row>
    <row r="66" s="205" customFormat="1" ht="20" customHeight="1" spans="1:10">
      <c r="A66" s="106">
        <v>63</v>
      </c>
      <c r="B66" s="22" t="s">
        <v>647</v>
      </c>
      <c r="C66" s="22" t="s">
        <v>94</v>
      </c>
      <c r="D66" s="225" t="s">
        <v>95</v>
      </c>
      <c r="E66" s="221" t="s">
        <v>496</v>
      </c>
      <c r="F66" s="222">
        <v>541.35</v>
      </c>
      <c r="G66" s="223">
        <v>768.141592920354</v>
      </c>
      <c r="H66" s="224">
        <v>0.295247119815668</v>
      </c>
      <c r="I66" s="240">
        <f>VLOOKUP(C66,'产能分析表9月 '!D:F,3,0)</f>
        <v>0</v>
      </c>
      <c r="J66" s="241">
        <f t="shared" si="0"/>
        <v>0</v>
      </c>
    </row>
    <row r="67" s="205" customFormat="1" ht="20" customHeight="1" spans="1:10">
      <c r="A67" s="106">
        <v>64</v>
      </c>
      <c r="B67" s="22" t="s">
        <v>648</v>
      </c>
      <c r="C67" s="22" t="s">
        <v>97</v>
      </c>
      <c r="D67" s="225" t="s">
        <v>98</v>
      </c>
      <c r="E67" s="221" t="s">
        <v>496</v>
      </c>
      <c r="F67" s="222">
        <v>195.97</v>
      </c>
      <c r="G67" s="223">
        <v>255.929203539823</v>
      </c>
      <c r="H67" s="224">
        <v>0.234280428769018</v>
      </c>
      <c r="I67" s="240">
        <f>VLOOKUP(C67,'产能分析表9月 '!D:F,3,0)</f>
        <v>0</v>
      </c>
      <c r="J67" s="241">
        <f t="shared" si="0"/>
        <v>0</v>
      </c>
    </row>
    <row r="68" s="205" customFormat="1" ht="20" customHeight="1" spans="1:10">
      <c r="A68" s="106">
        <v>65</v>
      </c>
      <c r="B68" s="22" t="s">
        <v>649</v>
      </c>
      <c r="C68" s="22" t="s">
        <v>650</v>
      </c>
      <c r="D68" s="225" t="s">
        <v>651</v>
      </c>
      <c r="E68" s="221" t="s">
        <v>496</v>
      </c>
      <c r="F68" s="222">
        <v>212.61</v>
      </c>
      <c r="G68" s="223">
        <v>293.53982300885</v>
      </c>
      <c r="H68" s="224">
        <v>0.27570304492011</v>
      </c>
      <c r="I68" s="240" t="e">
        <f>VLOOKUP(C68,'产能分析表9月 '!D:F,3,0)</f>
        <v>#N/A</v>
      </c>
      <c r="J68" s="241" t="e">
        <f t="shared" si="0"/>
        <v>#N/A</v>
      </c>
    </row>
    <row r="69" s="205" customFormat="1" ht="20" customHeight="1" spans="1:10">
      <c r="A69" s="106">
        <v>66</v>
      </c>
      <c r="B69" s="22" t="s">
        <v>150</v>
      </c>
      <c r="C69" s="22" t="s">
        <v>151</v>
      </c>
      <c r="D69" s="22" t="s">
        <v>152</v>
      </c>
      <c r="E69" s="221" t="s">
        <v>496</v>
      </c>
      <c r="F69" s="222">
        <v>129.31</v>
      </c>
      <c r="G69" s="223">
        <v>102.566371681416</v>
      </c>
      <c r="H69" s="224">
        <v>-0.260744607420189</v>
      </c>
      <c r="I69" s="240">
        <f>VLOOKUP(C69,'产能分析表9月 '!D:F,3,0)</f>
        <v>0</v>
      </c>
      <c r="J69" s="241">
        <f t="shared" si="0"/>
        <v>0</v>
      </c>
    </row>
    <row r="70" s="205" customFormat="1" ht="20" customHeight="1" spans="1:10">
      <c r="A70" s="106">
        <v>67</v>
      </c>
      <c r="B70" s="22" t="s">
        <v>652</v>
      </c>
      <c r="C70" s="22" t="s">
        <v>653</v>
      </c>
      <c r="D70" s="22" t="s">
        <v>654</v>
      </c>
      <c r="E70" s="221" t="s">
        <v>496</v>
      </c>
      <c r="F70" s="222">
        <v>112.01</v>
      </c>
      <c r="G70" s="223">
        <v>103.097345132743</v>
      </c>
      <c r="H70" s="224">
        <v>-0.0864489270386304</v>
      </c>
      <c r="I70" s="240" t="e">
        <f>VLOOKUP(C70,'产能分析表9月 '!D:F,3,0)</f>
        <v>#N/A</v>
      </c>
      <c r="J70" s="241" t="e">
        <f t="shared" ref="J70:J133" si="1">G70*I70</f>
        <v>#N/A</v>
      </c>
    </row>
    <row r="71" s="205" customFormat="1" ht="20" customHeight="1" spans="1:10">
      <c r="A71" s="106">
        <v>68</v>
      </c>
      <c r="B71" s="22" t="s">
        <v>655</v>
      </c>
      <c r="C71" s="22" t="s">
        <v>656</v>
      </c>
      <c r="D71" s="22" t="s">
        <v>657</v>
      </c>
      <c r="E71" s="221" t="s">
        <v>496</v>
      </c>
      <c r="F71" s="222">
        <v>184.32</v>
      </c>
      <c r="G71" s="223">
        <v>292.920353982301</v>
      </c>
      <c r="H71" s="224">
        <v>0.370750453172206</v>
      </c>
      <c r="I71" s="240" t="e">
        <f>VLOOKUP(C71,'产能分析表9月 '!D:F,3,0)</f>
        <v>#N/A</v>
      </c>
      <c r="J71" s="241" t="e">
        <f t="shared" si="1"/>
        <v>#N/A</v>
      </c>
    </row>
    <row r="72" s="205" customFormat="1" ht="20" customHeight="1" spans="1:10">
      <c r="A72" s="106">
        <v>69</v>
      </c>
      <c r="B72" s="22" t="s">
        <v>658</v>
      </c>
      <c r="C72" s="22" t="s">
        <v>659</v>
      </c>
      <c r="D72" s="22" t="s">
        <v>660</v>
      </c>
      <c r="E72" s="221" t="s">
        <v>496</v>
      </c>
      <c r="F72" s="222">
        <v>201.76</v>
      </c>
      <c r="G72" s="223">
        <v>220.088495575221</v>
      </c>
      <c r="H72" s="224">
        <v>0.0832778447929222</v>
      </c>
      <c r="I72" s="240" t="e">
        <f>VLOOKUP(C72,'产能分析表9月 '!D:F,3,0)</f>
        <v>#N/A</v>
      </c>
      <c r="J72" s="241" t="e">
        <f t="shared" si="1"/>
        <v>#N/A</v>
      </c>
    </row>
    <row r="73" s="205" customFormat="1" ht="20" customHeight="1" spans="1:10">
      <c r="A73" s="106">
        <v>70</v>
      </c>
      <c r="B73" s="22" t="s">
        <v>661</v>
      </c>
      <c r="C73" s="22" t="s">
        <v>662</v>
      </c>
      <c r="D73" s="22" t="s">
        <v>663</v>
      </c>
      <c r="E73" s="221" t="s">
        <v>496</v>
      </c>
      <c r="F73" s="222">
        <v>301.59</v>
      </c>
      <c r="G73" s="223">
        <v>370.884955752212</v>
      </c>
      <c r="H73" s="224">
        <v>0.186836793128131</v>
      </c>
      <c r="I73" s="240" t="e">
        <f>VLOOKUP(C73,'产能分析表9月 '!D:F,3,0)</f>
        <v>#N/A</v>
      </c>
      <c r="J73" s="241" t="e">
        <f t="shared" si="1"/>
        <v>#N/A</v>
      </c>
    </row>
    <row r="74" s="205" customFormat="1" ht="20" customHeight="1" spans="1:10">
      <c r="A74" s="106">
        <v>71</v>
      </c>
      <c r="B74" s="22" t="s">
        <v>664</v>
      </c>
      <c r="C74" s="242" t="s">
        <v>148</v>
      </c>
      <c r="D74" s="225" t="s">
        <v>149</v>
      </c>
      <c r="E74" s="221" t="s">
        <v>496</v>
      </c>
      <c r="F74" s="222">
        <v>170.76</v>
      </c>
      <c r="G74" s="223">
        <v>165.309734513274</v>
      </c>
      <c r="H74" s="224">
        <v>-0.0329700214132782</v>
      </c>
      <c r="I74" s="240">
        <f>VLOOKUP(C74,'产能分析表9月 '!D:F,3,0)</f>
        <v>120</v>
      </c>
      <c r="J74" s="241">
        <f t="shared" si="1"/>
        <v>19837.1681415929</v>
      </c>
    </row>
    <row r="75" s="205" customFormat="1" ht="20" customHeight="1" spans="1:10">
      <c r="A75" s="106">
        <v>72</v>
      </c>
      <c r="B75" s="22" t="s">
        <v>665</v>
      </c>
      <c r="C75" s="242" t="s">
        <v>666</v>
      </c>
      <c r="D75" s="22" t="s">
        <v>667</v>
      </c>
      <c r="E75" s="221" t="s">
        <v>496</v>
      </c>
      <c r="F75" s="222">
        <v>214.55</v>
      </c>
      <c r="G75" s="223">
        <v>265.398230088496</v>
      </c>
      <c r="H75" s="224">
        <v>0.191592197399134</v>
      </c>
      <c r="I75" s="240" t="e">
        <f>VLOOKUP(C75,'产能分析表9月 '!D:F,3,0)</f>
        <v>#N/A</v>
      </c>
      <c r="J75" s="241" t="e">
        <f t="shared" si="1"/>
        <v>#N/A</v>
      </c>
    </row>
    <row r="76" s="205" customFormat="1" ht="20" customHeight="1" spans="1:10">
      <c r="A76" s="106">
        <v>73</v>
      </c>
      <c r="B76" s="22" t="s">
        <v>668</v>
      </c>
      <c r="C76" s="236" t="s">
        <v>669</v>
      </c>
      <c r="D76" s="22" t="s">
        <v>670</v>
      </c>
      <c r="E76" s="221" t="s">
        <v>496</v>
      </c>
      <c r="F76" s="222">
        <v>99.74</v>
      </c>
      <c r="G76" s="228"/>
      <c r="H76" s="224" t="e">
        <v>#DIV/0!</v>
      </c>
      <c r="I76" s="240" t="e">
        <f>VLOOKUP(C76,'产能分析表9月 '!D:F,3,0)</f>
        <v>#N/A</v>
      </c>
      <c r="J76" s="241" t="e">
        <f t="shared" si="1"/>
        <v>#N/A</v>
      </c>
    </row>
    <row r="77" s="205" customFormat="1" ht="20" customHeight="1" spans="1:10">
      <c r="A77" s="106">
        <v>74</v>
      </c>
      <c r="B77" s="22" t="s">
        <v>671</v>
      </c>
      <c r="C77" s="242" t="s">
        <v>672</v>
      </c>
      <c r="D77" s="22" t="s">
        <v>673</v>
      </c>
      <c r="E77" s="221" t="s">
        <v>496</v>
      </c>
      <c r="F77" s="222">
        <v>191.28</v>
      </c>
      <c r="G77" s="223">
        <v>212.477876106195</v>
      </c>
      <c r="H77" s="224">
        <v>0.0997650978758862</v>
      </c>
      <c r="I77" s="240" t="e">
        <f>VLOOKUP(C77,'产能分析表9月 '!D:F,3,0)</f>
        <v>#N/A</v>
      </c>
      <c r="J77" s="241" t="e">
        <f t="shared" si="1"/>
        <v>#N/A</v>
      </c>
    </row>
    <row r="78" s="205" customFormat="1" ht="20" customHeight="1" spans="1:10">
      <c r="A78" s="106">
        <v>75</v>
      </c>
      <c r="B78" s="22" t="s">
        <v>674</v>
      </c>
      <c r="C78" s="242" t="s">
        <v>675</v>
      </c>
      <c r="D78" s="22" t="s">
        <v>676</v>
      </c>
      <c r="E78" s="221" t="s">
        <v>496</v>
      </c>
      <c r="F78" s="222">
        <v>516.8</v>
      </c>
      <c r="G78" s="223">
        <v>707.079646017699</v>
      </c>
      <c r="H78" s="224">
        <v>0.269106382978723</v>
      </c>
      <c r="I78" s="240" t="e">
        <f>VLOOKUP(C78,'产能分析表9月 '!D:F,3,0)</f>
        <v>#N/A</v>
      </c>
      <c r="J78" s="241" t="e">
        <f t="shared" si="1"/>
        <v>#N/A</v>
      </c>
    </row>
    <row r="79" s="205" customFormat="1" ht="20" customHeight="1" spans="1:10">
      <c r="A79" s="106">
        <v>76</v>
      </c>
      <c r="B79" s="22" t="s">
        <v>677</v>
      </c>
      <c r="C79" s="242" t="s">
        <v>103</v>
      </c>
      <c r="D79" s="225" t="s">
        <v>104</v>
      </c>
      <c r="E79" s="221" t="s">
        <v>496</v>
      </c>
      <c r="F79" s="222">
        <v>119.72</v>
      </c>
      <c r="G79" s="223">
        <v>134.690265486726</v>
      </c>
      <c r="H79" s="224">
        <v>0.111145860709595</v>
      </c>
      <c r="I79" s="240">
        <f>VLOOKUP(C79,'产能分析表9月 '!D:F,3,0)</f>
        <v>0</v>
      </c>
      <c r="J79" s="241">
        <f t="shared" si="1"/>
        <v>0</v>
      </c>
    </row>
    <row r="80" s="205" customFormat="1" ht="20" customHeight="1" spans="1:10">
      <c r="A80" s="106">
        <v>77</v>
      </c>
      <c r="B80" s="22" t="s">
        <v>678</v>
      </c>
      <c r="C80" s="242" t="s">
        <v>100</v>
      </c>
      <c r="D80" s="22" t="s">
        <v>101</v>
      </c>
      <c r="E80" s="221" t="s">
        <v>496</v>
      </c>
      <c r="F80" s="222">
        <v>474.01</v>
      </c>
      <c r="G80" s="223">
        <v>427.345132743363</v>
      </c>
      <c r="H80" s="224">
        <v>-0.109197142265479</v>
      </c>
      <c r="I80" s="240">
        <f>VLOOKUP(C80,'产能分析表9月 '!D:F,3,0)</f>
        <v>0</v>
      </c>
      <c r="J80" s="241">
        <f t="shared" si="1"/>
        <v>0</v>
      </c>
    </row>
    <row r="81" s="205" customFormat="1" ht="20" customHeight="1" spans="1:10">
      <c r="A81" s="106">
        <v>78</v>
      </c>
      <c r="B81" s="225" t="s">
        <v>679</v>
      </c>
      <c r="C81" s="243" t="s">
        <v>106</v>
      </c>
      <c r="D81" s="225" t="s">
        <v>107</v>
      </c>
      <c r="E81" s="221" t="s">
        <v>496</v>
      </c>
      <c r="F81" s="222">
        <v>124.46</v>
      </c>
      <c r="G81" s="223">
        <v>125.840707964602</v>
      </c>
      <c r="H81" s="224">
        <v>0.0109718706047839</v>
      </c>
      <c r="I81" s="240">
        <f>VLOOKUP(C81,'产能分析表9月 '!D:F,3,0)</f>
        <v>0</v>
      </c>
      <c r="J81" s="241">
        <f t="shared" si="1"/>
        <v>0</v>
      </c>
    </row>
    <row r="82" s="205" customFormat="1" ht="20" customHeight="1" spans="1:10">
      <c r="A82" s="106">
        <v>79</v>
      </c>
      <c r="B82" s="22" t="s">
        <v>680</v>
      </c>
      <c r="C82" s="242" t="s">
        <v>681</v>
      </c>
      <c r="D82" s="22" t="s">
        <v>682</v>
      </c>
      <c r="E82" s="221" t="s">
        <v>496</v>
      </c>
      <c r="F82" s="222">
        <v>171.87</v>
      </c>
      <c r="G82" s="223">
        <v>155.929203539823</v>
      </c>
      <c r="H82" s="224">
        <v>-0.102230987514188</v>
      </c>
      <c r="I82" s="240" t="e">
        <f>VLOOKUP(C82,'产能分析表9月 '!D:F,3,0)</f>
        <v>#N/A</v>
      </c>
      <c r="J82" s="241" t="e">
        <f t="shared" si="1"/>
        <v>#N/A</v>
      </c>
    </row>
    <row r="83" s="205" customFormat="1" ht="20" customHeight="1" spans="1:10">
      <c r="A83" s="106">
        <v>80</v>
      </c>
      <c r="B83" s="22" t="s">
        <v>683</v>
      </c>
      <c r="C83" s="242" t="s">
        <v>684</v>
      </c>
      <c r="D83" s="22" t="s">
        <v>685</v>
      </c>
      <c r="E83" s="221" t="s">
        <v>496</v>
      </c>
      <c r="F83" s="222">
        <v>178.14</v>
      </c>
      <c r="G83" s="223">
        <v>268.053097345133</v>
      </c>
      <c r="H83" s="224">
        <v>0.33543017497524</v>
      </c>
      <c r="I83" s="240" t="e">
        <f>VLOOKUP(C83,'产能分析表9月 '!D:F,3,0)</f>
        <v>#N/A</v>
      </c>
      <c r="J83" s="241" t="e">
        <f t="shared" si="1"/>
        <v>#N/A</v>
      </c>
    </row>
    <row r="84" s="205" customFormat="1" ht="20" customHeight="1" spans="1:10">
      <c r="A84" s="106">
        <v>81</v>
      </c>
      <c r="B84" s="22" t="s">
        <v>686</v>
      </c>
      <c r="C84" s="242" t="s">
        <v>687</v>
      </c>
      <c r="D84" s="22" t="s">
        <v>688</v>
      </c>
      <c r="E84" s="221" t="s">
        <v>496</v>
      </c>
      <c r="F84" s="222">
        <v>204.22</v>
      </c>
      <c r="G84" s="223">
        <v>185.840707964602</v>
      </c>
      <c r="H84" s="224">
        <v>-0.098898095238094</v>
      </c>
      <c r="I84" s="240" t="e">
        <f>VLOOKUP(C84,'产能分析表9月 '!D:F,3,0)</f>
        <v>#N/A</v>
      </c>
      <c r="J84" s="241" t="e">
        <f t="shared" si="1"/>
        <v>#N/A</v>
      </c>
    </row>
    <row r="85" s="205" customFormat="1" ht="20" customHeight="1" spans="1:10">
      <c r="A85" s="106">
        <v>82</v>
      </c>
      <c r="B85" s="22" t="s">
        <v>689</v>
      </c>
      <c r="C85" s="242" t="s">
        <v>687</v>
      </c>
      <c r="D85" s="22" t="s">
        <v>690</v>
      </c>
      <c r="E85" s="221" t="s">
        <v>496</v>
      </c>
      <c r="F85" s="222">
        <v>196.87</v>
      </c>
      <c r="G85" s="223">
        <v>185.840707964602</v>
      </c>
      <c r="H85" s="224">
        <v>-0.059348095238094</v>
      </c>
      <c r="I85" s="240" t="e">
        <f>VLOOKUP(C85,'产能分析表9月 '!D:F,3,0)</f>
        <v>#N/A</v>
      </c>
      <c r="J85" s="241" t="e">
        <f t="shared" si="1"/>
        <v>#N/A</v>
      </c>
    </row>
    <row r="86" s="205" customFormat="1" ht="20" customHeight="1" spans="1:10">
      <c r="A86" s="106">
        <v>83</v>
      </c>
      <c r="B86" s="446" t="s">
        <v>691</v>
      </c>
      <c r="C86" s="236" t="s">
        <v>692</v>
      </c>
      <c r="D86" s="22" t="s">
        <v>693</v>
      </c>
      <c r="E86" s="221" t="s">
        <v>496</v>
      </c>
      <c r="F86" s="222">
        <v>0</v>
      </c>
      <c r="G86" s="223">
        <v>7.2353982300885</v>
      </c>
      <c r="H86" s="224">
        <v>1</v>
      </c>
      <c r="I86" s="240" t="e">
        <f>VLOOKUP(C86,'产能分析表9月 '!D:F,3,0)</f>
        <v>#N/A</v>
      </c>
      <c r="J86" s="241" t="e">
        <f t="shared" si="1"/>
        <v>#N/A</v>
      </c>
    </row>
    <row r="87" s="205" customFormat="1" ht="20" customHeight="1" spans="1:10">
      <c r="A87" s="106">
        <v>84</v>
      </c>
      <c r="B87" s="22" t="s">
        <v>694</v>
      </c>
      <c r="C87" s="236" t="s">
        <v>695</v>
      </c>
      <c r="D87" s="22" t="s">
        <v>696</v>
      </c>
      <c r="E87" s="221" t="s">
        <v>496</v>
      </c>
      <c r="F87" s="222">
        <v>0</v>
      </c>
      <c r="G87" s="223">
        <v>27.0442477876106</v>
      </c>
      <c r="H87" s="224">
        <v>1</v>
      </c>
      <c r="I87" s="240" t="e">
        <f>VLOOKUP(C87,'产能分析表9月 '!D:F,3,0)</f>
        <v>#N/A</v>
      </c>
      <c r="J87" s="241" t="e">
        <f t="shared" si="1"/>
        <v>#N/A</v>
      </c>
    </row>
    <row r="88" s="205" customFormat="1" ht="20" customHeight="1" spans="1:10">
      <c r="A88" s="106">
        <v>85</v>
      </c>
      <c r="B88" s="22" t="s">
        <v>697</v>
      </c>
      <c r="C88" s="236" t="s">
        <v>698</v>
      </c>
      <c r="D88" s="22" t="s">
        <v>699</v>
      </c>
      <c r="E88" s="221" t="s">
        <v>496</v>
      </c>
      <c r="F88" s="222">
        <v>447.86</v>
      </c>
      <c r="G88" s="223">
        <v>434.955752212389</v>
      </c>
      <c r="H88" s="224">
        <v>-0.0296679552390651</v>
      </c>
      <c r="I88" s="240" t="e">
        <f>VLOOKUP(C88,'产能分析表9月 '!D:F,3,0)</f>
        <v>#N/A</v>
      </c>
      <c r="J88" s="241" t="e">
        <f t="shared" si="1"/>
        <v>#N/A</v>
      </c>
    </row>
    <row r="89" s="205" customFormat="1" ht="20" customHeight="1" spans="1:10">
      <c r="A89" s="106">
        <v>86</v>
      </c>
      <c r="B89" s="22" t="s">
        <v>700</v>
      </c>
      <c r="C89" s="236" t="s">
        <v>701</v>
      </c>
      <c r="D89" s="22" t="s">
        <v>702</v>
      </c>
      <c r="E89" s="221" t="s">
        <v>496</v>
      </c>
      <c r="F89" s="222">
        <v>38.9</v>
      </c>
      <c r="G89" s="223">
        <v>100.353982300885</v>
      </c>
      <c r="H89" s="224">
        <v>0.612372134038801</v>
      </c>
      <c r="I89" s="240" t="e">
        <f>VLOOKUP(C89,'产能分析表9月 '!D:F,3,0)</f>
        <v>#N/A</v>
      </c>
      <c r="J89" s="241" t="e">
        <f t="shared" si="1"/>
        <v>#N/A</v>
      </c>
    </row>
    <row r="90" s="205" customFormat="1" ht="20" customHeight="1" spans="1:10">
      <c r="A90" s="106">
        <v>87</v>
      </c>
      <c r="B90" s="22" t="s">
        <v>703</v>
      </c>
      <c r="C90" s="22" t="s">
        <v>704</v>
      </c>
      <c r="D90" s="22" t="s">
        <v>705</v>
      </c>
      <c r="E90" s="221" t="s">
        <v>496</v>
      </c>
      <c r="F90" s="222">
        <v>349.78</v>
      </c>
      <c r="G90" s="223">
        <v>426.46017699115</v>
      </c>
      <c r="H90" s="224">
        <v>0.179806183855571</v>
      </c>
      <c r="I90" s="240" t="e">
        <f>VLOOKUP(C90,'产能分析表9月 '!D:F,3,0)</f>
        <v>#N/A</v>
      </c>
      <c r="J90" s="241" t="e">
        <f t="shared" si="1"/>
        <v>#N/A</v>
      </c>
    </row>
    <row r="91" s="205" customFormat="1" ht="20" customHeight="1" spans="1:10">
      <c r="A91" s="106">
        <v>88</v>
      </c>
      <c r="B91" s="225" t="s">
        <v>706</v>
      </c>
      <c r="C91" s="225" t="s">
        <v>55</v>
      </c>
      <c r="D91" s="225" t="s">
        <v>56</v>
      </c>
      <c r="E91" s="221" t="s">
        <v>496</v>
      </c>
      <c r="F91" s="222">
        <v>358.2</v>
      </c>
      <c r="G91" s="223">
        <v>451.327433628319</v>
      </c>
      <c r="H91" s="224">
        <v>0.206341176470589</v>
      </c>
      <c r="I91" s="240">
        <f>VLOOKUP(C91,'产能分析表9月 '!D:F,3,0)</f>
        <v>4</v>
      </c>
      <c r="J91" s="241">
        <f t="shared" si="1"/>
        <v>1805.30973451328</v>
      </c>
    </row>
    <row r="92" s="205" customFormat="1" ht="20" customHeight="1" spans="1:10">
      <c r="A92" s="106">
        <v>89</v>
      </c>
      <c r="B92" s="225" t="s">
        <v>707</v>
      </c>
      <c r="C92" s="225" t="s">
        <v>58</v>
      </c>
      <c r="D92" s="225" t="s">
        <v>59</v>
      </c>
      <c r="E92" s="221" t="s">
        <v>496</v>
      </c>
      <c r="F92" s="222">
        <v>433.32</v>
      </c>
      <c r="G92" s="223">
        <v>560.176991150443</v>
      </c>
      <c r="H92" s="224">
        <v>0.226458767772513</v>
      </c>
      <c r="I92" s="240">
        <f>VLOOKUP(C92,'产能分析表9月 '!D:F,3,0)</f>
        <v>49</v>
      </c>
      <c r="J92" s="241">
        <f t="shared" si="1"/>
        <v>27448.6725663717</v>
      </c>
    </row>
    <row r="93" s="205" customFormat="1" ht="20" customHeight="1" spans="1:10">
      <c r="A93" s="106">
        <v>90</v>
      </c>
      <c r="B93" s="244" t="s">
        <v>708</v>
      </c>
      <c r="C93" s="244" t="s">
        <v>709</v>
      </c>
      <c r="D93" s="22" t="s">
        <v>710</v>
      </c>
      <c r="E93" s="221" t="s">
        <v>496</v>
      </c>
      <c r="F93" s="222">
        <v>1006.62</v>
      </c>
      <c r="G93" s="223">
        <v>1720.35398230089</v>
      </c>
      <c r="H93" s="224">
        <v>0.414876234567903</v>
      </c>
      <c r="I93" s="240" t="e">
        <f>VLOOKUP(C93,'产能分析表9月 '!D:F,3,0)</f>
        <v>#N/A</v>
      </c>
      <c r="J93" s="241" t="e">
        <f t="shared" si="1"/>
        <v>#N/A</v>
      </c>
    </row>
    <row r="94" s="205" customFormat="1" ht="20" customHeight="1" spans="1:10">
      <c r="A94" s="106">
        <v>91</v>
      </c>
      <c r="B94" s="244" t="s">
        <v>711</v>
      </c>
      <c r="C94" s="244" t="s">
        <v>712</v>
      </c>
      <c r="D94" s="244" t="s">
        <v>713</v>
      </c>
      <c r="E94" s="221" t="s">
        <v>496</v>
      </c>
      <c r="F94" s="222">
        <v>1015.71</v>
      </c>
      <c r="G94" s="223">
        <v>1639.82300884956</v>
      </c>
      <c r="H94" s="224">
        <v>0.38059778737183</v>
      </c>
      <c r="I94" s="240" t="e">
        <f>VLOOKUP(C94,'产能分析表9月 '!D:F,3,0)</f>
        <v>#N/A</v>
      </c>
      <c r="J94" s="241" t="e">
        <f t="shared" si="1"/>
        <v>#N/A</v>
      </c>
    </row>
    <row r="95" s="205" customFormat="1" ht="20" customHeight="1" spans="1:10">
      <c r="A95" s="106">
        <v>92</v>
      </c>
      <c r="B95" s="244" t="s">
        <v>60</v>
      </c>
      <c r="C95" s="244" t="s">
        <v>61</v>
      </c>
      <c r="D95" s="245" t="s">
        <v>62</v>
      </c>
      <c r="E95" s="221" t="s">
        <v>496</v>
      </c>
      <c r="F95" s="222">
        <v>1085.84</v>
      </c>
      <c r="G95" s="223">
        <v>1740.70796460177</v>
      </c>
      <c r="H95" s="224">
        <v>0.376207829181495</v>
      </c>
      <c r="I95" s="240">
        <f>VLOOKUP(C95,'产能分析表9月 '!D:F,3,0)</f>
        <v>40</v>
      </c>
      <c r="J95" s="241">
        <f t="shared" si="1"/>
        <v>69628.3185840708</v>
      </c>
    </row>
    <row r="96" s="205" customFormat="1" ht="20" customHeight="1" spans="1:10">
      <c r="A96" s="106">
        <v>93</v>
      </c>
      <c r="B96" s="245" t="s">
        <v>714</v>
      </c>
      <c r="C96" s="245" t="s">
        <v>49</v>
      </c>
      <c r="D96" s="245" t="s">
        <v>50</v>
      </c>
      <c r="E96" s="221" t="s">
        <v>496</v>
      </c>
      <c r="F96" s="222">
        <v>344.7</v>
      </c>
      <c r="G96" s="223">
        <v>395.486725663717</v>
      </c>
      <c r="H96" s="224">
        <v>0.12841575296487</v>
      </c>
      <c r="I96" s="240">
        <f>VLOOKUP(C96,'产能分析表9月 '!D:F,3,0)</f>
        <v>1270</v>
      </c>
      <c r="J96" s="241">
        <f t="shared" si="1"/>
        <v>502268.141592921</v>
      </c>
    </row>
    <row r="97" s="205" customFormat="1" ht="20" customHeight="1" spans="1:10">
      <c r="A97" s="106">
        <v>94</v>
      </c>
      <c r="B97" s="244" t="s">
        <v>715</v>
      </c>
      <c r="C97" s="244" t="s">
        <v>716</v>
      </c>
      <c r="D97" s="244" t="s">
        <v>717</v>
      </c>
      <c r="E97" s="221" t="s">
        <v>496</v>
      </c>
      <c r="F97" s="222">
        <v>882.19</v>
      </c>
      <c r="G97" s="223">
        <v>1414.1592920354</v>
      </c>
      <c r="H97" s="224">
        <v>0.376173529411766</v>
      </c>
      <c r="I97" s="240" t="e">
        <f>VLOOKUP(C97,'产能分析表9月 '!D:F,3,0)</f>
        <v>#N/A</v>
      </c>
      <c r="J97" s="241" t="e">
        <f t="shared" si="1"/>
        <v>#N/A</v>
      </c>
    </row>
    <row r="98" s="205" customFormat="1" ht="20" customHeight="1" spans="1:10">
      <c r="A98" s="106">
        <v>95</v>
      </c>
      <c r="B98" s="244" t="s">
        <v>718</v>
      </c>
      <c r="C98" s="244" t="s">
        <v>112</v>
      </c>
      <c r="D98" s="22" t="s">
        <v>719</v>
      </c>
      <c r="E98" s="221" t="s">
        <v>496</v>
      </c>
      <c r="F98" s="222">
        <v>176.48</v>
      </c>
      <c r="G98" s="223">
        <v>324.247787610619</v>
      </c>
      <c r="H98" s="224">
        <v>0.455724890829693</v>
      </c>
      <c r="I98" s="240">
        <f>VLOOKUP(C98,'产能分析表9月 '!D:F,3,0)</f>
        <v>120</v>
      </c>
      <c r="J98" s="241">
        <f t="shared" si="1"/>
        <v>38909.7345132743</v>
      </c>
    </row>
    <row r="99" s="205" customFormat="1" ht="20" customHeight="1" spans="1:10">
      <c r="A99" s="106">
        <v>96</v>
      </c>
      <c r="B99" s="244" t="s">
        <v>720</v>
      </c>
      <c r="C99" s="244" t="s">
        <v>109</v>
      </c>
      <c r="D99" s="22" t="s">
        <v>721</v>
      </c>
      <c r="E99" s="221" t="s">
        <v>496</v>
      </c>
      <c r="F99" s="222">
        <v>565.84</v>
      </c>
      <c r="G99" s="223">
        <v>1357.52212389381</v>
      </c>
      <c r="H99" s="224">
        <v>0.583181747066494</v>
      </c>
      <c r="I99" s="240">
        <f>VLOOKUP(C99,'产能分析表9月 '!D:F,3,0)</f>
        <v>120</v>
      </c>
      <c r="J99" s="241">
        <f t="shared" si="1"/>
        <v>162902.654867257</v>
      </c>
    </row>
    <row r="100" s="205" customFormat="1" ht="20" customHeight="1" spans="1:10">
      <c r="A100" s="106">
        <v>97</v>
      </c>
      <c r="B100" s="244" t="s">
        <v>722</v>
      </c>
      <c r="C100" s="244" t="s">
        <v>112</v>
      </c>
      <c r="D100" s="225" t="s">
        <v>113</v>
      </c>
      <c r="E100" s="221" t="s">
        <v>496</v>
      </c>
      <c r="F100" s="222">
        <v>171.19</v>
      </c>
      <c r="G100" s="223">
        <v>324.247787610619</v>
      </c>
      <c r="H100" s="224">
        <v>0.472039574235807</v>
      </c>
      <c r="I100" s="240">
        <f>VLOOKUP(C100,'产能分析表9月 '!D:F,3,0)</f>
        <v>120</v>
      </c>
      <c r="J100" s="241">
        <f t="shared" si="1"/>
        <v>38909.7345132743</v>
      </c>
    </row>
    <row r="101" s="205" customFormat="1" ht="20" customHeight="1" spans="1:10">
      <c r="A101" s="106">
        <v>98</v>
      </c>
      <c r="B101" s="22" t="s">
        <v>141</v>
      </c>
      <c r="C101" s="22" t="s">
        <v>142</v>
      </c>
      <c r="D101" s="225" t="s">
        <v>143</v>
      </c>
      <c r="E101" s="221" t="s">
        <v>496</v>
      </c>
      <c r="F101" s="222">
        <v>367.01</v>
      </c>
      <c r="G101" s="223">
        <v>416.194690265487</v>
      </c>
      <c r="H101" s="224">
        <v>0.118177120986605</v>
      </c>
      <c r="I101" s="240">
        <f>VLOOKUP(C101,'产能分析表9月 '!D:F,3,0)</f>
        <v>1090</v>
      </c>
      <c r="J101" s="241">
        <f t="shared" si="1"/>
        <v>453652.212389381</v>
      </c>
    </row>
    <row r="102" s="205" customFormat="1" ht="20" customHeight="1" spans="1:10">
      <c r="A102" s="106">
        <v>99</v>
      </c>
      <c r="B102" s="22" t="s">
        <v>723</v>
      </c>
      <c r="C102" s="22" t="s">
        <v>724</v>
      </c>
      <c r="D102" s="22" t="s">
        <v>725</v>
      </c>
      <c r="E102" s="221" t="s">
        <v>496</v>
      </c>
      <c r="F102" s="222">
        <v>258.17</v>
      </c>
      <c r="G102" s="223">
        <v>387.610619469027</v>
      </c>
      <c r="H102" s="224">
        <v>0.33394497716895</v>
      </c>
      <c r="I102" s="240" t="e">
        <f>VLOOKUP(C102,'产能分析表9月 '!D:F,3,0)</f>
        <v>#N/A</v>
      </c>
      <c r="J102" s="241" t="e">
        <f t="shared" si="1"/>
        <v>#N/A</v>
      </c>
    </row>
    <row r="103" s="205" customFormat="1" ht="20" customHeight="1" spans="1:10">
      <c r="A103" s="106">
        <v>100</v>
      </c>
      <c r="B103" s="22" t="s">
        <v>726</v>
      </c>
      <c r="C103" s="22" t="s">
        <v>727</v>
      </c>
      <c r="D103" s="22" t="s">
        <v>140</v>
      </c>
      <c r="E103" s="221" t="s">
        <v>496</v>
      </c>
      <c r="F103" s="222">
        <v>182.2</v>
      </c>
      <c r="G103" s="223">
        <v>159.91</v>
      </c>
      <c r="H103" s="224">
        <v>-0.139390907385404</v>
      </c>
      <c r="I103" s="240" t="e">
        <f>VLOOKUP(C103,'产能分析表9月 '!D:F,3,0)</f>
        <v>#N/A</v>
      </c>
      <c r="J103" s="241" t="e">
        <f t="shared" si="1"/>
        <v>#N/A</v>
      </c>
    </row>
    <row r="104" s="205" customFormat="1" ht="20" customHeight="1" spans="1:10">
      <c r="A104" s="106">
        <v>101</v>
      </c>
      <c r="B104" s="22" t="s">
        <v>728</v>
      </c>
      <c r="C104" s="22" t="s">
        <v>729</v>
      </c>
      <c r="D104" s="22" t="s">
        <v>730</v>
      </c>
      <c r="E104" s="221" t="s">
        <v>496</v>
      </c>
      <c r="F104" s="222">
        <v>160.74</v>
      </c>
      <c r="G104" s="223">
        <v>217.87610619469</v>
      </c>
      <c r="H104" s="224">
        <v>0.262241267262387</v>
      </c>
      <c r="I104" s="240" t="e">
        <f>VLOOKUP(C104,'产能分析表9月 '!D:F,3,0)</f>
        <v>#N/A</v>
      </c>
      <c r="J104" s="241" t="e">
        <f t="shared" si="1"/>
        <v>#N/A</v>
      </c>
    </row>
    <row r="105" s="205" customFormat="1" ht="20" customHeight="1" spans="1:10">
      <c r="A105" s="106">
        <v>102</v>
      </c>
      <c r="B105" s="22" t="s">
        <v>144</v>
      </c>
      <c r="C105" s="22" t="s">
        <v>145</v>
      </c>
      <c r="D105" s="225" t="s">
        <v>146</v>
      </c>
      <c r="E105" s="221" t="s">
        <v>496</v>
      </c>
      <c r="F105" s="222">
        <v>353.33</v>
      </c>
      <c r="G105" s="223">
        <v>416.991150442478</v>
      </c>
      <c r="H105" s="224">
        <v>0.152667869269949</v>
      </c>
      <c r="I105" s="240">
        <f>VLOOKUP(C105,'产能分析表9月 '!D:F,3,0)</f>
        <v>192</v>
      </c>
      <c r="J105" s="241">
        <f t="shared" si="1"/>
        <v>80062.3008849558</v>
      </c>
    </row>
    <row r="106" s="205" customFormat="1" ht="20" customHeight="1" spans="1:10">
      <c r="A106" s="106">
        <v>103</v>
      </c>
      <c r="B106" s="22" t="s">
        <v>731</v>
      </c>
      <c r="C106" s="22" t="s">
        <v>732</v>
      </c>
      <c r="D106" s="22" t="s">
        <v>733</v>
      </c>
      <c r="E106" s="221" t="s">
        <v>496</v>
      </c>
      <c r="F106" s="222">
        <v>254.11</v>
      </c>
      <c r="G106" s="223">
        <v>375.929203539823</v>
      </c>
      <c r="H106" s="224">
        <v>0.324048258003766</v>
      </c>
      <c r="I106" s="240" t="e">
        <f>VLOOKUP(C106,'产能分析表9月 '!D:F,3,0)</f>
        <v>#N/A</v>
      </c>
      <c r="J106" s="241" t="e">
        <f t="shared" si="1"/>
        <v>#N/A</v>
      </c>
    </row>
    <row r="107" s="205" customFormat="1" ht="20" customHeight="1" spans="1:10">
      <c r="A107" s="106">
        <v>104</v>
      </c>
      <c r="B107" s="22" t="s">
        <v>734</v>
      </c>
      <c r="C107" s="22" t="s">
        <v>735</v>
      </c>
      <c r="D107" s="22" t="s">
        <v>736</v>
      </c>
      <c r="E107" s="221" t="s">
        <v>496</v>
      </c>
      <c r="F107" s="222">
        <v>44.35</v>
      </c>
      <c r="G107" s="223">
        <v>59.83</v>
      </c>
      <c r="H107" s="224">
        <v>0.258733077051646</v>
      </c>
      <c r="I107" s="240" t="e">
        <f>VLOOKUP(C107,'产能分析表9月 '!D:F,3,0)</f>
        <v>#N/A</v>
      </c>
      <c r="J107" s="241" t="e">
        <f t="shared" si="1"/>
        <v>#N/A</v>
      </c>
    </row>
    <row r="108" s="205" customFormat="1" ht="20" customHeight="1" spans="1:10">
      <c r="A108" s="106">
        <v>105</v>
      </c>
      <c r="B108" s="22" t="s">
        <v>737</v>
      </c>
      <c r="C108" s="236" t="s">
        <v>738</v>
      </c>
      <c r="D108" s="22" t="s">
        <v>739</v>
      </c>
      <c r="E108" s="221" t="s">
        <v>496</v>
      </c>
      <c r="F108" s="222">
        <v>37.55</v>
      </c>
      <c r="G108" s="223">
        <v>51.28</v>
      </c>
      <c r="H108" s="224">
        <v>0.267745709828393</v>
      </c>
      <c r="I108" s="240" t="e">
        <f>VLOOKUP(C108,'产能分析表9月 '!D:F,3,0)</f>
        <v>#N/A</v>
      </c>
      <c r="J108" s="241" t="e">
        <f t="shared" si="1"/>
        <v>#N/A</v>
      </c>
    </row>
    <row r="109" s="205" customFormat="1" ht="20" customHeight="1" spans="1:10">
      <c r="A109" s="106">
        <v>106</v>
      </c>
      <c r="B109" s="22" t="s">
        <v>740</v>
      </c>
      <c r="C109" s="22" t="s">
        <v>109</v>
      </c>
      <c r="D109" s="225" t="s">
        <v>110</v>
      </c>
      <c r="E109" s="221" t="s">
        <v>496</v>
      </c>
      <c r="F109" s="222">
        <v>744.83</v>
      </c>
      <c r="G109" s="223">
        <v>1357.52212389381</v>
      </c>
      <c r="H109" s="224">
        <v>0.451331225554109</v>
      </c>
      <c r="I109" s="240">
        <f>VLOOKUP(C109,'产能分析表9月 '!D:F,3,0)</f>
        <v>120</v>
      </c>
      <c r="J109" s="241">
        <f t="shared" si="1"/>
        <v>162902.654867257</v>
      </c>
    </row>
    <row r="110" s="205" customFormat="1" ht="20" customHeight="1" spans="1:10">
      <c r="A110" s="106">
        <v>107</v>
      </c>
      <c r="B110" s="22" t="s">
        <v>741</v>
      </c>
      <c r="C110" s="242" t="s">
        <v>742</v>
      </c>
      <c r="D110" s="22" t="s">
        <v>743</v>
      </c>
      <c r="E110" s="221" t="s">
        <v>496</v>
      </c>
      <c r="F110" s="222">
        <v>150.13</v>
      </c>
      <c r="G110" s="223">
        <v>159.911504424779</v>
      </c>
      <c r="H110" s="224">
        <v>0.0611682346430562</v>
      </c>
      <c r="I110" s="240" t="e">
        <f>VLOOKUP(C110,'产能分析表9月 '!D:F,3,0)</f>
        <v>#N/A</v>
      </c>
      <c r="J110" s="241" t="e">
        <f t="shared" si="1"/>
        <v>#N/A</v>
      </c>
    </row>
    <row r="111" s="205" customFormat="1" ht="20" customHeight="1" spans="1:10">
      <c r="A111" s="106">
        <v>108</v>
      </c>
      <c r="B111" s="22" t="s">
        <v>744</v>
      </c>
      <c r="C111" s="242" t="s">
        <v>745</v>
      </c>
      <c r="D111" s="22" t="s">
        <v>746</v>
      </c>
      <c r="E111" s="221" t="s">
        <v>496</v>
      </c>
      <c r="F111" s="222">
        <v>737.22</v>
      </c>
      <c r="G111" s="223">
        <v>1069.02654867257</v>
      </c>
      <c r="H111" s="224">
        <v>0.310381953642386</v>
      </c>
      <c r="I111" s="240" t="e">
        <f>VLOOKUP(C111,'产能分析表9月 '!D:F,3,0)</f>
        <v>#N/A</v>
      </c>
      <c r="J111" s="241" t="e">
        <f t="shared" si="1"/>
        <v>#N/A</v>
      </c>
    </row>
    <row r="112" s="205" customFormat="1" ht="20" customHeight="1" spans="1:10">
      <c r="A112" s="106">
        <v>109</v>
      </c>
      <c r="B112" s="22" t="s">
        <v>747</v>
      </c>
      <c r="C112" s="242" t="s">
        <v>748</v>
      </c>
      <c r="D112" s="22" t="s">
        <v>749</v>
      </c>
      <c r="E112" s="221" t="s">
        <v>496</v>
      </c>
      <c r="F112" s="222">
        <v>702.66</v>
      </c>
      <c r="G112" s="223">
        <v>1114.1592920354</v>
      </c>
      <c r="H112" s="224">
        <v>0.369336139793488</v>
      </c>
      <c r="I112" s="240" t="e">
        <f>VLOOKUP(C112,'产能分析表9月 '!D:F,3,0)</f>
        <v>#N/A</v>
      </c>
      <c r="J112" s="241" t="e">
        <f t="shared" si="1"/>
        <v>#N/A</v>
      </c>
    </row>
    <row r="113" s="205" customFormat="1" ht="20" customHeight="1" spans="1:10">
      <c r="A113" s="106">
        <v>110</v>
      </c>
      <c r="B113" s="24" t="s">
        <v>750</v>
      </c>
      <c r="C113" s="24" t="s">
        <v>751</v>
      </c>
      <c r="D113" s="22" t="s">
        <v>752</v>
      </c>
      <c r="E113" s="221" t="s">
        <v>496</v>
      </c>
      <c r="F113" s="222">
        <v>43.08</v>
      </c>
      <c r="G113" s="223">
        <v>57.61</v>
      </c>
      <c r="H113" s="224">
        <v>0.252213157437945</v>
      </c>
      <c r="I113" s="240" t="e">
        <f>VLOOKUP(C113,'产能分析表9月 '!D:F,3,0)</f>
        <v>#N/A</v>
      </c>
      <c r="J113" s="241" t="e">
        <f t="shared" si="1"/>
        <v>#N/A</v>
      </c>
    </row>
    <row r="114" s="205" customFormat="1" ht="20" customHeight="1" spans="1:10">
      <c r="A114" s="106">
        <v>111</v>
      </c>
      <c r="B114" s="22" t="s">
        <v>753</v>
      </c>
      <c r="C114" s="242" t="s">
        <v>181</v>
      </c>
      <c r="D114" s="225" t="s">
        <v>182</v>
      </c>
      <c r="E114" s="221" t="s">
        <v>496</v>
      </c>
      <c r="F114" s="222">
        <v>140.38</v>
      </c>
      <c r="G114" s="223">
        <v>214.070796460177</v>
      </c>
      <c r="H114" s="224">
        <v>0.344235634559735</v>
      </c>
      <c r="I114" s="240">
        <f>VLOOKUP(C114,'产能分析表9月 '!D:F,3,0)</f>
        <v>10</v>
      </c>
      <c r="J114" s="241">
        <f t="shared" si="1"/>
        <v>2140.70796460177</v>
      </c>
    </row>
    <row r="115" s="205" customFormat="1" ht="20" customHeight="1" spans="1:10">
      <c r="A115" s="106">
        <v>112</v>
      </c>
      <c r="B115" s="22" t="s">
        <v>754</v>
      </c>
      <c r="C115" s="242" t="s">
        <v>755</v>
      </c>
      <c r="D115" s="22" t="s">
        <v>756</v>
      </c>
      <c r="E115" s="221" t="s">
        <v>496</v>
      </c>
      <c r="F115" s="222">
        <v>386.38</v>
      </c>
      <c r="G115" s="223">
        <v>371.238938053097</v>
      </c>
      <c r="H115" s="224">
        <v>-0.040785220500597</v>
      </c>
      <c r="I115" s="240" t="e">
        <f>VLOOKUP(C115,'产能分析表9月 '!D:F,3,0)</f>
        <v>#N/A</v>
      </c>
      <c r="J115" s="241" t="e">
        <f t="shared" si="1"/>
        <v>#N/A</v>
      </c>
    </row>
    <row r="116" s="205" customFormat="1" ht="20" customHeight="1" spans="1:10">
      <c r="A116" s="106">
        <v>113</v>
      </c>
      <c r="B116" s="22" t="s">
        <v>757</v>
      </c>
      <c r="C116" s="242" t="s">
        <v>758</v>
      </c>
      <c r="D116" s="22" t="s">
        <v>759</v>
      </c>
      <c r="E116" s="221" t="s">
        <v>496</v>
      </c>
      <c r="F116" s="222">
        <v>164.27</v>
      </c>
      <c r="G116" s="223">
        <v>155.840707964602</v>
      </c>
      <c r="H116" s="224">
        <v>-0.0540891538898338</v>
      </c>
      <c r="I116" s="240" t="e">
        <f>VLOOKUP(C116,'产能分析表9月 '!D:F,3,0)</f>
        <v>#N/A</v>
      </c>
      <c r="J116" s="241" t="e">
        <f t="shared" si="1"/>
        <v>#N/A</v>
      </c>
    </row>
    <row r="117" s="205" customFormat="1" ht="20" customHeight="1" spans="1:10">
      <c r="A117" s="106">
        <v>114</v>
      </c>
      <c r="B117" s="22" t="s">
        <v>728</v>
      </c>
      <c r="C117" s="22" t="s">
        <v>760</v>
      </c>
      <c r="D117" s="22" t="s">
        <v>761</v>
      </c>
      <c r="E117" s="221" t="s">
        <v>496</v>
      </c>
      <c r="F117" s="222">
        <v>183.6</v>
      </c>
      <c r="G117" s="223">
        <v>251.061946902655</v>
      </c>
      <c r="H117" s="224">
        <v>0.268706379978851</v>
      </c>
      <c r="I117" s="240" t="e">
        <f>VLOOKUP(C117,'产能分析表9月 '!D:F,3,0)</f>
        <v>#N/A</v>
      </c>
      <c r="J117" s="241" t="e">
        <f t="shared" si="1"/>
        <v>#N/A</v>
      </c>
    </row>
    <row r="118" s="205" customFormat="1" ht="20" customHeight="1" spans="1:10">
      <c r="A118" s="106">
        <v>115</v>
      </c>
      <c r="B118" s="242" t="s">
        <v>762</v>
      </c>
      <c r="C118" s="22" t="s">
        <v>763</v>
      </c>
      <c r="D118" s="22" t="s">
        <v>764</v>
      </c>
      <c r="E118" s="221" t="s">
        <v>496</v>
      </c>
      <c r="F118" s="222">
        <v>59.93</v>
      </c>
      <c r="G118" s="223">
        <v>63.15</v>
      </c>
      <c r="H118" s="224">
        <v>0.0509897070467141</v>
      </c>
      <c r="I118" s="240" t="e">
        <f>VLOOKUP(C118,'产能分析表9月 '!D:F,3,0)</f>
        <v>#N/A</v>
      </c>
      <c r="J118" s="241" t="e">
        <f t="shared" si="1"/>
        <v>#N/A</v>
      </c>
    </row>
    <row r="119" s="205" customFormat="1" ht="20" customHeight="1" spans="1:10">
      <c r="A119" s="106">
        <v>116</v>
      </c>
      <c r="B119" s="242" t="s">
        <v>765</v>
      </c>
      <c r="C119" s="22" t="s">
        <v>766</v>
      </c>
      <c r="D119" s="22" t="s">
        <v>767</v>
      </c>
      <c r="E119" s="221" t="s">
        <v>496</v>
      </c>
      <c r="F119" s="222">
        <v>344.47</v>
      </c>
      <c r="G119" s="223">
        <v>467.256637168142</v>
      </c>
      <c r="H119" s="224">
        <v>0.262782007575758</v>
      </c>
      <c r="I119" s="240" t="e">
        <f>VLOOKUP(C119,'产能分析表9月 '!D:F,3,0)</f>
        <v>#N/A</v>
      </c>
      <c r="J119" s="241" t="e">
        <f t="shared" si="1"/>
        <v>#N/A</v>
      </c>
    </row>
    <row r="120" s="205" customFormat="1" ht="20" customHeight="1" spans="1:10">
      <c r="A120" s="106">
        <v>117</v>
      </c>
      <c r="B120" s="22" t="s">
        <v>728</v>
      </c>
      <c r="C120" s="22" t="s">
        <v>768</v>
      </c>
      <c r="D120" s="22" t="s">
        <v>769</v>
      </c>
      <c r="E120" s="221" t="s">
        <v>496</v>
      </c>
      <c r="F120" s="222">
        <v>261.86</v>
      </c>
      <c r="G120" s="223">
        <v>425.221238938053</v>
      </c>
      <c r="H120" s="224">
        <v>0.384179396462018</v>
      </c>
      <c r="I120" s="240" t="e">
        <f>VLOOKUP(C120,'产能分析表9月 '!D:F,3,0)</f>
        <v>#N/A</v>
      </c>
      <c r="J120" s="241" t="e">
        <f t="shared" si="1"/>
        <v>#N/A</v>
      </c>
    </row>
    <row r="121" s="205" customFormat="1" ht="20" customHeight="1" spans="1:10">
      <c r="A121" s="106">
        <v>118</v>
      </c>
      <c r="B121" s="246" t="s">
        <v>770</v>
      </c>
      <c r="C121" s="242" t="s">
        <v>771</v>
      </c>
      <c r="D121" s="22" t="s">
        <v>772</v>
      </c>
      <c r="E121" s="221" t="s">
        <v>496</v>
      </c>
      <c r="F121" s="222">
        <v>55.38</v>
      </c>
      <c r="G121" s="228"/>
      <c r="H121" s="224" t="e">
        <v>#DIV/0!</v>
      </c>
      <c r="I121" s="240" t="e">
        <f>VLOOKUP(C121,'产能分析表9月 '!D:F,3,0)</f>
        <v>#N/A</v>
      </c>
      <c r="J121" s="241" t="e">
        <f t="shared" si="1"/>
        <v>#N/A</v>
      </c>
    </row>
    <row r="122" s="205" customFormat="1" ht="20" customHeight="1" spans="1:10">
      <c r="A122" s="106">
        <v>119</v>
      </c>
      <c r="B122" s="22" t="s">
        <v>773</v>
      </c>
      <c r="C122" s="236" t="s">
        <v>774</v>
      </c>
      <c r="D122" s="22" t="s">
        <v>775</v>
      </c>
      <c r="E122" s="221" t="s">
        <v>496</v>
      </c>
      <c r="F122" s="222">
        <v>890.42</v>
      </c>
      <c r="G122" s="223">
        <v>1393.80530973451</v>
      </c>
      <c r="H122" s="224">
        <v>0.361158984126983</v>
      </c>
      <c r="I122" s="240" t="e">
        <f>VLOOKUP(C122,'产能分析表9月 '!D:F,3,0)</f>
        <v>#N/A</v>
      </c>
      <c r="J122" s="241" t="e">
        <f t="shared" si="1"/>
        <v>#N/A</v>
      </c>
    </row>
    <row r="123" s="205" customFormat="1" ht="20" customHeight="1" spans="1:10">
      <c r="A123" s="106">
        <v>120</v>
      </c>
      <c r="B123" s="22" t="s">
        <v>776</v>
      </c>
      <c r="C123" s="242" t="s">
        <v>777</v>
      </c>
      <c r="D123" s="22" t="s">
        <v>778</v>
      </c>
      <c r="E123" s="221" t="s">
        <v>496</v>
      </c>
      <c r="F123" s="222">
        <v>353.31</v>
      </c>
      <c r="G123" s="223">
        <v>445.132743362832</v>
      </c>
      <c r="H123" s="224">
        <v>0.206281709741551</v>
      </c>
      <c r="I123" s="240" t="e">
        <f>VLOOKUP(C123,'产能分析表9月 '!D:F,3,0)</f>
        <v>#N/A</v>
      </c>
      <c r="J123" s="241" t="e">
        <f t="shared" si="1"/>
        <v>#N/A</v>
      </c>
    </row>
    <row r="124" s="205" customFormat="1" ht="20" customHeight="1" spans="1:10">
      <c r="A124" s="106">
        <v>121</v>
      </c>
      <c r="B124" s="22" t="s">
        <v>779</v>
      </c>
      <c r="C124" s="242" t="s">
        <v>780</v>
      </c>
      <c r="D124" s="22" t="s">
        <v>781</v>
      </c>
      <c r="E124" s="221" t="s">
        <v>496</v>
      </c>
      <c r="F124" s="222">
        <v>118.71</v>
      </c>
      <c r="G124" s="228"/>
      <c r="H124" s="224" t="e">
        <v>#DIV/0!</v>
      </c>
      <c r="I124" s="240" t="e">
        <f>VLOOKUP(C124,'产能分析表9月 '!D:F,3,0)</f>
        <v>#N/A</v>
      </c>
      <c r="J124" s="241" t="e">
        <f t="shared" si="1"/>
        <v>#N/A</v>
      </c>
    </row>
    <row r="125" s="205" customFormat="1" ht="20" customHeight="1" spans="1:10">
      <c r="A125" s="106">
        <v>122</v>
      </c>
      <c r="B125" s="22" t="s">
        <v>782</v>
      </c>
      <c r="C125" s="242" t="s">
        <v>783</v>
      </c>
      <c r="D125" s="22" t="s">
        <v>784</v>
      </c>
      <c r="E125" s="221" t="s">
        <v>496</v>
      </c>
      <c r="F125" s="222">
        <v>733.65</v>
      </c>
      <c r="G125" s="223">
        <v>1126.54867256637</v>
      </c>
      <c r="H125" s="224">
        <v>0.348763157894736</v>
      </c>
      <c r="I125" s="240" t="e">
        <f>VLOOKUP(C125,'产能分析表9月 '!D:F,3,0)</f>
        <v>#N/A</v>
      </c>
      <c r="J125" s="241" t="e">
        <f t="shared" si="1"/>
        <v>#N/A</v>
      </c>
    </row>
    <row r="126" s="205" customFormat="1" ht="20" customHeight="1" spans="1:10">
      <c r="A126" s="106">
        <v>123</v>
      </c>
      <c r="B126" s="22" t="s">
        <v>785</v>
      </c>
      <c r="C126" s="242" t="s">
        <v>786</v>
      </c>
      <c r="D126" s="22" t="s">
        <v>787</v>
      </c>
      <c r="E126" s="221" t="s">
        <v>496</v>
      </c>
      <c r="F126" s="222">
        <v>858.81</v>
      </c>
      <c r="G126" s="223">
        <v>1380.53097345133</v>
      </c>
      <c r="H126" s="224">
        <v>0.37791326923077</v>
      </c>
      <c r="I126" s="240" t="e">
        <f>VLOOKUP(C126,'产能分析表9月 '!D:F,3,0)</f>
        <v>#N/A</v>
      </c>
      <c r="J126" s="241" t="e">
        <f t="shared" si="1"/>
        <v>#N/A</v>
      </c>
    </row>
    <row r="127" s="205" customFormat="1" ht="20" customHeight="1" spans="1:10">
      <c r="A127" s="106">
        <v>124</v>
      </c>
      <c r="B127" s="22" t="s">
        <v>788</v>
      </c>
      <c r="C127" s="242" t="s">
        <v>789</v>
      </c>
      <c r="D127" s="22" t="s">
        <v>790</v>
      </c>
      <c r="E127" s="221" t="s">
        <v>496</v>
      </c>
      <c r="F127" s="222">
        <v>104.86</v>
      </c>
      <c r="G127" s="228"/>
      <c r="H127" s="224" t="e">
        <v>#DIV/0!</v>
      </c>
      <c r="I127" s="240" t="e">
        <f>VLOOKUP(C127,'产能分析表9月 '!D:F,3,0)</f>
        <v>#N/A</v>
      </c>
      <c r="J127" s="241" t="e">
        <f t="shared" si="1"/>
        <v>#N/A</v>
      </c>
    </row>
    <row r="128" s="205" customFormat="1" ht="20" customHeight="1" spans="1:10">
      <c r="A128" s="106">
        <v>125</v>
      </c>
      <c r="B128" s="22" t="s">
        <v>728</v>
      </c>
      <c r="C128" s="22" t="s">
        <v>791</v>
      </c>
      <c r="D128" s="22" t="s">
        <v>792</v>
      </c>
      <c r="E128" s="221" t="s">
        <v>496</v>
      </c>
      <c r="F128" s="222">
        <v>285.82</v>
      </c>
      <c r="G128" s="223">
        <v>453.982300884956</v>
      </c>
      <c r="H128" s="224">
        <v>0.370415984405458</v>
      </c>
      <c r="I128" s="240" t="e">
        <f>VLOOKUP(C128,'产能分析表9月 '!D:F,3,0)</f>
        <v>#N/A</v>
      </c>
      <c r="J128" s="241" t="e">
        <f t="shared" si="1"/>
        <v>#N/A</v>
      </c>
    </row>
    <row r="129" s="205" customFormat="1" ht="20" customHeight="1" spans="1:10">
      <c r="A129" s="106">
        <v>126</v>
      </c>
      <c r="B129" s="22" t="s">
        <v>793</v>
      </c>
      <c r="C129" s="22" t="s">
        <v>794</v>
      </c>
      <c r="D129" s="22" t="s">
        <v>795</v>
      </c>
      <c r="E129" s="221" t="s">
        <v>496</v>
      </c>
      <c r="F129" s="222">
        <v>363.69</v>
      </c>
      <c r="G129" s="223">
        <v>436.902654867257</v>
      </c>
      <c r="H129" s="224">
        <v>0.167572007291878</v>
      </c>
      <c r="I129" s="240" t="e">
        <f>VLOOKUP(C129,'产能分析表9月 '!D:F,3,0)</f>
        <v>#N/A</v>
      </c>
      <c r="J129" s="241" t="e">
        <f t="shared" si="1"/>
        <v>#N/A</v>
      </c>
    </row>
    <row r="130" s="205" customFormat="1" ht="20" customHeight="1" spans="1:10">
      <c r="A130" s="106">
        <v>127</v>
      </c>
      <c r="B130" s="22" t="s">
        <v>796</v>
      </c>
      <c r="C130" s="242" t="s">
        <v>797</v>
      </c>
      <c r="D130" s="22" t="s">
        <v>798</v>
      </c>
      <c r="E130" s="221" t="s">
        <v>496</v>
      </c>
      <c r="F130" s="222">
        <v>47.36</v>
      </c>
      <c r="G130" s="228"/>
      <c r="H130" s="224" t="e">
        <v>#DIV/0!</v>
      </c>
      <c r="I130" s="240" t="e">
        <f>VLOOKUP(C130,'产能分析表9月 '!D:F,3,0)</f>
        <v>#N/A</v>
      </c>
      <c r="J130" s="241" t="e">
        <f t="shared" si="1"/>
        <v>#N/A</v>
      </c>
    </row>
    <row r="131" s="205" customFormat="1" ht="20" customHeight="1" spans="1:10">
      <c r="A131" s="106">
        <v>128</v>
      </c>
      <c r="B131" s="242" t="s">
        <v>799</v>
      </c>
      <c r="C131" s="22" t="s">
        <v>800</v>
      </c>
      <c r="D131" s="22" t="s">
        <v>801</v>
      </c>
      <c r="E131" s="221" t="s">
        <v>496</v>
      </c>
      <c r="F131" s="222">
        <v>399.38</v>
      </c>
      <c r="G131" s="223">
        <v>363.185840707965</v>
      </c>
      <c r="H131" s="224">
        <v>-0.0996574074074061</v>
      </c>
      <c r="I131" s="240" t="e">
        <f>VLOOKUP(C131,'产能分析表9月 '!D:F,3,0)</f>
        <v>#N/A</v>
      </c>
      <c r="J131" s="241" t="e">
        <f t="shared" si="1"/>
        <v>#N/A</v>
      </c>
    </row>
    <row r="132" s="205" customFormat="1" ht="20" customHeight="1" spans="1:10">
      <c r="A132" s="106">
        <v>129</v>
      </c>
      <c r="B132" s="22" t="s">
        <v>802</v>
      </c>
      <c r="C132" s="236" t="s">
        <v>73</v>
      </c>
      <c r="D132" s="22" t="s">
        <v>803</v>
      </c>
      <c r="E132" s="221" t="s">
        <v>496</v>
      </c>
      <c r="F132" s="222">
        <v>300.7</v>
      </c>
      <c r="G132" s="223">
        <v>591.150442477876</v>
      </c>
      <c r="H132" s="224">
        <v>0.491330838323353</v>
      </c>
      <c r="I132" s="240">
        <f>VLOOKUP(C132,'产能分析表9月 '!D:F,3,0)</f>
        <v>593</v>
      </c>
      <c r="J132" s="241">
        <f t="shared" si="1"/>
        <v>350552.21238938</v>
      </c>
    </row>
    <row r="133" s="205" customFormat="1" ht="20" customHeight="1" spans="1:10">
      <c r="A133" s="106">
        <v>130</v>
      </c>
      <c r="B133" s="22" t="s">
        <v>804</v>
      </c>
      <c r="C133" s="22" t="s">
        <v>805</v>
      </c>
      <c r="D133" s="22" t="s">
        <v>806</v>
      </c>
      <c r="E133" s="221" t="s">
        <v>496</v>
      </c>
      <c r="F133" s="222">
        <v>936.74</v>
      </c>
      <c r="G133" s="223">
        <v>1486.72566371681</v>
      </c>
      <c r="H133" s="224">
        <v>0.369930833333332</v>
      </c>
      <c r="I133" s="240" t="e">
        <f>VLOOKUP(C133,'产能分析表9月 '!D:F,3,0)</f>
        <v>#N/A</v>
      </c>
      <c r="J133" s="241" t="e">
        <f t="shared" si="1"/>
        <v>#N/A</v>
      </c>
    </row>
    <row r="134" s="205" customFormat="1" ht="20" customHeight="1" spans="1:10">
      <c r="A134" s="106">
        <v>131</v>
      </c>
      <c r="B134" s="22" t="s">
        <v>807</v>
      </c>
      <c r="C134" s="236" t="s">
        <v>808</v>
      </c>
      <c r="D134" s="225" t="s">
        <v>809</v>
      </c>
      <c r="E134" s="221" t="s">
        <v>496</v>
      </c>
      <c r="F134" s="222">
        <v>51.56</v>
      </c>
      <c r="G134" s="223">
        <v>507.33</v>
      </c>
      <c r="H134" s="224">
        <v>0.898369897305501</v>
      </c>
      <c r="I134" s="240" t="e">
        <f>VLOOKUP(C134,'产能分析表9月 '!D:F,3,0)</f>
        <v>#N/A</v>
      </c>
      <c r="J134" s="241" t="e">
        <f t="shared" ref="J134:J197" si="2">G134*I134</f>
        <v>#N/A</v>
      </c>
    </row>
    <row r="135" s="205" customFormat="1" ht="20" customHeight="1" spans="1:10">
      <c r="A135" s="106">
        <v>132</v>
      </c>
      <c r="B135" s="22" t="s">
        <v>810</v>
      </c>
      <c r="C135" s="236" t="s">
        <v>811</v>
      </c>
      <c r="D135" s="22" t="s">
        <v>812</v>
      </c>
      <c r="E135" s="221" t="s">
        <v>496</v>
      </c>
      <c r="F135" s="222">
        <v>172.35</v>
      </c>
      <c r="G135" s="223">
        <v>231.592920353982</v>
      </c>
      <c r="H135" s="224">
        <v>0.255806266717615</v>
      </c>
      <c r="I135" s="240" t="e">
        <f>VLOOKUP(C135,'产能分析表9月 '!D:F,3,0)</f>
        <v>#N/A</v>
      </c>
      <c r="J135" s="241" t="e">
        <f t="shared" si="2"/>
        <v>#N/A</v>
      </c>
    </row>
    <row r="136" s="205" customFormat="1" ht="20" customHeight="1" spans="1:10">
      <c r="A136" s="106">
        <v>133</v>
      </c>
      <c r="B136" s="22" t="s">
        <v>813</v>
      </c>
      <c r="C136" s="236" t="s">
        <v>814</v>
      </c>
      <c r="D136" s="22" t="s">
        <v>815</v>
      </c>
      <c r="E136" s="221" t="s">
        <v>496</v>
      </c>
      <c r="F136" s="222">
        <v>359.26</v>
      </c>
      <c r="G136" s="223">
        <v>410.973451327434</v>
      </c>
      <c r="H136" s="224">
        <v>0.125831610680449</v>
      </c>
      <c r="I136" s="240" t="e">
        <f>VLOOKUP(C136,'产能分析表9月 '!D:F,3,0)</f>
        <v>#N/A</v>
      </c>
      <c r="J136" s="241" t="e">
        <f t="shared" si="2"/>
        <v>#N/A</v>
      </c>
    </row>
    <row r="137" s="205" customFormat="1" ht="20" customHeight="1" spans="1:10">
      <c r="A137" s="106">
        <v>134</v>
      </c>
      <c r="B137" s="22" t="s">
        <v>816</v>
      </c>
      <c r="C137" s="236" t="s">
        <v>70</v>
      </c>
      <c r="D137" s="22" t="s">
        <v>71</v>
      </c>
      <c r="E137" s="221" t="s">
        <v>496</v>
      </c>
      <c r="F137" s="222">
        <v>346.47</v>
      </c>
      <c r="G137" s="223">
        <v>518.58407079646</v>
      </c>
      <c r="H137" s="224">
        <v>0.331892320819113</v>
      </c>
      <c r="I137" s="240">
        <f>VLOOKUP(C137,'产能分析表9月 '!D:F,3,0)</f>
        <v>45</v>
      </c>
      <c r="J137" s="241">
        <f t="shared" si="2"/>
        <v>23336.2831858407</v>
      </c>
    </row>
    <row r="138" s="205" customFormat="1" ht="20" customHeight="1" spans="1:10">
      <c r="A138" s="106">
        <v>135</v>
      </c>
      <c r="B138" s="247" t="s">
        <v>66</v>
      </c>
      <c r="C138" s="236" t="s">
        <v>67</v>
      </c>
      <c r="D138" s="22" t="s">
        <v>68</v>
      </c>
      <c r="E138" s="221" t="s">
        <v>496</v>
      </c>
      <c r="F138" s="222">
        <v>1144.02</v>
      </c>
      <c r="G138" s="223">
        <v>2123.89380530973</v>
      </c>
      <c r="H138" s="224">
        <v>0.461357249999999</v>
      </c>
      <c r="I138" s="240">
        <f>VLOOKUP(C138,'产能分析表9月 '!D:F,3,0)</f>
        <v>45</v>
      </c>
      <c r="J138" s="241">
        <f t="shared" si="2"/>
        <v>95575.2212389378</v>
      </c>
    </row>
    <row r="139" s="205" customFormat="1" ht="20" customHeight="1" spans="1:10">
      <c r="A139" s="106">
        <v>136</v>
      </c>
      <c r="B139" s="22" t="s">
        <v>817</v>
      </c>
      <c r="C139" s="236" t="s">
        <v>818</v>
      </c>
      <c r="D139" s="22" t="s">
        <v>819</v>
      </c>
      <c r="E139" s="221" t="s">
        <v>496</v>
      </c>
      <c r="F139" s="222">
        <v>311.06</v>
      </c>
      <c r="G139" s="223">
        <v>434.159292035398</v>
      </c>
      <c r="H139" s="224">
        <v>0.283534855279249</v>
      </c>
      <c r="I139" s="240" t="e">
        <f>VLOOKUP(C139,'产能分析表9月 '!D:F,3,0)</f>
        <v>#N/A</v>
      </c>
      <c r="J139" s="241" t="e">
        <f t="shared" si="2"/>
        <v>#N/A</v>
      </c>
    </row>
    <row r="140" s="205" customFormat="1" ht="20" customHeight="1" spans="1:10">
      <c r="A140" s="106">
        <v>137</v>
      </c>
      <c r="B140" s="22" t="s">
        <v>820</v>
      </c>
      <c r="C140" s="236" t="s">
        <v>709</v>
      </c>
      <c r="D140" s="22" t="s">
        <v>821</v>
      </c>
      <c r="E140" s="221" t="s">
        <v>496</v>
      </c>
      <c r="F140" s="222">
        <v>1001.49</v>
      </c>
      <c r="G140" s="223">
        <v>1720.35398230089</v>
      </c>
      <c r="H140" s="224">
        <v>0.417858179012347</v>
      </c>
      <c r="I140" s="240" t="e">
        <f>VLOOKUP(C140,'产能分析表9月 '!D:F,3,0)</f>
        <v>#N/A</v>
      </c>
      <c r="J140" s="241" t="e">
        <f t="shared" si="2"/>
        <v>#N/A</v>
      </c>
    </row>
    <row r="141" s="205" customFormat="1" ht="20" customHeight="1" spans="1:10">
      <c r="A141" s="106">
        <v>138</v>
      </c>
      <c r="B141" s="22" t="s">
        <v>822</v>
      </c>
      <c r="C141" s="236" t="s">
        <v>823</v>
      </c>
      <c r="D141" s="225" t="s">
        <v>824</v>
      </c>
      <c r="E141" s="221" t="s">
        <v>496</v>
      </c>
      <c r="F141" s="222">
        <v>910.68</v>
      </c>
      <c r="G141" s="223">
        <v>1624.77876106195</v>
      </c>
      <c r="H141" s="224">
        <v>0.439505228758171</v>
      </c>
      <c r="I141" s="240" t="e">
        <f>VLOOKUP(C141,'产能分析表9月 '!D:F,3,0)</f>
        <v>#N/A</v>
      </c>
      <c r="J141" s="241" t="e">
        <f t="shared" si="2"/>
        <v>#N/A</v>
      </c>
    </row>
    <row r="142" s="205" customFormat="1" ht="20" customHeight="1" spans="1:10">
      <c r="A142" s="106">
        <v>139</v>
      </c>
      <c r="B142" s="22" t="s">
        <v>825</v>
      </c>
      <c r="C142" s="236" t="s">
        <v>826</v>
      </c>
      <c r="D142" s="22" t="s">
        <v>827</v>
      </c>
      <c r="E142" s="221" t="s">
        <v>496</v>
      </c>
      <c r="F142" s="222">
        <v>401.11</v>
      </c>
      <c r="G142" s="223">
        <v>366.991150442478</v>
      </c>
      <c r="H142" s="224">
        <v>-0.0929691343139616</v>
      </c>
      <c r="I142" s="240" t="e">
        <f>VLOOKUP(C142,'产能分析表9月 '!D:F,3,0)</f>
        <v>#N/A</v>
      </c>
      <c r="J142" s="241" t="e">
        <f t="shared" si="2"/>
        <v>#N/A</v>
      </c>
    </row>
    <row r="143" s="205" customFormat="1" ht="20" customHeight="1" spans="1:10">
      <c r="A143" s="106">
        <v>140</v>
      </c>
      <c r="B143" s="22" t="s">
        <v>828</v>
      </c>
      <c r="C143" s="22" t="s">
        <v>79</v>
      </c>
      <c r="D143" s="22" t="s">
        <v>829</v>
      </c>
      <c r="E143" s="221" t="s">
        <v>496</v>
      </c>
      <c r="F143" s="222">
        <v>0</v>
      </c>
      <c r="G143" s="237">
        <v>2876.99115044248</v>
      </c>
      <c r="H143" s="224">
        <v>1</v>
      </c>
      <c r="I143" s="240">
        <f>VLOOKUP(C143,'产能分析表9月 '!D:F,3,0)</f>
        <v>300</v>
      </c>
      <c r="J143" s="241">
        <f t="shared" si="2"/>
        <v>863097.345132744</v>
      </c>
    </row>
    <row r="144" s="205" customFormat="1" ht="20" customHeight="1" spans="1:10">
      <c r="A144" s="106">
        <v>141</v>
      </c>
      <c r="B144" s="22" t="s">
        <v>691</v>
      </c>
      <c r="C144" s="236" t="s">
        <v>692</v>
      </c>
      <c r="D144" s="236" t="s">
        <v>693</v>
      </c>
      <c r="E144" s="221" t="s">
        <v>496</v>
      </c>
      <c r="F144" s="222">
        <v>0</v>
      </c>
      <c r="G144" s="237">
        <v>7.2353982300885</v>
      </c>
      <c r="H144" s="224">
        <v>1</v>
      </c>
      <c r="I144" s="240" t="e">
        <f>VLOOKUP(C144,'产能分析表9月 '!D:F,3,0)</f>
        <v>#N/A</v>
      </c>
      <c r="J144" s="241" t="e">
        <f t="shared" si="2"/>
        <v>#N/A</v>
      </c>
    </row>
    <row r="145" s="205" customFormat="1" ht="20" customHeight="1" spans="1:10">
      <c r="A145" s="106">
        <v>142</v>
      </c>
      <c r="B145" s="22" t="s">
        <v>830</v>
      </c>
      <c r="C145" s="236" t="s">
        <v>52</v>
      </c>
      <c r="D145" s="225" t="s">
        <v>53</v>
      </c>
      <c r="E145" s="221" t="s">
        <v>496</v>
      </c>
      <c r="F145" s="222">
        <v>1050.24</v>
      </c>
      <c r="G145" s="223">
        <v>1833.62831858407</v>
      </c>
      <c r="H145" s="224">
        <v>0.427233976833977</v>
      </c>
      <c r="I145" s="240">
        <f>VLOOKUP(C145,'产能分析表9月 '!D:F,3,0)</f>
        <v>4</v>
      </c>
      <c r="J145" s="241">
        <f t="shared" si="2"/>
        <v>7334.51327433628</v>
      </c>
    </row>
    <row r="146" s="205" customFormat="1" ht="20" customHeight="1" spans="1:10">
      <c r="A146" s="106">
        <v>143</v>
      </c>
      <c r="B146" s="225" t="s">
        <v>831</v>
      </c>
      <c r="C146" s="248" t="s">
        <v>46</v>
      </c>
      <c r="D146" s="225" t="s">
        <v>47</v>
      </c>
      <c r="E146" s="221" t="s">
        <v>496</v>
      </c>
      <c r="F146" s="222">
        <v>915.95</v>
      </c>
      <c r="G146" s="223">
        <v>1602.65486725664</v>
      </c>
      <c r="H146" s="224">
        <v>0.428479569298731</v>
      </c>
      <c r="I146" s="240">
        <f>VLOOKUP(C146,'产能分析表9月 '!D:F,3,0)</f>
        <v>1234</v>
      </c>
      <c r="J146" s="241">
        <f t="shared" si="2"/>
        <v>1977676.10619469</v>
      </c>
    </row>
    <row r="147" s="205" customFormat="1" ht="20" customHeight="1" spans="1:10">
      <c r="A147" s="106">
        <v>144</v>
      </c>
      <c r="B147" s="22" t="s">
        <v>63</v>
      </c>
      <c r="C147" s="236" t="s">
        <v>64</v>
      </c>
      <c r="D147" s="225" t="s">
        <v>65</v>
      </c>
      <c r="E147" s="221" t="s">
        <v>496</v>
      </c>
      <c r="F147" s="222">
        <v>1120.35</v>
      </c>
      <c r="G147" s="223">
        <v>1946.01769911504</v>
      </c>
      <c r="H147" s="224">
        <v>0.424285811732605</v>
      </c>
      <c r="I147" s="240">
        <f>VLOOKUP(C147,'产能分析表9月 '!D:F,3,0)</f>
        <v>49</v>
      </c>
      <c r="J147" s="241">
        <f t="shared" si="2"/>
        <v>95354.8672566369</v>
      </c>
    </row>
    <row r="148" s="205" customFormat="1" ht="20" customHeight="1" spans="1:10">
      <c r="A148" s="106">
        <v>145</v>
      </c>
      <c r="B148" s="22" t="s">
        <v>117</v>
      </c>
      <c r="C148" s="249" t="s">
        <v>118</v>
      </c>
      <c r="D148" s="22" t="s">
        <v>119</v>
      </c>
      <c r="E148" s="221" t="s">
        <v>496</v>
      </c>
      <c r="F148" s="222">
        <v>353.44</v>
      </c>
      <c r="G148" s="223">
        <v>416.725663716814</v>
      </c>
      <c r="H148" s="224">
        <v>0.151864090040348</v>
      </c>
      <c r="I148" s="240">
        <f>VLOOKUP(C148,'产能分析表9月 '!D:F,3,0)</f>
        <v>0</v>
      </c>
      <c r="J148" s="241">
        <f t="shared" si="2"/>
        <v>0</v>
      </c>
    </row>
    <row r="149" s="205" customFormat="1" ht="20" customHeight="1" spans="1:10">
      <c r="A149" s="106">
        <v>146</v>
      </c>
      <c r="B149" s="225" t="s">
        <v>132</v>
      </c>
      <c r="C149" s="248" t="s">
        <v>133</v>
      </c>
      <c r="D149" s="225" t="s">
        <v>134</v>
      </c>
      <c r="E149" s="221" t="s">
        <v>496</v>
      </c>
      <c r="F149" s="222">
        <v>263.48</v>
      </c>
      <c r="G149" s="223">
        <v>340.088495575221</v>
      </c>
      <c r="H149" s="224">
        <v>0.225260473588342</v>
      </c>
      <c r="I149" s="240">
        <f>VLOOKUP(C149,'产能分析表9月 '!D:F,3,0)</f>
        <v>301</v>
      </c>
      <c r="J149" s="241">
        <f t="shared" si="2"/>
        <v>102366.637168142</v>
      </c>
    </row>
    <row r="150" s="205" customFormat="1" ht="20" customHeight="1" spans="1:10">
      <c r="A150" s="106">
        <v>147</v>
      </c>
      <c r="B150" s="22" t="s">
        <v>123</v>
      </c>
      <c r="C150" s="236" t="s">
        <v>124</v>
      </c>
      <c r="D150" s="22" t="s">
        <v>125</v>
      </c>
      <c r="E150" s="221" t="s">
        <v>496</v>
      </c>
      <c r="F150" s="222">
        <v>337.42</v>
      </c>
      <c r="G150" s="223">
        <v>424.070796460177</v>
      </c>
      <c r="H150" s="224">
        <v>0.204330968280467</v>
      </c>
      <c r="I150" s="240">
        <f>VLOOKUP(C150,'产能分析表9月 '!D:F,3,0)</f>
        <v>0</v>
      </c>
      <c r="J150" s="241">
        <f t="shared" si="2"/>
        <v>0</v>
      </c>
    </row>
    <row r="151" s="205" customFormat="1" ht="20" customHeight="1" spans="1:10">
      <c r="A151" s="106">
        <v>148</v>
      </c>
      <c r="B151" s="225" t="s">
        <v>135</v>
      </c>
      <c r="C151" s="248" t="s">
        <v>136</v>
      </c>
      <c r="D151" s="225" t="s">
        <v>137</v>
      </c>
      <c r="E151" s="221" t="s">
        <v>496</v>
      </c>
      <c r="F151" s="222">
        <v>290.05</v>
      </c>
      <c r="G151" s="223">
        <v>386.548672566372</v>
      </c>
      <c r="H151" s="224">
        <v>0.249641712454213</v>
      </c>
      <c r="I151" s="240">
        <f>VLOOKUP(C151,'产能分析表9月 '!D:F,3,0)</f>
        <v>320</v>
      </c>
      <c r="J151" s="241">
        <f t="shared" si="2"/>
        <v>123695.575221239</v>
      </c>
    </row>
    <row r="152" s="205" customFormat="1" ht="20" customHeight="1" spans="1:10">
      <c r="A152" s="106">
        <v>149</v>
      </c>
      <c r="B152" s="22" t="s">
        <v>114</v>
      </c>
      <c r="C152" s="236" t="s">
        <v>115</v>
      </c>
      <c r="D152" s="22" t="s">
        <v>116</v>
      </c>
      <c r="E152" s="221" t="s">
        <v>496</v>
      </c>
      <c r="F152" s="222">
        <v>321.47</v>
      </c>
      <c r="G152" s="223">
        <v>393.53982300885</v>
      </c>
      <c r="H152" s="224">
        <v>0.183132223971218</v>
      </c>
      <c r="I152" s="240">
        <f>VLOOKUP(C152,'产能分析表9月 '!D:F,3,0)</f>
        <v>0</v>
      </c>
      <c r="J152" s="241">
        <f t="shared" si="2"/>
        <v>0</v>
      </c>
    </row>
    <row r="153" s="205" customFormat="1" ht="20" customHeight="1" spans="1:10">
      <c r="A153" s="106">
        <v>150</v>
      </c>
      <c r="B153" s="22" t="s">
        <v>120</v>
      </c>
      <c r="C153" s="236" t="s">
        <v>121</v>
      </c>
      <c r="D153" s="22" t="s">
        <v>122</v>
      </c>
      <c r="E153" s="221" t="s">
        <v>496</v>
      </c>
      <c r="F153" s="222">
        <v>316.03</v>
      </c>
      <c r="G153" s="223">
        <v>397.87610619469</v>
      </c>
      <c r="H153" s="224">
        <v>0.205707517793594</v>
      </c>
      <c r="I153" s="240">
        <f>VLOOKUP(C153,'产能分析表9月 '!D:F,3,0)</f>
        <v>0</v>
      </c>
      <c r="J153" s="241">
        <f t="shared" si="2"/>
        <v>0</v>
      </c>
    </row>
    <row r="154" s="205" customFormat="1" ht="20" customHeight="1" spans="1:10">
      <c r="A154" s="106">
        <v>151</v>
      </c>
      <c r="B154" s="22" t="s">
        <v>174</v>
      </c>
      <c r="C154" s="236" t="s">
        <v>175</v>
      </c>
      <c r="D154" s="225" t="s">
        <v>176</v>
      </c>
      <c r="E154" s="221" t="s">
        <v>496</v>
      </c>
      <c r="F154" s="222">
        <v>326.86</v>
      </c>
      <c r="G154" s="223">
        <v>408.58407079646</v>
      </c>
      <c r="H154" s="224">
        <v>0.200017760450509</v>
      </c>
      <c r="I154" s="240">
        <f>VLOOKUP(C154,'产能分析表9月 '!D:F,3,0)</f>
        <v>2</v>
      </c>
      <c r="J154" s="241">
        <f t="shared" si="2"/>
        <v>817.16814159292</v>
      </c>
    </row>
    <row r="155" s="205" customFormat="1" ht="20" customHeight="1" spans="1:10">
      <c r="A155" s="106">
        <v>152</v>
      </c>
      <c r="B155" s="22" t="s">
        <v>177</v>
      </c>
      <c r="C155" s="236" t="s">
        <v>178</v>
      </c>
      <c r="D155" s="225" t="s">
        <v>179</v>
      </c>
      <c r="E155" s="221" t="s">
        <v>496</v>
      </c>
      <c r="F155" s="222">
        <v>318.71</v>
      </c>
      <c r="G155" s="223">
        <v>401.061946902655</v>
      </c>
      <c r="H155" s="224">
        <v>0.205334730803178</v>
      </c>
      <c r="I155" s="240">
        <f>VLOOKUP(C155,'产能分析表9月 '!D:F,3,0)</f>
        <v>1</v>
      </c>
      <c r="J155" s="241">
        <f t="shared" si="2"/>
        <v>401.061946902655</v>
      </c>
    </row>
    <row r="156" s="205" customFormat="1" ht="20" customHeight="1" spans="1:10">
      <c r="A156" s="106">
        <v>153</v>
      </c>
      <c r="B156" s="225" t="s">
        <v>75</v>
      </c>
      <c r="C156" s="225" t="s">
        <v>76</v>
      </c>
      <c r="D156" s="225" t="s">
        <v>77</v>
      </c>
      <c r="E156" s="221" t="s">
        <v>496</v>
      </c>
      <c r="F156" s="222">
        <v>1173.14</v>
      </c>
      <c r="G156" s="223">
        <v>2197.34513274336</v>
      </c>
      <c r="H156" s="224">
        <v>0.466110269834877</v>
      </c>
      <c r="I156" s="240">
        <f>VLOOKUP(C156,'产能分析表9月 '!D:F,3,0)</f>
        <v>293</v>
      </c>
      <c r="J156" s="241">
        <f t="shared" si="2"/>
        <v>643822.123893804</v>
      </c>
    </row>
    <row r="157" s="205" customFormat="1" ht="20" customHeight="1" spans="1:10">
      <c r="A157" s="106">
        <v>154</v>
      </c>
      <c r="B157" s="225" t="s">
        <v>802</v>
      </c>
      <c r="C157" s="248" t="s">
        <v>73</v>
      </c>
      <c r="D157" s="225" t="s">
        <v>74</v>
      </c>
      <c r="E157" s="221" t="s">
        <v>496</v>
      </c>
      <c r="F157" s="222">
        <v>363.74</v>
      </c>
      <c r="G157" s="223">
        <v>591.150442477876</v>
      </c>
      <c r="H157" s="224">
        <v>0.38469131736527</v>
      </c>
      <c r="I157" s="240">
        <f>VLOOKUP(C157,'产能分析表9月 '!D:F,3,0)</f>
        <v>593</v>
      </c>
      <c r="J157" s="241">
        <f t="shared" si="2"/>
        <v>350552.21238938</v>
      </c>
    </row>
    <row r="158" s="205" customFormat="1" ht="20" customHeight="1" spans="1:10">
      <c r="A158" s="106">
        <v>155</v>
      </c>
      <c r="B158" s="225" t="s">
        <v>832</v>
      </c>
      <c r="C158" s="248" t="s">
        <v>79</v>
      </c>
      <c r="D158" s="225" t="s">
        <v>80</v>
      </c>
      <c r="E158" s="221" t="s">
        <v>496</v>
      </c>
      <c r="F158" s="222">
        <v>1686.13</v>
      </c>
      <c r="G158" s="223">
        <v>2876.99115044248</v>
      </c>
      <c r="H158" s="224">
        <v>0.413925899723163</v>
      </c>
      <c r="I158" s="240">
        <f>VLOOKUP(C158,'产能分析表9月 '!D:F,3,0)</f>
        <v>300</v>
      </c>
      <c r="J158" s="241">
        <f t="shared" si="2"/>
        <v>863097.345132744</v>
      </c>
    </row>
    <row r="159" s="205" customFormat="1" ht="20" customHeight="1" spans="1:10">
      <c r="A159" s="106">
        <v>156</v>
      </c>
      <c r="B159" s="22" t="s">
        <v>833</v>
      </c>
      <c r="C159" s="236" t="s">
        <v>834</v>
      </c>
      <c r="D159" s="22" t="s">
        <v>835</v>
      </c>
      <c r="E159" s="221" t="s">
        <v>496</v>
      </c>
      <c r="F159" s="222">
        <v>175.31</v>
      </c>
      <c r="G159" s="223">
        <v>416.3</v>
      </c>
      <c r="H159" s="224">
        <v>0.578885419168869</v>
      </c>
      <c r="I159" s="240" t="e">
        <f>VLOOKUP(C159,'产能分析表9月 '!D:F,3,0)</f>
        <v>#N/A</v>
      </c>
      <c r="J159" s="241" t="e">
        <f t="shared" si="2"/>
        <v>#N/A</v>
      </c>
    </row>
    <row r="160" s="205" customFormat="1" ht="20" customHeight="1" spans="1:10">
      <c r="A160" s="106">
        <v>157</v>
      </c>
      <c r="B160" s="225" t="s">
        <v>793</v>
      </c>
      <c r="C160" s="248" t="s">
        <v>127</v>
      </c>
      <c r="D160" s="225" t="s">
        <v>128</v>
      </c>
      <c r="E160" s="221" t="s">
        <v>496</v>
      </c>
      <c r="F160" s="222">
        <v>389.62</v>
      </c>
      <c r="G160" s="223">
        <v>428.495575221239</v>
      </c>
      <c r="H160" s="224">
        <v>0.0907257331681126</v>
      </c>
      <c r="I160" s="240">
        <f>VLOOKUP(C160,'产能分析表9月 '!D:F,3,0)</f>
        <v>320</v>
      </c>
      <c r="J160" s="241">
        <f t="shared" si="2"/>
        <v>137118.584070796</v>
      </c>
    </row>
    <row r="161" s="205" customFormat="1" ht="20" customHeight="1" spans="1:10">
      <c r="A161" s="106">
        <v>158</v>
      </c>
      <c r="B161" s="225" t="s">
        <v>728</v>
      </c>
      <c r="C161" s="248" t="s">
        <v>130</v>
      </c>
      <c r="D161" s="225" t="s">
        <v>131</v>
      </c>
      <c r="E161" s="221" t="s">
        <v>496</v>
      </c>
      <c r="F161" s="222">
        <v>369.04</v>
      </c>
      <c r="G161" s="223">
        <v>448.672566371681</v>
      </c>
      <c r="H161" s="224">
        <v>0.177484812623274</v>
      </c>
      <c r="I161" s="240">
        <f>VLOOKUP(C161,'产能分析表9月 '!D:F,3,0)</f>
        <v>320</v>
      </c>
      <c r="J161" s="241">
        <f t="shared" si="2"/>
        <v>143575.221238938</v>
      </c>
    </row>
    <row r="162" s="205" customFormat="1" ht="20" customHeight="1" spans="1:10">
      <c r="A162" s="106">
        <v>159</v>
      </c>
      <c r="B162" s="225" t="s">
        <v>836</v>
      </c>
      <c r="C162" s="248" t="s">
        <v>82</v>
      </c>
      <c r="D162" s="225" t="s">
        <v>83</v>
      </c>
      <c r="E162" s="221" t="s">
        <v>496</v>
      </c>
      <c r="F162" s="222">
        <v>1461.16</v>
      </c>
      <c r="G162" s="223">
        <v>2407.0796460177</v>
      </c>
      <c r="H162" s="224">
        <v>0.392973970588236</v>
      </c>
      <c r="I162" s="240">
        <f>VLOOKUP(C162,'产能分析表9月 '!D:F,3,0)</f>
        <v>32</v>
      </c>
      <c r="J162" s="241">
        <f t="shared" si="2"/>
        <v>77026.5486725664</v>
      </c>
    </row>
    <row r="163" s="205" customFormat="1" ht="20" customHeight="1" spans="1:10">
      <c r="A163" s="106">
        <v>160</v>
      </c>
      <c r="B163" s="225" t="s">
        <v>837</v>
      </c>
      <c r="C163" s="248" t="s">
        <v>85</v>
      </c>
      <c r="D163" s="225" t="s">
        <v>86</v>
      </c>
      <c r="E163" s="221" t="s">
        <v>496</v>
      </c>
      <c r="F163" s="222">
        <v>404.46</v>
      </c>
      <c r="G163" s="223">
        <v>579.646017699115</v>
      </c>
      <c r="H163" s="224">
        <v>0.302229312977099</v>
      </c>
      <c r="I163" s="240">
        <f>VLOOKUP(C163,'产能分析表9月 '!D:F,3,0)</f>
        <v>113</v>
      </c>
      <c r="J163" s="241">
        <f t="shared" si="2"/>
        <v>65500</v>
      </c>
    </row>
    <row r="164" s="205" customFormat="1" ht="20" customHeight="1" spans="1:10">
      <c r="A164" s="106">
        <v>161</v>
      </c>
      <c r="B164" s="22" t="s">
        <v>838</v>
      </c>
      <c r="C164" s="236" t="s">
        <v>839</v>
      </c>
      <c r="D164" s="22" t="s">
        <v>840</v>
      </c>
      <c r="E164" s="221" t="s">
        <v>496</v>
      </c>
      <c r="F164" s="222">
        <v>546.21</v>
      </c>
      <c r="G164" s="228"/>
      <c r="H164" s="224" t="e">
        <v>#DIV/0!</v>
      </c>
      <c r="I164" s="240" t="e">
        <f>VLOOKUP(C164,'产能分析表9月 '!D:F,3,0)</f>
        <v>#N/A</v>
      </c>
      <c r="J164" s="241" t="e">
        <f t="shared" si="2"/>
        <v>#N/A</v>
      </c>
    </row>
    <row r="165" s="205" customFormat="1" ht="20" customHeight="1" spans="1:10">
      <c r="A165" s="106">
        <v>162</v>
      </c>
      <c r="B165" s="22" t="s">
        <v>841</v>
      </c>
      <c r="C165" s="236" t="s">
        <v>842</v>
      </c>
      <c r="D165" s="22" t="s">
        <v>843</v>
      </c>
      <c r="E165" s="221" t="s">
        <v>496</v>
      </c>
      <c r="F165" s="222">
        <v>171.43</v>
      </c>
      <c r="G165" s="228"/>
      <c r="H165" s="224" t="e">
        <v>#DIV/0!</v>
      </c>
      <c r="I165" s="240" t="e">
        <f>VLOOKUP(C165,'产能分析表9月 '!D:F,3,0)</f>
        <v>#N/A</v>
      </c>
      <c r="J165" s="241" t="e">
        <f t="shared" si="2"/>
        <v>#N/A</v>
      </c>
    </row>
    <row r="166" s="205" customFormat="1" ht="20" customHeight="1" spans="1:10">
      <c r="A166" s="106">
        <v>163</v>
      </c>
      <c r="B166" s="22" t="s">
        <v>844</v>
      </c>
      <c r="C166" s="236" t="s">
        <v>845</v>
      </c>
      <c r="D166" s="22" t="s">
        <v>846</v>
      </c>
      <c r="E166" s="221" t="s">
        <v>496</v>
      </c>
      <c r="F166" s="222">
        <v>180.09</v>
      </c>
      <c r="G166" s="223">
        <v>265.11</v>
      </c>
      <c r="H166" s="224">
        <v>0.320697069141111</v>
      </c>
      <c r="I166" s="240" t="e">
        <f>VLOOKUP(C166,'产能分析表9月 '!D:F,3,0)</f>
        <v>#N/A</v>
      </c>
      <c r="J166" s="241" t="e">
        <f t="shared" si="2"/>
        <v>#N/A</v>
      </c>
    </row>
    <row r="167" s="205" customFormat="1" ht="20" customHeight="1" spans="1:10">
      <c r="A167" s="106">
        <v>164</v>
      </c>
      <c r="B167" s="22" t="s">
        <v>847</v>
      </c>
      <c r="C167" s="236" t="s">
        <v>848</v>
      </c>
      <c r="D167" s="22" t="s">
        <v>849</v>
      </c>
      <c r="E167" s="221" t="s">
        <v>496</v>
      </c>
      <c r="F167" s="222">
        <v>59.51</v>
      </c>
      <c r="G167" s="228"/>
      <c r="H167" s="224" t="e">
        <v>#DIV/0!</v>
      </c>
      <c r="I167" s="240" t="e">
        <f>VLOOKUP(C167,'产能分析表9月 '!D:F,3,0)</f>
        <v>#N/A</v>
      </c>
      <c r="J167" s="241" t="e">
        <f t="shared" si="2"/>
        <v>#N/A</v>
      </c>
    </row>
    <row r="168" s="205" customFormat="1" ht="20" customHeight="1" spans="1:10">
      <c r="A168" s="106">
        <v>165</v>
      </c>
      <c r="B168" s="22" t="s">
        <v>850</v>
      </c>
      <c r="C168" s="236" t="s">
        <v>851</v>
      </c>
      <c r="D168" s="22" t="s">
        <v>852</v>
      </c>
      <c r="E168" s="221" t="s">
        <v>496</v>
      </c>
      <c r="F168" s="222">
        <v>123.5</v>
      </c>
      <c r="G168" s="228"/>
      <c r="H168" s="224" t="e">
        <v>#DIV/0!</v>
      </c>
      <c r="I168" s="240" t="e">
        <f>VLOOKUP(C168,'产能分析表9月 '!D:F,3,0)</f>
        <v>#N/A</v>
      </c>
      <c r="J168" s="241" t="e">
        <f t="shared" si="2"/>
        <v>#N/A</v>
      </c>
    </row>
    <row r="169" s="205" customFormat="1" ht="20" customHeight="1" spans="1:10">
      <c r="A169" s="106">
        <v>166</v>
      </c>
      <c r="B169" s="22" t="s">
        <v>853</v>
      </c>
      <c r="C169" s="236" t="s">
        <v>854</v>
      </c>
      <c r="D169" s="22" t="s">
        <v>855</v>
      </c>
      <c r="E169" s="221" t="s">
        <v>496</v>
      </c>
      <c r="F169" s="222">
        <v>68.56</v>
      </c>
      <c r="G169" s="228"/>
      <c r="H169" s="224" t="e">
        <v>#DIV/0!</v>
      </c>
      <c r="I169" s="240" t="e">
        <f>VLOOKUP(C169,'产能分析表9月 '!D:F,3,0)</f>
        <v>#N/A</v>
      </c>
      <c r="J169" s="241" t="e">
        <f t="shared" si="2"/>
        <v>#N/A</v>
      </c>
    </row>
    <row r="170" s="205" customFormat="1" ht="20" customHeight="1" spans="1:10">
      <c r="A170" s="106">
        <v>167</v>
      </c>
      <c r="B170" s="22" t="s">
        <v>856</v>
      </c>
      <c r="C170" s="236" t="s">
        <v>857</v>
      </c>
      <c r="D170" s="22" t="s">
        <v>858</v>
      </c>
      <c r="E170" s="221" t="s">
        <v>496</v>
      </c>
      <c r="F170" s="222">
        <v>183.41</v>
      </c>
      <c r="G170" s="223">
        <v>323</v>
      </c>
      <c r="H170" s="224">
        <v>0.432167182662539</v>
      </c>
      <c r="I170" s="240" t="e">
        <f>VLOOKUP(C170,'产能分析表9月 '!D:F,3,0)</f>
        <v>#N/A</v>
      </c>
      <c r="J170" s="241" t="e">
        <f t="shared" si="2"/>
        <v>#N/A</v>
      </c>
    </row>
    <row r="171" s="205" customFormat="1" ht="20" customHeight="1" spans="1:10">
      <c r="A171" s="106">
        <v>168</v>
      </c>
      <c r="B171" s="22" t="s">
        <v>847</v>
      </c>
      <c r="C171" s="236" t="s">
        <v>859</v>
      </c>
      <c r="D171" s="22" t="s">
        <v>860</v>
      </c>
      <c r="E171" s="221" t="s">
        <v>496</v>
      </c>
      <c r="F171" s="222">
        <v>64.61</v>
      </c>
      <c r="G171" s="228"/>
      <c r="H171" s="224" t="e">
        <v>#DIV/0!</v>
      </c>
      <c r="I171" s="240" t="e">
        <f>VLOOKUP(C171,'产能分析表9月 '!D:F,3,0)</f>
        <v>#N/A</v>
      </c>
      <c r="J171" s="241" t="e">
        <f t="shared" si="2"/>
        <v>#N/A</v>
      </c>
    </row>
    <row r="172" s="205" customFormat="1" ht="20" customHeight="1" spans="1:10">
      <c r="A172" s="106">
        <v>169</v>
      </c>
      <c r="B172" s="22" t="s">
        <v>850</v>
      </c>
      <c r="C172" s="236" t="s">
        <v>861</v>
      </c>
      <c r="D172" s="22" t="s">
        <v>862</v>
      </c>
      <c r="E172" s="221" t="s">
        <v>496</v>
      </c>
      <c r="F172" s="222">
        <v>135.8</v>
      </c>
      <c r="G172" s="228"/>
      <c r="H172" s="224" t="e">
        <v>#DIV/0!</v>
      </c>
      <c r="I172" s="240" t="e">
        <f>VLOOKUP(C172,'产能分析表9月 '!D:F,3,0)</f>
        <v>#N/A</v>
      </c>
      <c r="J172" s="241" t="e">
        <f t="shared" si="2"/>
        <v>#N/A</v>
      </c>
    </row>
    <row r="173" s="205" customFormat="1" ht="20" customHeight="1" spans="1:10">
      <c r="A173" s="106">
        <v>170</v>
      </c>
      <c r="B173" s="22" t="s">
        <v>863</v>
      </c>
      <c r="C173" s="236" t="s">
        <v>864</v>
      </c>
      <c r="D173" s="22" t="s">
        <v>865</v>
      </c>
      <c r="E173" s="221" t="s">
        <v>496</v>
      </c>
      <c r="F173" s="222">
        <v>73.53</v>
      </c>
      <c r="G173" s="228"/>
      <c r="H173" s="224" t="e">
        <v>#DIV/0!</v>
      </c>
      <c r="I173" s="240" t="e">
        <f>VLOOKUP(C173,'产能分析表9月 '!D:F,3,0)</f>
        <v>#N/A</v>
      </c>
      <c r="J173" s="241" t="e">
        <f t="shared" si="2"/>
        <v>#N/A</v>
      </c>
    </row>
    <row r="174" s="205" customFormat="1" ht="20" customHeight="1" spans="1:10">
      <c r="A174" s="106">
        <v>171</v>
      </c>
      <c r="B174" s="22" t="s">
        <v>866</v>
      </c>
      <c r="C174" s="236" t="s">
        <v>867</v>
      </c>
      <c r="D174" s="22" t="s">
        <v>868</v>
      </c>
      <c r="E174" s="221" t="s">
        <v>496</v>
      </c>
      <c r="F174" s="222">
        <v>15.15</v>
      </c>
      <c r="G174" s="228"/>
      <c r="H174" s="224" t="e">
        <v>#DIV/0!</v>
      </c>
      <c r="I174" s="240" t="e">
        <f>VLOOKUP(C174,'产能分析表9月 '!D:F,3,0)</f>
        <v>#N/A</v>
      </c>
      <c r="J174" s="241" t="e">
        <f t="shared" si="2"/>
        <v>#N/A</v>
      </c>
    </row>
    <row r="175" s="205" customFormat="1" ht="20" customHeight="1" spans="1:10">
      <c r="A175" s="106">
        <v>172</v>
      </c>
      <c r="B175" s="22" t="s">
        <v>869</v>
      </c>
      <c r="C175" s="22" t="s">
        <v>870</v>
      </c>
      <c r="D175" s="22" t="s">
        <v>871</v>
      </c>
      <c r="E175" s="221" t="s">
        <v>496</v>
      </c>
      <c r="F175" s="222">
        <v>35.53</v>
      </c>
      <c r="G175" s="228"/>
      <c r="H175" s="224" t="e">
        <v>#DIV/0!</v>
      </c>
      <c r="I175" s="240" t="e">
        <f>VLOOKUP(C175,'产能分析表9月 '!D:F,3,0)</f>
        <v>#N/A</v>
      </c>
      <c r="J175" s="241" t="e">
        <f t="shared" si="2"/>
        <v>#N/A</v>
      </c>
    </row>
    <row r="176" s="205" customFormat="1" ht="20" customHeight="1" spans="1:10">
      <c r="A176" s="106">
        <v>173</v>
      </c>
      <c r="B176" s="242" t="s">
        <v>872</v>
      </c>
      <c r="C176" s="22" t="s">
        <v>873</v>
      </c>
      <c r="D176" s="22" t="s">
        <v>874</v>
      </c>
      <c r="E176" s="221" t="s">
        <v>496</v>
      </c>
      <c r="F176" s="222">
        <v>51.91</v>
      </c>
      <c r="G176" s="228"/>
      <c r="H176" s="224" t="e">
        <v>#DIV/0!</v>
      </c>
      <c r="I176" s="240" t="e">
        <f>VLOOKUP(C176,'产能分析表9月 '!D:F,3,0)</f>
        <v>#N/A</v>
      </c>
      <c r="J176" s="241" t="e">
        <f t="shared" si="2"/>
        <v>#N/A</v>
      </c>
    </row>
    <row r="177" s="205" customFormat="1" ht="20" customHeight="1" spans="1:10">
      <c r="A177" s="106">
        <v>174</v>
      </c>
      <c r="B177" s="22" t="s">
        <v>875</v>
      </c>
      <c r="C177" s="242" t="s">
        <v>876</v>
      </c>
      <c r="D177" s="22" t="s">
        <v>877</v>
      </c>
      <c r="E177" s="221" t="s">
        <v>496</v>
      </c>
      <c r="F177" s="222">
        <v>118.71</v>
      </c>
      <c r="G177" s="228"/>
      <c r="H177" s="224" t="e">
        <v>#DIV/0!</v>
      </c>
      <c r="I177" s="240" t="e">
        <f>VLOOKUP(C177,'产能分析表9月 '!D:F,3,0)</f>
        <v>#N/A</v>
      </c>
      <c r="J177" s="241" t="e">
        <f t="shared" si="2"/>
        <v>#N/A</v>
      </c>
    </row>
    <row r="178" s="205" customFormat="1" ht="20" customHeight="1" spans="1:10">
      <c r="A178" s="106">
        <v>175</v>
      </c>
      <c r="B178" s="22" t="s">
        <v>878</v>
      </c>
      <c r="C178" s="242" t="s">
        <v>879</v>
      </c>
      <c r="D178" s="22" t="s">
        <v>880</v>
      </c>
      <c r="E178" s="221" t="s">
        <v>496</v>
      </c>
      <c r="F178" s="222">
        <v>144.55</v>
      </c>
      <c r="G178" s="228"/>
      <c r="H178" s="224" t="e">
        <v>#DIV/0!</v>
      </c>
      <c r="I178" s="240" t="e">
        <f>VLOOKUP(C178,'产能分析表9月 '!D:F,3,0)</f>
        <v>#N/A</v>
      </c>
      <c r="J178" s="241" t="e">
        <f t="shared" si="2"/>
        <v>#N/A</v>
      </c>
    </row>
    <row r="179" s="205" customFormat="1" ht="20" customHeight="1" spans="1:10">
      <c r="A179" s="106">
        <v>176</v>
      </c>
      <c r="B179" s="246" t="s">
        <v>881</v>
      </c>
      <c r="C179" s="22" t="s">
        <v>882</v>
      </c>
      <c r="D179" s="22" t="s">
        <v>883</v>
      </c>
      <c r="E179" s="221" t="s">
        <v>496</v>
      </c>
      <c r="F179" s="222">
        <v>146.16</v>
      </c>
      <c r="G179" s="228"/>
      <c r="H179" s="224" t="e">
        <v>#DIV/0!</v>
      </c>
      <c r="I179" s="240" t="e">
        <f>VLOOKUP(C179,'产能分析表9月 '!D:F,3,0)</f>
        <v>#N/A</v>
      </c>
      <c r="J179" s="241" t="e">
        <f t="shared" si="2"/>
        <v>#N/A</v>
      </c>
    </row>
    <row r="180" s="205" customFormat="1" ht="20" customHeight="1" spans="1:10">
      <c r="A180" s="106">
        <v>177</v>
      </c>
      <c r="B180" s="246" t="s">
        <v>884</v>
      </c>
      <c r="C180" s="22" t="s">
        <v>885</v>
      </c>
      <c r="D180" s="246" t="s">
        <v>886</v>
      </c>
      <c r="E180" s="221" t="s">
        <v>496</v>
      </c>
      <c r="F180" s="222">
        <v>150.72</v>
      </c>
      <c r="G180" s="223">
        <v>253.98</v>
      </c>
      <c r="H180" s="224">
        <v>0.406567446255611</v>
      </c>
      <c r="I180" s="240" t="e">
        <f>VLOOKUP(C180,'产能分析表9月 '!D:F,3,0)</f>
        <v>#N/A</v>
      </c>
      <c r="J180" s="241" t="e">
        <f t="shared" si="2"/>
        <v>#N/A</v>
      </c>
    </row>
    <row r="181" s="205" customFormat="1" ht="20" customHeight="1" spans="1:10">
      <c r="A181" s="106">
        <v>178</v>
      </c>
      <c r="B181" s="246" t="s">
        <v>887</v>
      </c>
      <c r="C181" s="22" t="s">
        <v>888</v>
      </c>
      <c r="D181" s="246" t="s">
        <v>889</v>
      </c>
      <c r="E181" s="221" t="s">
        <v>496</v>
      </c>
      <c r="F181" s="222">
        <v>197.7</v>
      </c>
      <c r="G181" s="228"/>
      <c r="H181" s="224" t="e">
        <v>#DIV/0!</v>
      </c>
      <c r="I181" s="240" t="e">
        <f>VLOOKUP(C181,'产能分析表9月 '!D:F,3,0)</f>
        <v>#N/A</v>
      </c>
      <c r="J181" s="241" t="e">
        <f t="shared" si="2"/>
        <v>#N/A</v>
      </c>
    </row>
    <row r="182" s="205" customFormat="1" ht="20" customHeight="1" spans="1:10">
      <c r="A182" s="106">
        <v>179</v>
      </c>
      <c r="B182" s="246" t="s">
        <v>890</v>
      </c>
      <c r="C182" s="242" t="s">
        <v>891</v>
      </c>
      <c r="D182" s="246" t="s">
        <v>892</v>
      </c>
      <c r="E182" s="221" t="s">
        <v>496</v>
      </c>
      <c r="F182" s="222">
        <v>43.08</v>
      </c>
      <c r="G182" s="223">
        <v>84.07</v>
      </c>
      <c r="H182" s="224">
        <v>0.48756988224099</v>
      </c>
      <c r="I182" s="240" t="e">
        <f>VLOOKUP(C182,'产能分析表9月 '!D:F,3,0)</f>
        <v>#N/A</v>
      </c>
      <c r="J182" s="241" t="e">
        <f t="shared" si="2"/>
        <v>#N/A</v>
      </c>
    </row>
    <row r="183" s="205" customFormat="1" ht="20" customHeight="1" spans="1:10">
      <c r="A183" s="106">
        <v>180</v>
      </c>
      <c r="B183" s="246" t="s">
        <v>893</v>
      </c>
      <c r="C183" s="246" t="s">
        <v>894</v>
      </c>
      <c r="D183" s="246" t="s">
        <v>895</v>
      </c>
      <c r="E183" s="221" t="s">
        <v>496</v>
      </c>
      <c r="F183" s="222">
        <v>34.32</v>
      </c>
      <c r="G183" s="228"/>
      <c r="H183" s="224" t="e">
        <v>#DIV/0!</v>
      </c>
      <c r="I183" s="240" t="e">
        <f>VLOOKUP(C183,'产能分析表9月 '!D:F,3,0)</f>
        <v>#N/A</v>
      </c>
      <c r="J183" s="241" t="e">
        <f t="shared" si="2"/>
        <v>#N/A</v>
      </c>
    </row>
    <row r="184" s="205" customFormat="1" ht="20" customHeight="1" spans="1:10">
      <c r="A184" s="106">
        <v>181</v>
      </c>
      <c r="B184" s="22" t="s">
        <v>87</v>
      </c>
      <c r="C184" s="236" t="s">
        <v>88</v>
      </c>
      <c r="D184" s="225" t="s">
        <v>89</v>
      </c>
      <c r="E184" s="221" t="s">
        <v>496</v>
      </c>
      <c r="F184" s="222">
        <v>1213.88</v>
      </c>
      <c r="G184" s="223">
        <v>2225.66371681416</v>
      </c>
      <c r="H184" s="224">
        <v>0.454598648111332</v>
      </c>
      <c r="I184" s="240">
        <f>VLOOKUP(C184,'产能分析表9月 '!D:F,3,0)</f>
        <v>81</v>
      </c>
      <c r="J184" s="241">
        <f t="shared" si="2"/>
        <v>180278.761061947</v>
      </c>
    </row>
    <row r="185" s="205" customFormat="1" ht="20" customHeight="1" spans="1:10">
      <c r="A185" s="106">
        <v>182</v>
      </c>
      <c r="B185" s="225" t="s">
        <v>90</v>
      </c>
      <c r="C185" s="248" t="s">
        <v>91</v>
      </c>
      <c r="D185" s="225" t="s">
        <v>92</v>
      </c>
      <c r="E185" s="221" t="s">
        <v>496</v>
      </c>
      <c r="F185" s="222">
        <v>1684.87</v>
      </c>
      <c r="G185" s="223">
        <v>2897.34513274336</v>
      </c>
      <c r="H185" s="224">
        <v>0.418477978008552</v>
      </c>
      <c r="I185" s="240">
        <f>VLOOKUP(C185,'产能分析表9月 '!D:F,3,0)</f>
        <v>0</v>
      </c>
      <c r="J185" s="241">
        <f t="shared" si="2"/>
        <v>0</v>
      </c>
    </row>
    <row r="186" s="205" customFormat="1" ht="20" customHeight="1" spans="1:10">
      <c r="A186" s="106">
        <v>183</v>
      </c>
      <c r="B186" s="225" t="s">
        <v>896</v>
      </c>
      <c r="C186" s="248" t="s">
        <v>206</v>
      </c>
      <c r="D186" s="225" t="s">
        <v>207</v>
      </c>
      <c r="E186" s="250" t="s">
        <v>897</v>
      </c>
      <c r="F186" s="222">
        <v>156.09</v>
      </c>
      <c r="G186" s="223">
        <v>188.141592920354</v>
      </c>
      <c r="H186" s="224">
        <v>0.170358889934149</v>
      </c>
      <c r="I186" s="240">
        <f>VLOOKUP(C186,'产能分析表9月 '!D:F,3,0)</f>
        <v>700</v>
      </c>
      <c r="J186" s="241">
        <f t="shared" si="2"/>
        <v>131699.115044248</v>
      </c>
    </row>
    <row r="187" s="205" customFormat="1" ht="20" customHeight="1" spans="1:10">
      <c r="A187" s="106">
        <v>184</v>
      </c>
      <c r="B187" s="22" t="s">
        <v>898</v>
      </c>
      <c r="C187" s="236" t="s">
        <v>200</v>
      </c>
      <c r="D187" s="22" t="s">
        <v>201</v>
      </c>
      <c r="E187" s="221" t="s">
        <v>897</v>
      </c>
      <c r="F187" s="222">
        <v>495.04</v>
      </c>
      <c r="G187" s="223">
        <v>506.194690265487</v>
      </c>
      <c r="H187" s="224">
        <v>0.022036363636364</v>
      </c>
      <c r="I187" s="240">
        <f>VLOOKUP(C187,'产能分析表9月 '!D:F,3,0)</f>
        <v>20</v>
      </c>
      <c r="J187" s="241">
        <f t="shared" si="2"/>
        <v>10123.8938053097</v>
      </c>
    </row>
    <row r="188" s="205" customFormat="1" ht="20" customHeight="1" spans="1:10">
      <c r="A188" s="106">
        <v>185</v>
      </c>
      <c r="B188" s="22" t="s">
        <v>899</v>
      </c>
      <c r="C188" s="236" t="s">
        <v>203</v>
      </c>
      <c r="D188" s="22" t="s">
        <v>204</v>
      </c>
      <c r="E188" s="221" t="s">
        <v>897</v>
      </c>
      <c r="F188" s="222">
        <v>261.41</v>
      </c>
      <c r="G188" s="223">
        <v>255.398230088496</v>
      </c>
      <c r="H188" s="224">
        <v>-0.0235388080388061</v>
      </c>
      <c r="I188" s="240">
        <f>VLOOKUP(C188,'产能分析表9月 '!D:F,3,0)</f>
        <v>320</v>
      </c>
      <c r="J188" s="241">
        <f t="shared" si="2"/>
        <v>81727.4336283187</v>
      </c>
    </row>
    <row r="189" s="205" customFormat="1" ht="20" customHeight="1" spans="1:10">
      <c r="A189" s="106">
        <v>186</v>
      </c>
      <c r="B189" s="22" t="s">
        <v>900</v>
      </c>
      <c r="C189" s="236" t="s">
        <v>209</v>
      </c>
      <c r="D189" s="22" t="s">
        <v>210</v>
      </c>
      <c r="E189" s="221" t="s">
        <v>897</v>
      </c>
      <c r="F189" s="222">
        <v>573.84</v>
      </c>
      <c r="G189" s="223">
        <v>815.929203539823</v>
      </c>
      <c r="H189" s="224">
        <v>0.296703687635575</v>
      </c>
      <c r="I189" s="240">
        <f>VLOOKUP(C189,'产能分析表9月 '!D:F,3,0)</f>
        <v>300</v>
      </c>
      <c r="J189" s="241">
        <f t="shared" si="2"/>
        <v>244778.761061947</v>
      </c>
    </row>
    <row r="190" s="205" customFormat="1" ht="20" customHeight="1" spans="1:10">
      <c r="A190" s="106">
        <v>187</v>
      </c>
      <c r="B190" s="22" t="s">
        <v>901</v>
      </c>
      <c r="C190" s="236" t="s">
        <v>212</v>
      </c>
      <c r="D190" s="22" t="s">
        <v>213</v>
      </c>
      <c r="E190" s="221" t="s">
        <v>897</v>
      </c>
      <c r="F190" s="222">
        <v>566.31</v>
      </c>
      <c r="G190" s="223">
        <v>870.796460176991</v>
      </c>
      <c r="H190" s="224">
        <v>0.349664329268292</v>
      </c>
      <c r="I190" s="240">
        <f>VLOOKUP(C190,'产能分析表9月 '!D:F,3,0)</f>
        <v>20</v>
      </c>
      <c r="J190" s="241">
        <f t="shared" si="2"/>
        <v>17415.9292035398</v>
      </c>
    </row>
    <row r="191" s="205" customFormat="1" ht="20" customHeight="1" spans="1:10">
      <c r="A191" s="106">
        <v>188</v>
      </c>
      <c r="B191" s="22" t="s">
        <v>902</v>
      </c>
      <c r="C191" s="236" t="s">
        <v>215</v>
      </c>
      <c r="D191" s="22" t="s">
        <v>216</v>
      </c>
      <c r="E191" s="221" t="s">
        <v>897</v>
      </c>
      <c r="F191" s="222">
        <v>261.95</v>
      </c>
      <c r="G191" s="223">
        <v>251.946902654867</v>
      </c>
      <c r="H191" s="224">
        <v>-0.0397031963470329</v>
      </c>
      <c r="I191" s="240">
        <f>VLOOKUP(C191,'产能分析表9月 '!D:F,3,0)</f>
        <v>20</v>
      </c>
      <c r="J191" s="241">
        <f t="shared" si="2"/>
        <v>5038.93805309734</v>
      </c>
    </row>
    <row r="192" s="205" customFormat="1" ht="20" customHeight="1" spans="1:10">
      <c r="A192" s="106">
        <v>189</v>
      </c>
      <c r="B192" s="225" t="s">
        <v>903</v>
      </c>
      <c r="C192" s="248" t="s">
        <v>218</v>
      </c>
      <c r="D192" s="225" t="s">
        <v>219</v>
      </c>
      <c r="E192" s="250" t="s">
        <v>897</v>
      </c>
      <c r="F192" s="222">
        <v>259.44</v>
      </c>
      <c r="G192" s="223">
        <v>233.097345132743</v>
      </c>
      <c r="H192" s="224">
        <v>-0.113011389521642</v>
      </c>
      <c r="I192" s="240">
        <f>VLOOKUP(C192,'产能分析表9月 '!D:F,3,0)</f>
        <v>1100</v>
      </c>
      <c r="J192" s="241">
        <f t="shared" si="2"/>
        <v>256407.079646017</v>
      </c>
    </row>
    <row r="193" s="205" customFormat="1" ht="20" customHeight="1" spans="1:10">
      <c r="A193" s="106">
        <v>190</v>
      </c>
      <c r="B193" s="22" t="s">
        <v>904</v>
      </c>
      <c r="C193" s="236" t="s">
        <v>221</v>
      </c>
      <c r="D193" s="225" t="s">
        <v>222</v>
      </c>
      <c r="E193" s="250" t="s">
        <v>897</v>
      </c>
      <c r="F193" s="222">
        <v>290.4</v>
      </c>
      <c r="G193" s="223">
        <v>295.132743362832</v>
      </c>
      <c r="H193" s="224">
        <v>0.016035982008996</v>
      </c>
      <c r="I193" s="240">
        <f>VLOOKUP(C193,'产能分析表9月 '!D:F,3,0)</f>
        <v>450</v>
      </c>
      <c r="J193" s="241">
        <f t="shared" si="2"/>
        <v>132809.734513274</v>
      </c>
    </row>
    <row r="194" s="205" customFormat="1" ht="20" customHeight="1" spans="1:10">
      <c r="A194" s="106">
        <v>191</v>
      </c>
      <c r="B194" s="22" t="s">
        <v>905</v>
      </c>
      <c r="C194" s="236" t="s">
        <v>224</v>
      </c>
      <c r="D194" s="225" t="s">
        <v>225</v>
      </c>
      <c r="E194" s="250" t="s">
        <v>897</v>
      </c>
      <c r="F194" s="222">
        <v>298.22</v>
      </c>
      <c r="G194" s="223">
        <v>303.451327433628</v>
      </c>
      <c r="H194" s="224">
        <v>0.0172394284047817</v>
      </c>
      <c r="I194" s="240">
        <f>VLOOKUP(C194,'产能分析表9月 '!D:F,3,0)</f>
        <v>550</v>
      </c>
      <c r="J194" s="241">
        <f t="shared" si="2"/>
        <v>166898.230088495</v>
      </c>
    </row>
    <row r="195" s="205" customFormat="1" ht="20" customHeight="1" spans="1:10">
      <c r="A195" s="106">
        <v>192</v>
      </c>
      <c r="B195" s="22" t="s">
        <v>906</v>
      </c>
      <c r="C195" s="236" t="s">
        <v>230</v>
      </c>
      <c r="D195" s="225" t="s">
        <v>231</v>
      </c>
      <c r="E195" s="250" t="s">
        <v>897</v>
      </c>
      <c r="F195" s="222">
        <v>117.45</v>
      </c>
      <c r="G195" s="223">
        <v>116.283185840708</v>
      </c>
      <c r="H195" s="224">
        <v>-0.010034246575342</v>
      </c>
      <c r="I195" s="240">
        <f>VLOOKUP(C195,'产能分析表9月 '!D:F,3,0)</f>
        <v>50</v>
      </c>
      <c r="J195" s="241">
        <f t="shared" si="2"/>
        <v>5814.1592920354</v>
      </c>
    </row>
    <row r="196" s="205" customFormat="1" ht="20" customHeight="1" spans="1:10">
      <c r="A196" s="106">
        <v>193</v>
      </c>
      <c r="B196" s="22" t="s">
        <v>907</v>
      </c>
      <c r="C196" s="236" t="s">
        <v>233</v>
      </c>
      <c r="D196" s="225" t="s">
        <v>234</v>
      </c>
      <c r="E196" s="250" t="s">
        <v>897</v>
      </c>
      <c r="F196" s="222">
        <v>110.27</v>
      </c>
      <c r="G196" s="223">
        <v>113.716814159292</v>
      </c>
      <c r="H196" s="224">
        <v>0.0303105058365755</v>
      </c>
      <c r="I196" s="240">
        <f>VLOOKUP(C196,'产能分析表9月 '!D:F,3,0)</f>
        <v>50</v>
      </c>
      <c r="J196" s="241">
        <f t="shared" si="2"/>
        <v>5685.8407079646</v>
      </c>
    </row>
    <row r="197" s="205" customFormat="1" ht="20" customHeight="1" spans="1:10">
      <c r="A197" s="106">
        <v>194</v>
      </c>
      <c r="B197" s="22" t="s">
        <v>908</v>
      </c>
      <c r="C197" s="236" t="s">
        <v>909</v>
      </c>
      <c r="D197" s="22" t="s">
        <v>910</v>
      </c>
      <c r="E197" s="221" t="s">
        <v>897</v>
      </c>
      <c r="F197" s="222">
        <v>180.19</v>
      </c>
      <c r="G197" s="223">
        <v>228.407079646018</v>
      </c>
      <c r="H197" s="224">
        <v>0.211101511042233</v>
      </c>
      <c r="I197" s="240" t="e">
        <f>VLOOKUP(C197,'产能分析表9月 '!D:F,3,0)</f>
        <v>#N/A</v>
      </c>
      <c r="J197" s="241" t="e">
        <f t="shared" si="2"/>
        <v>#N/A</v>
      </c>
    </row>
    <row r="198" s="205" customFormat="1" ht="20" customHeight="1" spans="1:10">
      <c r="A198" s="106">
        <v>195</v>
      </c>
      <c r="B198" s="225" t="s">
        <v>911</v>
      </c>
      <c r="C198" s="236" t="s">
        <v>912</v>
      </c>
      <c r="D198" s="22" t="s">
        <v>913</v>
      </c>
      <c r="E198" s="221" t="s">
        <v>897</v>
      </c>
      <c r="F198" s="222">
        <v>93.13</v>
      </c>
      <c r="G198" s="223">
        <v>306.017699115044</v>
      </c>
      <c r="H198" s="224">
        <v>0.695671197223829</v>
      </c>
      <c r="I198" s="240" t="e">
        <f>VLOOKUP(C198,'产能分析表9月 '!D:F,3,0)</f>
        <v>#N/A</v>
      </c>
      <c r="J198" s="241" t="e">
        <f t="shared" ref="J198:J261" si="3">G198*I198</f>
        <v>#N/A</v>
      </c>
    </row>
    <row r="199" s="205" customFormat="1" ht="20" customHeight="1" spans="1:10">
      <c r="A199" s="106">
        <v>196</v>
      </c>
      <c r="B199" s="225" t="s">
        <v>914</v>
      </c>
      <c r="C199" s="236" t="s">
        <v>912</v>
      </c>
      <c r="D199" s="22" t="s">
        <v>915</v>
      </c>
      <c r="E199" s="221" t="s">
        <v>897</v>
      </c>
      <c r="F199" s="222">
        <v>59.41</v>
      </c>
      <c r="G199" s="223">
        <v>306.017699115044</v>
      </c>
      <c r="H199" s="224">
        <v>0.805860902255639</v>
      </c>
      <c r="I199" s="240" t="e">
        <f>VLOOKUP(C199,'产能分析表9月 '!D:F,3,0)</f>
        <v>#N/A</v>
      </c>
      <c r="J199" s="241" t="e">
        <f t="shared" si="3"/>
        <v>#N/A</v>
      </c>
    </row>
    <row r="200" s="205" customFormat="1" ht="20" customHeight="1" spans="1:10">
      <c r="A200" s="106">
        <v>197</v>
      </c>
      <c r="B200" s="22" t="s">
        <v>916</v>
      </c>
      <c r="C200" s="236" t="s">
        <v>909</v>
      </c>
      <c r="D200" s="22" t="s">
        <v>917</v>
      </c>
      <c r="E200" s="221" t="s">
        <v>897</v>
      </c>
      <c r="F200" s="222">
        <v>32.32</v>
      </c>
      <c r="G200" s="223">
        <v>228.407079646018</v>
      </c>
      <c r="H200" s="224">
        <v>0.858498256489733</v>
      </c>
      <c r="I200" s="240" t="e">
        <f>VLOOKUP(C200,'产能分析表9月 '!D:F,3,0)</f>
        <v>#N/A</v>
      </c>
      <c r="J200" s="241" t="e">
        <f t="shared" si="3"/>
        <v>#N/A</v>
      </c>
    </row>
    <row r="201" s="205" customFormat="1" ht="20" customHeight="1" spans="1:10">
      <c r="A201" s="106">
        <v>198</v>
      </c>
      <c r="B201" s="225" t="s">
        <v>918</v>
      </c>
      <c r="C201" s="236" t="s">
        <v>912</v>
      </c>
      <c r="D201" s="22" t="s">
        <v>919</v>
      </c>
      <c r="E201" s="221" t="s">
        <v>897</v>
      </c>
      <c r="F201" s="222">
        <v>63.9</v>
      </c>
      <c r="G201" s="223">
        <v>306.017699115044</v>
      </c>
      <c r="H201" s="224">
        <v>0.791188548293811</v>
      </c>
      <c r="I201" s="240" t="e">
        <f>VLOOKUP(C201,'产能分析表9月 '!D:F,3,0)</f>
        <v>#N/A</v>
      </c>
      <c r="J201" s="241" t="e">
        <f t="shared" si="3"/>
        <v>#N/A</v>
      </c>
    </row>
    <row r="202" s="205" customFormat="1" ht="20" customHeight="1" spans="1:10">
      <c r="A202" s="106">
        <v>199</v>
      </c>
      <c r="B202" s="22" t="s">
        <v>920</v>
      </c>
      <c r="C202" s="236" t="s">
        <v>921</v>
      </c>
      <c r="D202" s="22" t="s">
        <v>922</v>
      </c>
      <c r="E202" s="221" t="s">
        <v>897</v>
      </c>
      <c r="F202" s="222">
        <v>205.65</v>
      </c>
      <c r="G202" s="223">
        <v>248.141592920354</v>
      </c>
      <c r="H202" s="224">
        <v>0.171239300998574</v>
      </c>
      <c r="I202" s="240" t="e">
        <f>VLOOKUP(C202,'产能分析表9月 '!D:F,3,0)</f>
        <v>#N/A</v>
      </c>
      <c r="J202" s="241" t="e">
        <f t="shared" si="3"/>
        <v>#N/A</v>
      </c>
    </row>
    <row r="203" s="205" customFormat="1" ht="20" customHeight="1" spans="1:10">
      <c r="A203" s="106">
        <v>200</v>
      </c>
      <c r="B203" s="22" t="s">
        <v>923</v>
      </c>
      <c r="C203" s="236" t="s">
        <v>924</v>
      </c>
      <c r="D203" s="22" t="s">
        <v>925</v>
      </c>
      <c r="E203" s="221" t="s">
        <v>897</v>
      </c>
      <c r="F203" s="222">
        <v>245.07</v>
      </c>
      <c r="G203" s="223">
        <v>326.46017699115</v>
      </c>
      <c r="H203" s="224">
        <v>0.249311195445919</v>
      </c>
      <c r="I203" s="240" t="e">
        <f>VLOOKUP(C203,'产能分析表9月 '!D:F,3,0)</f>
        <v>#N/A</v>
      </c>
      <c r="J203" s="241" t="e">
        <f t="shared" si="3"/>
        <v>#N/A</v>
      </c>
    </row>
    <row r="204" s="205" customFormat="1" ht="20" customHeight="1" spans="1:10">
      <c r="A204" s="106">
        <v>201</v>
      </c>
      <c r="B204" s="22" t="s">
        <v>926</v>
      </c>
      <c r="C204" s="236" t="s">
        <v>927</v>
      </c>
      <c r="D204" s="22" t="s">
        <v>928</v>
      </c>
      <c r="E204" s="221" t="s">
        <v>897</v>
      </c>
      <c r="F204" s="222">
        <v>204.79</v>
      </c>
      <c r="G204" s="223">
        <v>241.504424778761</v>
      </c>
      <c r="H204" s="224">
        <v>0.152023818248442</v>
      </c>
      <c r="I204" s="240" t="e">
        <f>VLOOKUP(C204,'产能分析表9月 '!D:F,3,0)</f>
        <v>#N/A</v>
      </c>
      <c r="J204" s="241" t="e">
        <f t="shared" si="3"/>
        <v>#N/A</v>
      </c>
    </row>
    <row r="205" s="205" customFormat="1" ht="20" customHeight="1" spans="1:10">
      <c r="A205" s="106">
        <v>202</v>
      </c>
      <c r="B205" s="22" t="s">
        <v>929</v>
      </c>
      <c r="C205" s="236" t="s">
        <v>930</v>
      </c>
      <c r="D205" s="22" t="s">
        <v>931</v>
      </c>
      <c r="E205" s="221" t="s">
        <v>897</v>
      </c>
      <c r="F205" s="222">
        <v>203.22</v>
      </c>
      <c r="G205" s="223">
        <v>253.893805309735</v>
      </c>
      <c r="H205" s="224">
        <v>0.199586615545488</v>
      </c>
      <c r="I205" s="240" t="e">
        <f>VLOOKUP(C205,'产能分析表9月 '!D:F,3,0)</f>
        <v>#N/A</v>
      </c>
      <c r="J205" s="241" t="e">
        <f t="shared" si="3"/>
        <v>#N/A</v>
      </c>
    </row>
    <row r="206" s="205" customFormat="1" ht="20" customHeight="1" spans="1:10">
      <c r="A206" s="106">
        <v>203</v>
      </c>
      <c r="B206" s="22" t="s">
        <v>932</v>
      </c>
      <c r="C206" s="236" t="s">
        <v>933</v>
      </c>
      <c r="D206" s="22" t="s">
        <v>934</v>
      </c>
      <c r="E206" s="221" t="s">
        <v>897</v>
      </c>
      <c r="F206" s="222">
        <v>244.81</v>
      </c>
      <c r="G206" s="223">
        <v>316.725663716814</v>
      </c>
      <c r="H206" s="224">
        <v>0.227059793238334</v>
      </c>
      <c r="I206" s="240" t="e">
        <f>VLOOKUP(C206,'产能分析表9月 '!D:F,3,0)</f>
        <v>#N/A</v>
      </c>
      <c r="J206" s="241" t="e">
        <f t="shared" si="3"/>
        <v>#N/A</v>
      </c>
    </row>
    <row r="207" s="205" customFormat="1" ht="20" customHeight="1" spans="1:10">
      <c r="A207" s="106">
        <v>204</v>
      </c>
      <c r="B207" s="22" t="s">
        <v>935</v>
      </c>
      <c r="C207" s="236" t="s">
        <v>936</v>
      </c>
      <c r="D207" s="22" t="s">
        <v>937</v>
      </c>
      <c r="E207" s="221" t="s">
        <v>897</v>
      </c>
      <c r="F207" s="222">
        <v>234.25</v>
      </c>
      <c r="G207" s="223">
        <v>220</v>
      </c>
      <c r="H207" s="224">
        <v>-0.0647727272727272</v>
      </c>
      <c r="I207" s="240" t="e">
        <f>VLOOKUP(C207,'产能分析表9月 '!D:F,3,0)</f>
        <v>#N/A</v>
      </c>
      <c r="J207" s="241" t="e">
        <f t="shared" si="3"/>
        <v>#N/A</v>
      </c>
    </row>
    <row r="208" s="205" customFormat="1" ht="20" customHeight="1" spans="1:10">
      <c r="A208" s="106">
        <v>205</v>
      </c>
      <c r="B208" s="22" t="s">
        <v>938</v>
      </c>
      <c r="C208" s="236" t="s">
        <v>939</v>
      </c>
      <c r="D208" s="22" t="s">
        <v>940</v>
      </c>
      <c r="E208" s="221" t="s">
        <v>897</v>
      </c>
      <c r="F208" s="222">
        <v>280.27</v>
      </c>
      <c r="G208" s="223">
        <v>265.575221238938</v>
      </c>
      <c r="H208" s="224">
        <v>-0.0553318893702099</v>
      </c>
      <c r="I208" s="240" t="e">
        <f>VLOOKUP(C208,'产能分析表9月 '!D:F,3,0)</f>
        <v>#N/A</v>
      </c>
      <c r="J208" s="241" t="e">
        <f t="shared" si="3"/>
        <v>#N/A</v>
      </c>
    </row>
    <row r="209" s="205" customFormat="1" ht="20" customHeight="1" spans="1:10">
      <c r="A209" s="106">
        <v>206</v>
      </c>
      <c r="B209" s="22" t="s">
        <v>941</v>
      </c>
      <c r="C209" s="236" t="s">
        <v>942</v>
      </c>
      <c r="D209" s="22" t="s">
        <v>943</v>
      </c>
      <c r="E209" s="221" t="s">
        <v>897</v>
      </c>
      <c r="F209" s="222">
        <v>269.6</v>
      </c>
      <c r="G209" s="223">
        <v>348.407079646018</v>
      </c>
      <c r="H209" s="224">
        <v>0.226192532385066</v>
      </c>
      <c r="I209" s="240" t="e">
        <f>VLOOKUP(C209,'产能分析表9月 '!D:F,3,0)</f>
        <v>#N/A</v>
      </c>
      <c r="J209" s="241" t="e">
        <f t="shared" si="3"/>
        <v>#N/A</v>
      </c>
    </row>
    <row r="210" s="205" customFormat="1" ht="20" customHeight="1" spans="1:10">
      <c r="A210" s="106">
        <v>207</v>
      </c>
      <c r="B210" s="22" t="s">
        <v>944</v>
      </c>
      <c r="C210" s="236" t="s">
        <v>945</v>
      </c>
      <c r="D210" s="22" t="s">
        <v>946</v>
      </c>
      <c r="E210" s="221" t="s">
        <v>897</v>
      </c>
      <c r="F210" s="222">
        <v>263.27</v>
      </c>
      <c r="G210" s="223">
        <v>345.840707964602</v>
      </c>
      <c r="H210" s="224">
        <v>0.238753582395088</v>
      </c>
      <c r="I210" s="240" t="e">
        <f>VLOOKUP(C210,'产能分析表9月 '!D:F,3,0)</f>
        <v>#N/A</v>
      </c>
      <c r="J210" s="241" t="e">
        <f t="shared" si="3"/>
        <v>#N/A</v>
      </c>
    </row>
    <row r="211" s="205" customFormat="1" ht="20" customHeight="1" spans="1:10">
      <c r="A211" s="106">
        <v>208</v>
      </c>
      <c r="B211" s="22" t="s">
        <v>947</v>
      </c>
      <c r="C211" s="236" t="s">
        <v>948</v>
      </c>
      <c r="D211" s="22" t="s">
        <v>949</v>
      </c>
      <c r="E211" s="221" t="s">
        <v>897</v>
      </c>
      <c r="F211" s="222">
        <v>281.35</v>
      </c>
      <c r="G211" s="223">
        <v>310.530973451327</v>
      </c>
      <c r="H211" s="224">
        <v>0.093971216870902</v>
      </c>
      <c r="I211" s="240" t="e">
        <f>VLOOKUP(C211,'产能分析表9月 '!D:F,3,0)</f>
        <v>#N/A</v>
      </c>
      <c r="J211" s="241" t="e">
        <f t="shared" si="3"/>
        <v>#N/A</v>
      </c>
    </row>
    <row r="212" s="205" customFormat="1" ht="20" customHeight="1" spans="1:10">
      <c r="A212" s="106">
        <v>209</v>
      </c>
      <c r="B212" s="22" t="s">
        <v>950</v>
      </c>
      <c r="C212" s="236" t="s">
        <v>951</v>
      </c>
      <c r="D212" s="22" t="s">
        <v>952</v>
      </c>
      <c r="E212" s="221" t="s">
        <v>897</v>
      </c>
      <c r="F212" s="222">
        <v>269.6</v>
      </c>
      <c r="G212" s="223">
        <v>359.911504424779</v>
      </c>
      <c r="H212" s="224">
        <v>0.250926973198919</v>
      </c>
      <c r="I212" s="240" t="e">
        <f>VLOOKUP(C212,'产能分析表9月 '!D:F,3,0)</f>
        <v>#N/A</v>
      </c>
      <c r="J212" s="241" t="e">
        <f t="shared" si="3"/>
        <v>#N/A</v>
      </c>
    </row>
    <row r="213" s="205" customFormat="1" ht="20" customHeight="1" spans="1:10">
      <c r="A213" s="106">
        <v>210</v>
      </c>
      <c r="B213" s="22" t="s">
        <v>953</v>
      </c>
      <c r="C213" s="236" t="s">
        <v>954</v>
      </c>
      <c r="D213" s="22" t="s">
        <v>955</v>
      </c>
      <c r="E213" s="221" t="s">
        <v>897</v>
      </c>
      <c r="F213" s="222">
        <v>282.55</v>
      </c>
      <c r="G213" s="223">
        <v>354.601769911504</v>
      </c>
      <c r="H213" s="224">
        <v>0.203190666333915</v>
      </c>
      <c r="I213" s="240" t="e">
        <f>VLOOKUP(C213,'产能分析表9月 '!D:F,3,0)</f>
        <v>#N/A</v>
      </c>
      <c r="J213" s="241" t="e">
        <f t="shared" si="3"/>
        <v>#N/A</v>
      </c>
    </row>
    <row r="214" s="205" customFormat="1" ht="20" customHeight="1" spans="1:10">
      <c r="A214" s="106">
        <v>211</v>
      </c>
      <c r="B214" s="22" t="s">
        <v>938</v>
      </c>
      <c r="C214" s="236" t="s">
        <v>956</v>
      </c>
      <c r="D214" s="22" t="s">
        <v>957</v>
      </c>
      <c r="E214" s="221" t="s">
        <v>897</v>
      </c>
      <c r="F214" s="222">
        <v>278.98</v>
      </c>
      <c r="G214" s="223">
        <v>251.504424778761</v>
      </c>
      <c r="H214" s="224">
        <v>-0.109244897959184</v>
      </c>
      <c r="I214" s="240" t="e">
        <f>VLOOKUP(C214,'产能分析表9月 '!D:F,3,0)</f>
        <v>#N/A</v>
      </c>
      <c r="J214" s="241" t="e">
        <f t="shared" si="3"/>
        <v>#N/A</v>
      </c>
    </row>
    <row r="215" s="205" customFormat="1" ht="20" customHeight="1" spans="1:10">
      <c r="A215" s="106">
        <v>212</v>
      </c>
      <c r="B215" s="22" t="s">
        <v>958</v>
      </c>
      <c r="C215" s="236" t="s">
        <v>959</v>
      </c>
      <c r="D215" s="22" t="s">
        <v>960</v>
      </c>
      <c r="E215" s="221" t="s">
        <v>897</v>
      </c>
      <c r="F215" s="222">
        <v>280.67</v>
      </c>
      <c r="G215" s="223">
        <v>251.504424778761</v>
      </c>
      <c r="H215" s="224">
        <v>-0.115964461646727</v>
      </c>
      <c r="I215" s="240" t="e">
        <f>VLOOKUP(C215,'产能分析表9月 '!D:F,3,0)</f>
        <v>#N/A</v>
      </c>
      <c r="J215" s="241" t="e">
        <f t="shared" si="3"/>
        <v>#N/A</v>
      </c>
    </row>
    <row r="216" s="205" customFormat="1" ht="20" customHeight="1" spans="1:10">
      <c r="A216" s="106">
        <v>213</v>
      </c>
      <c r="B216" s="22" t="s">
        <v>961</v>
      </c>
      <c r="C216" s="236" t="s">
        <v>962</v>
      </c>
      <c r="D216" s="22" t="s">
        <v>963</v>
      </c>
      <c r="E216" s="221" t="s">
        <v>897</v>
      </c>
      <c r="F216" s="222">
        <v>173.03</v>
      </c>
      <c r="G216" s="223">
        <v>244.247787610619</v>
      </c>
      <c r="H216" s="224">
        <v>0.291580072463767</v>
      </c>
      <c r="I216" s="240" t="e">
        <f>VLOOKUP(C216,'产能分析表9月 '!D:F,3,0)</f>
        <v>#N/A</v>
      </c>
      <c r="J216" s="241" t="e">
        <f t="shared" si="3"/>
        <v>#N/A</v>
      </c>
    </row>
    <row r="217" s="205" customFormat="1" ht="20" customHeight="1" spans="1:10">
      <c r="A217" s="106">
        <v>214</v>
      </c>
      <c r="B217" s="22" t="s">
        <v>964</v>
      </c>
      <c r="C217" s="236" t="s">
        <v>965</v>
      </c>
      <c r="D217" s="22" t="s">
        <v>966</v>
      </c>
      <c r="E217" s="221" t="s">
        <v>897</v>
      </c>
      <c r="F217" s="222">
        <v>160.3</v>
      </c>
      <c r="G217" s="223">
        <v>335.929203539823</v>
      </c>
      <c r="H217" s="224">
        <v>0.52281612223393</v>
      </c>
      <c r="I217" s="240" t="e">
        <f>VLOOKUP(C217,'产能分析表9月 '!D:F,3,0)</f>
        <v>#N/A</v>
      </c>
      <c r="J217" s="241" t="e">
        <f t="shared" si="3"/>
        <v>#N/A</v>
      </c>
    </row>
    <row r="218" s="205" customFormat="1" ht="20" customHeight="1" spans="1:10">
      <c r="A218" s="106">
        <v>215</v>
      </c>
      <c r="B218" s="22" t="s">
        <v>967</v>
      </c>
      <c r="C218" s="236" t="s">
        <v>238</v>
      </c>
      <c r="D218" s="22" t="s">
        <v>239</v>
      </c>
      <c r="E218" s="221" t="s">
        <v>897</v>
      </c>
      <c r="F218" s="222">
        <v>275.79</v>
      </c>
      <c r="G218" s="223">
        <v>298.761061946903</v>
      </c>
      <c r="H218" s="224">
        <v>0.0768877369668256</v>
      </c>
      <c r="I218" s="240">
        <f>VLOOKUP(C218,'产能分析表9月 '!D:F,3,0)</f>
        <v>0</v>
      </c>
      <c r="J218" s="241">
        <f t="shared" si="3"/>
        <v>0</v>
      </c>
    </row>
    <row r="219" s="205" customFormat="1" ht="20" customHeight="1" spans="1:10">
      <c r="A219" s="106">
        <v>216</v>
      </c>
      <c r="B219" s="22" t="s">
        <v>968</v>
      </c>
      <c r="C219" s="236" t="s">
        <v>969</v>
      </c>
      <c r="D219" s="22" t="s">
        <v>970</v>
      </c>
      <c r="E219" s="221" t="s">
        <v>897</v>
      </c>
      <c r="F219" s="222">
        <v>276.79</v>
      </c>
      <c r="G219" s="223">
        <v>335.044247787611</v>
      </c>
      <c r="H219" s="224">
        <v>0.173870311674592</v>
      </c>
      <c r="I219" s="240" t="e">
        <f>VLOOKUP(C219,'产能分析表9月 '!D:F,3,0)</f>
        <v>#N/A</v>
      </c>
      <c r="J219" s="241" t="e">
        <f t="shared" si="3"/>
        <v>#N/A</v>
      </c>
    </row>
    <row r="220" s="205" customFormat="1" ht="20" customHeight="1" spans="1:10">
      <c r="A220" s="106">
        <v>217</v>
      </c>
      <c r="B220" s="22" t="s">
        <v>971</v>
      </c>
      <c r="C220" s="236" t="s">
        <v>972</v>
      </c>
      <c r="D220" s="22" t="s">
        <v>973</v>
      </c>
      <c r="E220" s="221" t="s">
        <v>897</v>
      </c>
      <c r="F220" s="222">
        <v>273.63</v>
      </c>
      <c r="G220" s="223">
        <v>289.646017699115</v>
      </c>
      <c r="H220" s="224">
        <v>0.0552951420714943</v>
      </c>
      <c r="I220" s="240" t="e">
        <f>VLOOKUP(C220,'产能分析表9月 '!D:F,3,0)</f>
        <v>#N/A</v>
      </c>
      <c r="J220" s="241" t="e">
        <f t="shared" si="3"/>
        <v>#N/A</v>
      </c>
    </row>
    <row r="221" s="205" customFormat="1" ht="20" customHeight="1" spans="1:10">
      <c r="A221" s="106">
        <v>218</v>
      </c>
      <c r="B221" s="22" t="s">
        <v>974</v>
      </c>
      <c r="C221" s="236" t="s">
        <v>975</v>
      </c>
      <c r="D221" s="22" t="s">
        <v>976</v>
      </c>
      <c r="E221" s="221" t="s">
        <v>897</v>
      </c>
      <c r="F221" s="222">
        <v>196.16</v>
      </c>
      <c r="G221" s="223">
        <v>217.256637168142</v>
      </c>
      <c r="H221" s="224">
        <v>0.0971046843177206</v>
      </c>
      <c r="I221" s="240" t="e">
        <f>VLOOKUP(C221,'产能分析表9月 '!D:F,3,0)</f>
        <v>#N/A</v>
      </c>
      <c r="J221" s="241" t="e">
        <f t="shared" si="3"/>
        <v>#N/A</v>
      </c>
    </row>
    <row r="222" s="205" customFormat="1" ht="20" customHeight="1" spans="1:10">
      <c r="A222" s="106">
        <v>219</v>
      </c>
      <c r="B222" s="22" t="s">
        <v>977</v>
      </c>
      <c r="C222" s="236" t="s">
        <v>978</v>
      </c>
      <c r="D222" s="22" t="s">
        <v>979</v>
      </c>
      <c r="E222" s="221" t="s">
        <v>897</v>
      </c>
      <c r="F222" s="222">
        <v>136.78</v>
      </c>
      <c r="G222" s="223">
        <v>142.743362831858</v>
      </c>
      <c r="H222" s="224">
        <v>0.0417768133911939</v>
      </c>
      <c r="I222" s="240" t="e">
        <f>VLOOKUP(C222,'产能分析表9月 '!D:F,3,0)</f>
        <v>#N/A</v>
      </c>
      <c r="J222" s="241" t="e">
        <f t="shared" si="3"/>
        <v>#N/A</v>
      </c>
    </row>
    <row r="223" s="205" customFormat="1" ht="20" customHeight="1" spans="1:10">
      <c r="A223" s="106">
        <v>220</v>
      </c>
      <c r="B223" s="22" t="s">
        <v>980</v>
      </c>
      <c r="C223" s="236" t="s">
        <v>981</v>
      </c>
      <c r="D223" s="22" t="s">
        <v>982</v>
      </c>
      <c r="E223" s="221" t="s">
        <v>897</v>
      </c>
      <c r="F223" s="222">
        <v>129.05</v>
      </c>
      <c r="G223" s="223">
        <v>110.796460176991</v>
      </c>
      <c r="H223" s="224">
        <v>-0.164748402555912</v>
      </c>
      <c r="I223" s="240" t="e">
        <f>VLOOKUP(C223,'产能分析表9月 '!D:F,3,0)</f>
        <v>#N/A</v>
      </c>
      <c r="J223" s="241" t="e">
        <f t="shared" si="3"/>
        <v>#N/A</v>
      </c>
    </row>
    <row r="224" s="205" customFormat="1" ht="20" customHeight="1" spans="1:10">
      <c r="A224" s="106">
        <v>221</v>
      </c>
      <c r="B224" s="22" t="s">
        <v>983</v>
      </c>
      <c r="C224" s="236" t="s">
        <v>984</v>
      </c>
      <c r="D224" s="22" t="s">
        <v>985</v>
      </c>
      <c r="E224" s="221" t="s">
        <v>897</v>
      </c>
      <c r="F224" s="222">
        <v>94.9</v>
      </c>
      <c r="G224" s="223">
        <v>135.309734513274</v>
      </c>
      <c r="H224" s="224">
        <v>0.298646173969913</v>
      </c>
      <c r="I224" s="240" t="e">
        <f>VLOOKUP(C224,'产能分析表9月 '!D:F,3,0)</f>
        <v>#N/A</v>
      </c>
      <c r="J224" s="241" t="e">
        <f t="shared" si="3"/>
        <v>#N/A</v>
      </c>
    </row>
    <row r="225" s="205" customFormat="1" ht="20" customHeight="1" spans="1:10">
      <c r="A225" s="106">
        <v>222</v>
      </c>
      <c r="B225" s="22" t="s">
        <v>986</v>
      </c>
      <c r="C225" s="236" t="s">
        <v>987</v>
      </c>
      <c r="D225" s="22" t="s">
        <v>988</v>
      </c>
      <c r="E225" s="221" t="s">
        <v>897</v>
      </c>
      <c r="F225" s="222">
        <v>56</v>
      </c>
      <c r="G225" s="223">
        <v>67.6725663716814</v>
      </c>
      <c r="H225" s="224">
        <v>0.172485942199555</v>
      </c>
      <c r="I225" s="240" t="e">
        <f>VLOOKUP(C225,'产能分析表9月 '!D:F,3,0)</f>
        <v>#N/A</v>
      </c>
      <c r="J225" s="241" t="e">
        <f t="shared" si="3"/>
        <v>#N/A</v>
      </c>
    </row>
    <row r="226" s="205" customFormat="1" ht="20" customHeight="1" spans="1:10">
      <c r="A226" s="106">
        <v>223</v>
      </c>
      <c r="B226" s="22" t="s">
        <v>989</v>
      </c>
      <c r="C226" s="236" t="s">
        <v>990</v>
      </c>
      <c r="D226" s="22" t="s">
        <v>991</v>
      </c>
      <c r="E226" s="221" t="s">
        <v>897</v>
      </c>
      <c r="F226" s="222">
        <v>297.43</v>
      </c>
      <c r="G226" s="223">
        <v>326.81</v>
      </c>
      <c r="H226" s="224">
        <v>0.0898993298858664</v>
      </c>
      <c r="I226" s="240" t="e">
        <f>VLOOKUP(C226,'产能分析表9月 '!D:F,3,0)</f>
        <v>#N/A</v>
      </c>
      <c r="J226" s="241" t="e">
        <f t="shared" si="3"/>
        <v>#N/A</v>
      </c>
    </row>
    <row r="227" s="205" customFormat="1" ht="20" customHeight="1" spans="1:10">
      <c r="A227" s="106">
        <v>224</v>
      </c>
      <c r="B227" s="22" t="s">
        <v>992</v>
      </c>
      <c r="C227" s="236" t="s">
        <v>993</v>
      </c>
      <c r="D227" s="22" t="s">
        <v>994</v>
      </c>
      <c r="E227" s="221" t="s">
        <v>897</v>
      </c>
      <c r="F227" s="222">
        <v>295.36</v>
      </c>
      <c r="G227" s="223">
        <v>313.805309734513</v>
      </c>
      <c r="H227" s="224">
        <v>0.0587794698251545</v>
      </c>
      <c r="I227" s="240" t="e">
        <f>VLOOKUP(C227,'产能分析表9月 '!D:F,3,0)</f>
        <v>#N/A</v>
      </c>
      <c r="J227" s="241" t="e">
        <f t="shared" si="3"/>
        <v>#N/A</v>
      </c>
    </row>
    <row r="228" s="205" customFormat="1" ht="20" customHeight="1" spans="1:10">
      <c r="A228" s="106">
        <v>225</v>
      </c>
      <c r="B228" s="22" t="s">
        <v>983</v>
      </c>
      <c r="C228" s="236" t="s">
        <v>995</v>
      </c>
      <c r="D228" s="22" t="s">
        <v>996</v>
      </c>
      <c r="E228" s="221" t="s">
        <v>897</v>
      </c>
      <c r="F228" s="222">
        <v>107.2</v>
      </c>
      <c r="G228" s="223">
        <v>96.4601769911504</v>
      </c>
      <c r="H228" s="224">
        <v>-0.111339449541285</v>
      </c>
      <c r="I228" s="240" t="e">
        <f>VLOOKUP(C228,'产能分析表9月 '!D:F,3,0)</f>
        <v>#N/A</v>
      </c>
      <c r="J228" s="241" t="e">
        <f t="shared" si="3"/>
        <v>#N/A</v>
      </c>
    </row>
    <row r="229" s="205" customFormat="1" ht="20" customHeight="1" spans="1:10">
      <c r="A229" s="106">
        <v>226</v>
      </c>
      <c r="B229" s="22" t="s">
        <v>997</v>
      </c>
      <c r="C229" s="236" t="s">
        <v>998</v>
      </c>
      <c r="D229" s="22" t="s">
        <v>999</v>
      </c>
      <c r="E229" s="221" t="s">
        <v>897</v>
      </c>
      <c r="F229" s="222">
        <v>285.45</v>
      </c>
      <c r="G229" s="223">
        <v>332.920353982301</v>
      </c>
      <c r="H229" s="224">
        <v>0.142587719298246</v>
      </c>
      <c r="I229" s="240" t="e">
        <f>VLOOKUP(C229,'产能分析表9月 '!D:F,3,0)</f>
        <v>#N/A</v>
      </c>
      <c r="J229" s="241" t="e">
        <f t="shared" si="3"/>
        <v>#N/A</v>
      </c>
    </row>
    <row r="230" s="205" customFormat="1" ht="20" customHeight="1" spans="1:10">
      <c r="A230" s="106">
        <v>227</v>
      </c>
      <c r="B230" s="22" t="s">
        <v>1000</v>
      </c>
      <c r="C230" s="236" t="s">
        <v>1001</v>
      </c>
      <c r="D230" s="22" t="s">
        <v>1002</v>
      </c>
      <c r="E230" s="221" t="s">
        <v>897</v>
      </c>
      <c r="F230" s="222">
        <v>110.08</v>
      </c>
      <c r="G230" s="223">
        <v>112.389380530973</v>
      </c>
      <c r="H230" s="224">
        <v>0.0205480314960591</v>
      </c>
      <c r="I230" s="240" t="e">
        <f>VLOOKUP(C230,'产能分析表9月 '!D:F,3,0)</f>
        <v>#N/A</v>
      </c>
      <c r="J230" s="241" t="e">
        <f t="shared" si="3"/>
        <v>#N/A</v>
      </c>
    </row>
    <row r="231" s="205" customFormat="1" ht="20" customHeight="1" spans="1:10">
      <c r="A231" s="106">
        <v>228</v>
      </c>
      <c r="B231" s="22" t="s">
        <v>1003</v>
      </c>
      <c r="C231" s="236" t="s">
        <v>921</v>
      </c>
      <c r="D231" s="22" t="s">
        <v>1004</v>
      </c>
      <c r="E231" s="221" t="s">
        <v>897</v>
      </c>
      <c r="F231" s="222">
        <v>158.04</v>
      </c>
      <c r="G231" s="223">
        <v>248.141592920354</v>
      </c>
      <c r="H231" s="224">
        <v>0.363105563480742</v>
      </c>
      <c r="I231" s="240" t="e">
        <f>VLOOKUP(C231,'产能分析表9月 '!D:F,3,0)</f>
        <v>#N/A</v>
      </c>
      <c r="J231" s="241" t="e">
        <f t="shared" si="3"/>
        <v>#N/A</v>
      </c>
    </row>
    <row r="232" s="205" customFormat="1" ht="20" customHeight="1" spans="1:10">
      <c r="A232" s="106">
        <v>229</v>
      </c>
      <c r="B232" s="22" t="s">
        <v>1005</v>
      </c>
      <c r="C232" s="236" t="s">
        <v>921</v>
      </c>
      <c r="D232" s="22" t="s">
        <v>1006</v>
      </c>
      <c r="E232" s="221" t="s">
        <v>897</v>
      </c>
      <c r="F232" s="222">
        <v>47.69</v>
      </c>
      <c r="G232" s="223">
        <v>248.141592920354</v>
      </c>
      <c r="H232" s="224">
        <v>0.807811340941512</v>
      </c>
      <c r="I232" s="240" t="e">
        <f>VLOOKUP(C232,'产能分析表9月 '!D:F,3,0)</f>
        <v>#N/A</v>
      </c>
      <c r="J232" s="241" t="e">
        <f t="shared" si="3"/>
        <v>#N/A</v>
      </c>
    </row>
    <row r="233" s="205" customFormat="1" ht="20" customHeight="1" spans="1:10">
      <c r="A233" s="106">
        <v>230</v>
      </c>
      <c r="B233" s="22" t="s">
        <v>1007</v>
      </c>
      <c r="C233" s="236" t="s">
        <v>1008</v>
      </c>
      <c r="D233" s="22" t="s">
        <v>1009</v>
      </c>
      <c r="E233" s="221" t="s">
        <v>897</v>
      </c>
      <c r="F233" s="222">
        <v>21.86</v>
      </c>
      <c r="G233" s="251">
        <v>52.46</v>
      </c>
      <c r="H233" s="224">
        <v>0.583301563095692</v>
      </c>
      <c r="I233" s="240" t="e">
        <f>VLOOKUP(C233,'产能分析表9月 '!D:F,3,0)</f>
        <v>#N/A</v>
      </c>
      <c r="J233" s="241" t="e">
        <f t="shared" si="3"/>
        <v>#N/A</v>
      </c>
    </row>
    <row r="234" s="205" customFormat="1" ht="20" customHeight="1" spans="1:10">
      <c r="A234" s="106">
        <v>231</v>
      </c>
      <c r="B234" s="22" t="s">
        <v>1010</v>
      </c>
      <c r="C234" s="236" t="s">
        <v>924</v>
      </c>
      <c r="D234" s="22" t="s">
        <v>1011</v>
      </c>
      <c r="E234" s="221" t="s">
        <v>897</v>
      </c>
      <c r="F234" s="222">
        <v>146.11</v>
      </c>
      <c r="G234" s="231">
        <v>326.46017699115</v>
      </c>
      <c r="H234" s="232">
        <v>0.389358904852263</v>
      </c>
      <c r="I234" s="240" t="e">
        <f>VLOOKUP(C234,'产能分析表9月 '!D:F,3,0)</f>
        <v>#N/A</v>
      </c>
      <c r="J234" s="241" t="e">
        <f t="shared" si="3"/>
        <v>#N/A</v>
      </c>
    </row>
    <row r="235" s="205" customFormat="1" ht="20" customHeight="1" spans="1:10">
      <c r="A235" s="106">
        <v>232</v>
      </c>
      <c r="B235" s="22" t="s">
        <v>1012</v>
      </c>
      <c r="C235" s="236" t="s">
        <v>924</v>
      </c>
      <c r="D235" s="22" t="s">
        <v>1013</v>
      </c>
      <c r="E235" s="221" t="s">
        <v>897</v>
      </c>
      <c r="F235" s="222">
        <v>53.24</v>
      </c>
      <c r="G235" s="234"/>
      <c r="H235" s="232" t="e">
        <v>#DIV/0!</v>
      </c>
      <c r="I235" s="240" t="e">
        <f>VLOOKUP(C235,'产能分析表9月 '!D:F,3,0)</f>
        <v>#N/A</v>
      </c>
      <c r="J235" s="241" t="e">
        <f t="shared" si="3"/>
        <v>#N/A</v>
      </c>
    </row>
    <row r="236" s="205" customFormat="1" ht="20" customHeight="1" spans="1:10">
      <c r="A236" s="106">
        <v>233</v>
      </c>
      <c r="B236" s="22" t="s">
        <v>1014</v>
      </c>
      <c r="C236" s="236" t="s">
        <v>933</v>
      </c>
      <c r="D236" s="22" t="s">
        <v>1015</v>
      </c>
      <c r="E236" s="221" t="s">
        <v>897</v>
      </c>
      <c r="F236" s="222">
        <v>145.85</v>
      </c>
      <c r="G236" s="231">
        <v>316.725663716814</v>
      </c>
      <c r="H236" s="232">
        <v>0.371411846884604</v>
      </c>
      <c r="I236" s="240" t="e">
        <f>VLOOKUP(C236,'产能分析表9月 '!D:F,3,0)</f>
        <v>#N/A</v>
      </c>
      <c r="J236" s="241" t="e">
        <f t="shared" si="3"/>
        <v>#N/A</v>
      </c>
    </row>
    <row r="237" s="205" customFormat="1" ht="20" customHeight="1" spans="1:10">
      <c r="A237" s="106">
        <v>234</v>
      </c>
      <c r="B237" s="22" t="s">
        <v>1016</v>
      </c>
      <c r="C237" s="236" t="s">
        <v>933</v>
      </c>
      <c r="D237" s="22" t="s">
        <v>1017</v>
      </c>
      <c r="E237" s="221" t="s">
        <v>897</v>
      </c>
      <c r="F237" s="222">
        <v>53.24</v>
      </c>
      <c r="G237" s="234"/>
      <c r="H237" s="232" t="e">
        <v>#DIV/0!</v>
      </c>
      <c r="I237" s="240" t="e">
        <f>VLOOKUP(C237,'产能分析表9月 '!D:F,3,0)</f>
        <v>#N/A</v>
      </c>
      <c r="J237" s="241" t="e">
        <f t="shared" si="3"/>
        <v>#N/A</v>
      </c>
    </row>
    <row r="238" s="205" customFormat="1" ht="20" customHeight="1" spans="1:10">
      <c r="A238" s="106">
        <v>235</v>
      </c>
      <c r="B238" s="22" t="s">
        <v>1018</v>
      </c>
      <c r="C238" s="236" t="s">
        <v>948</v>
      </c>
      <c r="D238" s="22" t="s">
        <v>1019</v>
      </c>
      <c r="E238" s="221" t="s">
        <v>897</v>
      </c>
      <c r="F238" s="222">
        <v>74.95</v>
      </c>
      <c r="G238" s="231">
        <v>310.530973451327</v>
      </c>
      <c r="H238" s="232">
        <v>0.241975776574522</v>
      </c>
      <c r="I238" s="240" t="e">
        <f>VLOOKUP(C238,'产能分析表9月 '!D:F,3,0)</f>
        <v>#N/A</v>
      </c>
      <c r="J238" s="241" t="e">
        <f t="shared" si="3"/>
        <v>#N/A</v>
      </c>
    </row>
    <row r="239" s="205" customFormat="1" ht="20" customHeight="1" spans="1:10">
      <c r="A239" s="106">
        <v>236</v>
      </c>
      <c r="B239" s="22" t="s">
        <v>1020</v>
      </c>
      <c r="C239" s="236" t="s">
        <v>948</v>
      </c>
      <c r="D239" s="22" t="s">
        <v>1021</v>
      </c>
      <c r="E239" s="221" t="s">
        <v>897</v>
      </c>
      <c r="F239" s="222">
        <v>78.5</v>
      </c>
      <c r="G239" s="233"/>
      <c r="H239" s="232" t="e">
        <v>#DIV/0!</v>
      </c>
      <c r="I239" s="240" t="e">
        <f>VLOOKUP(C239,'产能分析表9月 '!D:F,3,0)</f>
        <v>#N/A</v>
      </c>
      <c r="J239" s="241" t="e">
        <f t="shared" si="3"/>
        <v>#N/A</v>
      </c>
    </row>
    <row r="240" s="205" customFormat="1" ht="20" customHeight="1" spans="1:10">
      <c r="A240" s="106">
        <v>237</v>
      </c>
      <c r="B240" s="22" t="s">
        <v>1022</v>
      </c>
      <c r="C240" s="236" t="s">
        <v>948</v>
      </c>
      <c r="D240" s="22" t="s">
        <v>1023</v>
      </c>
      <c r="E240" s="221" t="s">
        <v>897</v>
      </c>
      <c r="F240" s="222">
        <v>81.94</v>
      </c>
      <c r="G240" s="234"/>
      <c r="H240" s="232" t="e">
        <v>#DIV/0!</v>
      </c>
      <c r="I240" s="240" t="e">
        <f>VLOOKUP(C240,'产能分析表9月 '!D:F,3,0)</f>
        <v>#N/A</v>
      </c>
      <c r="J240" s="241" t="e">
        <f t="shared" si="3"/>
        <v>#N/A</v>
      </c>
    </row>
    <row r="241" s="205" customFormat="1" ht="20" customHeight="1" spans="1:10">
      <c r="A241" s="106">
        <v>238</v>
      </c>
      <c r="B241" s="22" t="s">
        <v>1024</v>
      </c>
      <c r="C241" s="236" t="s">
        <v>962</v>
      </c>
      <c r="D241" s="22" t="s">
        <v>1025</v>
      </c>
      <c r="E241" s="221" t="s">
        <v>897</v>
      </c>
      <c r="F241" s="222">
        <v>94.97</v>
      </c>
      <c r="G241" s="231">
        <v>244.247787610619</v>
      </c>
      <c r="H241" s="232">
        <v>0.304190217391303</v>
      </c>
      <c r="I241" s="240" t="e">
        <f>VLOOKUP(C241,'产能分析表9月 '!D:F,3,0)</f>
        <v>#N/A</v>
      </c>
      <c r="J241" s="241" t="e">
        <f t="shared" si="3"/>
        <v>#N/A</v>
      </c>
    </row>
    <row r="242" s="205" customFormat="1" ht="20" customHeight="1" spans="1:10">
      <c r="A242" s="106">
        <v>239</v>
      </c>
      <c r="B242" s="22" t="s">
        <v>1026</v>
      </c>
      <c r="C242" s="236" t="s">
        <v>962</v>
      </c>
      <c r="D242" s="22" t="s">
        <v>1027</v>
      </c>
      <c r="E242" s="221" t="s">
        <v>897</v>
      </c>
      <c r="F242" s="222">
        <v>74.98</v>
      </c>
      <c r="G242" s="234"/>
      <c r="H242" s="232" t="e">
        <v>#DIV/0!</v>
      </c>
      <c r="I242" s="240" t="e">
        <f>VLOOKUP(C242,'产能分析表9月 '!D:F,3,0)</f>
        <v>#N/A</v>
      </c>
      <c r="J242" s="241" t="e">
        <f t="shared" si="3"/>
        <v>#N/A</v>
      </c>
    </row>
    <row r="243" s="205" customFormat="1" ht="20" customHeight="1" spans="1:10">
      <c r="A243" s="106">
        <v>240</v>
      </c>
      <c r="B243" s="22" t="s">
        <v>1028</v>
      </c>
      <c r="C243" s="236" t="s">
        <v>238</v>
      </c>
      <c r="D243" s="22" t="s">
        <v>1029</v>
      </c>
      <c r="E243" s="221" t="s">
        <v>897</v>
      </c>
      <c r="F243" s="222">
        <v>99.6</v>
      </c>
      <c r="G243" s="231">
        <v>298.761061946903</v>
      </c>
      <c r="H243" s="232">
        <v>0.0839502369668257</v>
      </c>
      <c r="I243" s="240">
        <f>VLOOKUP(C243,'产能分析表9月 '!D:F,3,0)</f>
        <v>0</v>
      </c>
      <c r="J243" s="241">
        <f t="shared" si="3"/>
        <v>0</v>
      </c>
    </row>
    <row r="244" s="205" customFormat="1" ht="20" customHeight="1" spans="1:10">
      <c r="A244" s="106">
        <v>241</v>
      </c>
      <c r="B244" s="22" t="s">
        <v>1030</v>
      </c>
      <c r="C244" s="236" t="s">
        <v>238</v>
      </c>
      <c r="D244" s="22" t="s">
        <v>1031</v>
      </c>
      <c r="E244" s="221" t="s">
        <v>897</v>
      </c>
      <c r="F244" s="222">
        <v>77.07</v>
      </c>
      <c r="G244" s="233"/>
      <c r="H244" s="232" t="e">
        <v>#DIV/0!</v>
      </c>
      <c r="I244" s="240">
        <f>VLOOKUP(C244,'产能分析表9月 '!D:F,3,0)</f>
        <v>0</v>
      </c>
      <c r="J244" s="241">
        <f t="shared" si="3"/>
        <v>0</v>
      </c>
    </row>
    <row r="245" s="205" customFormat="1" ht="20" customHeight="1" spans="1:10">
      <c r="A245" s="106">
        <v>242</v>
      </c>
      <c r="B245" s="22" t="s">
        <v>1032</v>
      </c>
      <c r="C245" s="236" t="s">
        <v>238</v>
      </c>
      <c r="D245" s="22" t="s">
        <v>1033</v>
      </c>
      <c r="E245" s="221" t="s">
        <v>897</v>
      </c>
      <c r="F245" s="222">
        <v>97.01</v>
      </c>
      <c r="G245" s="234"/>
      <c r="H245" s="232" t="e">
        <v>#DIV/0!</v>
      </c>
      <c r="I245" s="240">
        <f>VLOOKUP(C245,'产能分析表9月 '!D:F,3,0)</f>
        <v>0</v>
      </c>
      <c r="J245" s="241">
        <f t="shared" si="3"/>
        <v>0</v>
      </c>
    </row>
    <row r="246" s="205" customFormat="1" ht="20" customHeight="1" spans="1:10">
      <c r="A246" s="106">
        <v>243</v>
      </c>
      <c r="B246" s="22" t="s">
        <v>1034</v>
      </c>
      <c r="C246" s="236" t="s">
        <v>969</v>
      </c>
      <c r="D246" s="22" t="s">
        <v>1035</v>
      </c>
      <c r="E246" s="221" t="s">
        <v>897</v>
      </c>
      <c r="F246" s="222">
        <v>99.56</v>
      </c>
      <c r="G246" s="231">
        <v>335.044247787611</v>
      </c>
      <c r="H246" s="232">
        <v>0.178019017432647</v>
      </c>
      <c r="I246" s="240" t="e">
        <f>VLOOKUP(C246,'产能分析表9月 '!D:F,3,0)</f>
        <v>#N/A</v>
      </c>
      <c r="J246" s="241" t="e">
        <f t="shared" si="3"/>
        <v>#N/A</v>
      </c>
    </row>
    <row r="247" s="205" customFormat="1" ht="20" customHeight="1" spans="1:10">
      <c r="A247" s="106">
        <v>244</v>
      </c>
      <c r="B247" s="22" t="s">
        <v>1036</v>
      </c>
      <c r="C247" s="236" t="s">
        <v>969</v>
      </c>
      <c r="D247" s="22" t="s">
        <v>1037</v>
      </c>
      <c r="E247" s="221" t="s">
        <v>897</v>
      </c>
      <c r="F247" s="222">
        <v>84.39</v>
      </c>
      <c r="G247" s="233"/>
      <c r="H247" s="232" t="e">
        <v>#DIV/0!</v>
      </c>
      <c r="I247" s="240" t="e">
        <f>VLOOKUP(C247,'产能分析表9月 '!D:F,3,0)</f>
        <v>#N/A</v>
      </c>
      <c r="J247" s="241" t="e">
        <f t="shared" si="3"/>
        <v>#N/A</v>
      </c>
    </row>
    <row r="248" s="205" customFormat="1" ht="20" customHeight="1" spans="1:10">
      <c r="A248" s="106">
        <v>245</v>
      </c>
      <c r="B248" s="22" t="s">
        <v>1038</v>
      </c>
      <c r="C248" s="236" t="s">
        <v>969</v>
      </c>
      <c r="D248" s="22" t="s">
        <v>1039</v>
      </c>
      <c r="E248" s="221" t="s">
        <v>897</v>
      </c>
      <c r="F248" s="222">
        <v>91.45</v>
      </c>
      <c r="G248" s="234"/>
      <c r="H248" s="232" t="e">
        <v>#DIV/0!</v>
      </c>
      <c r="I248" s="240" t="e">
        <f>VLOOKUP(C248,'产能分析表9月 '!D:F,3,0)</f>
        <v>#N/A</v>
      </c>
      <c r="J248" s="241" t="e">
        <f t="shared" si="3"/>
        <v>#N/A</v>
      </c>
    </row>
    <row r="249" s="205" customFormat="1" ht="20" customHeight="1" spans="1:10">
      <c r="A249" s="106">
        <v>246</v>
      </c>
      <c r="B249" s="22" t="s">
        <v>1040</v>
      </c>
      <c r="C249" s="236" t="s">
        <v>939</v>
      </c>
      <c r="D249" s="252" t="s">
        <v>1041</v>
      </c>
      <c r="E249" s="253" t="s">
        <v>897</v>
      </c>
      <c r="F249" s="222">
        <v>73.7</v>
      </c>
      <c r="G249" s="231">
        <v>265.575221238938</v>
      </c>
      <c r="H249" s="232">
        <v>-0.0501356214595139</v>
      </c>
      <c r="I249" s="240" t="e">
        <f>VLOOKUP(C249,'产能分析表9月 '!D:F,3,0)</f>
        <v>#N/A</v>
      </c>
      <c r="J249" s="241" t="e">
        <f t="shared" si="3"/>
        <v>#N/A</v>
      </c>
    </row>
    <row r="250" s="205" customFormat="1" ht="20" customHeight="1" spans="1:10">
      <c r="A250" s="106">
        <v>247</v>
      </c>
      <c r="B250" s="22" t="s">
        <v>1042</v>
      </c>
      <c r="C250" s="236" t="s">
        <v>939</v>
      </c>
      <c r="D250" s="22" t="s">
        <v>1043</v>
      </c>
      <c r="E250" s="221" t="s">
        <v>897</v>
      </c>
      <c r="F250" s="222">
        <v>114.21</v>
      </c>
      <c r="G250" s="233"/>
      <c r="H250" s="232" t="e">
        <v>#DIV/0!</v>
      </c>
      <c r="I250" s="240" t="e">
        <f>VLOOKUP(C250,'产能分析表9月 '!D:F,3,0)</f>
        <v>#N/A</v>
      </c>
      <c r="J250" s="241" t="e">
        <f t="shared" si="3"/>
        <v>#N/A</v>
      </c>
    </row>
    <row r="251" s="205" customFormat="1" ht="20" customHeight="1" spans="1:10">
      <c r="A251" s="106">
        <v>248</v>
      </c>
      <c r="B251" s="22" t="s">
        <v>1044</v>
      </c>
      <c r="C251" s="236" t="s">
        <v>939</v>
      </c>
      <c r="D251" s="22" t="s">
        <v>1045</v>
      </c>
      <c r="E251" s="221" t="s">
        <v>897</v>
      </c>
      <c r="F251" s="222">
        <v>90.98</v>
      </c>
      <c r="G251" s="234"/>
      <c r="H251" s="232" t="e">
        <v>#DIV/0!</v>
      </c>
      <c r="I251" s="240" t="e">
        <f>VLOOKUP(C251,'产能分析表9月 '!D:F,3,0)</f>
        <v>#N/A</v>
      </c>
      <c r="J251" s="241" t="e">
        <f t="shared" si="3"/>
        <v>#N/A</v>
      </c>
    </row>
    <row r="252" s="205" customFormat="1" ht="20" customHeight="1" spans="1:10">
      <c r="A252" s="106">
        <v>249</v>
      </c>
      <c r="B252" s="22" t="s">
        <v>1046</v>
      </c>
      <c r="C252" s="236" t="s">
        <v>218</v>
      </c>
      <c r="D252" s="22" t="s">
        <v>1047</v>
      </c>
      <c r="E252" s="221" t="s">
        <v>897</v>
      </c>
      <c r="F252" s="222">
        <v>213.37</v>
      </c>
      <c r="G252" s="231">
        <v>233.097345132743</v>
      </c>
      <c r="H252" s="232">
        <v>-0.113225892179197</v>
      </c>
      <c r="I252" s="240">
        <f>VLOOKUP(C252,'产能分析表9月 '!D:F,3,0)</f>
        <v>1100</v>
      </c>
      <c r="J252" s="241">
        <f t="shared" si="3"/>
        <v>256407.079646017</v>
      </c>
    </row>
    <row r="253" s="205" customFormat="1" ht="20" customHeight="1" spans="1:10">
      <c r="A253" s="106">
        <v>250</v>
      </c>
      <c r="B253" s="22" t="s">
        <v>1048</v>
      </c>
      <c r="C253" s="236" t="s">
        <v>218</v>
      </c>
      <c r="D253" s="22" t="s">
        <v>1049</v>
      </c>
      <c r="E253" s="221" t="s">
        <v>897</v>
      </c>
      <c r="F253" s="222">
        <v>46.12</v>
      </c>
      <c r="G253" s="234"/>
      <c r="H253" s="232" t="e">
        <v>#DIV/0!</v>
      </c>
      <c r="I253" s="240">
        <f>VLOOKUP(C253,'产能分析表9月 '!D:F,3,0)</f>
        <v>1100</v>
      </c>
      <c r="J253" s="241">
        <f t="shared" si="3"/>
        <v>0</v>
      </c>
    </row>
    <row r="254" s="205" customFormat="1" ht="20" customHeight="1" spans="1:10">
      <c r="A254" s="106">
        <v>251</v>
      </c>
      <c r="B254" s="22" t="s">
        <v>1050</v>
      </c>
      <c r="C254" s="236" t="s">
        <v>221</v>
      </c>
      <c r="D254" s="22" t="s">
        <v>1051</v>
      </c>
      <c r="E254" s="221" t="s">
        <v>897</v>
      </c>
      <c r="F254" s="222">
        <v>114.6</v>
      </c>
      <c r="G254" s="231">
        <v>295.132743362832</v>
      </c>
      <c r="H254" s="232">
        <v>0.0526296851574217</v>
      </c>
      <c r="I254" s="240">
        <f>VLOOKUP(C254,'产能分析表9月 '!D:F,3,0)</f>
        <v>450</v>
      </c>
      <c r="J254" s="241">
        <f t="shared" si="3"/>
        <v>132809.734513274</v>
      </c>
    </row>
    <row r="255" s="205" customFormat="1" ht="20" customHeight="1" spans="1:10">
      <c r="A255" s="106">
        <v>252</v>
      </c>
      <c r="B255" s="22" t="s">
        <v>1052</v>
      </c>
      <c r="C255" s="236" t="s">
        <v>221</v>
      </c>
      <c r="D255" s="22" t="s">
        <v>1053</v>
      </c>
      <c r="E255" s="221" t="s">
        <v>897</v>
      </c>
      <c r="F255" s="222">
        <v>78.13</v>
      </c>
      <c r="G255" s="233"/>
      <c r="H255" s="232" t="e">
        <v>#DIV/0!</v>
      </c>
      <c r="I255" s="240">
        <f>VLOOKUP(C255,'产能分析表9月 '!D:F,3,0)</f>
        <v>450</v>
      </c>
      <c r="J255" s="241">
        <f t="shared" si="3"/>
        <v>0</v>
      </c>
    </row>
    <row r="256" s="205" customFormat="1" ht="20" customHeight="1" spans="1:10">
      <c r="A256" s="106">
        <v>253</v>
      </c>
      <c r="B256" s="22" t="s">
        <v>1054</v>
      </c>
      <c r="C256" s="236" t="s">
        <v>221</v>
      </c>
      <c r="D256" s="22" t="s">
        <v>1055</v>
      </c>
      <c r="E256" s="221" t="s">
        <v>897</v>
      </c>
      <c r="F256" s="222">
        <v>86.87</v>
      </c>
      <c r="G256" s="234"/>
      <c r="H256" s="232" t="e">
        <v>#DIV/0!</v>
      </c>
      <c r="I256" s="240">
        <f>VLOOKUP(C256,'产能分析表9月 '!D:F,3,0)</f>
        <v>450</v>
      </c>
      <c r="J256" s="241">
        <f t="shared" si="3"/>
        <v>0</v>
      </c>
    </row>
    <row r="257" s="205" customFormat="1" ht="20" customHeight="1" spans="1:10">
      <c r="A257" s="106">
        <v>254</v>
      </c>
      <c r="B257" s="22" t="s">
        <v>1056</v>
      </c>
      <c r="C257" s="236" t="s">
        <v>224</v>
      </c>
      <c r="D257" s="22" t="s">
        <v>1057</v>
      </c>
      <c r="E257" s="221" t="s">
        <v>897</v>
      </c>
      <c r="F257" s="222">
        <v>114.6</v>
      </c>
      <c r="G257" s="231">
        <v>303.451327433628</v>
      </c>
      <c r="H257" s="232">
        <v>0.0527970253718276</v>
      </c>
      <c r="I257" s="240">
        <f>VLOOKUP(C257,'产能分析表9月 '!D:F,3,0)</f>
        <v>550</v>
      </c>
      <c r="J257" s="241">
        <f t="shared" si="3"/>
        <v>166898.230088495</v>
      </c>
    </row>
    <row r="258" s="205" customFormat="1" ht="20" customHeight="1" spans="1:10">
      <c r="A258" s="106">
        <v>255</v>
      </c>
      <c r="B258" s="22" t="s">
        <v>1058</v>
      </c>
      <c r="C258" s="236" t="s">
        <v>224</v>
      </c>
      <c r="D258" s="22" t="s">
        <v>1059</v>
      </c>
      <c r="E258" s="221" t="s">
        <v>897</v>
      </c>
      <c r="F258" s="222">
        <v>79.27</v>
      </c>
      <c r="G258" s="233"/>
      <c r="H258" s="232" t="e">
        <v>#DIV/0!</v>
      </c>
      <c r="I258" s="240">
        <f>VLOOKUP(C258,'产能分析表9月 '!D:F,3,0)</f>
        <v>550</v>
      </c>
      <c r="J258" s="241">
        <f t="shared" si="3"/>
        <v>0</v>
      </c>
    </row>
    <row r="259" s="205" customFormat="1" ht="20" customHeight="1" spans="1:10">
      <c r="A259" s="106">
        <v>256</v>
      </c>
      <c r="B259" s="22" t="s">
        <v>1060</v>
      </c>
      <c r="C259" s="236" t="s">
        <v>224</v>
      </c>
      <c r="D259" s="22" t="s">
        <v>1061</v>
      </c>
      <c r="E259" s="221" t="s">
        <v>897</v>
      </c>
      <c r="F259" s="222">
        <v>93.56</v>
      </c>
      <c r="G259" s="234"/>
      <c r="H259" s="232" t="e">
        <v>#DIV/0!</v>
      </c>
      <c r="I259" s="240">
        <f>VLOOKUP(C259,'产能分析表9月 '!D:F,3,0)</f>
        <v>550</v>
      </c>
      <c r="J259" s="241">
        <f t="shared" si="3"/>
        <v>0</v>
      </c>
    </row>
    <row r="260" s="205" customFormat="1" ht="20" customHeight="1" spans="1:10">
      <c r="A260" s="106">
        <v>257</v>
      </c>
      <c r="B260" s="22" t="s">
        <v>1062</v>
      </c>
      <c r="C260" s="236" t="s">
        <v>227</v>
      </c>
      <c r="D260" s="22" t="s">
        <v>1063</v>
      </c>
      <c r="E260" s="221" t="s">
        <v>897</v>
      </c>
      <c r="F260" s="222">
        <v>108.85</v>
      </c>
      <c r="G260" s="231">
        <v>243.097345132743</v>
      </c>
      <c r="H260" s="232">
        <v>-0.140983254459412</v>
      </c>
      <c r="I260" s="240">
        <f>VLOOKUP(C260,'产能分析表9月 '!D:F,3,0)</f>
        <v>0</v>
      </c>
      <c r="J260" s="241">
        <f t="shared" si="3"/>
        <v>0</v>
      </c>
    </row>
    <row r="261" s="205" customFormat="1" ht="20" customHeight="1" spans="1:10">
      <c r="A261" s="106">
        <v>258</v>
      </c>
      <c r="B261" s="22" t="s">
        <v>1064</v>
      </c>
      <c r="C261" s="236" t="s">
        <v>227</v>
      </c>
      <c r="D261" s="254" t="s">
        <v>1065</v>
      </c>
      <c r="E261" s="36" t="s">
        <v>897</v>
      </c>
      <c r="F261" s="222">
        <v>72.36</v>
      </c>
      <c r="G261" s="233"/>
      <c r="H261" s="232" t="e">
        <v>#DIV/0!</v>
      </c>
      <c r="I261" s="240">
        <f>VLOOKUP(C261,'产能分析表9月 '!D:F,3,0)</f>
        <v>0</v>
      </c>
      <c r="J261" s="241">
        <f t="shared" si="3"/>
        <v>0</v>
      </c>
    </row>
    <row r="262" s="205" customFormat="1" ht="20" customHeight="1" spans="1:10">
      <c r="A262" s="106">
        <v>259</v>
      </c>
      <c r="B262" s="22" t="s">
        <v>1066</v>
      </c>
      <c r="C262" s="236" t="s">
        <v>227</v>
      </c>
      <c r="D262" s="22" t="s">
        <v>1067</v>
      </c>
      <c r="E262" s="221" t="s">
        <v>897</v>
      </c>
      <c r="F262" s="222">
        <v>96.16</v>
      </c>
      <c r="G262" s="234"/>
      <c r="H262" s="232" t="e">
        <v>#DIV/0!</v>
      </c>
      <c r="I262" s="240">
        <f>VLOOKUP(C262,'产能分析表9月 '!D:F,3,0)</f>
        <v>0</v>
      </c>
      <c r="J262" s="241">
        <f t="shared" ref="J262:J325" si="4">G262*I262</f>
        <v>0</v>
      </c>
    </row>
    <row r="263" s="205" customFormat="1" ht="20" customHeight="1" spans="1:10">
      <c r="A263" s="106">
        <v>260</v>
      </c>
      <c r="B263" s="22" t="s">
        <v>1068</v>
      </c>
      <c r="C263" s="236" t="s">
        <v>954</v>
      </c>
      <c r="D263" s="22" t="s">
        <v>1069</v>
      </c>
      <c r="E263" s="221" t="s">
        <v>897</v>
      </c>
      <c r="F263" s="222">
        <v>72.5</v>
      </c>
      <c r="G263" s="231">
        <v>354.601769911504</v>
      </c>
      <c r="H263" s="232">
        <v>0.33954080359371</v>
      </c>
      <c r="I263" s="240" t="e">
        <f>VLOOKUP(C263,'产能分析表9月 '!D:F,3,0)</f>
        <v>#N/A</v>
      </c>
      <c r="J263" s="241" t="e">
        <f t="shared" si="4"/>
        <v>#N/A</v>
      </c>
    </row>
    <row r="264" s="205" customFormat="1" ht="20" customHeight="1" spans="1:10">
      <c r="A264" s="106">
        <v>261</v>
      </c>
      <c r="B264" s="22" t="s">
        <v>1070</v>
      </c>
      <c r="C264" s="236" t="s">
        <v>954</v>
      </c>
      <c r="D264" s="22" t="s">
        <v>1071</v>
      </c>
      <c r="E264" s="221" t="s">
        <v>897</v>
      </c>
      <c r="F264" s="222">
        <v>82.36</v>
      </c>
      <c r="G264" s="233"/>
      <c r="H264" s="232" t="e">
        <v>#DIV/0!</v>
      </c>
      <c r="I264" s="240" t="e">
        <f>VLOOKUP(C264,'产能分析表9月 '!D:F,3,0)</f>
        <v>#N/A</v>
      </c>
      <c r="J264" s="241" t="e">
        <f t="shared" si="4"/>
        <v>#N/A</v>
      </c>
    </row>
    <row r="265" s="205" customFormat="1" ht="20" customHeight="1" spans="1:10">
      <c r="A265" s="106">
        <v>262</v>
      </c>
      <c r="B265" s="22" t="s">
        <v>1072</v>
      </c>
      <c r="C265" s="236" t="s">
        <v>954</v>
      </c>
      <c r="D265" s="22" t="s">
        <v>1073</v>
      </c>
      <c r="E265" s="221" t="s">
        <v>897</v>
      </c>
      <c r="F265" s="222">
        <v>79.34</v>
      </c>
      <c r="G265" s="234"/>
      <c r="H265" s="232" t="e">
        <v>#DIV/0!</v>
      </c>
      <c r="I265" s="240" t="e">
        <f>VLOOKUP(C265,'产能分析表9月 '!D:F,3,0)</f>
        <v>#N/A</v>
      </c>
      <c r="J265" s="241" t="e">
        <f t="shared" si="4"/>
        <v>#N/A</v>
      </c>
    </row>
    <row r="266" s="205" customFormat="1" ht="20" customHeight="1" spans="1:10">
      <c r="A266" s="106">
        <v>263</v>
      </c>
      <c r="B266" s="22" t="s">
        <v>235</v>
      </c>
      <c r="C266" s="236" t="s">
        <v>1074</v>
      </c>
      <c r="D266" s="22" t="s">
        <v>1075</v>
      </c>
      <c r="E266" s="221" t="s">
        <v>897</v>
      </c>
      <c r="F266" s="222">
        <v>251.24</v>
      </c>
      <c r="G266" s="255">
        <v>298.761061946903</v>
      </c>
      <c r="H266" s="224">
        <v>0.159060426540286</v>
      </c>
      <c r="I266" s="240" t="e">
        <f>VLOOKUP(C266,'产能分析表9月 '!D:F,3,0)</f>
        <v>#N/A</v>
      </c>
      <c r="J266" s="241" t="e">
        <f t="shared" si="4"/>
        <v>#N/A</v>
      </c>
    </row>
    <row r="267" s="205" customFormat="1" ht="20" customHeight="1" spans="1:10">
      <c r="A267" s="106">
        <v>264</v>
      </c>
      <c r="B267" s="22" t="s">
        <v>1076</v>
      </c>
      <c r="C267" s="236" t="s">
        <v>227</v>
      </c>
      <c r="D267" s="22" t="s">
        <v>228</v>
      </c>
      <c r="E267" s="221" t="s">
        <v>897</v>
      </c>
      <c r="F267" s="222">
        <v>283.5</v>
      </c>
      <c r="G267" s="251">
        <v>243.097345132743</v>
      </c>
      <c r="H267" s="224">
        <v>-0.166199490353114</v>
      </c>
      <c r="I267" s="240">
        <f>VLOOKUP(C267,'产能分析表9月 '!D:F,3,0)</f>
        <v>0</v>
      </c>
      <c r="J267" s="241">
        <f t="shared" si="4"/>
        <v>0</v>
      </c>
    </row>
    <row r="268" s="205" customFormat="1" ht="20" customHeight="1" spans="1:10">
      <c r="A268" s="106">
        <v>265</v>
      </c>
      <c r="B268" s="22" t="s">
        <v>1077</v>
      </c>
      <c r="C268" s="236" t="s">
        <v>945</v>
      </c>
      <c r="D268" s="22" t="s">
        <v>1078</v>
      </c>
      <c r="E268" s="221" t="s">
        <v>897</v>
      </c>
      <c r="F268" s="222">
        <v>89.76</v>
      </c>
      <c r="G268" s="231">
        <v>345.840707964602</v>
      </c>
      <c r="H268" s="232">
        <v>0.453765864892528</v>
      </c>
      <c r="I268" s="240" t="e">
        <f>VLOOKUP(C268,'产能分析表9月 '!D:F,3,0)</f>
        <v>#N/A</v>
      </c>
      <c r="J268" s="241" t="e">
        <f t="shared" si="4"/>
        <v>#N/A</v>
      </c>
    </row>
    <row r="269" s="205" customFormat="1" ht="20" customHeight="1" spans="1:10">
      <c r="A269" s="106">
        <v>266</v>
      </c>
      <c r="B269" s="22" t="s">
        <v>1079</v>
      </c>
      <c r="C269" s="236" t="s">
        <v>945</v>
      </c>
      <c r="D269" s="22" t="s">
        <v>1080</v>
      </c>
      <c r="E269" s="221" t="s">
        <v>897</v>
      </c>
      <c r="F269" s="222">
        <v>99.15</v>
      </c>
      <c r="G269" s="234"/>
      <c r="H269" s="232" t="e">
        <v>#DIV/0!</v>
      </c>
      <c r="I269" s="240" t="e">
        <f>VLOOKUP(C269,'产能分析表9月 '!D:F,3,0)</f>
        <v>#N/A</v>
      </c>
      <c r="J269" s="241" t="e">
        <f t="shared" si="4"/>
        <v>#N/A</v>
      </c>
    </row>
    <row r="270" s="205" customFormat="1" ht="20" customHeight="1" spans="1:10">
      <c r="A270" s="106">
        <v>267</v>
      </c>
      <c r="B270" s="22" t="s">
        <v>1081</v>
      </c>
      <c r="C270" s="22" t="s">
        <v>1082</v>
      </c>
      <c r="D270" s="22" t="s">
        <v>1083</v>
      </c>
      <c r="E270" s="221" t="s">
        <v>897</v>
      </c>
      <c r="F270" s="222">
        <v>180.6</v>
      </c>
      <c r="G270" s="235"/>
      <c r="H270" s="224" t="e">
        <v>#DIV/0!</v>
      </c>
      <c r="I270" s="240" t="e">
        <f>VLOOKUP(C270,'产能分析表9月 '!D:F,3,0)</f>
        <v>#N/A</v>
      </c>
      <c r="J270" s="241" t="e">
        <f t="shared" si="4"/>
        <v>#N/A</v>
      </c>
    </row>
    <row r="271" s="205" customFormat="1" ht="20" customHeight="1" spans="1:10">
      <c r="A271" s="106">
        <v>268</v>
      </c>
      <c r="B271" s="22" t="s">
        <v>1084</v>
      </c>
      <c r="C271" s="242" t="s">
        <v>1085</v>
      </c>
      <c r="D271" s="22" t="s">
        <v>1086</v>
      </c>
      <c r="E271" s="221" t="s">
        <v>897</v>
      </c>
      <c r="F271" s="222">
        <v>510.19</v>
      </c>
      <c r="G271" s="223">
        <v>704.42</v>
      </c>
      <c r="H271" s="224">
        <v>0.275730388120723</v>
      </c>
      <c r="I271" s="240" t="e">
        <f>VLOOKUP(C271,'产能分析表9月 '!D:F,3,0)</f>
        <v>#N/A</v>
      </c>
      <c r="J271" s="241" t="e">
        <f t="shared" si="4"/>
        <v>#N/A</v>
      </c>
    </row>
    <row r="272" s="205" customFormat="1" ht="20" customHeight="1" spans="1:10">
      <c r="A272" s="106">
        <v>269</v>
      </c>
      <c r="B272" s="22" t="s">
        <v>1087</v>
      </c>
      <c r="C272" s="236" t="s">
        <v>1088</v>
      </c>
      <c r="D272" s="22" t="s">
        <v>1089</v>
      </c>
      <c r="E272" s="221" t="s">
        <v>897</v>
      </c>
      <c r="F272" s="222">
        <v>0.1</v>
      </c>
      <c r="G272" s="223">
        <v>102.83185840708</v>
      </c>
      <c r="H272" s="224">
        <v>0.999027538726334</v>
      </c>
      <c r="I272" s="240" t="e">
        <f>VLOOKUP(C272,'产能分析表9月 '!D:F,3,0)</f>
        <v>#N/A</v>
      </c>
      <c r="J272" s="241" t="e">
        <f t="shared" si="4"/>
        <v>#N/A</v>
      </c>
    </row>
    <row r="273" s="205" customFormat="1" ht="20" customHeight="1" spans="1:10">
      <c r="A273" s="106">
        <v>270</v>
      </c>
      <c r="B273" s="22" t="s">
        <v>1090</v>
      </c>
      <c r="C273" s="242" t="s">
        <v>1091</v>
      </c>
      <c r="D273" s="22" t="s">
        <v>1092</v>
      </c>
      <c r="E273" s="221" t="s">
        <v>897</v>
      </c>
      <c r="F273" s="222">
        <v>36.49</v>
      </c>
      <c r="G273" s="228"/>
      <c r="H273" s="224" t="e">
        <v>#DIV/0!</v>
      </c>
      <c r="I273" s="240" t="e">
        <f>VLOOKUP(C273,'产能分析表9月 '!D:F,3,0)</f>
        <v>#N/A</v>
      </c>
      <c r="J273" s="241" t="e">
        <f t="shared" si="4"/>
        <v>#N/A</v>
      </c>
    </row>
    <row r="274" s="205" customFormat="1" ht="20" customHeight="1" spans="1:10">
      <c r="A274" s="106">
        <v>271</v>
      </c>
      <c r="B274" s="22" t="s">
        <v>1093</v>
      </c>
      <c r="C274" s="236" t="s">
        <v>236</v>
      </c>
      <c r="D274" s="22" t="s">
        <v>237</v>
      </c>
      <c r="E274" s="221" t="s">
        <v>897</v>
      </c>
      <c r="F274" s="222">
        <v>236.68</v>
      </c>
      <c r="G274" s="223">
        <v>279.734513274336</v>
      </c>
      <c r="H274" s="224">
        <v>0.153912053147737</v>
      </c>
      <c r="I274" s="240">
        <f>VLOOKUP(C274,'产能分析表9月 '!D:F,3,0)</f>
        <v>0</v>
      </c>
      <c r="J274" s="241">
        <f t="shared" si="4"/>
        <v>0</v>
      </c>
    </row>
    <row r="275" s="205" customFormat="1" ht="20" customHeight="1" spans="1:10">
      <c r="A275" s="106">
        <v>272</v>
      </c>
      <c r="B275" s="22" t="s">
        <v>1094</v>
      </c>
      <c r="C275" s="236" t="s">
        <v>1095</v>
      </c>
      <c r="D275" s="22" t="s">
        <v>1096</v>
      </c>
      <c r="E275" s="221" t="s">
        <v>897</v>
      </c>
      <c r="F275" s="222">
        <v>232.44</v>
      </c>
      <c r="G275" s="223">
        <v>321.327433628319</v>
      </c>
      <c r="H275" s="224">
        <v>0.276625722941339</v>
      </c>
      <c r="I275" s="240" t="e">
        <f>VLOOKUP(C275,'产能分析表9月 '!D:F,3,0)</f>
        <v>#N/A</v>
      </c>
      <c r="J275" s="241" t="e">
        <f t="shared" si="4"/>
        <v>#N/A</v>
      </c>
    </row>
    <row r="276" s="205" customFormat="1" ht="20" customHeight="1" spans="1:10">
      <c r="A276" s="106">
        <v>273</v>
      </c>
      <c r="B276" s="22" t="s">
        <v>1097</v>
      </c>
      <c r="C276" s="236" t="s">
        <v>1098</v>
      </c>
      <c r="D276" s="22" t="s">
        <v>1099</v>
      </c>
      <c r="E276" s="221" t="s">
        <v>897</v>
      </c>
      <c r="F276" s="222">
        <v>110.08</v>
      </c>
      <c r="G276" s="223">
        <v>112.389380530973</v>
      </c>
      <c r="H276" s="224">
        <v>0.0205480314960591</v>
      </c>
      <c r="I276" s="240" t="e">
        <f>VLOOKUP(C276,'产能分析表9月 '!D:F,3,0)</f>
        <v>#N/A</v>
      </c>
      <c r="J276" s="241" t="e">
        <f t="shared" si="4"/>
        <v>#N/A</v>
      </c>
    </row>
    <row r="277" s="205" customFormat="1" ht="20" customHeight="1" spans="1:10">
      <c r="A277" s="106">
        <v>274</v>
      </c>
      <c r="B277" s="236" t="s">
        <v>1100</v>
      </c>
      <c r="C277" s="236" t="s">
        <v>1101</v>
      </c>
      <c r="D277" s="22" t="s">
        <v>1102</v>
      </c>
      <c r="E277" s="221" t="s">
        <v>897</v>
      </c>
      <c r="F277" s="222">
        <v>189.89</v>
      </c>
      <c r="G277" s="223">
        <v>216.106194690266</v>
      </c>
      <c r="H277" s="224">
        <v>0.121311629811632</v>
      </c>
      <c r="I277" s="240" t="e">
        <f>VLOOKUP(C277,'产能分析表9月 '!D:F,3,0)</f>
        <v>#N/A</v>
      </c>
      <c r="J277" s="241" t="e">
        <f t="shared" si="4"/>
        <v>#N/A</v>
      </c>
    </row>
    <row r="278" s="205" customFormat="1" ht="20" customHeight="1" spans="1:10">
      <c r="A278" s="106">
        <v>275</v>
      </c>
      <c r="B278" s="22" t="s">
        <v>1103</v>
      </c>
      <c r="C278" s="236" t="s">
        <v>1104</v>
      </c>
      <c r="D278" s="22" t="s">
        <v>1105</v>
      </c>
      <c r="E278" s="221" t="s">
        <v>897</v>
      </c>
      <c r="F278" s="222">
        <v>199.24</v>
      </c>
      <c r="G278" s="223">
        <v>295.398230088496</v>
      </c>
      <c r="H278" s="224">
        <v>0.325520671060516</v>
      </c>
      <c r="I278" s="240" t="e">
        <f>VLOOKUP(C278,'产能分析表9月 '!D:F,3,0)</f>
        <v>#N/A</v>
      </c>
      <c r="J278" s="241" t="e">
        <f t="shared" si="4"/>
        <v>#N/A</v>
      </c>
    </row>
    <row r="279" s="205" customFormat="1" ht="20" customHeight="1" spans="1:10">
      <c r="A279" s="106">
        <v>276</v>
      </c>
      <c r="B279" s="22" t="s">
        <v>1106</v>
      </c>
      <c r="C279" s="22" t="s">
        <v>1107</v>
      </c>
      <c r="D279" s="22" t="s">
        <v>1108</v>
      </c>
      <c r="E279" s="221" t="s">
        <v>499</v>
      </c>
      <c r="F279" s="222">
        <v>529.86</v>
      </c>
      <c r="G279" s="228"/>
      <c r="H279" s="224" t="e">
        <v>#DIV/0!</v>
      </c>
      <c r="I279" s="240" t="e">
        <f>VLOOKUP(C279,'产能分析表9月 '!D:F,3,0)</f>
        <v>#N/A</v>
      </c>
      <c r="J279" s="241" t="e">
        <f t="shared" si="4"/>
        <v>#N/A</v>
      </c>
    </row>
    <row r="280" s="205" customFormat="1" ht="20" customHeight="1" spans="1:10">
      <c r="A280" s="106">
        <v>277</v>
      </c>
      <c r="B280" s="22" t="s">
        <v>1109</v>
      </c>
      <c r="C280" s="22" t="s">
        <v>1110</v>
      </c>
      <c r="D280" s="22" t="s">
        <v>1111</v>
      </c>
      <c r="E280" s="221" t="s">
        <v>499</v>
      </c>
      <c r="F280" s="222">
        <v>534.33</v>
      </c>
      <c r="G280" s="228"/>
      <c r="H280" s="224" t="e">
        <v>#DIV/0!</v>
      </c>
      <c r="I280" s="240" t="e">
        <f>VLOOKUP(C280,'产能分析表9月 '!D:F,3,0)</f>
        <v>#N/A</v>
      </c>
      <c r="J280" s="241" t="e">
        <f t="shared" si="4"/>
        <v>#N/A</v>
      </c>
    </row>
    <row r="281" s="205" customFormat="1" ht="20" customHeight="1" spans="1:10">
      <c r="A281" s="106">
        <v>278</v>
      </c>
      <c r="B281" s="22" t="s">
        <v>1112</v>
      </c>
      <c r="C281" s="256" t="s">
        <v>1113</v>
      </c>
      <c r="D281" s="225" t="s">
        <v>1114</v>
      </c>
      <c r="E281" s="221" t="s">
        <v>499</v>
      </c>
      <c r="F281" s="222">
        <v>336.29</v>
      </c>
      <c r="G281" s="223">
        <v>472.88</v>
      </c>
      <c r="H281" s="224">
        <v>0.288847064794451</v>
      </c>
      <c r="I281" s="240" t="e">
        <f>VLOOKUP(C281,'产能分析表9月 '!D:F,3,0)</f>
        <v>#N/A</v>
      </c>
      <c r="J281" s="241" t="e">
        <f t="shared" si="4"/>
        <v>#N/A</v>
      </c>
    </row>
    <row r="282" s="205" customFormat="1" ht="20" customHeight="1" spans="1:10">
      <c r="A282" s="106">
        <v>279</v>
      </c>
      <c r="B282" s="22" t="s">
        <v>1115</v>
      </c>
      <c r="C282" s="256" t="s">
        <v>1116</v>
      </c>
      <c r="D282" s="225" t="s">
        <v>1117</v>
      </c>
      <c r="E282" s="221" t="s">
        <v>499</v>
      </c>
      <c r="F282" s="222">
        <v>494.12</v>
      </c>
      <c r="G282" s="223">
        <v>740.24</v>
      </c>
      <c r="H282" s="224">
        <v>0.33248676105047</v>
      </c>
      <c r="I282" s="240" t="e">
        <f>VLOOKUP(C282,'产能分析表9月 '!D:F,3,0)</f>
        <v>#N/A</v>
      </c>
      <c r="J282" s="241" t="e">
        <f t="shared" si="4"/>
        <v>#N/A</v>
      </c>
    </row>
    <row r="283" s="205" customFormat="1" ht="20" customHeight="1" spans="1:10">
      <c r="A283" s="106">
        <v>280</v>
      </c>
      <c r="B283" s="22" t="s">
        <v>1118</v>
      </c>
      <c r="C283" s="256" t="s">
        <v>1119</v>
      </c>
      <c r="D283" s="225" t="s">
        <v>1120</v>
      </c>
      <c r="E283" s="221" t="s">
        <v>499</v>
      </c>
      <c r="F283" s="222">
        <v>336.29</v>
      </c>
      <c r="G283" s="223">
        <v>472.88</v>
      </c>
      <c r="H283" s="224">
        <v>0.288847064794451</v>
      </c>
      <c r="I283" s="240" t="e">
        <f>VLOOKUP(C283,'产能分析表9月 '!D:F,3,0)</f>
        <v>#N/A</v>
      </c>
      <c r="J283" s="241" t="e">
        <f t="shared" si="4"/>
        <v>#N/A</v>
      </c>
    </row>
    <row r="284" s="205" customFormat="1" ht="20" customHeight="1" spans="1:10">
      <c r="A284" s="106">
        <v>281</v>
      </c>
      <c r="B284" s="22" t="s">
        <v>1121</v>
      </c>
      <c r="C284" s="256" t="s">
        <v>1122</v>
      </c>
      <c r="D284" s="225" t="s">
        <v>1123</v>
      </c>
      <c r="E284" s="221" t="s">
        <v>499</v>
      </c>
      <c r="F284" s="222">
        <v>494.13</v>
      </c>
      <c r="G284" s="223">
        <v>740.24</v>
      </c>
      <c r="H284" s="224">
        <v>0.332473251918297</v>
      </c>
      <c r="I284" s="240" t="e">
        <f>VLOOKUP(C284,'产能分析表9月 '!D:F,3,0)</f>
        <v>#N/A</v>
      </c>
      <c r="J284" s="241" t="e">
        <f t="shared" si="4"/>
        <v>#N/A</v>
      </c>
    </row>
    <row r="285" s="205" customFormat="1" ht="20" customHeight="1" spans="1:10">
      <c r="A285" s="106">
        <v>282</v>
      </c>
      <c r="B285" s="22" t="s">
        <v>1124</v>
      </c>
      <c r="C285" s="256" t="s">
        <v>1125</v>
      </c>
      <c r="D285" s="22" t="s">
        <v>1126</v>
      </c>
      <c r="E285" s="221" t="s">
        <v>499</v>
      </c>
      <c r="F285" s="222">
        <v>382.24</v>
      </c>
      <c r="G285" s="223">
        <v>548.24</v>
      </c>
      <c r="H285" s="224">
        <v>0.302787100539909</v>
      </c>
      <c r="I285" s="240" t="e">
        <f>VLOOKUP(C285,'产能分析表9月 '!D:F,3,0)</f>
        <v>#N/A</v>
      </c>
      <c r="J285" s="241" t="e">
        <f t="shared" si="4"/>
        <v>#N/A</v>
      </c>
    </row>
    <row r="286" s="205" customFormat="1" ht="20" customHeight="1" spans="1:10">
      <c r="A286" s="106">
        <v>283</v>
      </c>
      <c r="B286" s="256" t="s">
        <v>1127</v>
      </c>
      <c r="C286" s="256" t="s">
        <v>1128</v>
      </c>
      <c r="D286" s="225" t="s">
        <v>1129</v>
      </c>
      <c r="E286" s="221" t="s">
        <v>499</v>
      </c>
      <c r="F286" s="222">
        <v>382.31</v>
      </c>
      <c r="G286" s="223">
        <v>548.24</v>
      </c>
      <c r="H286" s="224">
        <v>0.302659419232453</v>
      </c>
      <c r="I286" s="240" t="e">
        <f>VLOOKUP(C286,'产能分析表9月 '!D:F,3,0)</f>
        <v>#N/A</v>
      </c>
      <c r="J286" s="241" t="e">
        <f t="shared" si="4"/>
        <v>#N/A</v>
      </c>
    </row>
    <row r="287" s="205" customFormat="1" ht="20" customHeight="1" spans="1:10">
      <c r="A287" s="106">
        <v>284</v>
      </c>
      <c r="B287" s="256" t="s">
        <v>1130</v>
      </c>
      <c r="C287" s="256" t="s">
        <v>1131</v>
      </c>
      <c r="D287" s="24" t="s">
        <v>1132</v>
      </c>
      <c r="E287" s="221" t="s">
        <v>499</v>
      </c>
      <c r="F287" s="222">
        <v>382.24</v>
      </c>
      <c r="G287" s="223">
        <v>548.24</v>
      </c>
      <c r="H287" s="224">
        <v>0.302787100539909</v>
      </c>
      <c r="I287" s="240" t="e">
        <f>VLOOKUP(C287,'产能分析表9月 '!D:F,3,0)</f>
        <v>#N/A</v>
      </c>
      <c r="J287" s="241" t="e">
        <f t="shared" si="4"/>
        <v>#N/A</v>
      </c>
    </row>
    <row r="288" s="205" customFormat="1" ht="20" customHeight="1" spans="1:10">
      <c r="A288" s="106">
        <v>285</v>
      </c>
      <c r="B288" s="256" t="s">
        <v>1133</v>
      </c>
      <c r="C288" s="256" t="s">
        <v>1134</v>
      </c>
      <c r="D288" s="257" t="s">
        <v>1135</v>
      </c>
      <c r="E288" s="221" t="s">
        <v>499</v>
      </c>
      <c r="F288" s="222">
        <v>336.26</v>
      </c>
      <c r="G288" s="223">
        <v>472.88</v>
      </c>
      <c r="H288" s="224">
        <v>0.288910505836576</v>
      </c>
      <c r="I288" s="240" t="e">
        <f>VLOOKUP(C288,'产能分析表9月 '!D:F,3,0)</f>
        <v>#N/A</v>
      </c>
      <c r="J288" s="241" t="e">
        <f t="shared" si="4"/>
        <v>#N/A</v>
      </c>
    </row>
    <row r="289" s="205" customFormat="1" ht="20" customHeight="1" spans="1:10">
      <c r="A289" s="106">
        <v>286</v>
      </c>
      <c r="B289" s="256" t="s">
        <v>1136</v>
      </c>
      <c r="C289" s="256" t="s">
        <v>1137</v>
      </c>
      <c r="D289" s="256" t="s">
        <v>1138</v>
      </c>
      <c r="E289" s="221" t="s">
        <v>499</v>
      </c>
      <c r="F289" s="222">
        <v>336.26</v>
      </c>
      <c r="G289" s="223">
        <v>472.88</v>
      </c>
      <c r="H289" s="224">
        <v>0.288910505836576</v>
      </c>
      <c r="I289" s="240" t="e">
        <f>VLOOKUP(C289,'产能分析表9月 '!D:F,3,0)</f>
        <v>#N/A</v>
      </c>
      <c r="J289" s="241" t="e">
        <f t="shared" si="4"/>
        <v>#N/A</v>
      </c>
    </row>
    <row r="290" s="205" customFormat="1" ht="20" customHeight="1" spans="1:10">
      <c r="A290" s="106">
        <v>287</v>
      </c>
      <c r="B290" s="256" t="s">
        <v>1139</v>
      </c>
      <c r="C290" s="256" t="s">
        <v>1140</v>
      </c>
      <c r="D290" s="256" t="s">
        <v>1141</v>
      </c>
      <c r="E290" s="221" t="s">
        <v>499</v>
      </c>
      <c r="F290" s="222">
        <v>336.29</v>
      </c>
      <c r="G290" s="223">
        <v>472.88</v>
      </c>
      <c r="H290" s="224">
        <v>0.288847064794451</v>
      </c>
      <c r="I290" s="240" t="e">
        <f>VLOOKUP(C290,'产能分析表9月 '!D:F,3,0)</f>
        <v>#N/A</v>
      </c>
      <c r="J290" s="241" t="e">
        <f t="shared" si="4"/>
        <v>#N/A</v>
      </c>
    </row>
    <row r="291" s="205" customFormat="1" ht="20" customHeight="1" spans="1:10">
      <c r="A291" s="106">
        <v>288</v>
      </c>
      <c r="B291" s="256" t="s">
        <v>1142</v>
      </c>
      <c r="C291" s="256" t="s">
        <v>1143</v>
      </c>
      <c r="D291" s="256" t="s">
        <v>1144</v>
      </c>
      <c r="E291" s="221" t="s">
        <v>499</v>
      </c>
      <c r="F291" s="222">
        <v>336.29</v>
      </c>
      <c r="G291" s="223">
        <v>472.88</v>
      </c>
      <c r="H291" s="224">
        <v>0.288847064794451</v>
      </c>
      <c r="I291" s="240" t="e">
        <f>VLOOKUP(C291,'产能分析表9月 '!D:F,3,0)</f>
        <v>#N/A</v>
      </c>
      <c r="J291" s="241" t="e">
        <f t="shared" si="4"/>
        <v>#N/A</v>
      </c>
    </row>
    <row r="292" s="205" customFormat="1" ht="20" customHeight="1" spans="1:10">
      <c r="A292" s="106">
        <v>289</v>
      </c>
      <c r="B292" s="256" t="s">
        <v>1145</v>
      </c>
      <c r="C292" s="256" t="s">
        <v>1146</v>
      </c>
      <c r="D292" s="257" t="s">
        <v>1147</v>
      </c>
      <c r="E292" s="221" t="s">
        <v>499</v>
      </c>
      <c r="F292" s="222">
        <v>494.12</v>
      </c>
      <c r="G292" s="223">
        <v>740.24</v>
      </c>
      <c r="H292" s="224">
        <v>0.33248676105047</v>
      </c>
      <c r="I292" s="240" t="e">
        <f>VLOOKUP(C292,'产能分析表9月 '!D:F,3,0)</f>
        <v>#N/A</v>
      </c>
      <c r="J292" s="241" t="e">
        <f t="shared" si="4"/>
        <v>#N/A</v>
      </c>
    </row>
    <row r="293" s="205" customFormat="1" ht="20" customHeight="1" spans="1:10">
      <c r="A293" s="106">
        <v>290</v>
      </c>
      <c r="B293" s="256" t="s">
        <v>1148</v>
      </c>
      <c r="C293" s="256" t="s">
        <v>1149</v>
      </c>
      <c r="D293" s="256" t="s">
        <v>1150</v>
      </c>
      <c r="E293" s="221" t="s">
        <v>499</v>
      </c>
      <c r="F293" s="222">
        <v>494.12</v>
      </c>
      <c r="G293" s="223">
        <v>740.24</v>
      </c>
      <c r="H293" s="224">
        <v>0.33248676105047</v>
      </c>
      <c r="I293" s="240" t="e">
        <f>VLOOKUP(C293,'产能分析表9月 '!D:F,3,0)</f>
        <v>#N/A</v>
      </c>
      <c r="J293" s="241" t="e">
        <f t="shared" si="4"/>
        <v>#N/A</v>
      </c>
    </row>
    <row r="294" s="205" customFormat="1" ht="20" customHeight="1" spans="1:10">
      <c r="A294" s="106">
        <v>291</v>
      </c>
      <c r="B294" s="256" t="s">
        <v>1151</v>
      </c>
      <c r="C294" s="256" t="s">
        <v>1152</v>
      </c>
      <c r="D294" s="256" t="s">
        <v>1153</v>
      </c>
      <c r="E294" s="221" t="s">
        <v>499</v>
      </c>
      <c r="F294" s="222">
        <v>494.12</v>
      </c>
      <c r="G294" s="223">
        <v>740.24</v>
      </c>
      <c r="H294" s="224">
        <v>0.33248676105047</v>
      </c>
      <c r="I294" s="240" t="e">
        <f>VLOOKUP(C294,'产能分析表9月 '!D:F,3,0)</f>
        <v>#N/A</v>
      </c>
      <c r="J294" s="241" t="e">
        <f t="shared" si="4"/>
        <v>#N/A</v>
      </c>
    </row>
    <row r="295" s="205" customFormat="1" ht="20" customHeight="1" spans="1:10">
      <c r="A295" s="106">
        <v>292</v>
      </c>
      <c r="B295" s="256" t="s">
        <v>1154</v>
      </c>
      <c r="C295" s="256" t="s">
        <v>1155</v>
      </c>
      <c r="D295" s="256" t="s">
        <v>1156</v>
      </c>
      <c r="E295" s="221" t="s">
        <v>499</v>
      </c>
      <c r="F295" s="222">
        <v>494.13</v>
      </c>
      <c r="G295" s="223">
        <v>740.24</v>
      </c>
      <c r="H295" s="224">
        <v>0.332473251918297</v>
      </c>
      <c r="I295" s="240" t="e">
        <f>VLOOKUP(C295,'产能分析表9月 '!D:F,3,0)</f>
        <v>#N/A</v>
      </c>
      <c r="J295" s="241" t="e">
        <f t="shared" si="4"/>
        <v>#N/A</v>
      </c>
    </row>
    <row r="296" s="205" customFormat="1" ht="20" customHeight="1" spans="1:10">
      <c r="A296" s="106">
        <v>293</v>
      </c>
      <c r="B296" s="22" t="s">
        <v>1157</v>
      </c>
      <c r="C296" s="242" t="s">
        <v>1158</v>
      </c>
      <c r="D296" s="22" t="s">
        <v>1159</v>
      </c>
      <c r="E296" s="221" t="s">
        <v>499</v>
      </c>
      <c r="F296" s="222">
        <v>534.48</v>
      </c>
      <c r="G296" s="228"/>
      <c r="H296" s="224" t="e">
        <v>#DIV/0!</v>
      </c>
      <c r="I296" s="240" t="e">
        <f>VLOOKUP(C296,'产能分析表9月 '!D:F,3,0)</f>
        <v>#N/A</v>
      </c>
      <c r="J296" s="241" t="e">
        <f t="shared" si="4"/>
        <v>#N/A</v>
      </c>
    </row>
    <row r="297" s="205" customFormat="1" ht="20" customHeight="1" spans="1:10">
      <c r="A297" s="106">
        <v>294</v>
      </c>
      <c r="B297" s="22" t="s">
        <v>1160</v>
      </c>
      <c r="C297" s="242" t="s">
        <v>1161</v>
      </c>
      <c r="D297" s="22" t="s">
        <v>1162</v>
      </c>
      <c r="E297" s="221" t="s">
        <v>499</v>
      </c>
      <c r="F297" s="222">
        <v>534.49</v>
      </c>
      <c r="G297" s="228"/>
      <c r="H297" s="224" t="e">
        <v>#DIV/0!</v>
      </c>
      <c r="I297" s="240" t="e">
        <f>VLOOKUP(C297,'产能分析表9月 '!D:F,3,0)</f>
        <v>#N/A</v>
      </c>
      <c r="J297" s="241" t="e">
        <f t="shared" si="4"/>
        <v>#N/A</v>
      </c>
    </row>
    <row r="298" s="205" customFormat="1" ht="20" customHeight="1" spans="1:10">
      <c r="A298" s="106">
        <v>295</v>
      </c>
      <c r="B298" s="22" t="s">
        <v>1163</v>
      </c>
      <c r="C298" s="236" t="s">
        <v>1164</v>
      </c>
      <c r="D298" s="22" t="s">
        <v>1165</v>
      </c>
      <c r="E298" s="221" t="s">
        <v>499</v>
      </c>
      <c r="F298" s="222">
        <v>479.53</v>
      </c>
      <c r="G298" s="228"/>
      <c r="H298" s="224" t="e">
        <v>#DIV/0!</v>
      </c>
      <c r="I298" s="240" t="e">
        <f>VLOOKUP(C298,'产能分析表9月 '!D:F,3,0)</f>
        <v>#N/A</v>
      </c>
      <c r="J298" s="241" t="e">
        <f t="shared" si="4"/>
        <v>#N/A</v>
      </c>
    </row>
    <row r="299" s="205" customFormat="1" ht="20" customHeight="1" spans="1:10">
      <c r="A299" s="106">
        <v>296</v>
      </c>
      <c r="B299" s="22" t="s">
        <v>1166</v>
      </c>
      <c r="C299" s="236" t="s">
        <v>1167</v>
      </c>
      <c r="D299" s="22" t="s">
        <v>1168</v>
      </c>
      <c r="E299" s="221" t="s">
        <v>499</v>
      </c>
      <c r="F299" s="222">
        <v>336.29</v>
      </c>
      <c r="G299" s="223">
        <v>472.88</v>
      </c>
      <c r="H299" s="224">
        <v>0.288847064794451</v>
      </c>
      <c r="I299" s="240" t="e">
        <f>VLOOKUP(C299,'产能分析表9月 '!D:F,3,0)</f>
        <v>#N/A</v>
      </c>
      <c r="J299" s="241" t="e">
        <f t="shared" si="4"/>
        <v>#N/A</v>
      </c>
    </row>
    <row r="300" s="205" customFormat="1" ht="20" customHeight="1" spans="1:10">
      <c r="A300" s="106">
        <v>297</v>
      </c>
      <c r="B300" s="22" t="s">
        <v>1169</v>
      </c>
      <c r="C300" s="236" t="s">
        <v>1170</v>
      </c>
      <c r="D300" s="22" t="s">
        <v>1171</v>
      </c>
      <c r="E300" s="221" t="s">
        <v>499</v>
      </c>
      <c r="F300" s="222">
        <v>494.12</v>
      </c>
      <c r="G300" s="223">
        <v>740.24</v>
      </c>
      <c r="H300" s="224">
        <v>0.33248676105047</v>
      </c>
      <c r="I300" s="240" t="e">
        <f>VLOOKUP(C300,'产能分析表9月 '!D:F,3,0)</f>
        <v>#N/A</v>
      </c>
      <c r="J300" s="241" t="e">
        <f t="shared" si="4"/>
        <v>#N/A</v>
      </c>
    </row>
    <row r="301" s="205" customFormat="1" ht="20" customHeight="1" spans="1:10">
      <c r="A301" s="106">
        <v>298</v>
      </c>
      <c r="B301" s="22" t="s">
        <v>1172</v>
      </c>
      <c r="C301" s="236" t="s">
        <v>1173</v>
      </c>
      <c r="D301" s="22" t="s">
        <v>1174</v>
      </c>
      <c r="E301" s="221" t="s">
        <v>499</v>
      </c>
      <c r="F301" s="222">
        <v>382.31</v>
      </c>
      <c r="G301" s="223">
        <v>548.24</v>
      </c>
      <c r="H301" s="224">
        <v>0.302659419232453</v>
      </c>
      <c r="I301" s="240" t="e">
        <f>VLOOKUP(C301,'产能分析表9月 '!D:F,3,0)</f>
        <v>#N/A</v>
      </c>
      <c r="J301" s="241" t="e">
        <f t="shared" si="4"/>
        <v>#N/A</v>
      </c>
    </row>
    <row r="302" s="205" customFormat="1" ht="20" customHeight="1" spans="1:10">
      <c r="A302" s="106">
        <v>299</v>
      </c>
      <c r="B302" s="22" t="s">
        <v>1175</v>
      </c>
      <c r="C302" s="236" t="s">
        <v>476</v>
      </c>
      <c r="D302" s="22" t="s">
        <v>477</v>
      </c>
      <c r="E302" s="221" t="s">
        <v>1176</v>
      </c>
      <c r="F302" s="222">
        <v>2934.57</v>
      </c>
      <c r="G302" s="223">
        <v>3223.18</v>
      </c>
      <c r="H302" s="224">
        <v>0.0895420051005527</v>
      </c>
      <c r="I302" s="240">
        <f>VLOOKUP(C302,'产能分析表9月 '!D:F,3,0)</f>
        <v>0</v>
      </c>
      <c r="J302" s="241">
        <f t="shared" si="4"/>
        <v>0</v>
      </c>
    </row>
    <row r="303" s="205" customFormat="1" ht="20" customHeight="1" spans="1:10">
      <c r="A303" s="106">
        <v>300</v>
      </c>
      <c r="B303" s="22" t="s">
        <v>1177</v>
      </c>
      <c r="C303" s="236" t="s">
        <v>472</v>
      </c>
      <c r="D303" s="22" t="s">
        <v>473</v>
      </c>
      <c r="E303" s="221" t="s">
        <v>1176</v>
      </c>
      <c r="F303" s="222">
        <v>1878.37</v>
      </c>
      <c r="G303" s="223">
        <v>1967.5</v>
      </c>
      <c r="H303" s="224">
        <v>0.0453011435832275</v>
      </c>
      <c r="I303" s="240">
        <f>VLOOKUP(C303,'产能分析表9月 '!D:F,3,0)</f>
        <v>348</v>
      </c>
      <c r="J303" s="241">
        <f t="shared" si="4"/>
        <v>684690</v>
      </c>
    </row>
    <row r="304" s="205" customFormat="1" ht="20" customHeight="1" spans="1:10">
      <c r="A304" s="106">
        <v>301</v>
      </c>
      <c r="B304" s="22" t="s">
        <v>1178</v>
      </c>
      <c r="C304" s="236" t="s">
        <v>482</v>
      </c>
      <c r="D304" s="22" t="s">
        <v>483</v>
      </c>
      <c r="E304" s="221" t="s">
        <v>1176</v>
      </c>
      <c r="F304" s="222">
        <v>2247.49</v>
      </c>
      <c r="G304" s="223">
        <v>2162.6</v>
      </c>
      <c r="H304" s="224">
        <v>-0.0392536761305839</v>
      </c>
      <c r="I304" s="240">
        <f>VLOOKUP(C304,'产能分析表9月 '!D:F,3,0)</f>
        <v>372</v>
      </c>
      <c r="J304" s="241">
        <f t="shared" si="4"/>
        <v>804487.2</v>
      </c>
    </row>
    <row r="305" s="205" customFormat="1" ht="20" customHeight="1" spans="1:10">
      <c r="A305" s="106">
        <v>302</v>
      </c>
      <c r="B305" s="22" t="s">
        <v>1179</v>
      </c>
      <c r="C305" s="236" t="s">
        <v>474</v>
      </c>
      <c r="D305" s="22" t="s">
        <v>475</v>
      </c>
      <c r="E305" s="221" t="s">
        <v>1176</v>
      </c>
      <c r="F305" s="222">
        <v>1878.86</v>
      </c>
      <c r="G305" s="223">
        <v>2271.32</v>
      </c>
      <c r="H305" s="224">
        <v>0.172789391191026</v>
      </c>
      <c r="I305" s="240">
        <f>VLOOKUP(C305,'产能分析表9月 '!D:F,3,0)</f>
        <v>174</v>
      </c>
      <c r="J305" s="241">
        <f t="shared" si="4"/>
        <v>395209.68</v>
      </c>
    </row>
    <row r="306" s="205" customFormat="1" ht="20" customHeight="1" spans="1:10">
      <c r="A306" s="106">
        <v>303</v>
      </c>
      <c r="B306" s="22" t="s">
        <v>1180</v>
      </c>
      <c r="C306" s="236" t="s">
        <v>480</v>
      </c>
      <c r="D306" s="22" t="s">
        <v>481</v>
      </c>
      <c r="E306" s="221" t="s">
        <v>1176</v>
      </c>
      <c r="F306" s="222">
        <v>945.34</v>
      </c>
      <c r="G306" s="223">
        <v>708.83</v>
      </c>
      <c r="H306" s="224">
        <v>-0.333662514284102</v>
      </c>
      <c r="I306" s="240">
        <f>VLOOKUP(C306,'产能分析表9月 '!D:F,3,0)</f>
        <v>186</v>
      </c>
      <c r="J306" s="241">
        <f t="shared" si="4"/>
        <v>131842.38</v>
      </c>
    </row>
    <row r="307" s="205" customFormat="1" ht="20" customHeight="1" spans="1:10">
      <c r="A307" s="106">
        <v>304</v>
      </c>
      <c r="B307" s="22" t="s">
        <v>1181</v>
      </c>
      <c r="C307" s="236" t="s">
        <v>478</v>
      </c>
      <c r="D307" s="22" t="s">
        <v>479</v>
      </c>
      <c r="E307" s="221" t="s">
        <v>1176</v>
      </c>
      <c r="F307" s="222">
        <v>2703.75</v>
      </c>
      <c r="G307" s="223">
        <v>2904.54</v>
      </c>
      <c r="H307" s="224">
        <v>0.069129707285835</v>
      </c>
      <c r="I307" s="240">
        <f>VLOOKUP(C307,'产能分析表9月 '!D:F,3,0)</f>
        <v>0</v>
      </c>
      <c r="J307" s="241">
        <f t="shared" si="4"/>
        <v>0</v>
      </c>
    </row>
    <row r="308" s="205" customFormat="1" ht="20" customHeight="1" spans="1:10">
      <c r="A308" s="106">
        <v>305</v>
      </c>
      <c r="B308" s="225" t="s">
        <v>1182</v>
      </c>
      <c r="C308" s="248" t="s">
        <v>387</v>
      </c>
      <c r="D308" s="225" t="s">
        <v>388</v>
      </c>
      <c r="E308" s="250" t="s">
        <v>1183</v>
      </c>
      <c r="F308" s="222">
        <v>351.2</v>
      </c>
      <c r="G308" s="223">
        <v>346.902654867257</v>
      </c>
      <c r="H308" s="224">
        <v>-0.0123877551020399</v>
      </c>
      <c r="I308" s="240">
        <f>VLOOKUP(C308,'产能分析表9月 '!D:F,3,0)</f>
        <v>1000</v>
      </c>
      <c r="J308" s="241">
        <f t="shared" si="4"/>
        <v>346902.654867257</v>
      </c>
    </row>
    <row r="309" s="205" customFormat="1" ht="20" customHeight="1" spans="1:10">
      <c r="A309" s="106">
        <v>306</v>
      </c>
      <c r="B309" s="225" t="s">
        <v>1184</v>
      </c>
      <c r="C309" s="248" t="s">
        <v>390</v>
      </c>
      <c r="D309" s="225" t="s">
        <v>391</v>
      </c>
      <c r="E309" s="250" t="s">
        <v>1183</v>
      </c>
      <c r="F309" s="222">
        <v>274.07</v>
      </c>
      <c r="G309" s="223">
        <v>288.761061946903</v>
      </c>
      <c r="H309" s="224">
        <v>0.0508761875574636</v>
      </c>
      <c r="I309" s="240">
        <f>VLOOKUP(C309,'产能分析表9月 '!D:F,3,0)</f>
        <v>1000</v>
      </c>
      <c r="J309" s="241">
        <f t="shared" si="4"/>
        <v>288761.061946903</v>
      </c>
    </row>
    <row r="310" s="205" customFormat="1" ht="20" customHeight="1" spans="1:10">
      <c r="A310" s="106">
        <v>307</v>
      </c>
      <c r="B310" s="22" t="s">
        <v>1185</v>
      </c>
      <c r="C310" s="236"/>
      <c r="D310" s="22" t="s">
        <v>1186</v>
      </c>
      <c r="E310" s="221"/>
      <c r="F310" s="222">
        <v>113.9</v>
      </c>
      <c r="G310" s="223">
        <v>193.75</v>
      </c>
      <c r="H310" s="224">
        <v>0.412129032258065</v>
      </c>
      <c r="I310" s="240" t="e">
        <f>VLOOKUP(C310,'产能分析表9月 '!D:F,3,0)</f>
        <v>#N/A</v>
      </c>
      <c r="J310" s="241" t="e">
        <f t="shared" si="4"/>
        <v>#N/A</v>
      </c>
    </row>
    <row r="311" s="205" customFormat="1" ht="20" customHeight="1" spans="1:10">
      <c r="A311" s="106">
        <v>308</v>
      </c>
      <c r="B311" s="22" t="s">
        <v>1187</v>
      </c>
      <c r="C311" s="236"/>
      <c r="D311" s="22" t="s">
        <v>1188</v>
      </c>
      <c r="E311" s="221"/>
      <c r="F311" s="222">
        <v>100.25</v>
      </c>
      <c r="G311" s="223">
        <v>157.25</v>
      </c>
      <c r="H311" s="224">
        <v>0.36248012718601</v>
      </c>
      <c r="I311" s="240" t="e">
        <f>VLOOKUP(C311,'产能分析表9月 '!D:F,3,0)</f>
        <v>#N/A</v>
      </c>
      <c r="J311" s="241" t="e">
        <f t="shared" si="4"/>
        <v>#N/A</v>
      </c>
    </row>
    <row r="312" s="205" customFormat="1" ht="20" customHeight="1" spans="1:10">
      <c r="A312" s="106">
        <v>309</v>
      </c>
      <c r="B312" s="225" t="s">
        <v>241</v>
      </c>
      <c r="C312" s="248" t="s">
        <v>242</v>
      </c>
      <c r="D312" s="225" t="s">
        <v>243</v>
      </c>
      <c r="E312" s="250" t="s">
        <v>1189</v>
      </c>
      <c r="F312" s="222">
        <v>0.02</v>
      </c>
      <c r="G312" s="228"/>
      <c r="H312" s="224" t="e">
        <v>#DIV/0!</v>
      </c>
      <c r="I312" s="240">
        <f>VLOOKUP(C312,'产能分析表9月 '!D:F,3,0)</f>
        <v>0</v>
      </c>
      <c r="J312" s="241">
        <f t="shared" si="4"/>
        <v>0</v>
      </c>
    </row>
    <row r="313" s="205" customFormat="1" ht="20" customHeight="1" spans="1:10">
      <c r="A313" s="106">
        <v>310</v>
      </c>
      <c r="B313" s="22" t="s">
        <v>244</v>
      </c>
      <c r="C313" s="236" t="s">
        <v>245</v>
      </c>
      <c r="D313" s="225" t="s">
        <v>246</v>
      </c>
      <c r="E313" s="250" t="s">
        <v>1189</v>
      </c>
      <c r="F313" s="222">
        <v>0.21</v>
      </c>
      <c r="G313" s="223">
        <v>1.18</v>
      </c>
      <c r="H313" s="224">
        <v>0.822033898305085</v>
      </c>
      <c r="I313" s="240">
        <f>VLOOKUP(C313,'产能分析表9月 '!D:F,3,0)</f>
        <v>0</v>
      </c>
      <c r="J313" s="241">
        <f t="shared" si="4"/>
        <v>0</v>
      </c>
    </row>
    <row r="314" s="205" customFormat="1" ht="20" customHeight="1" spans="1:10">
      <c r="A314" s="106">
        <v>311</v>
      </c>
      <c r="B314" s="22" t="s">
        <v>235</v>
      </c>
      <c r="C314" s="236" t="s">
        <v>248</v>
      </c>
      <c r="D314" s="225" t="s">
        <v>249</v>
      </c>
      <c r="E314" s="250" t="s">
        <v>1189</v>
      </c>
      <c r="F314" s="222">
        <v>511.78</v>
      </c>
      <c r="G314" s="223">
        <v>576.991150442478</v>
      </c>
      <c r="H314" s="224">
        <v>0.113019325153375</v>
      </c>
      <c r="I314" s="240">
        <f>VLOOKUP(C314,'产能分析表9月 '!D:F,3,0)</f>
        <v>60</v>
      </c>
      <c r="J314" s="241">
        <f t="shared" si="4"/>
        <v>34619.4690265487</v>
      </c>
    </row>
    <row r="315" s="205" customFormat="1" ht="20" customHeight="1" spans="1:10">
      <c r="A315" s="106">
        <v>312</v>
      </c>
      <c r="B315" s="22" t="s">
        <v>235</v>
      </c>
      <c r="C315" s="236" t="s">
        <v>251</v>
      </c>
      <c r="D315" s="225" t="s">
        <v>252</v>
      </c>
      <c r="E315" s="250" t="s">
        <v>1189</v>
      </c>
      <c r="F315" s="222">
        <v>671.95</v>
      </c>
      <c r="G315" s="223">
        <v>752.212389380531</v>
      </c>
      <c r="H315" s="224">
        <v>0.106701764705882</v>
      </c>
      <c r="I315" s="240">
        <f>VLOOKUP(C315,'产能分析表9月 '!D:F,3,0)</f>
        <v>105</v>
      </c>
      <c r="J315" s="241">
        <f t="shared" si="4"/>
        <v>78982.3008849558</v>
      </c>
    </row>
    <row r="316" s="205" customFormat="1" ht="20" customHeight="1" spans="1:10">
      <c r="A316" s="106">
        <v>313</v>
      </c>
      <c r="B316" s="22" t="s">
        <v>235</v>
      </c>
      <c r="C316" s="236" t="s">
        <v>254</v>
      </c>
      <c r="D316" s="225" t="s">
        <v>255</v>
      </c>
      <c r="E316" s="250" t="s">
        <v>1189</v>
      </c>
      <c r="F316" s="222">
        <v>527.59</v>
      </c>
      <c r="G316" s="223">
        <v>598.230088495575</v>
      </c>
      <c r="H316" s="224">
        <v>0.118081804733727</v>
      </c>
      <c r="I316" s="240">
        <f>VLOOKUP(C316,'产能分析表9月 '!D:F,3,0)</f>
        <v>680</v>
      </c>
      <c r="J316" s="241">
        <f t="shared" si="4"/>
        <v>406796.460176991</v>
      </c>
    </row>
    <row r="317" s="205" customFormat="1" ht="20" customHeight="1" spans="1:10">
      <c r="A317" s="106">
        <v>314</v>
      </c>
      <c r="B317" s="22" t="s">
        <v>235</v>
      </c>
      <c r="C317" s="236" t="s">
        <v>257</v>
      </c>
      <c r="D317" s="22" t="s">
        <v>258</v>
      </c>
      <c r="E317" s="250" t="s">
        <v>1189</v>
      </c>
      <c r="F317" s="222">
        <v>657.77</v>
      </c>
      <c r="G317" s="223">
        <v>732.743362831858</v>
      </c>
      <c r="H317" s="224">
        <v>0.102318719806763</v>
      </c>
      <c r="I317" s="240">
        <f>VLOOKUP(C317,'产能分析表9月 '!D:F,3,0)</f>
        <v>25</v>
      </c>
      <c r="J317" s="241">
        <f t="shared" si="4"/>
        <v>18318.5840707964</v>
      </c>
    </row>
    <row r="318" s="205" customFormat="1" ht="20" customHeight="1" spans="1:10">
      <c r="A318" s="106">
        <v>315</v>
      </c>
      <c r="B318" s="22" t="s">
        <v>259</v>
      </c>
      <c r="C318" s="236" t="s">
        <v>260</v>
      </c>
      <c r="D318" s="225" t="s">
        <v>261</v>
      </c>
      <c r="E318" s="250" t="s">
        <v>1189</v>
      </c>
      <c r="F318" s="222">
        <v>1.57</v>
      </c>
      <c r="G318" s="223">
        <v>1.18495575221239</v>
      </c>
      <c r="H318" s="224">
        <v>-0.324943988050784</v>
      </c>
      <c r="I318" s="240">
        <f>VLOOKUP(C318,'产能分析表9月 '!D:F,3,0)</f>
        <v>2000</v>
      </c>
      <c r="J318" s="241">
        <f t="shared" si="4"/>
        <v>2369.91150442478</v>
      </c>
    </row>
    <row r="319" s="205" customFormat="1" ht="20" customHeight="1" spans="1:10">
      <c r="A319" s="106">
        <v>316</v>
      </c>
      <c r="B319" s="22" t="s">
        <v>259</v>
      </c>
      <c r="C319" s="236" t="s">
        <v>262</v>
      </c>
      <c r="D319" s="225" t="s">
        <v>263</v>
      </c>
      <c r="E319" s="250" t="s">
        <v>1189</v>
      </c>
      <c r="F319" s="222">
        <v>0.14</v>
      </c>
      <c r="G319" s="223">
        <v>1.18495575221239</v>
      </c>
      <c r="H319" s="224">
        <v>0.88185212845407</v>
      </c>
      <c r="I319" s="240">
        <f>VLOOKUP(C319,'产能分析表9月 '!D:F,3,0)</f>
        <v>1500</v>
      </c>
      <c r="J319" s="241">
        <f t="shared" si="4"/>
        <v>1777.43362831858</v>
      </c>
    </row>
    <row r="320" s="205" customFormat="1" ht="20" customHeight="1" spans="1:10">
      <c r="A320" s="106">
        <v>317</v>
      </c>
      <c r="B320" s="22" t="s">
        <v>264</v>
      </c>
      <c r="C320" s="236" t="s">
        <v>265</v>
      </c>
      <c r="D320" s="225" t="s">
        <v>266</v>
      </c>
      <c r="E320" s="250" t="s">
        <v>1189</v>
      </c>
      <c r="F320" s="222">
        <v>0.22</v>
      </c>
      <c r="G320" s="223">
        <v>1.18495575221239</v>
      </c>
      <c r="H320" s="224">
        <v>0.814339058999253</v>
      </c>
      <c r="I320" s="240">
        <f>VLOOKUP(C320,'产能分析表9月 '!D:F,3,0)</f>
        <v>500</v>
      </c>
      <c r="J320" s="241">
        <f t="shared" si="4"/>
        <v>592.477876106195</v>
      </c>
    </row>
    <row r="321" s="205" customFormat="1" ht="20" customHeight="1" spans="1:10">
      <c r="A321" s="106">
        <v>318</v>
      </c>
      <c r="B321" s="22" t="s">
        <v>264</v>
      </c>
      <c r="C321" s="236" t="s">
        <v>267</v>
      </c>
      <c r="D321" s="225" t="s">
        <v>268</v>
      </c>
      <c r="E321" s="250" t="s">
        <v>1189</v>
      </c>
      <c r="F321" s="222">
        <v>0.19</v>
      </c>
      <c r="G321" s="223">
        <v>1.18495575221239</v>
      </c>
      <c r="H321" s="224">
        <v>0.83965646004481</v>
      </c>
      <c r="I321" s="240">
        <f>VLOOKUP(C321,'产能分析表9月 '!D:F,3,0)</f>
        <v>1500</v>
      </c>
      <c r="J321" s="241">
        <f t="shared" si="4"/>
        <v>1777.43362831858</v>
      </c>
    </row>
    <row r="322" s="205" customFormat="1" ht="20" customHeight="1" spans="1:10">
      <c r="A322" s="106">
        <v>319</v>
      </c>
      <c r="B322" s="22" t="s">
        <v>360</v>
      </c>
      <c r="C322" s="236" t="s">
        <v>270</v>
      </c>
      <c r="D322" s="225" t="s">
        <v>271</v>
      </c>
      <c r="E322" s="250" t="s">
        <v>1189</v>
      </c>
      <c r="F322" s="222">
        <v>486.18</v>
      </c>
      <c r="G322" s="223">
        <v>544.25</v>
      </c>
      <c r="H322" s="224">
        <v>0.106697289848415</v>
      </c>
      <c r="I322" s="240">
        <f>VLOOKUP(C322,'产能分析表9月 '!D:F,3,0)</f>
        <v>80</v>
      </c>
      <c r="J322" s="241">
        <f t="shared" si="4"/>
        <v>43540</v>
      </c>
    </row>
    <row r="323" s="205" customFormat="1" ht="20" customHeight="1" spans="1:10">
      <c r="A323" s="106">
        <v>320</v>
      </c>
      <c r="B323" s="22" t="s">
        <v>360</v>
      </c>
      <c r="C323" s="236" t="s">
        <v>273</v>
      </c>
      <c r="D323" s="225" t="s">
        <v>274</v>
      </c>
      <c r="E323" s="250" t="s">
        <v>1189</v>
      </c>
      <c r="F323" s="222">
        <v>627.29</v>
      </c>
      <c r="G323" s="223">
        <v>687.610619469027</v>
      </c>
      <c r="H323" s="224">
        <v>0.0877249678249683</v>
      </c>
      <c r="I323" s="240">
        <f>VLOOKUP(C323,'产能分析表9月 '!D:F,3,0)</f>
        <v>0</v>
      </c>
      <c r="J323" s="241">
        <f t="shared" si="4"/>
        <v>0</v>
      </c>
    </row>
    <row r="324" s="205" customFormat="1" ht="20" customHeight="1" spans="1:10">
      <c r="A324" s="106">
        <v>321</v>
      </c>
      <c r="B324" s="22" t="s">
        <v>360</v>
      </c>
      <c r="C324" s="236" t="s">
        <v>276</v>
      </c>
      <c r="D324" s="225" t="s">
        <v>277</v>
      </c>
      <c r="E324" s="250" t="s">
        <v>1189</v>
      </c>
      <c r="F324" s="222">
        <v>696.33</v>
      </c>
      <c r="G324" s="223">
        <v>761.061946902655</v>
      </c>
      <c r="H324" s="224">
        <v>0.0850547674418606</v>
      </c>
      <c r="I324" s="240">
        <f>VLOOKUP(C324,'产能分析表9月 '!D:F,3,0)</f>
        <v>0</v>
      </c>
      <c r="J324" s="241">
        <f t="shared" si="4"/>
        <v>0</v>
      </c>
    </row>
    <row r="325" s="205" customFormat="1" ht="20" customHeight="1" spans="1:10">
      <c r="A325" s="106">
        <v>322</v>
      </c>
      <c r="B325" s="22" t="s">
        <v>360</v>
      </c>
      <c r="C325" s="236" t="s">
        <v>279</v>
      </c>
      <c r="D325" s="225" t="s">
        <v>280</v>
      </c>
      <c r="E325" s="250" t="s">
        <v>1189</v>
      </c>
      <c r="F325" s="222">
        <v>816.79</v>
      </c>
      <c r="G325" s="223">
        <v>891.150442477876</v>
      </c>
      <c r="H325" s="224">
        <v>0.0834431976166833</v>
      </c>
      <c r="I325" s="240">
        <f>VLOOKUP(C325,'产能分析表9月 '!D:F,3,0)</f>
        <v>0</v>
      </c>
      <c r="J325" s="241">
        <f t="shared" si="4"/>
        <v>0</v>
      </c>
    </row>
    <row r="326" s="205" customFormat="1" ht="20" customHeight="1" spans="1:10">
      <c r="A326" s="106">
        <v>323</v>
      </c>
      <c r="B326" s="22" t="s">
        <v>360</v>
      </c>
      <c r="C326" s="236" t="s">
        <v>282</v>
      </c>
      <c r="D326" s="225" t="s">
        <v>283</v>
      </c>
      <c r="E326" s="250" t="s">
        <v>1189</v>
      </c>
      <c r="F326" s="222">
        <v>1306.68</v>
      </c>
      <c r="G326" s="223">
        <v>1236.28318584071</v>
      </c>
      <c r="H326" s="224">
        <v>-0.0569423049391533</v>
      </c>
      <c r="I326" s="240">
        <f>VLOOKUP(C326,'产能分析表9月 '!D:F,3,0)</f>
        <v>105</v>
      </c>
      <c r="J326" s="241">
        <f t="shared" ref="J326:J349" si="5">G326*I326</f>
        <v>129809.734513275</v>
      </c>
    </row>
    <row r="327" s="205" customFormat="1" ht="20" customHeight="1" spans="1:10">
      <c r="A327" s="106">
        <v>324</v>
      </c>
      <c r="B327" s="22" t="s">
        <v>360</v>
      </c>
      <c r="C327" s="236" t="s">
        <v>285</v>
      </c>
      <c r="D327" s="225" t="s">
        <v>286</v>
      </c>
      <c r="E327" s="250" t="s">
        <v>1189</v>
      </c>
      <c r="F327" s="222">
        <v>905.07</v>
      </c>
      <c r="G327" s="223">
        <v>893.81</v>
      </c>
      <c r="H327" s="224">
        <v>-0.0125977556751433</v>
      </c>
      <c r="I327" s="240">
        <f>VLOOKUP(C327,'产能分析表9月 '!D:F,3,0)</f>
        <v>720</v>
      </c>
      <c r="J327" s="241">
        <f t="shared" si="5"/>
        <v>643543.2</v>
      </c>
    </row>
    <row r="328" s="205" customFormat="1" ht="20" customHeight="1" spans="1:10">
      <c r="A328" s="106">
        <v>325</v>
      </c>
      <c r="B328" s="22" t="s">
        <v>360</v>
      </c>
      <c r="C328" s="236" t="s">
        <v>288</v>
      </c>
      <c r="D328" s="225" t="s">
        <v>289</v>
      </c>
      <c r="E328" s="250" t="s">
        <v>1189</v>
      </c>
      <c r="F328" s="222">
        <v>1306.68</v>
      </c>
      <c r="G328" s="223">
        <v>1219.46902654867</v>
      </c>
      <c r="H328" s="224">
        <v>-0.0715155297532677</v>
      </c>
      <c r="I328" s="240">
        <f>VLOOKUP(C328,'产能分析表9月 '!D:F,3,0)</f>
        <v>25</v>
      </c>
      <c r="J328" s="241">
        <f t="shared" si="5"/>
        <v>30486.7256637167</v>
      </c>
    </row>
    <row r="329" s="205" customFormat="1" ht="20" customHeight="1" spans="1:10">
      <c r="A329" s="106">
        <v>326</v>
      </c>
      <c r="B329" s="22" t="s">
        <v>360</v>
      </c>
      <c r="C329" s="236" t="s">
        <v>291</v>
      </c>
      <c r="D329" s="225" t="s">
        <v>292</v>
      </c>
      <c r="E329" s="250" t="s">
        <v>1189</v>
      </c>
      <c r="F329" s="222">
        <v>816.8</v>
      </c>
      <c r="G329" s="223">
        <v>890.265486725664</v>
      </c>
      <c r="H329" s="224">
        <v>0.0825208747514913</v>
      </c>
      <c r="I329" s="240">
        <f>VLOOKUP(C329,'产能分析表9月 '!D:F,3,0)</f>
        <v>0</v>
      </c>
      <c r="J329" s="241">
        <f t="shared" si="5"/>
        <v>0</v>
      </c>
    </row>
    <row r="330" s="205" customFormat="1" ht="20" customHeight="1" spans="1:10">
      <c r="A330" s="106">
        <v>327</v>
      </c>
      <c r="B330" s="22" t="s">
        <v>360</v>
      </c>
      <c r="C330" s="236" t="s">
        <v>294</v>
      </c>
      <c r="D330" s="225" t="s">
        <v>295</v>
      </c>
      <c r="E330" s="250" t="s">
        <v>1189</v>
      </c>
      <c r="F330" s="222">
        <v>697.83</v>
      </c>
      <c r="G330" s="223">
        <v>761.946902654867</v>
      </c>
      <c r="H330" s="224">
        <v>0.0841487804878045</v>
      </c>
      <c r="I330" s="240">
        <f>VLOOKUP(C330,'产能分析表9月 '!D:F,3,0)</f>
        <v>0</v>
      </c>
      <c r="J330" s="241">
        <f t="shared" si="5"/>
        <v>0</v>
      </c>
    </row>
    <row r="331" s="205" customFormat="1" ht="20" customHeight="1" spans="1:10">
      <c r="A331" s="106">
        <v>328</v>
      </c>
      <c r="B331" s="22" t="s">
        <v>360</v>
      </c>
      <c r="C331" s="236" t="s">
        <v>297</v>
      </c>
      <c r="D331" s="225" t="s">
        <v>298</v>
      </c>
      <c r="E331" s="250" t="s">
        <v>1189</v>
      </c>
      <c r="F331" s="222">
        <v>628.79</v>
      </c>
      <c r="G331" s="223">
        <v>688.495575221239</v>
      </c>
      <c r="H331" s="224">
        <v>0.0867188946015425</v>
      </c>
      <c r="I331" s="240">
        <f>VLOOKUP(C331,'产能分析表9月 '!D:F,3,0)</f>
        <v>0</v>
      </c>
      <c r="J331" s="241">
        <f t="shared" si="5"/>
        <v>0</v>
      </c>
    </row>
    <row r="332" s="205" customFormat="1" ht="20" customHeight="1" spans="1:10">
      <c r="A332" s="106">
        <v>329</v>
      </c>
      <c r="B332" s="22" t="s">
        <v>360</v>
      </c>
      <c r="C332" s="236" t="s">
        <v>300</v>
      </c>
      <c r="D332" s="225" t="s">
        <v>301</v>
      </c>
      <c r="E332" s="250" t="s">
        <v>1189</v>
      </c>
      <c r="F332" s="222">
        <v>461.99</v>
      </c>
      <c r="G332" s="223">
        <v>523.008849557522</v>
      </c>
      <c r="H332" s="224">
        <v>0.116668866328257</v>
      </c>
      <c r="I332" s="240">
        <f>VLOOKUP(C332,'产能分析表9月 '!D:F,3,0)</f>
        <v>80</v>
      </c>
      <c r="J332" s="241">
        <f t="shared" si="5"/>
        <v>41840.7079646018</v>
      </c>
    </row>
    <row r="333" s="205" customFormat="1" ht="20" customHeight="1" spans="1:10">
      <c r="A333" s="106">
        <v>330</v>
      </c>
      <c r="B333" s="22" t="s">
        <v>235</v>
      </c>
      <c r="C333" s="236" t="s">
        <v>303</v>
      </c>
      <c r="D333" s="225" t="s">
        <v>304</v>
      </c>
      <c r="E333" s="250" t="s">
        <v>1189</v>
      </c>
      <c r="F333" s="222">
        <v>476.31</v>
      </c>
      <c r="G333" s="223">
        <v>544.24778761062</v>
      </c>
      <c r="H333" s="224">
        <v>0.124828780487806</v>
      </c>
      <c r="I333" s="240">
        <f>VLOOKUP(C333,'产能分析表9月 '!D:F,3,0)</f>
        <v>80</v>
      </c>
      <c r="J333" s="241">
        <f t="shared" si="5"/>
        <v>43539.8230088496</v>
      </c>
    </row>
    <row r="334" s="205" customFormat="1" ht="20" customHeight="1" spans="1:10">
      <c r="A334" s="106">
        <v>331</v>
      </c>
      <c r="B334" s="22" t="s">
        <v>241</v>
      </c>
      <c r="C334" s="236" t="s">
        <v>305</v>
      </c>
      <c r="D334" s="225" t="s">
        <v>306</v>
      </c>
      <c r="E334" s="250" t="s">
        <v>1189</v>
      </c>
      <c r="F334" s="222">
        <v>0.02</v>
      </c>
      <c r="G334" s="223">
        <v>0.428</v>
      </c>
      <c r="H334" s="224">
        <v>0.953271028037383</v>
      </c>
      <c r="I334" s="240">
        <f>VLOOKUP(C334,'产能分析表9月 '!D:F,3,0)</f>
        <v>4000</v>
      </c>
      <c r="J334" s="241">
        <f t="shared" si="5"/>
        <v>1712</v>
      </c>
    </row>
    <row r="335" s="205" customFormat="1" ht="20" customHeight="1" spans="1:10">
      <c r="A335" s="106">
        <v>332</v>
      </c>
      <c r="B335" s="22" t="s">
        <v>235</v>
      </c>
      <c r="C335" s="236" t="s">
        <v>308</v>
      </c>
      <c r="D335" s="225" t="s">
        <v>309</v>
      </c>
      <c r="E335" s="250" t="s">
        <v>1189</v>
      </c>
      <c r="F335" s="222">
        <v>489.66</v>
      </c>
      <c r="G335" s="223">
        <v>562.83</v>
      </c>
      <c r="H335" s="224">
        <v>0.130003731144396</v>
      </c>
      <c r="I335" s="240">
        <f>VLOOKUP(C335,'产能分析表9月 '!D:F,3,0)</f>
        <v>600</v>
      </c>
      <c r="J335" s="241">
        <f t="shared" si="5"/>
        <v>337698</v>
      </c>
    </row>
    <row r="336" s="205" customFormat="1" ht="20" customHeight="1" spans="1:10">
      <c r="A336" s="106">
        <v>333</v>
      </c>
      <c r="B336" s="22" t="s">
        <v>360</v>
      </c>
      <c r="C336" s="236" t="s">
        <v>311</v>
      </c>
      <c r="D336" s="225" t="s">
        <v>312</v>
      </c>
      <c r="E336" s="250" t="s">
        <v>1189</v>
      </c>
      <c r="F336" s="222">
        <v>881.06</v>
      </c>
      <c r="G336" s="223">
        <v>555.752212389381</v>
      </c>
      <c r="H336" s="224">
        <v>-0.585346815286623</v>
      </c>
      <c r="I336" s="240">
        <f>VLOOKUP(C336,'产能分析表9月 '!D:F,3,0)</f>
        <v>650</v>
      </c>
      <c r="J336" s="241">
        <f t="shared" si="5"/>
        <v>361238.938053098</v>
      </c>
    </row>
    <row r="337" s="205" customFormat="1" ht="20" customHeight="1" spans="1:10">
      <c r="A337" s="106">
        <v>334</v>
      </c>
      <c r="B337" s="22" t="s">
        <v>360</v>
      </c>
      <c r="C337" s="236" t="s">
        <v>314</v>
      </c>
      <c r="D337" s="225" t="s">
        <v>315</v>
      </c>
      <c r="E337" s="250" t="s">
        <v>1189</v>
      </c>
      <c r="F337" s="222">
        <v>1300.88</v>
      </c>
      <c r="G337" s="223">
        <v>1235.3982300885</v>
      </c>
      <c r="H337" s="224">
        <v>-0.0530045845272167</v>
      </c>
      <c r="I337" s="240">
        <f>VLOOKUP(C337,'产能分析表9月 '!D:F,3,0)</f>
        <v>135</v>
      </c>
      <c r="J337" s="241">
        <f t="shared" si="5"/>
        <v>166778.761061948</v>
      </c>
    </row>
    <row r="338" s="205" customFormat="1" ht="20" customHeight="1" spans="1:10">
      <c r="A338" s="106">
        <v>335</v>
      </c>
      <c r="B338" s="22" t="s">
        <v>235</v>
      </c>
      <c r="C338" s="236" t="s">
        <v>317</v>
      </c>
      <c r="D338" s="225" t="s">
        <v>318</v>
      </c>
      <c r="E338" s="250" t="s">
        <v>1189</v>
      </c>
      <c r="F338" s="222">
        <v>664.42</v>
      </c>
      <c r="G338" s="223">
        <v>750.442477876106</v>
      </c>
      <c r="H338" s="224">
        <v>0.114629009433962</v>
      </c>
      <c r="I338" s="240">
        <f>VLOOKUP(C338,'产能分析表9月 '!D:F,3,0)</f>
        <v>135</v>
      </c>
      <c r="J338" s="241">
        <f t="shared" si="5"/>
        <v>101309.734513274</v>
      </c>
    </row>
    <row r="339" s="205" customFormat="1" ht="20" customHeight="1" spans="1:10">
      <c r="A339" s="106">
        <v>336</v>
      </c>
      <c r="B339" s="22" t="s">
        <v>360</v>
      </c>
      <c r="C339" s="236" t="s">
        <v>320</v>
      </c>
      <c r="D339" s="225" t="s">
        <v>321</v>
      </c>
      <c r="E339" s="250" t="s">
        <v>1189</v>
      </c>
      <c r="F339" s="222">
        <v>688.34</v>
      </c>
      <c r="G339" s="223">
        <v>756.637168141593</v>
      </c>
      <c r="H339" s="224">
        <v>0.0902640935672514</v>
      </c>
      <c r="I339" s="240">
        <f>VLOOKUP(C339,'产能分析表9月 '!D:F,3,0)</f>
        <v>0</v>
      </c>
      <c r="J339" s="241">
        <f t="shared" si="5"/>
        <v>0</v>
      </c>
    </row>
    <row r="340" s="205" customFormat="1" ht="20" customHeight="1" spans="1:10">
      <c r="A340" s="106">
        <v>337</v>
      </c>
      <c r="B340" s="22" t="s">
        <v>235</v>
      </c>
      <c r="C340" s="236" t="s">
        <v>323</v>
      </c>
      <c r="D340" s="225" t="s">
        <v>324</v>
      </c>
      <c r="E340" s="250" t="s">
        <v>1189</v>
      </c>
      <c r="F340" s="222">
        <v>650.59</v>
      </c>
      <c r="G340" s="223">
        <v>730.973451327434</v>
      </c>
      <c r="H340" s="224">
        <v>0.109967675544795</v>
      </c>
      <c r="I340" s="240">
        <f>VLOOKUP(C340,'产能分析表9月 '!D:F,3,0)</f>
        <v>10</v>
      </c>
      <c r="J340" s="241">
        <f t="shared" si="5"/>
        <v>7309.73451327434</v>
      </c>
    </row>
    <row r="341" s="205" customFormat="1" ht="20" customHeight="1" spans="1:10">
      <c r="A341" s="106">
        <v>338</v>
      </c>
      <c r="B341" s="22" t="s">
        <v>235</v>
      </c>
      <c r="C341" s="236" t="s">
        <v>1190</v>
      </c>
      <c r="D341" s="225"/>
      <c r="E341" s="250" t="s">
        <v>1189</v>
      </c>
      <c r="F341" s="222">
        <v>0</v>
      </c>
      <c r="G341" s="228"/>
      <c r="H341" s="224" t="e">
        <v>#DIV/0!</v>
      </c>
      <c r="I341" s="240" t="e">
        <f>VLOOKUP(C341,'产能分析表9月 '!D:F,3,0)</f>
        <v>#N/A</v>
      </c>
      <c r="J341" s="241" t="e">
        <f t="shared" si="5"/>
        <v>#N/A</v>
      </c>
    </row>
    <row r="342" s="205" customFormat="1" ht="20" customHeight="1" spans="1:10">
      <c r="A342" s="106">
        <v>339</v>
      </c>
      <c r="B342" s="22" t="s">
        <v>1191</v>
      </c>
      <c r="C342" s="236" t="s">
        <v>326</v>
      </c>
      <c r="D342" s="225" t="s">
        <v>327</v>
      </c>
      <c r="E342" s="250" t="s">
        <v>1189</v>
      </c>
      <c r="F342" s="222">
        <v>1300.88</v>
      </c>
      <c r="G342" s="223">
        <v>1218.58407079646</v>
      </c>
      <c r="H342" s="224">
        <v>-0.067534059549746</v>
      </c>
      <c r="I342" s="240">
        <f>VLOOKUP(C342,'产能分析表9月 '!D:F,3,0)</f>
        <v>10</v>
      </c>
      <c r="J342" s="241">
        <f t="shared" si="5"/>
        <v>12185.8407079646</v>
      </c>
    </row>
    <row r="343" s="205" customFormat="1" ht="20" customHeight="1" spans="1:10">
      <c r="A343" s="106">
        <v>340</v>
      </c>
      <c r="B343" s="22" t="s">
        <v>360</v>
      </c>
      <c r="C343" s="236" t="s">
        <v>1192</v>
      </c>
      <c r="D343" s="22" t="s">
        <v>1193</v>
      </c>
      <c r="E343" s="250" t="s">
        <v>1189</v>
      </c>
      <c r="F343" s="222">
        <v>808.8</v>
      </c>
      <c r="G343" s="223"/>
      <c r="H343" s="224"/>
      <c r="I343" s="240" t="e">
        <f>VLOOKUP(C343,'产能分析表9月 '!D:F,3,0)</f>
        <v>#N/A</v>
      </c>
      <c r="J343" s="241" t="e">
        <f t="shared" si="5"/>
        <v>#N/A</v>
      </c>
    </row>
    <row r="344" s="205" customFormat="1" ht="20" customHeight="1" spans="1:10">
      <c r="A344" s="106">
        <v>341</v>
      </c>
      <c r="B344" s="22" t="s">
        <v>1194</v>
      </c>
      <c r="C344" s="236" t="s">
        <v>1195</v>
      </c>
      <c r="D344" s="22" t="s">
        <v>1196</v>
      </c>
      <c r="E344" s="221"/>
      <c r="F344" s="222">
        <v>213.87</v>
      </c>
      <c r="G344" s="223">
        <v>439.97</v>
      </c>
      <c r="H344" s="224">
        <v>0.513898674909653</v>
      </c>
      <c r="I344" s="240" t="e">
        <f>VLOOKUP(C344,'产能分析表9月 '!D:F,3,0)</f>
        <v>#N/A</v>
      </c>
      <c r="J344" s="241" t="e">
        <f t="shared" si="5"/>
        <v>#N/A</v>
      </c>
    </row>
    <row r="345" s="205" customFormat="1" ht="20" customHeight="1" spans="1:10">
      <c r="A345" s="106">
        <v>342</v>
      </c>
      <c r="B345" s="22" t="s">
        <v>1197</v>
      </c>
      <c r="C345" s="236" t="s">
        <v>857</v>
      </c>
      <c r="D345" s="22" t="s">
        <v>858</v>
      </c>
      <c r="E345" s="221"/>
      <c r="F345" s="222">
        <v>183.41</v>
      </c>
      <c r="G345" s="223">
        <v>323</v>
      </c>
      <c r="H345" s="224">
        <v>0.432167182662539</v>
      </c>
      <c r="I345" s="240" t="e">
        <f>VLOOKUP(C345,'产能分析表9月 '!D:F,3,0)</f>
        <v>#N/A</v>
      </c>
      <c r="J345" s="241" t="e">
        <f t="shared" si="5"/>
        <v>#N/A</v>
      </c>
    </row>
    <row r="346" s="205" customFormat="1" ht="20" customHeight="1" spans="1:10">
      <c r="A346" s="106">
        <v>343</v>
      </c>
      <c r="B346" s="22" t="s">
        <v>728</v>
      </c>
      <c r="C346" s="236"/>
      <c r="D346" s="22" t="s">
        <v>1198</v>
      </c>
      <c r="E346" s="221"/>
      <c r="F346" s="222">
        <v>5.35</v>
      </c>
      <c r="G346" s="228"/>
      <c r="H346" s="224" t="e">
        <v>#DIV/0!</v>
      </c>
      <c r="I346" s="240" t="e">
        <f>VLOOKUP(C346,'产能分析表9月 '!D:F,3,0)</f>
        <v>#N/A</v>
      </c>
      <c r="J346" s="241" t="e">
        <f t="shared" si="5"/>
        <v>#N/A</v>
      </c>
    </row>
    <row r="347" s="205" customFormat="1" ht="20" customHeight="1" spans="1:10">
      <c r="A347" s="106">
        <v>344</v>
      </c>
      <c r="B347" s="22" t="s">
        <v>728</v>
      </c>
      <c r="C347" s="236"/>
      <c r="D347" s="22" t="s">
        <v>1199</v>
      </c>
      <c r="E347" s="221"/>
      <c r="F347" s="222">
        <v>121.16</v>
      </c>
      <c r="G347" s="228"/>
      <c r="H347" s="224" t="e">
        <v>#DIV/0!</v>
      </c>
      <c r="I347" s="240" t="e">
        <f>VLOOKUP(C347,'产能分析表9月 '!D:F,3,0)</f>
        <v>#N/A</v>
      </c>
      <c r="J347" s="241" t="e">
        <f t="shared" si="5"/>
        <v>#N/A</v>
      </c>
    </row>
    <row r="348" s="205" customFormat="1" ht="20" customHeight="1" spans="1:10">
      <c r="A348" s="106">
        <v>345</v>
      </c>
      <c r="B348" s="22" t="s">
        <v>1200</v>
      </c>
      <c r="C348" s="236"/>
      <c r="D348" s="22" t="s">
        <v>195</v>
      </c>
      <c r="E348" s="221"/>
      <c r="F348" s="222">
        <v>1620.51</v>
      </c>
      <c r="G348" s="228"/>
      <c r="H348" s="224" t="e">
        <v>#DIV/0!</v>
      </c>
      <c r="I348" s="240" t="e">
        <f>VLOOKUP(C348,'产能分析表9月 '!D:F,3,0)</f>
        <v>#N/A</v>
      </c>
      <c r="J348" s="241" t="e">
        <f t="shared" si="5"/>
        <v>#N/A</v>
      </c>
    </row>
    <row r="349" s="205" customFormat="1" ht="20" customHeight="1" spans="1:10">
      <c r="A349" s="106">
        <v>346</v>
      </c>
      <c r="B349" s="22" t="s">
        <v>1201</v>
      </c>
      <c r="C349" s="236" t="s">
        <v>1202</v>
      </c>
      <c r="D349" s="22" t="s">
        <v>1203</v>
      </c>
      <c r="E349" s="221"/>
      <c r="F349" s="222">
        <v>1029.39</v>
      </c>
      <c r="G349" s="223">
        <v>2079.64</v>
      </c>
      <c r="H349" s="224">
        <v>0.505015291108076</v>
      </c>
      <c r="I349" s="240" t="e">
        <f>VLOOKUP(C349,'产能分析表9月 '!D:F,3,0)</f>
        <v>#N/A</v>
      </c>
      <c r="J349" s="241" t="e">
        <f t="shared" si="5"/>
        <v>#N/A</v>
      </c>
    </row>
    <row r="350" s="206" customFormat="1" spans="1:11">
      <c r="A350" s="258" t="s">
        <v>183</v>
      </c>
      <c r="B350" s="259"/>
      <c r="C350" s="259"/>
      <c r="D350" s="260"/>
      <c r="E350" s="225"/>
      <c r="F350" s="261"/>
      <c r="G350" s="262"/>
      <c r="H350" s="263"/>
      <c r="I350" s="106" t="e">
        <f>SUM(I4:I349)</f>
        <v>#N/A</v>
      </c>
      <c r="J350" s="64" t="e">
        <f>SUM(J4:J349)</f>
        <v>#N/A</v>
      </c>
      <c r="K350" s="271" t="e">
        <f>J350/10000</f>
        <v>#N/A</v>
      </c>
    </row>
    <row r="351" s="206" customFormat="1" ht="17.25" spans="1:11">
      <c r="A351" s="264"/>
      <c r="B351" s="265"/>
      <c r="C351" s="265"/>
      <c r="D351" s="266"/>
      <c r="E351" s="267"/>
      <c r="F351" s="268"/>
      <c r="G351" s="269"/>
      <c r="H351" s="270"/>
      <c r="I351" s="272"/>
      <c r="J351" s="78"/>
      <c r="K351" s="271"/>
    </row>
    <row r="352" s="205" customFormat="1"/>
    <row r="353" s="205" customFormat="1" ht="30" customHeight="1" spans="9:11">
      <c r="I353" s="206"/>
      <c r="J353" s="206"/>
      <c r="K353" s="271"/>
    </row>
    <row r="354" s="205" customFormat="1" ht="30" customHeight="1" spans="9:11">
      <c r="I354" s="206"/>
      <c r="J354" s="206"/>
      <c r="K354" s="271"/>
    </row>
    <row r="355" s="205" customFormat="1" ht="30" customHeight="1"/>
    <row r="356" s="205" customFormat="1" ht="30" customHeight="1"/>
    <row r="357" s="205" customFormat="1" ht="30" customHeight="1"/>
    <row r="358" s="205" customFormat="1" ht="30" customHeight="1"/>
    <row r="359" s="205" customFormat="1"/>
    <row r="360" s="205" customFormat="1"/>
  </sheetData>
  <mergeCells count="33">
    <mergeCell ref="A1:G1"/>
    <mergeCell ref="A2:A3"/>
    <mergeCell ref="B2:B3"/>
    <mergeCell ref="C2:C3"/>
    <mergeCell ref="D2:D3"/>
    <mergeCell ref="E2:E3"/>
    <mergeCell ref="E350:E351"/>
    <mergeCell ref="F2:F3"/>
    <mergeCell ref="G2:G3"/>
    <mergeCell ref="G36:G38"/>
    <mergeCell ref="G234:G235"/>
    <mergeCell ref="G236:G237"/>
    <mergeCell ref="G238:G240"/>
    <mergeCell ref="G241:G242"/>
    <mergeCell ref="G243:G245"/>
    <mergeCell ref="G246:G248"/>
    <mergeCell ref="G249:G251"/>
    <mergeCell ref="G252:G253"/>
    <mergeCell ref="G254:G256"/>
    <mergeCell ref="G257:G259"/>
    <mergeCell ref="G260:G262"/>
    <mergeCell ref="G263:G265"/>
    <mergeCell ref="G268:G269"/>
    <mergeCell ref="G350:G351"/>
    <mergeCell ref="H2:H3"/>
    <mergeCell ref="H350:H351"/>
    <mergeCell ref="I2:I3"/>
    <mergeCell ref="I350:I351"/>
    <mergeCell ref="J2:J3"/>
    <mergeCell ref="J350:J351"/>
    <mergeCell ref="K2:K3"/>
    <mergeCell ref="K350:K351"/>
    <mergeCell ref="A350:D351"/>
  </mergeCells>
  <conditionalFormatting sqref="D31">
    <cfRule type="duplicateValues" dxfId="1" priority="83"/>
  </conditionalFormatting>
  <conditionalFormatting sqref="D34">
    <cfRule type="duplicateValues" dxfId="1" priority="81"/>
  </conditionalFormatting>
  <conditionalFormatting sqref="D38">
    <cfRule type="duplicateValues" dxfId="1" priority="82"/>
  </conditionalFormatting>
  <conditionalFormatting sqref="D46">
    <cfRule type="duplicateValues" dxfId="1" priority="79"/>
  </conditionalFormatting>
  <conditionalFormatting sqref="D47">
    <cfRule type="duplicateValues" dxfId="1" priority="78"/>
  </conditionalFormatting>
  <conditionalFormatting sqref="D48">
    <cfRule type="duplicateValues" dxfId="1" priority="77"/>
  </conditionalFormatting>
  <conditionalFormatting sqref="D54">
    <cfRule type="duplicateValues" dxfId="2" priority="76"/>
  </conditionalFormatting>
  <conditionalFormatting sqref="D56">
    <cfRule type="duplicateValues" dxfId="1" priority="74"/>
  </conditionalFormatting>
  <conditionalFormatting sqref="D57">
    <cfRule type="duplicateValues" dxfId="2" priority="73"/>
  </conditionalFormatting>
  <conditionalFormatting sqref="D58">
    <cfRule type="duplicateValues" dxfId="1" priority="75"/>
  </conditionalFormatting>
  <conditionalFormatting sqref="D73">
    <cfRule type="duplicateValues" dxfId="1" priority="33"/>
  </conditionalFormatting>
  <conditionalFormatting sqref="D74">
    <cfRule type="duplicateValues" dxfId="1" priority="32"/>
  </conditionalFormatting>
  <conditionalFormatting sqref="D75">
    <cfRule type="duplicateValues" dxfId="1" priority="31"/>
  </conditionalFormatting>
  <conditionalFormatting sqref="D77">
    <cfRule type="duplicateValues" dxfId="1" priority="30"/>
  </conditionalFormatting>
  <conditionalFormatting sqref="D78">
    <cfRule type="duplicateValues" dxfId="1" priority="29"/>
  </conditionalFormatting>
  <conditionalFormatting sqref="D79">
    <cfRule type="duplicateValues" dxfId="1" priority="28"/>
  </conditionalFormatting>
  <conditionalFormatting sqref="D80">
    <cfRule type="duplicateValues" dxfId="1" priority="27"/>
  </conditionalFormatting>
  <conditionalFormatting sqref="D81">
    <cfRule type="duplicateValues" dxfId="1" priority="26"/>
  </conditionalFormatting>
  <conditionalFormatting sqref="D82">
    <cfRule type="duplicateValues" dxfId="1" priority="25"/>
  </conditionalFormatting>
  <conditionalFormatting sqref="D83">
    <cfRule type="duplicateValues" dxfId="1" priority="24"/>
  </conditionalFormatting>
  <conditionalFormatting sqref="D94">
    <cfRule type="duplicateValues" dxfId="2" priority="65"/>
  </conditionalFormatting>
  <conditionalFormatting sqref="D95">
    <cfRule type="duplicateValues" dxfId="2" priority="66"/>
  </conditionalFormatting>
  <conditionalFormatting sqref="D109">
    <cfRule type="duplicateValues" dxfId="1" priority="58"/>
  </conditionalFormatting>
  <conditionalFormatting sqref="D110">
    <cfRule type="duplicateValues" dxfId="1" priority="57"/>
  </conditionalFormatting>
  <conditionalFormatting sqref="D111">
    <cfRule type="duplicateValues" dxfId="1" priority="56"/>
  </conditionalFormatting>
  <conditionalFormatting sqref="D112">
    <cfRule type="duplicateValues" dxfId="1" priority="55"/>
  </conditionalFormatting>
  <conditionalFormatting sqref="D113">
    <cfRule type="duplicateValues" dxfId="1" priority="54"/>
  </conditionalFormatting>
  <conditionalFormatting sqref="D114">
    <cfRule type="duplicateValues" dxfId="1" priority="53"/>
  </conditionalFormatting>
  <conditionalFormatting sqref="D115">
    <cfRule type="duplicateValues" dxfId="1" priority="52"/>
  </conditionalFormatting>
  <conditionalFormatting sqref="D116">
    <cfRule type="duplicateValues" dxfId="1" priority="51"/>
  </conditionalFormatting>
  <conditionalFormatting sqref="D117">
    <cfRule type="duplicateValues" dxfId="1" priority="50"/>
  </conditionalFormatting>
  <conditionalFormatting sqref="D118">
    <cfRule type="duplicateValues" dxfId="1" priority="49"/>
  </conditionalFormatting>
  <conditionalFormatting sqref="D119">
    <cfRule type="duplicateValues" dxfId="1" priority="48"/>
  </conditionalFormatting>
  <conditionalFormatting sqref="D120">
    <cfRule type="duplicateValues" dxfId="1" priority="47"/>
  </conditionalFormatting>
  <conditionalFormatting sqref="D121">
    <cfRule type="duplicateValues" dxfId="1" priority="38"/>
  </conditionalFormatting>
  <conditionalFormatting sqref="D123">
    <cfRule type="duplicateValues" dxfId="1" priority="46"/>
  </conditionalFormatting>
  <conditionalFormatting sqref="D124">
    <cfRule type="duplicateValues" dxfId="1" priority="44"/>
  </conditionalFormatting>
  <conditionalFormatting sqref="D125">
    <cfRule type="duplicateValues" dxfId="1" priority="45"/>
  </conditionalFormatting>
  <conditionalFormatting sqref="D126">
    <cfRule type="duplicateValues" dxfId="1" priority="43"/>
  </conditionalFormatting>
  <conditionalFormatting sqref="D127">
    <cfRule type="duplicateValues" dxfId="1" priority="42"/>
  </conditionalFormatting>
  <conditionalFormatting sqref="D128">
    <cfRule type="duplicateValues" dxfId="1" priority="41"/>
  </conditionalFormatting>
  <conditionalFormatting sqref="D129">
    <cfRule type="duplicateValues" dxfId="1" priority="40"/>
  </conditionalFormatting>
  <conditionalFormatting sqref="D130">
    <cfRule type="duplicateValues" dxfId="1" priority="39"/>
  </conditionalFormatting>
  <conditionalFormatting sqref="D131">
    <cfRule type="duplicateValues" dxfId="1" priority="37"/>
  </conditionalFormatting>
  <conditionalFormatting sqref="D132">
    <cfRule type="duplicateValues" dxfId="1" priority="36"/>
  </conditionalFormatting>
  <conditionalFormatting sqref="D133">
    <cfRule type="duplicateValues" dxfId="1" priority="35"/>
  </conditionalFormatting>
  <conditionalFormatting sqref="D138">
    <cfRule type="duplicateValues" dxfId="2" priority="20"/>
  </conditionalFormatting>
  <conditionalFormatting sqref="D143">
    <cfRule type="duplicateValues" dxfId="2" priority="21"/>
  </conditionalFormatting>
  <conditionalFormatting sqref="D144">
    <cfRule type="duplicateValues" dxfId="1" priority="22"/>
  </conditionalFormatting>
  <conditionalFormatting sqref="D170">
    <cfRule type="duplicateValues" dxfId="1" priority="71"/>
  </conditionalFormatting>
  <conditionalFormatting sqref="D171">
    <cfRule type="duplicateValues" dxfId="1" priority="70"/>
  </conditionalFormatting>
  <conditionalFormatting sqref="D172">
    <cfRule type="duplicateValues" dxfId="1" priority="72"/>
  </conditionalFormatting>
  <conditionalFormatting sqref="D173">
    <cfRule type="duplicateValues" dxfId="1" priority="69"/>
  </conditionalFormatting>
  <conditionalFormatting sqref="D174">
    <cfRule type="duplicateValues" dxfId="1" priority="68"/>
  </conditionalFormatting>
  <conditionalFormatting sqref="D175">
    <cfRule type="duplicateValues" dxfId="1" priority="5"/>
  </conditionalFormatting>
  <conditionalFormatting sqref="D176">
    <cfRule type="duplicateValues" dxfId="1" priority="4"/>
  </conditionalFormatting>
  <conditionalFormatting sqref="D177">
    <cfRule type="duplicateValues" dxfId="1" priority="3"/>
  </conditionalFormatting>
  <conditionalFormatting sqref="D178">
    <cfRule type="duplicateValues" dxfId="1" priority="2"/>
  </conditionalFormatting>
  <conditionalFormatting sqref="D179">
    <cfRule type="duplicateValues" dxfId="1" priority="1"/>
  </conditionalFormatting>
  <conditionalFormatting sqref="D184">
    <cfRule type="duplicateValues" dxfId="1" priority="67"/>
  </conditionalFormatting>
  <conditionalFormatting sqref="D186:E186">
    <cfRule type="duplicateValues" dxfId="1" priority="18"/>
  </conditionalFormatting>
  <conditionalFormatting sqref="D187:E187">
    <cfRule type="duplicateValues" dxfId="1" priority="17"/>
  </conditionalFormatting>
  <conditionalFormatting sqref="D188:E188">
    <cfRule type="duplicateValues" dxfId="1" priority="16"/>
  </conditionalFormatting>
  <conditionalFormatting sqref="D189:E189">
    <cfRule type="duplicateValues" dxfId="1" priority="15"/>
  </conditionalFormatting>
  <conditionalFormatting sqref="D261:E261">
    <cfRule type="duplicateValues" dxfId="2" priority="19"/>
  </conditionalFormatting>
  <conditionalFormatting sqref="D271:E271">
    <cfRule type="duplicateValues" dxfId="1" priority="13"/>
  </conditionalFormatting>
  <conditionalFormatting sqref="D273:E273">
    <cfRule type="duplicateValues" dxfId="1" priority="14"/>
  </conditionalFormatting>
  <conditionalFormatting sqref="D283">
    <cfRule type="duplicateValues" dxfId="1" priority="12"/>
  </conditionalFormatting>
  <conditionalFormatting sqref="D284">
    <cfRule type="duplicateValues" dxfId="1" priority="11"/>
  </conditionalFormatting>
  <conditionalFormatting sqref="D285">
    <cfRule type="duplicateValues" dxfId="1" priority="10"/>
  </conditionalFormatting>
  <conditionalFormatting sqref="D286">
    <cfRule type="duplicateValues" dxfId="1" priority="9"/>
  </conditionalFormatting>
  <conditionalFormatting sqref="D296">
    <cfRule type="duplicateValues" dxfId="1" priority="8"/>
  </conditionalFormatting>
  <conditionalFormatting sqref="D297">
    <cfRule type="duplicateValues" dxfId="1" priority="7"/>
  </conditionalFormatting>
  <conditionalFormatting sqref="D298">
    <cfRule type="duplicateValues" dxfId="1" priority="6"/>
  </conditionalFormatting>
  <conditionalFormatting sqref="D44:D45">
    <cfRule type="duplicateValues" dxfId="1" priority="80"/>
  </conditionalFormatting>
  <conditionalFormatting sqref="D66:D68">
    <cfRule type="duplicateValues" dxfId="2" priority="34"/>
  </conditionalFormatting>
  <conditionalFormatting sqref="D84:D85">
    <cfRule type="duplicateValues" dxfId="1" priority="23"/>
  </conditionalFormatting>
  <conditionalFormatting sqref="D96:D97">
    <cfRule type="duplicateValues" dxfId="2" priority="63"/>
    <cfRule type="duplicateValues" dxfId="2" priority="62"/>
  </conditionalFormatting>
  <conditionalFormatting sqref="D98:D100">
    <cfRule type="duplicateValues" dxfId="2" priority="61"/>
    <cfRule type="duplicateValues" dxfId="2" priority="60"/>
  </conditionalFormatting>
  <conditionalFormatting sqref="D101:D103">
    <cfRule type="duplicateValues" dxfId="2" priority="59"/>
  </conditionalFormatting>
  <conditionalFormatting sqref="D90:D92 D94:D95">
    <cfRule type="duplicateValues" dxfId="2" priority="64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O208"/>
  <sheetViews>
    <sheetView workbookViewId="0">
      <pane ySplit="3" topLeftCell="A187" activePane="bottomLeft" state="frozen"/>
      <selection/>
      <selection pane="bottomLeft" activeCell="F9" sqref="F9"/>
    </sheetView>
  </sheetViews>
  <sheetFormatPr defaultColWidth="12.5" defaultRowHeight="20.1" customHeight="1"/>
  <cols>
    <col min="1" max="1" width="4.625" style="93" customWidth="1"/>
    <col min="2" max="2" width="9.25" style="92" customWidth="1"/>
    <col min="3" max="3" width="52.375" style="94" customWidth="1"/>
    <col min="4" max="4" width="16.625" style="95" customWidth="1"/>
    <col min="5" max="5" width="12.625" style="95" customWidth="1"/>
    <col min="6" max="7" width="9.75" style="92" customWidth="1"/>
    <col min="8" max="8" width="10.125" style="92" customWidth="1"/>
    <col min="9" max="11" width="7.625" style="92" customWidth="1"/>
    <col min="12" max="12" width="12.875" style="92" customWidth="1"/>
    <col min="13" max="13" width="14.125" style="96"/>
    <col min="14" max="14" width="13.625" style="92"/>
    <col min="15" max="16345" width="12.5" style="92"/>
    <col min="16346" max="16384" width="12.5" style="93"/>
  </cols>
  <sheetData>
    <row r="1" s="92" customFormat="1" ht="40" customHeight="1" spans="1:13">
      <c r="A1" s="5" t="s">
        <v>1204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96"/>
    </row>
    <row r="2" s="92" customFormat="1" ht="25" customHeight="1" spans="1:14">
      <c r="A2" s="6" t="s">
        <v>24</v>
      </c>
      <c r="B2" s="97" t="s">
        <v>33</v>
      </c>
      <c r="C2" s="97" t="s">
        <v>34</v>
      </c>
      <c r="D2" s="97" t="s">
        <v>35</v>
      </c>
      <c r="E2" s="97" t="s">
        <v>36</v>
      </c>
      <c r="F2" s="98" t="s">
        <v>37</v>
      </c>
      <c r="G2" s="9" t="s">
        <v>38</v>
      </c>
      <c r="H2" s="9" t="s">
        <v>39</v>
      </c>
      <c r="I2" s="98" t="s">
        <v>40</v>
      </c>
      <c r="J2" s="98" t="s">
        <v>41</v>
      </c>
      <c r="K2" s="98" t="s">
        <v>42</v>
      </c>
      <c r="L2" s="126" t="s">
        <v>18</v>
      </c>
      <c r="M2" s="127" t="s">
        <v>43</v>
      </c>
      <c r="N2" s="128" t="s">
        <v>31</v>
      </c>
    </row>
    <row r="3" s="92" customFormat="1" ht="25" customHeight="1" spans="1:14">
      <c r="A3" s="11"/>
      <c r="B3" s="99"/>
      <c r="C3" s="99"/>
      <c r="D3" s="99"/>
      <c r="E3" s="99"/>
      <c r="F3" s="100"/>
      <c r="G3" s="14"/>
      <c r="H3" s="14"/>
      <c r="I3" s="100"/>
      <c r="J3" s="100"/>
      <c r="K3" s="100"/>
      <c r="L3" s="129"/>
      <c r="M3" s="130"/>
      <c r="N3" s="131"/>
    </row>
    <row r="4" s="92" customFormat="1" ht="20" customHeight="1" spans="1:14">
      <c r="A4" s="101">
        <v>1</v>
      </c>
      <c r="B4" s="17" t="s">
        <v>44</v>
      </c>
      <c r="C4" s="102" t="s">
        <v>45</v>
      </c>
      <c r="D4" s="103" t="s">
        <v>46</v>
      </c>
      <c r="E4" s="104" t="s">
        <v>47</v>
      </c>
      <c r="F4" s="105">
        <v>1234</v>
      </c>
      <c r="G4" s="20">
        <f>VLOOKUP(E4,产能分析表5月!E:G,3,0)</f>
        <v>102</v>
      </c>
      <c r="H4" s="20">
        <f t="shared" ref="H4:H39" si="0">3600/G4</f>
        <v>35.2941176470588</v>
      </c>
      <c r="I4" s="17">
        <f>VLOOKUP(E4,产能分析表5月!E:I,5,0)</f>
        <v>16</v>
      </c>
      <c r="J4" s="50">
        <f>F4/H4</f>
        <v>34.9633333333334</v>
      </c>
      <c r="K4" s="51">
        <f t="shared" ref="K4:K39" si="1">J4/10</f>
        <v>3.49633333333334</v>
      </c>
      <c r="L4" s="132"/>
      <c r="M4" s="130">
        <f>VLOOKUP(D4,[1]更新!$B$1:$E$65536,4,0)</f>
        <v>1602.65486725664</v>
      </c>
      <c r="N4" s="133">
        <f>F4*M4</f>
        <v>1977676.10619469</v>
      </c>
    </row>
    <row r="5" s="92" customFormat="1" ht="20" customHeight="1" spans="1:14">
      <c r="A5" s="106">
        <v>2</v>
      </c>
      <c r="B5" s="22"/>
      <c r="C5" s="107" t="s">
        <v>48</v>
      </c>
      <c r="D5" s="108" t="s">
        <v>49</v>
      </c>
      <c r="E5" s="109" t="s">
        <v>50</v>
      </c>
      <c r="F5" s="110">
        <v>1270</v>
      </c>
      <c r="G5" s="25">
        <f>VLOOKUP(E5,产能分析表5月!E:G,3,0)</f>
        <v>90</v>
      </c>
      <c r="H5" s="25">
        <f t="shared" si="0"/>
        <v>40</v>
      </c>
      <c r="I5" s="22">
        <f>VLOOKUP(E5,产能分析表5月!E:I,5,0)</f>
        <v>13</v>
      </c>
      <c r="J5" s="53">
        <f t="shared" ref="J4:J39" si="2">F5/H5</f>
        <v>31.75</v>
      </c>
      <c r="K5" s="54">
        <f t="shared" si="1"/>
        <v>3.175</v>
      </c>
      <c r="L5" s="134"/>
      <c r="M5" s="130">
        <f>VLOOKUP(D5,[1]更新!$B$1:$E$65536,4,0)</f>
        <v>395.486725663717</v>
      </c>
      <c r="N5" s="133">
        <f t="shared" ref="N5:N36" si="3">F5*M5</f>
        <v>502268.14159292</v>
      </c>
    </row>
    <row r="6" s="92" customFormat="1" ht="20" customHeight="1" spans="1:14">
      <c r="A6" s="106">
        <v>3</v>
      </c>
      <c r="B6" s="22"/>
      <c r="C6" s="111" t="s">
        <v>51</v>
      </c>
      <c r="D6" s="108" t="s">
        <v>52</v>
      </c>
      <c r="E6" s="109" t="s">
        <v>53</v>
      </c>
      <c r="F6" s="110">
        <v>77</v>
      </c>
      <c r="G6" s="25">
        <f>VLOOKUP(E6,产能分析表5月!E:G,3,0)</f>
        <v>102</v>
      </c>
      <c r="H6" s="25">
        <f t="shared" si="0"/>
        <v>35.2941176470588</v>
      </c>
      <c r="I6" s="22">
        <f>VLOOKUP(E6,产能分析表5月!E:I,5,0)</f>
        <v>16</v>
      </c>
      <c r="J6" s="53">
        <f t="shared" si="2"/>
        <v>2.18166666666667</v>
      </c>
      <c r="K6" s="54">
        <f t="shared" si="1"/>
        <v>0.218166666666667</v>
      </c>
      <c r="L6" s="134"/>
      <c r="M6" s="130">
        <f>VLOOKUP(D6,[1]更新!$B$1:$E$65536,4,0)</f>
        <v>1833.62831858407</v>
      </c>
      <c r="N6" s="133">
        <f t="shared" si="3"/>
        <v>141189.380530973</v>
      </c>
    </row>
    <row r="7" s="92" customFormat="1" ht="20" customHeight="1" spans="1:14">
      <c r="A7" s="106">
        <v>4</v>
      </c>
      <c r="B7" s="22"/>
      <c r="C7" s="111" t="s">
        <v>54</v>
      </c>
      <c r="D7" s="108" t="s">
        <v>55</v>
      </c>
      <c r="E7" s="108" t="s">
        <v>56</v>
      </c>
      <c r="F7" s="110">
        <v>77</v>
      </c>
      <c r="G7" s="25">
        <f>VLOOKUP(E7,产能分析表5月!E:G,3,0)</f>
        <v>90</v>
      </c>
      <c r="H7" s="25">
        <f t="shared" si="0"/>
        <v>40</v>
      </c>
      <c r="I7" s="22">
        <f>VLOOKUP(E7,产能分析表5月!E:I,5,0)</f>
        <v>13</v>
      </c>
      <c r="J7" s="53">
        <f t="shared" si="2"/>
        <v>1.925</v>
      </c>
      <c r="K7" s="54">
        <f t="shared" si="1"/>
        <v>0.1925</v>
      </c>
      <c r="L7" s="134"/>
      <c r="M7" s="130">
        <f>VLOOKUP(D7,[1]更新!$B$1:$E$65536,4,0)</f>
        <v>451.327433628319</v>
      </c>
      <c r="N7" s="133">
        <f t="shared" si="3"/>
        <v>34752.2123893805</v>
      </c>
    </row>
    <row r="8" s="92" customFormat="1" ht="20" customHeight="1" spans="1:14">
      <c r="A8" s="106">
        <v>5</v>
      </c>
      <c r="B8" s="22"/>
      <c r="C8" s="107" t="s">
        <v>57</v>
      </c>
      <c r="D8" s="108" t="s">
        <v>58</v>
      </c>
      <c r="E8" s="108" t="s">
        <v>59</v>
      </c>
      <c r="F8" s="110">
        <v>63</v>
      </c>
      <c r="G8" s="25">
        <f>VLOOKUP(E8,产能分析表5月!E:G,3,0)</f>
        <v>90</v>
      </c>
      <c r="H8" s="25">
        <f t="shared" si="0"/>
        <v>40</v>
      </c>
      <c r="I8" s="22">
        <f>VLOOKUP(E8,产能分析表5月!E:I,5,0)</f>
        <v>13</v>
      </c>
      <c r="J8" s="53">
        <f t="shared" si="2"/>
        <v>1.575</v>
      </c>
      <c r="K8" s="54">
        <f t="shared" si="1"/>
        <v>0.1575</v>
      </c>
      <c r="L8" s="134"/>
      <c r="M8" s="130">
        <f>VLOOKUP(D8,[1]更新!$B$1:$E$65536,4,0)</f>
        <v>560.176991150443</v>
      </c>
      <c r="N8" s="133">
        <f t="shared" si="3"/>
        <v>35291.1504424779</v>
      </c>
    </row>
    <row r="9" s="92" customFormat="1" ht="20" customHeight="1" spans="1:14">
      <c r="A9" s="106">
        <v>6</v>
      </c>
      <c r="B9" s="22"/>
      <c r="C9" s="107" t="s">
        <v>60</v>
      </c>
      <c r="D9" s="108" t="s">
        <v>61</v>
      </c>
      <c r="E9" s="108" t="s">
        <v>62</v>
      </c>
      <c r="F9" s="110"/>
      <c r="G9" s="25">
        <f>VLOOKUP(E9,产能分析表5月!E:G,3,0)</f>
        <v>102</v>
      </c>
      <c r="H9" s="25">
        <f t="shared" si="0"/>
        <v>35.2941176470588</v>
      </c>
      <c r="I9" s="22">
        <f>VLOOKUP(E9,产能分析表5月!E:I,5,0)</f>
        <v>16</v>
      </c>
      <c r="J9" s="53">
        <f t="shared" si="2"/>
        <v>0</v>
      </c>
      <c r="K9" s="54">
        <f t="shared" si="1"/>
        <v>0</v>
      </c>
      <c r="L9" s="134"/>
      <c r="M9" s="130">
        <f>VLOOKUP(D9,[1]更新!$B$1:$E$65536,4,0)</f>
        <v>1740.70796460177</v>
      </c>
      <c r="N9" s="133">
        <f t="shared" si="3"/>
        <v>0</v>
      </c>
    </row>
    <row r="10" s="92" customFormat="1" ht="20" customHeight="1" spans="1:14">
      <c r="A10" s="106">
        <v>7</v>
      </c>
      <c r="B10" s="22"/>
      <c r="C10" s="107" t="s">
        <v>63</v>
      </c>
      <c r="D10" s="108" t="s">
        <v>64</v>
      </c>
      <c r="E10" s="108" t="s">
        <v>65</v>
      </c>
      <c r="F10" s="110">
        <v>63</v>
      </c>
      <c r="G10" s="25">
        <f>VLOOKUP(E10,产能分析表5月!E:G,3,0)</f>
        <v>102</v>
      </c>
      <c r="H10" s="25">
        <f t="shared" si="0"/>
        <v>35.2941176470588</v>
      </c>
      <c r="I10" s="22">
        <f>VLOOKUP(E10,产能分析表5月!E:I,5,0)</f>
        <v>16</v>
      </c>
      <c r="J10" s="53">
        <f t="shared" si="2"/>
        <v>1.785</v>
      </c>
      <c r="K10" s="54">
        <f t="shared" si="1"/>
        <v>0.1785</v>
      </c>
      <c r="L10" s="134"/>
      <c r="M10" s="130">
        <f>VLOOKUP(D10,[1]更新!$B$1:$E$65536,4,0)</f>
        <v>1946.01769911504</v>
      </c>
      <c r="N10" s="133">
        <f t="shared" si="3"/>
        <v>122599.115044248</v>
      </c>
    </row>
    <row r="11" s="92" customFormat="1" ht="20" customHeight="1" spans="1:14">
      <c r="A11" s="106">
        <v>8</v>
      </c>
      <c r="B11" s="22"/>
      <c r="C11" s="112" t="s">
        <v>66</v>
      </c>
      <c r="D11" s="113" t="s">
        <v>67</v>
      </c>
      <c r="E11" s="108" t="s">
        <v>68</v>
      </c>
      <c r="F11" s="110">
        <v>20</v>
      </c>
      <c r="G11" s="25">
        <f>VLOOKUP(E11,产能分析表5月!E:G,3,0)</f>
        <v>175</v>
      </c>
      <c r="H11" s="25">
        <f t="shared" si="0"/>
        <v>20.5714285714286</v>
      </c>
      <c r="I11" s="22">
        <f>VLOOKUP(E11,产能分析表5月!E:I,5,0)</f>
        <v>16</v>
      </c>
      <c r="J11" s="53">
        <f t="shared" si="2"/>
        <v>0.972222222222222</v>
      </c>
      <c r="K11" s="54">
        <f t="shared" si="1"/>
        <v>0.0972222222222222</v>
      </c>
      <c r="L11" s="134"/>
      <c r="M11" s="130">
        <f>VLOOKUP(D11,[1]更新!$B$1:$E$65536,4,0)</f>
        <v>2123.89380530973</v>
      </c>
      <c r="N11" s="133">
        <f t="shared" si="3"/>
        <v>42477.8761061947</v>
      </c>
    </row>
    <row r="12" s="92" customFormat="1" ht="20" customHeight="1" spans="1:14">
      <c r="A12" s="106">
        <v>9</v>
      </c>
      <c r="B12" s="22"/>
      <c r="C12" s="112" t="s">
        <v>69</v>
      </c>
      <c r="D12" s="113" t="s">
        <v>70</v>
      </c>
      <c r="E12" s="108" t="s">
        <v>71</v>
      </c>
      <c r="F12" s="110">
        <v>20</v>
      </c>
      <c r="G12" s="25">
        <f>VLOOKUP(E12,产能分析表5月!E:G,3,0)</f>
        <v>90</v>
      </c>
      <c r="H12" s="25">
        <f t="shared" si="0"/>
        <v>40</v>
      </c>
      <c r="I12" s="22">
        <f>VLOOKUP(E12,产能分析表5月!E:I,5,0)</f>
        <v>13</v>
      </c>
      <c r="J12" s="53">
        <f t="shared" si="2"/>
        <v>0.5</v>
      </c>
      <c r="K12" s="54">
        <f t="shared" si="1"/>
        <v>0.05</v>
      </c>
      <c r="L12" s="134"/>
      <c r="M12" s="130">
        <f>VLOOKUP(D12,[1]更新!$B$1:$E$65536,4,0)</f>
        <v>518.58407079646</v>
      </c>
      <c r="N12" s="133">
        <f t="shared" si="3"/>
        <v>10371.6814159292</v>
      </c>
    </row>
    <row r="13" s="92" customFormat="1" ht="20" customHeight="1" spans="1:14">
      <c r="A13" s="106">
        <v>10</v>
      </c>
      <c r="B13" s="22"/>
      <c r="C13" s="112" t="s">
        <v>72</v>
      </c>
      <c r="D13" s="113" t="s">
        <v>73</v>
      </c>
      <c r="E13" s="108" t="s">
        <v>74</v>
      </c>
      <c r="F13" s="110">
        <v>520</v>
      </c>
      <c r="G13" s="25">
        <f>VLOOKUP(E13,产能分析表5月!E:G,3,0)</f>
        <v>90</v>
      </c>
      <c r="H13" s="25">
        <f t="shared" si="0"/>
        <v>40</v>
      </c>
      <c r="I13" s="22">
        <f>VLOOKUP(E13,产能分析表5月!E:I,5,0)</f>
        <v>13</v>
      </c>
      <c r="J13" s="53">
        <f t="shared" si="2"/>
        <v>13</v>
      </c>
      <c r="K13" s="54">
        <f t="shared" si="1"/>
        <v>1.3</v>
      </c>
      <c r="L13" s="134"/>
      <c r="M13" s="130">
        <f>VLOOKUP(D13,[1]更新!$B$1:$E$65536,4,0)</f>
        <v>591.150442477876</v>
      </c>
      <c r="N13" s="133">
        <f t="shared" si="3"/>
        <v>307398.230088496</v>
      </c>
    </row>
    <row r="14" s="92" customFormat="1" ht="20" customHeight="1" spans="1:14">
      <c r="A14" s="106">
        <v>11</v>
      </c>
      <c r="B14" s="22"/>
      <c r="C14" s="112" t="s">
        <v>75</v>
      </c>
      <c r="D14" s="113" t="s">
        <v>76</v>
      </c>
      <c r="E14" s="108" t="s">
        <v>77</v>
      </c>
      <c r="F14" s="110">
        <v>260</v>
      </c>
      <c r="G14" s="25">
        <f>VLOOKUP(E14,产能分析表5月!E:G,3,0)</f>
        <v>175</v>
      </c>
      <c r="H14" s="25">
        <f t="shared" si="0"/>
        <v>20.5714285714286</v>
      </c>
      <c r="I14" s="22">
        <f>VLOOKUP(E14,产能分析表5月!E:I,5,0)</f>
        <v>16</v>
      </c>
      <c r="J14" s="53">
        <f t="shared" si="2"/>
        <v>12.6388888888889</v>
      </c>
      <c r="K14" s="54">
        <f t="shared" si="1"/>
        <v>1.26388888888889</v>
      </c>
      <c r="L14" s="134"/>
      <c r="M14" s="130">
        <f>VLOOKUP(D14,[1]更新!$B$1:$E$65536,4,0)</f>
        <v>2197.34513274336</v>
      </c>
      <c r="N14" s="133">
        <f t="shared" si="3"/>
        <v>571309.734513274</v>
      </c>
    </row>
    <row r="15" s="92" customFormat="1" ht="20" customHeight="1" spans="1:14">
      <c r="A15" s="106">
        <v>12</v>
      </c>
      <c r="B15" s="22"/>
      <c r="C15" s="107" t="s">
        <v>78</v>
      </c>
      <c r="D15" s="108" t="s">
        <v>79</v>
      </c>
      <c r="E15" s="108" t="s">
        <v>80</v>
      </c>
      <c r="F15" s="110">
        <v>260</v>
      </c>
      <c r="G15" s="25">
        <f>VLOOKUP(E15,产能分析表5月!E:G,3,0)</f>
        <v>175</v>
      </c>
      <c r="H15" s="25">
        <f t="shared" si="0"/>
        <v>20.5714285714286</v>
      </c>
      <c r="I15" s="22">
        <f>VLOOKUP(E15,产能分析表5月!E:I,5,0)</f>
        <v>18</v>
      </c>
      <c r="J15" s="53">
        <f t="shared" si="2"/>
        <v>12.6388888888889</v>
      </c>
      <c r="K15" s="54">
        <f t="shared" si="1"/>
        <v>1.26388888888889</v>
      </c>
      <c r="L15" s="134"/>
      <c r="M15" s="130">
        <f>VLOOKUP(D15,[1]更新!$B$1:$E$65536,4,0)</f>
        <v>2876.99115044248</v>
      </c>
      <c r="N15" s="133">
        <f t="shared" si="3"/>
        <v>748017.699115044</v>
      </c>
    </row>
    <row r="16" s="92" customFormat="1" ht="20" customHeight="1" spans="1:14">
      <c r="A16" s="106">
        <v>13</v>
      </c>
      <c r="B16" s="22"/>
      <c r="C16" s="107" t="s">
        <v>81</v>
      </c>
      <c r="D16" s="108" t="s">
        <v>82</v>
      </c>
      <c r="E16" s="108" t="s">
        <v>83</v>
      </c>
      <c r="F16" s="110">
        <v>3</v>
      </c>
      <c r="G16" s="25">
        <f>VLOOKUP(E16,产能分析表5月!E:G,3,0)</f>
        <v>175</v>
      </c>
      <c r="H16" s="25">
        <f t="shared" si="0"/>
        <v>20.5714285714286</v>
      </c>
      <c r="I16" s="22">
        <f>VLOOKUP(E16,产能分析表5月!E:I,5,0)</f>
        <v>18</v>
      </c>
      <c r="J16" s="53">
        <f t="shared" si="2"/>
        <v>0.145833333333333</v>
      </c>
      <c r="K16" s="54">
        <f t="shared" si="1"/>
        <v>0.0145833333333333</v>
      </c>
      <c r="L16" s="134"/>
      <c r="M16" s="130">
        <f>VLOOKUP(D16,[1]更新!$B$1:$E$65536,4,0)</f>
        <v>2407.0796460177</v>
      </c>
      <c r="N16" s="133">
        <f t="shared" si="3"/>
        <v>7221.2389380531</v>
      </c>
    </row>
    <row r="17" s="92" customFormat="1" ht="20" customHeight="1" spans="1:14">
      <c r="A17" s="106">
        <v>14</v>
      </c>
      <c r="B17" s="22"/>
      <c r="C17" s="107" t="s">
        <v>84</v>
      </c>
      <c r="D17" s="108" t="s">
        <v>85</v>
      </c>
      <c r="E17" s="108" t="s">
        <v>86</v>
      </c>
      <c r="F17" s="110">
        <v>52</v>
      </c>
      <c r="G17" s="25">
        <f>VLOOKUP(E17,产能分析表5月!E:G,3,0)</f>
        <v>175</v>
      </c>
      <c r="H17" s="25">
        <f t="shared" si="0"/>
        <v>20.5714285714286</v>
      </c>
      <c r="I17" s="22">
        <f>VLOOKUP(E17,产能分析表5月!E:I,5,0)</f>
        <v>18</v>
      </c>
      <c r="J17" s="53">
        <f t="shared" si="2"/>
        <v>2.52777777777778</v>
      </c>
      <c r="K17" s="54">
        <f t="shared" si="1"/>
        <v>0.252777777777778</v>
      </c>
      <c r="L17" s="134"/>
      <c r="M17" s="130">
        <f>VLOOKUP(D17,[1]更新!$B$1:$E$65536,4,0)</f>
        <v>579.646017699115</v>
      </c>
      <c r="N17" s="133">
        <f t="shared" si="3"/>
        <v>30141.592920354</v>
      </c>
    </row>
    <row r="18" s="92" customFormat="1" ht="20" customHeight="1" spans="1:14">
      <c r="A18" s="106">
        <v>15</v>
      </c>
      <c r="B18" s="22"/>
      <c r="C18" s="107" t="s">
        <v>87</v>
      </c>
      <c r="D18" s="108" t="s">
        <v>88</v>
      </c>
      <c r="E18" s="108" t="s">
        <v>89</v>
      </c>
      <c r="F18" s="110">
        <v>49</v>
      </c>
      <c r="G18" s="25">
        <f>VLOOKUP(E18,产能分析表5月!E:G,3,0)</f>
        <v>175</v>
      </c>
      <c r="H18" s="25">
        <f t="shared" si="0"/>
        <v>20.5714285714286</v>
      </c>
      <c r="I18" s="22">
        <f>VLOOKUP(E18,产能分析表5月!E:I,5,0)</f>
        <v>18</v>
      </c>
      <c r="J18" s="53">
        <f t="shared" si="2"/>
        <v>2.38194444444444</v>
      </c>
      <c r="K18" s="54">
        <f t="shared" si="1"/>
        <v>0.238194444444444</v>
      </c>
      <c r="L18" s="134"/>
      <c r="M18" s="130">
        <f>VLOOKUP(D18,[1]更新!$B$1:$E$65536,4,0)</f>
        <v>2225.66371681416</v>
      </c>
      <c r="N18" s="133">
        <f t="shared" si="3"/>
        <v>109057.522123894</v>
      </c>
    </row>
    <row r="19" s="92" customFormat="1" ht="20" customHeight="1" spans="1:14">
      <c r="A19" s="106">
        <v>16</v>
      </c>
      <c r="B19" s="22"/>
      <c r="C19" s="107" t="s">
        <v>90</v>
      </c>
      <c r="D19" s="108" t="s">
        <v>91</v>
      </c>
      <c r="E19" s="108" t="s">
        <v>92</v>
      </c>
      <c r="F19" s="110"/>
      <c r="G19" s="25">
        <v>175</v>
      </c>
      <c r="H19" s="25">
        <f t="shared" si="0"/>
        <v>20.5714285714286</v>
      </c>
      <c r="I19" s="22">
        <f>VLOOKUP(E19,产能分析表5月!E:I,5,0)</f>
        <v>18</v>
      </c>
      <c r="J19" s="53">
        <f t="shared" si="2"/>
        <v>0</v>
      </c>
      <c r="K19" s="54">
        <f t="shared" si="1"/>
        <v>0</v>
      </c>
      <c r="L19" s="134"/>
      <c r="M19" s="130">
        <f>VLOOKUP(D19,[1]更新!$B$1:$E$65536,4,0)</f>
        <v>2897.34513274336</v>
      </c>
      <c r="N19" s="133">
        <f t="shared" si="3"/>
        <v>0</v>
      </c>
    </row>
    <row r="20" s="92" customFormat="1" ht="20" customHeight="1" spans="1:14">
      <c r="A20" s="106">
        <v>17</v>
      </c>
      <c r="B20" s="22"/>
      <c r="C20" s="107" t="s">
        <v>93</v>
      </c>
      <c r="D20" s="108" t="s">
        <v>94</v>
      </c>
      <c r="E20" s="108" t="s">
        <v>95</v>
      </c>
      <c r="F20" s="110">
        <v>14</v>
      </c>
      <c r="G20" s="25">
        <v>102</v>
      </c>
      <c r="H20" s="25">
        <f t="shared" ref="H19:H24" si="4">3600/G20</f>
        <v>35.2941176470588</v>
      </c>
      <c r="I20" s="22">
        <v>16</v>
      </c>
      <c r="J20" s="53">
        <f t="shared" ref="J19:J24" si="5">F20/H20</f>
        <v>0.396666666666667</v>
      </c>
      <c r="K20" s="54">
        <f t="shared" ref="K19:K24" si="6">J20/10</f>
        <v>0.0396666666666667</v>
      </c>
      <c r="L20" s="134"/>
      <c r="M20" s="130">
        <f>VLOOKUP(D20,[1]更新!$B$1:$E$65536,4,0)</f>
        <v>768.141592920354</v>
      </c>
      <c r="N20" s="133">
        <f t="shared" si="3"/>
        <v>10753.982300885</v>
      </c>
    </row>
    <row r="21" s="92" customFormat="1" ht="20" customHeight="1" spans="1:14">
      <c r="A21" s="106">
        <v>18</v>
      </c>
      <c r="B21" s="22"/>
      <c r="C21" s="107" t="s">
        <v>96</v>
      </c>
      <c r="D21" s="108" t="s">
        <v>97</v>
      </c>
      <c r="E21" s="108" t="s">
        <v>98</v>
      </c>
      <c r="F21" s="110">
        <v>14</v>
      </c>
      <c r="G21" s="25">
        <v>102</v>
      </c>
      <c r="H21" s="25">
        <f t="shared" si="4"/>
        <v>35.2941176470588</v>
      </c>
      <c r="I21" s="22">
        <v>16</v>
      </c>
      <c r="J21" s="53">
        <f t="shared" si="5"/>
        <v>0.396666666666667</v>
      </c>
      <c r="K21" s="54">
        <f t="shared" si="6"/>
        <v>0.0396666666666667</v>
      </c>
      <c r="L21" s="134"/>
      <c r="M21" s="130">
        <f>VLOOKUP(D21,[1]更新!$B$1:$E$65536,4,0)</f>
        <v>255.929203539823</v>
      </c>
      <c r="N21" s="133">
        <f t="shared" si="3"/>
        <v>3583.00884955752</v>
      </c>
    </row>
    <row r="22" s="92" customFormat="1" ht="20" customHeight="1" spans="1:14">
      <c r="A22" s="106">
        <v>19</v>
      </c>
      <c r="B22" s="22"/>
      <c r="C22" s="107" t="s">
        <v>99</v>
      </c>
      <c r="D22" s="108" t="s">
        <v>100</v>
      </c>
      <c r="E22" s="108" t="s">
        <v>101</v>
      </c>
      <c r="F22" s="110"/>
      <c r="G22" s="25">
        <v>102</v>
      </c>
      <c r="H22" s="25">
        <f t="shared" si="4"/>
        <v>35.2941176470588</v>
      </c>
      <c r="I22" s="22">
        <v>16</v>
      </c>
      <c r="J22" s="53">
        <f t="shared" si="5"/>
        <v>0</v>
      </c>
      <c r="K22" s="54">
        <f t="shared" si="6"/>
        <v>0</v>
      </c>
      <c r="L22" s="134"/>
      <c r="M22" s="130">
        <f>VLOOKUP(D22,[1]更新!$B$1:$E$65536,4,0)</f>
        <v>427.345132743363</v>
      </c>
      <c r="N22" s="133">
        <f t="shared" si="3"/>
        <v>0</v>
      </c>
    </row>
    <row r="23" s="92" customFormat="1" ht="20" customHeight="1" spans="1:14">
      <c r="A23" s="106">
        <v>20</v>
      </c>
      <c r="B23" s="22"/>
      <c r="C23" s="107" t="s">
        <v>102</v>
      </c>
      <c r="D23" s="108" t="s">
        <v>103</v>
      </c>
      <c r="E23" s="108" t="s">
        <v>104</v>
      </c>
      <c r="F23" s="110">
        <v>14</v>
      </c>
      <c r="G23" s="25">
        <v>102</v>
      </c>
      <c r="H23" s="25">
        <f t="shared" si="4"/>
        <v>35.2941176470588</v>
      </c>
      <c r="I23" s="22">
        <v>16</v>
      </c>
      <c r="J23" s="53">
        <f t="shared" si="5"/>
        <v>0.396666666666667</v>
      </c>
      <c r="K23" s="54">
        <f t="shared" si="6"/>
        <v>0.0396666666666667</v>
      </c>
      <c r="L23" s="134"/>
      <c r="M23" s="130">
        <f>VLOOKUP(D23,[1]更新!$B$1:$E$65536,4,0)</f>
        <v>134.690265486726</v>
      </c>
      <c r="N23" s="133">
        <f t="shared" si="3"/>
        <v>1885.66371681416</v>
      </c>
    </row>
    <row r="24" s="92" customFormat="1" ht="20" customHeight="1" spans="1:14">
      <c r="A24" s="106">
        <v>21</v>
      </c>
      <c r="B24" s="22"/>
      <c r="C24" s="107" t="s">
        <v>105</v>
      </c>
      <c r="D24" s="108" t="s">
        <v>106</v>
      </c>
      <c r="E24" s="108" t="s">
        <v>107</v>
      </c>
      <c r="F24" s="110">
        <v>14</v>
      </c>
      <c r="G24" s="25">
        <v>102</v>
      </c>
      <c r="H24" s="25">
        <f t="shared" si="4"/>
        <v>35.2941176470588</v>
      </c>
      <c r="I24" s="22">
        <v>16</v>
      </c>
      <c r="J24" s="53">
        <f t="shared" si="5"/>
        <v>0.396666666666667</v>
      </c>
      <c r="K24" s="54">
        <f t="shared" si="6"/>
        <v>0.0396666666666667</v>
      </c>
      <c r="L24" s="134"/>
      <c r="M24" s="130">
        <f>VLOOKUP(D24,[1]更新!$B$1:$E$65536,4,0)</f>
        <v>125.840707964602</v>
      </c>
      <c r="N24" s="133">
        <f t="shared" si="3"/>
        <v>1761.76991150442</v>
      </c>
    </row>
    <row r="25" s="92" customFormat="1" ht="20" customHeight="1" spans="1:14">
      <c r="A25" s="106">
        <v>22</v>
      </c>
      <c r="B25" s="22"/>
      <c r="C25" s="107" t="s">
        <v>108</v>
      </c>
      <c r="D25" s="108" t="s">
        <v>109</v>
      </c>
      <c r="E25" s="109" t="s">
        <v>110</v>
      </c>
      <c r="F25" s="110">
        <v>15</v>
      </c>
      <c r="G25" s="25">
        <f>VLOOKUP(E25,产能分析表5月!E:G,3,0)</f>
        <v>102</v>
      </c>
      <c r="H25" s="25">
        <f t="shared" si="0"/>
        <v>35.2941176470588</v>
      </c>
      <c r="I25" s="22">
        <f>VLOOKUP(E25,产能分析表5月!E:I,5,0)</f>
        <v>16</v>
      </c>
      <c r="J25" s="53">
        <f t="shared" si="2"/>
        <v>0.425</v>
      </c>
      <c r="K25" s="54">
        <f t="shared" si="1"/>
        <v>0.0425</v>
      </c>
      <c r="L25" s="134"/>
      <c r="M25" s="130">
        <f>VLOOKUP(D25,[1]更新!$B$1:$E$65536,4,0)</f>
        <v>1357.52212389381</v>
      </c>
      <c r="N25" s="133">
        <f t="shared" si="3"/>
        <v>20362.8318584071</v>
      </c>
    </row>
    <row r="26" s="92" customFormat="1" ht="20" customHeight="1" spans="1:14">
      <c r="A26" s="106">
        <v>23</v>
      </c>
      <c r="B26" s="22"/>
      <c r="C26" s="107" t="s">
        <v>111</v>
      </c>
      <c r="D26" s="108" t="s">
        <v>112</v>
      </c>
      <c r="E26" s="109" t="s">
        <v>113</v>
      </c>
      <c r="F26" s="110">
        <v>15</v>
      </c>
      <c r="G26" s="25">
        <f>VLOOKUP(E26,产能分析表5月!E:G,3,0)</f>
        <v>102</v>
      </c>
      <c r="H26" s="25">
        <f t="shared" si="0"/>
        <v>35.2941176470588</v>
      </c>
      <c r="I26" s="22">
        <f>VLOOKUP(E26,产能分析表5月!E:I,5,0)</f>
        <v>16</v>
      </c>
      <c r="J26" s="53">
        <f t="shared" si="2"/>
        <v>0.425</v>
      </c>
      <c r="K26" s="54">
        <f t="shared" si="1"/>
        <v>0.0425</v>
      </c>
      <c r="L26" s="134"/>
      <c r="M26" s="130">
        <f>VLOOKUP(D26,[1]更新!$B$1:$E$65536,4,0)</f>
        <v>324.247787610619</v>
      </c>
      <c r="N26" s="133">
        <f t="shared" si="3"/>
        <v>4863.71681415929</v>
      </c>
    </row>
    <row r="27" s="92" customFormat="1" ht="20" customHeight="1" spans="1:14">
      <c r="A27" s="106">
        <v>24</v>
      </c>
      <c r="B27" s="22"/>
      <c r="C27" s="112" t="s">
        <v>114</v>
      </c>
      <c r="D27" s="108" t="s">
        <v>115</v>
      </c>
      <c r="E27" s="109" t="s">
        <v>116</v>
      </c>
      <c r="F27" s="110">
        <v>13</v>
      </c>
      <c r="G27" s="25">
        <f>VLOOKUP(E27,产能分析表5月!E:G,3,0)</f>
        <v>60</v>
      </c>
      <c r="H27" s="25">
        <f t="shared" si="0"/>
        <v>60</v>
      </c>
      <c r="I27" s="22">
        <f>VLOOKUP(E27,产能分析表5月!E:I,5,0)</f>
        <v>10</v>
      </c>
      <c r="J27" s="53">
        <f t="shared" si="2"/>
        <v>0.216666666666667</v>
      </c>
      <c r="K27" s="54">
        <f t="shared" si="1"/>
        <v>0.0216666666666667</v>
      </c>
      <c r="L27" s="134"/>
      <c r="M27" s="130">
        <f>VLOOKUP(D27,[1]更新!$B$1:$E$65536,4,0)</f>
        <v>393.53982300885</v>
      </c>
      <c r="N27" s="133">
        <f t="shared" si="3"/>
        <v>5116.01769911504</v>
      </c>
    </row>
    <row r="28" s="92" customFormat="1" ht="20" customHeight="1" spans="1:14">
      <c r="A28" s="106">
        <v>25</v>
      </c>
      <c r="B28" s="22"/>
      <c r="C28" s="112" t="s">
        <v>117</v>
      </c>
      <c r="D28" s="108" t="s">
        <v>118</v>
      </c>
      <c r="E28" s="109" t="s">
        <v>119</v>
      </c>
      <c r="F28" s="110">
        <v>49</v>
      </c>
      <c r="G28" s="25">
        <f>VLOOKUP(E28,产能分析表5月!E:G,3,0)</f>
        <v>60</v>
      </c>
      <c r="H28" s="25">
        <f t="shared" si="0"/>
        <v>60</v>
      </c>
      <c r="I28" s="22">
        <f>VLOOKUP(E28,产能分析表5月!E:I,5,0)</f>
        <v>10</v>
      </c>
      <c r="J28" s="53">
        <f t="shared" si="2"/>
        <v>0.816666666666667</v>
      </c>
      <c r="K28" s="54">
        <f t="shared" si="1"/>
        <v>0.0816666666666667</v>
      </c>
      <c r="L28" s="134"/>
      <c r="M28" s="130">
        <f>VLOOKUP(D28,[1]更新!$B$1:$E$65536,4,0)</f>
        <v>416.725663716814</v>
      </c>
      <c r="N28" s="133">
        <f t="shared" si="3"/>
        <v>20419.5575221239</v>
      </c>
    </row>
    <row r="29" s="92" customFormat="1" ht="20" customHeight="1" spans="1:14">
      <c r="A29" s="106">
        <v>26</v>
      </c>
      <c r="B29" s="22"/>
      <c r="C29" s="112" t="s">
        <v>120</v>
      </c>
      <c r="D29" s="108" t="s">
        <v>121</v>
      </c>
      <c r="E29" s="109" t="s">
        <v>122</v>
      </c>
      <c r="F29" s="110">
        <v>13</v>
      </c>
      <c r="G29" s="25">
        <f>VLOOKUP(E29,产能分析表5月!E:G,3,0)</f>
        <v>133.333333333333</v>
      </c>
      <c r="H29" s="25">
        <f t="shared" si="0"/>
        <v>27.0000000000001</v>
      </c>
      <c r="I29" s="22">
        <f>VLOOKUP(E29,产能分析表5月!E:I,5,0)</f>
        <v>10</v>
      </c>
      <c r="J29" s="53">
        <f t="shared" si="2"/>
        <v>0.48148148148148</v>
      </c>
      <c r="K29" s="54">
        <f t="shared" si="1"/>
        <v>0.048148148148148</v>
      </c>
      <c r="L29" s="134"/>
      <c r="M29" s="130">
        <f>VLOOKUP(D29,[1]更新!$B$1:$E$65536,4,0)</f>
        <v>397.87610619469</v>
      </c>
      <c r="N29" s="133">
        <f t="shared" si="3"/>
        <v>5172.38938053097</v>
      </c>
    </row>
    <row r="30" s="92" customFormat="1" ht="20" customHeight="1" spans="1:14">
      <c r="A30" s="106">
        <v>27</v>
      </c>
      <c r="B30" s="22"/>
      <c r="C30" s="112" t="s">
        <v>123</v>
      </c>
      <c r="D30" s="108" t="s">
        <v>124</v>
      </c>
      <c r="E30" s="109" t="s">
        <v>125</v>
      </c>
      <c r="F30" s="110">
        <v>49</v>
      </c>
      <c r="G30" s="25">
        <f>VLOOKUP(E30,产能分析表5月!E:G,3,0)</f>
        <v>133.333333333333</v>
      </c>
      <c r="H30" s="25">
        <f t="shared" si="0"/>
        <v>27.0000000000001</v>
      </c>
      <c r="I30" s="22">
        <f>VLOOKUP(E30,产能分析表5月!E:I,5,0)</f>
        <v>10</v>
      </c>
      <c r="J30" s="53">
        <f t="shared" si="2"/>
        <v>1.81481481481481</v>
      </c>
      <c r="K30" s="54">
        <f t="shared" si="1"/>
        <v>0.181481481481481</v>
      </c>
      <c r="L30" s="134"/>
      <c r="M30" s="130">
        <f>VLOOKUP(D30,[1]更新!$B$1:$E$65536,4,0)</f>
        <v>424.070796460177</v>
      </c>
      <c r="N30" s="133">
        <f t="shared" si="3"/>
        <v>20779.4690265487</v>
      </c>
    </row>
    <row r="31" s="92" customFormat="1" ht="20" customHeight="1" spans="1:14">
      <c r="A31" s="106">
        <v>28</v>
      </c>
      <c r="B31" s="22"/>
      <c r="C31" s="112" t="s">
        <v>126</v>
      </c>
      <c r="D31" s="108" t="s">
        <v>127</v>
      </c>
      <c r="E31" s="109" t="s">
        <v>128</v>
      </c>
      <c r="F31" s="110">
        <v>103</v>
      </c>
      <c r="G31" s="25">
        <f>VLOOKUP(E31,产能分析表5月!E:G,3,0)</f>
        <v>133.333333333333</v>
      </c>
      <c r="H31" s="25">
        <f t="shared" si="0"/>
        <v>27.0000000000001</v>
      </c>
      <c r="I31" s="22">
        <f>VLOOKUP(E31,产能分析表5月!E:I,5,0)</f>
        <v>10</v>
      </c>
      <c r="J31" s="53">
        <f t="shared" si="2"/>
        <v>3.8148148148148</v>
      </c>
      <c r="K31" s="54">
        <f t="shared" si="1"/>
        <v>0.38148148148148</v>
      </c>
      <c r="L31" s="134"/>
      <c r="M31" s="130">
        <f>VLOOKUP(D31,[1]更新!$B$1:$E$65536,4,0)</f>
        <v>428.495575221239</v>
      </c>
      <c r="N31" s="133">
        <f t="shared" si="3"/>
        <v>44135.0442477876</v>
      </c>
    </row>
    <row r="32" s="92" customFormat="1" ht="20" customHeight="1" spans="1:14">
      <c r="A32" s="106">
        <v>29</v>
      </c>
      <c r="B32" s="22"/>
      <c r="C32" s="112" t="s">
        <v>129</v>
      </c>
      <c r="D32" s="108" t="s">
        <v>130</v>
      </c>
      <c r="E32" s="109" t="s">
        <v>131</v>
      </c>
      <c r="F32" s="110">
        <v>103</v>
      </c>
      <c r="G32" s="25">
        <f>VLOOKUP(E32,产能分析表5月!E:G,3,0)</f>
        <v>60</v>
      </c>
      <c r="H32" s="25">
        <f t="shared" si="0"/>
        <v>60</v>
      </c>
      <c r="I32" s="22">
        <f>VLOOKUP(E32,产能分析表5月!E:I,5,0)</f>
        <v>10</v>
      </c>
      <c r="J32" s="53">
        <f t="shared" si="2"/>
        <v>1.71666666666667</v>
      </c>
      <c r="K32" s="54">
        <f t="shared" si="1"/>
        <v>0.171666666666667</v>
      </c>
      <c r="L32" s="134"/>
      <c r="M32" s="130">
        <f>VLOOKUP(D32,[1]更新!$B$1:$E$65536,4,0)</f>
        <v>448.672566371681</v>
      </c>
      <c r="N32" s="133">
        <f t="shared" si="3"/>
        <v>46213.2743362832</v>
      </c>
    </row>
    <row r="33" s="92" customFormat="1" ht="20" customHeight="1" spans="1:14">
      <c r="A33" s="106">
        <v>30</v>
      </c>
      <c r="B33" s="22"/>
      <c r="C33" s="112" t="s">
        <v>132</v>
      </c>
      <c r="D33" s="108" t="s">
        <v>133</v>
      </c>
      <c r="E33" s="109" t="s">
        <v>134</v>
      </c>
      <c r="F33" s="110">
        <v>307</v>
      </c>
      <c r="G33" s="25">
        <f>VLOOKUP(E33,产能分析表5月!E:G,3,0)</f>
        <v>133.333333333333</v>
      </c>
      <c r="H33" s="25">
        <f t="shared" si="0"/>
        <v>27.0000000000001</v>
      </c>
      <c r="I33" s="22">
        <f>VLOOKUP(E33,产能分析表5月!E:I,5,0)</f>
        <v>10</v>
      </c>
      <c r="J33" s="53">
        <f t="shared" si="2"/>
        <v>11.3703703703703</v>
      </c>
      <c r="K33" s="54">
        <f t="shared" si="1"/>
        <v>1.13703703703703</v>
      </c>
      <c r="L33" s="134"/>
      <c r="M33" s="130">
        <f>VLOOKUP(D33,[1]更新!$B$1:$E$65536,4,0)</f>
        <v>340.088495575221</v>
      </c>
      <c r="N33" s="133">
        <f t="shared" si="3"/>
        <v>104407.168141593</v>
      </c>
    </row>
    <row r="34" s="92" customFormat="1" ht="20" customHeight="1" spans="1:14">
      <c r="A34" s="106">
        <v>31</v>
      </c>
      <c r="B34" s="22"/>
      <c r="C34" s="112" t="s">
        <v>135</v>
      </c>
      <c r="D34" s="108" t="s">
        <v>136</v>
      </c>
      <c r="E34" s="109" t="s">
        <v>137</v>
      </c>
      <c r="F34" s="110">
        <v>378</v>
      </c>
      <c r="G34" s="25">
        <f>VLOOKUP(E34,产能分析表5月!E:G,3,0)</f>
        <v>60</v>
      </c>
      <c r="H34" s="25">
        <f t="shared" si="0"/>
        <v>60</v>
      </c>
      <c r="I34" s="22">
        <f>VLOOKUP(E34,产能分析表5月!E:I,5,0)</f>
        <v>10</v>
      </c>
      <c r="J34" s="53">
        <f t="shared" si="2"/>
        <v>6.3</v>
      </c>
      <c r="K34" s="54">
        <f t="shared" si="1"/>
        <v>0.63</v>
      </c>
      <c r="L34" s="134"/>
      <c r="M34" s="130">
        <f>VLOOKUP(D34,[1]更新!$B$1:$E$65536,4,0)</f>
        <v>386.548672566372</v>
      </c>
      <c r="N34" s="133">
        <f t="shared" si="3"/>
        <v>146115.398230089</v>
      </c>
    </row>
    <row r="35" s="92" customFormat="1" ht="20" customHeight="1" spans="1:14">
      <c r="A35" s="106">
        <v>32</v>
      </c>
      <c r="B35" s="22"/>
      <c r="C35" s="114" t="s">
        <v>138</v>
      </c>
      <c r="D35" s="115" t="s">
        <v>139</v>
      </c>
      <c r="E35" s="109" t="s">
        <v>140</v>
      </c>
      <c r="F35" s="110">
        <v>121</v>
      </c>
      <c r="G35" s="25">
        <f>VLOOKUP(E35,产能分析表5月!E:G,3,0)</f>
        <v>60</v>
      </c>
      <c r="H35" s="25">
        <f t="shared" si="0"/>
        <v>60</v>
      </c>
      <c r="I35" s="22">
        <f>VLOOKUP(E35,产能分析表5月!E:I,5,0)</f>
        <v>10</v>
      </c>
      <c r="J35" s="53">
        <f t="shared" si="2"/>
        <v>2.01666666666667</v>
      </c>
      <c r="K35" s="54">
        <f t="shared" si="1"/>
        <v>0.201666666666667</v>
      </c>
      <c r="L35" s="135"/>
      <c r="M35" s="130">
        <v>159.91</v>
      </c>
      <c r="N35" s="133">
        <f t="shared" si="3"/>
        <v>19349.11</v>
      </c>
    </row>
    <row r="36" s="92" customFormat="1" ht="20" customHeight="1" spans="1:14">
      <c r="A36" s="106">
        <v>33</v>
      </c>
      <c r="B36" s="22"/>
      <c r="C36" s="114" t="s">
        <v>141</v>
      </c>
      <c r="D36" s="115" t="s">
        <v>142</v>
      </c>
      <c r="E36" s="109" t="s">
        <v>143</v>
      </c>
      <c r="F36" s="110">
        <v>1209</v>
      </c>
      <c r="G36" s="25">
        <f>VLOOKUP(E36,产能分析表5月!E:G,3,0)</f>
        <v>133.333333333333</v>
      </c>
      <c r="H36" s="25">
        <f t="shared" si="0"/>
        <v>27.0000000000001</v>
      </c>
      <c r="I36" s="22">
        <f>VLOOKUP(E36,产能分析表5月!E:I,5,0)</f>
        <v>10</v>
      </c>
      <c r="J36" s="53">
        <f t="shared" si="2"/>
        <v>44.7777777777777</v>
      </c>
      <c r="K36" s="54">
        <f t="shared" si="1"/>
        <v>4.47777777777777</v>
      </c>
      <c r="L36" s="135"/>
      <c r="M36" s="130">
        <f>VLOOKUP(D36,[1]更新!$B$1:$E$65536,4,0)</f>
        <v>416.194690265487</v>
      </c>
      <c r="N36" s="133">
        <f t="shared" si="3"/>
        <v>503179.380530973</v>
      </c>
    </row>
    <row r="37" s="92" customFormat="1" ht="20" customHeight="1" spans="1:14">
      <c r="A37" s="106">
        <v>34</v>
      </c>
      <c r="B37" s="22"/>
      <c r="C37" s="112" t="s">
        <v>144</v>
      </c>
      <c r="D37" s="108" t="s">
        <v>145</v>
      </c>
      <c r="E37" s="109" t="s">
        <v>146</v>
      </c>
      <c r="F37" s="110">
        <v>288</v>
      </c>
      <c r="G37" s="25">
        <f>VLOOKUP(E37,产能分析表5月!E:G,3,0)</f>
        <v>133.333333333333</v>
      </c>
      <c r="H37" s="25">
        <f t="shared" si="0"/>
        <v>27.0000000000001</v>
      </c>
      <c r="I37" s="22">
        <f>VLOOKUP(E37,产能分析表5月!E:I,5,0)</f>
        <v>10</v>
      </c>
      <c r="J37" s="53">
        <f t="shared" si="2"/>
        <v>10.6666666666666</v>
      </c>
      <c r="K37" s="54">
        <f t="shared" si="1"/>
        <v>1.06666666666666</v>
      </c>
      <c r="L37" s="135"/>
      <c r="M37" s="130">
        <f>VLOOKUP(D37,[1]更新!$B$1:$E$65536,4,0)</f>
        <v>416.991150442478</v>
      </c>
      <c r="N37" s="133">
        <f t="shared" ref="N37:N68" si="7">F37*M37</f>
        <v>120093.451327434</v>
      </c>
    </row>
    <row r="38" s="92" customFormat="1" ht="20" customHeight="1" spans="1:14">
      <c r="A38" s="106">
        <v>35</v>
      </c>
      <c r="B38" s="22"/>
      <c r="C38" s="112" t="s">
        <v>147</v>
      </c>
      <c r="D38" s="108" t="s">
        <v>148</v>
      </c>
      <c r="E38" s="109" t="s">
        <v>149</v>
      </c>
      <c r="F38" s="110"/>
      <c r="G38" s="25">
        <f>VLOOKUP(E38,产能分析表5月!E:G,3,0)</f>
        <v>60</v>
      </c>
      <c r="H38" s="25">
        <f t="shared" si="0"/>
        <v>60</v>
      </c>
      <c r="I38" s="22">
        <f>VLOOKUP(E38,产能分析表5月!E:I,5,0)</f>
        <v>10</v>
      </c>
      <c r="J38" s="53">
        <f t="shared" si="2"/>
        <v>0</v>
      </c>
      <c r="K38" s="54">
        <f t="shared" si="1"/>
        <v>0</v>
      </c>
      <c r="L38" s="135"/>
      <c r="M38" s="130">
        <f>VLOOKUP(D38,[1]更新!$B$1:$E$65536,4,0)</f>
        <v>165.309734513274</v>
      </c>
      <c r="N38" s="133">
        <f t="shared" si="7"/>
        <v>0</v>
      </c>
    </row>
    <row r="39" s="92" customFormat="1" ht="20" customHeight="1" spans="1:14">
      <c r="A39" s="106">
        <v>36</v>
      </c>
      <c r="B39" s="22"/>
      <c r="C39" s="112" t="s">
        <v>150</v>
      </c>
      <c r="D39" s="108" t="s">
        <v>151</v>
      </c>
      <c r="E39" s="109" t="s">
        <v>152</v>
      </c>
      <c r="F39" s="110"/>
      <c r="G39" s="25">
        <f>VLOOKUP(E39,产能分析表5月!E:G,3,0)</f>
        <v>60</v>
      </c>
      <c r="H39" s="25">
        <f t="shared" si="0"/>
        <v>60</v>
      </c>
      <c r="I39" s="22">
        <f>VLOOKUP(E39,产能分析表5月!E:I,5,0)</f>
        <v>10</v>
      </c>
      <c r="J39" s="53">
        <f t="shared" si="2"/>
        <v>0</v>
      </c>
      <c r="K39" s="54">
        <f t="shared" si="1"/>
        <v>0</v>
      </c>
      <c r="L39" s="135"/>
      <c r="M39" s="130">
        <f>VLOOKUP(D39,[1]更新!$B$1:$E$65536,4,0)</f>
        <v>102.566371681416</v>
      </c>
      <c r="N39" s="133">
        <f t="shared" si="7"/>
        <v>0</v>
      </c>
    </row>
    <row r="40" s="92" customFormat="1" ht="20" customHeight="1" spans="1:14">
      <c r="A40" s="106">
        <v>37</v>
      </c>
      <c r="B40" s="22"/>
      <c r="C40" s="112" t="s">
        <v>153</v>
      </c>
      <c r="D40" s="108" t="s">
        <v>154</v>
      </c>
      <c r="E40" s="109" t="s">
        <v>155</v>
      </c>
      <c r="F40" s="110">
        <v>2996</v>
      </c>
      <c r="G40" s="25">
        <f>VLOOKUP(E40,产能分析表5月!E:G,3,0)</f>
        <v>0</v>
      </c>
      <c r="H40" s="25"/>
      <c r="I40" s="22">
        <f>VLOOKUP(E40,产能分析表5月!E:I,5,0)</f>
        <v>0</v>
      </c>
      <c r="J40" s="22"/>
      <c r="K40" s="25"/>
      <c r="L40" s="135"/>
      <c r="M40" s="130"/>
      <c r="N40" s="133">
        <f t="shared" si="7"/>
        <v>0</v>
      </c>
    </row>
    <row r="41" s="92" customFormat="1" ht="20" customHeight="1" spans="1:14">
      <c r="A41" s="106">
        <v>38</v>
      </c>
      <c r="B41" s="22"/>
      <c r="C41" s="112" t="s">
        <v>156</v>
      </c>
      <c r="D41" s="108" t="s">
        <v>157</v>
      </c>
      <c r="E41" s="109" t="s">
        <v>158</v>
      </c>
      <c r="F41" s="110">
        <v>3867</v>
      </c>
      <c r="G41" s="25">
        <f>VLOOKUP(E41,产能分析表5月!E:G,3,0)</f>
        <v>0</v>
      </c>
      <c r="H41" s="25"/>
      <c r="I41" s="22">
        <f>VLOOKUP(E41,产能分析表5月!E:I,5,0)</f>
        <v>0</v>
      </c>
      <c r="J41" s="22"/>
      <c r="K41" s="25"/>
      <c r="L41" s="135"/>
      <c r="M41" s="130"/>
      <c r="N41" s="133">
        <f t="shared" si="7"/>
        <v>0</v>
      </c>
    </row>
    <row r="42" s="92" customFormat="1" ht="20" customHeight="1" spans="1:14">
      <c r="A42" s="106">
        <v>39</v>
      </c>
      <c r="B42" s="22"/>
      <c r="C42" s="112" t="s">
        <v>159</v>
      </c>
      <c r="D42" s="108" t="s">
        <v>160</v>
      </c>
      <c r="E42" s="109" t="s">
        <v>161</v>
      </c>
      <c r="F42" s="110">
        <v>2729</v>
      </c>
      <c r="G42" s="25">
        <f>VLOOKUP(E42,产能分析表5月!E:G,3,0)</f>
        <v>0</v>
      </c>
      <c r="H42" s="25"/>
      <c r="I42" s="22">
        <f>VLOOKUP(E42,产能分析表5月!E:I,5,0)</f>
        <v>0</v>
      </c>
      <c r="J42" s="22"/>
      <c r="K42" s="25"/>
      <c r="L42" s="135"/>
      <c r="M42" s="130"/>
      <c r="N42" s="133">
        <f t="shared" si="7"/>
        <v>0</v>
      </c>
    </row>
    <row r="43" s="92" customFormat="1" ht="20" customHeight="1" spans="1:14">
      <c r="A43" s="106">
        <v>40</v>
      </c>
      <c r="B43" s="22"/>
      <c r="C43" s="112" t="s">
        <v>162</v>
      </c>
      <c r="D43" s="108" t="s">
        <v>163</v>
      </c>
      <c r="E43" s="109" t="s">
        <v>164</v>
      </c>
      <c r="F43" s="110">
        <v>289</v>
      </c>
      <c r="G43" s="25">
        <f>VLOOKUP(E43,产能分析表5月!E:G,3,0)</f>
        <v>0</v>
      </c>
      <c r="H43" s="25"/>
      <c r="I43" s="22">
        <f>VLOOKUP(E43,产能分析表5月!E:I,5,0)</f>
        <v>0</v>
      </c>
      <c r="J43" s="22"/>
      <c r="K43" s="25"/>
      <c r="L43" s="135"/>
      <c r="M43" s="130"/>
      <c r="N43" s="133">
        <f t="shared" si="7"/>
        <v>0</v>
      </c>
    </row>
    <row r="44" s="92" customFormat="1" ht="20" customHeight="1" spans="1:14">
      <c r="A44" s="106">
        <v>41</v>
      </c>
      <c r="B44" s="22"/>
      <c r="C44" s="112" t="s">
        <v>165</v>
      </c>
      <c r="D44" s="108" t="s">
        <v>166</v>
      </c>
      <c r="E44" s="109" t="s">
        <v>167</v>
      </c>
      <c r="F44" s="110">
        <v>289</v>
      </c>
      <c r="G44" s="25">
        <f>VLOOKUP(E44,产能分析表5月!E:G,3,0)</f>
        <v>0</v>
      </c>
      <c r="H44" s="25"/>
      <c r="I44" s="22">
        <f>VLOOKUP(E44,产能分析表5月!E:I,5,0)</f>
        <v>0</v>
      </c>
      <c r="J44" s="22"/>
      <c r="K44" s="25"/>
      <c r="L44" s="135"/>
      <c r="M44" s="130"/>
      <c r="N44" s="133">
        <f t="shared" si="7"/>
        <v>0</v>
      </c>
    </row>
    <row r="45" s="92" customFormat="1" ht="20" customHeight="1" spans="1:14">
      <c r="A45" s="106">
        <v>42</v>
      </c>
      <c r="B45" s="22"/>
      <c r="C45" s="112" t="s">
        <v>168</v>
      </c>
      <c r="D45" s="108" t="s">
        <v>169</v>
      </c>
      <c r="E45" s="109" t="s">
        <v>170</v>
      </c>
      <c r="F45" s="110">
        <v>1209</v>
      </c>
      <c r="G45" s="25">
        <f>VLOOKUP(E45,产能分析表5月!E:G,3,0)</f>
        <v>0</v>
      </c>
      <c r="H45" s="25"/>
      <c r="I45" s="22">
        <f>VLOOKUP(E45,产能分析表5月!E:I,5,0)</f>
        <v>0</v>
      </c>
      <c r="J45" s="22"/>
      <c r="K45" s="25"/>
      <c r="L45" s="135"/>
      <c r="M45" s="130"/>
      <c r="N45" s="133">
        <f t="shared" si="7"/>
        <v>0</v>
      </c>
    </row>
    <row r="46" s="92" customFormat="1" ht="20" customHeight="1" spans="1:14">
      <c r="A46" s="106">
        <v>43</v>
      </c>
      <c r="B46" s="22"/>
      <c r="C46" s="112" t="s">
        <v>171</v>
      </c>
      <c r="D46" s="108" t="s">
        <v>172</v>
      </c>
      <c r="E46" s="109" t="s">
        <v>173</v>
      </c>
      <c r="F46" s="110">
        <v>1209</v>
      </c>
      <c r="G46" s="25">
        <f>VLOOKUP(E46,产能分析表5月!E:G,3,0)</f>
        <v>0</v>
      </c>
      <c r="H46" s="25"/>
      <c r="I46" s="22">
        <f>VLOOKUP(E46,产能分析表5月!E:I,5,0)</f>
        <v>0</v>
      </c>
      <c r="J46" s="22"/>
      <c r="K46" s="25"/>
      <c r="L46" s="135"/>
      <c r="M46" s="130"/>
      <c r="N46" s="133">
        <f t="shared" si="7"/>
        <v>0</v>
      </c>
    </row>
    <row r="47" s="92" customFormat="1" ht="30" customHeight="1" spans="1:14">
      <c r="A47" s="116" t="s">
        <v>183</v>
      </c>
      <c r="B47" s="83"/>
      <c r="C47" s="83"/>
      <c r="D47" s="83"/>
      <c r="E47" s="83"/>
      <c r="F47" s="34">
        <f>SUM(F4:F46)</f>
        <v>19275</v>
      </c>
      <c r="G47" s="34"/>
      <c r="H47" s="34"/>
      <c r="I47" s="34"/>
      <c r="J47" s="60">
        <f>SUM(J4:J46)</f>
        <v>205.414814814815</v>
      </c>
      <c r="K47" s="60">
        <f>SUM(K4:K46)</f>
        <v>20.5414814814815</v>
      </c>
      <c r="L47" s="136"/>
      <c r="M47" s="137">
        <f>SUM(M4:M46)</f>
        <v>32838.4055752212</v>
      </c>
      <c r="N47" s="138">
        <f>SUM(N4:N46)</f>
        <v>5717962.91530974</v>
      </c>
    </row>
    <row r="48" s="92" customFormat="1" ht="10" customHeight="1" spans="1:14">
      <c r="A48" s="42"/>
      <c r="B48" s="36"/>
      <c r="C48" s="37"/>
      <c r="D48" s="38"/>
      <c r="E48" s="38"/>
      <c r="F48" s="39"/>
      <c r="G48" s="39"/>
      <c r="H48" s="39"/>
      <c r="I48" s="39"/>
      <c r="J48" s="39"/>
      <c r="K48" s="39"/>
      <c r="L48" s="39"/>
      <c r="M48" s="139"/>
      <c r="N48" s="140"/>
    </row>
    <row r="49" s="92" customFormat="1" ht="20" customHeight="1" spans="1:14">
      <c r="A49" s="101">
        <v>1</v>
      </c>
      <c r="B49" s="17" t="s">
        <v>184</v>
      </c>
      <c r="C49" s="40" t="s">
        <v>185</v>
      </c>
      <c r="D49" s="19" t="s">
        <v>186</v>
      </c>
      <c r="E49" s="19"/>
      <c r="F49" s="105">
        <v>2406</v>
      </c>
      <c r="G49" s="20">
        <v>292</v>
      </c>
      <c r="H49" s="20">
        <f t="shared" ref="H49:H67" si="8">3600/G49</f>
        <v>12.3287671232877</v>
      </c>
      <c r="I49" s="20">
        <v>15</v>
      </c>
      <c r="J49" s="50">
        <f t="shared" ref="J49:J67" si="9">F49/H49</f>
        <v>195.153333333333</v>
      </c>
      <c r="K49" s="51">
        <f t="shared" ref="K49:K67" si="10">J49/10</f>
        <v>19.5153333333333</v>
      </c>
      <c r="L49" s="62"/>
      <c r="M49" s="141">
        <v>472.88</v>
      </c>
      <c r="N49" s="142">
        <f t="shared" si="7"/>
        <v>1137749.28</v>
      </c>
    </row>
    <row r="50" s="92" customFormat="1" ht="20" customHeight="1" spans="1:14">
      <c r="A50" s="106">
        <v>2</v>
      </c>
      <c r="B50" s="22"/>
      <c r="C50" s="23" t="s">
        <v>187</v>
      </c>
      <c r="D50" s="24" t="s">
        <v>188</v>
      </c>
      <c r="E50" s="24"/>
      <c r="F50" s="110">
        <v>2406</v>
      </c>
      <c r="G50" s="25"/>
      <c r="H50" s="25"/>
      <c r="I50" s="25"/>
      <c r="J50" s="53"/>
      <c r="K50" s="54"/>
      <c r="L50" s="57"/>
      <c r="M50" s="143">
        <v>740.24</v>
      </c>
      <c r="N50" s="133">
        <f t="shared" si="7"/>
        <v>1781017.44</v>
      </c>
    </row>
    <row r="51" s="92" customFormat="1" ht="20" customHeight="1" spans="1:14">
      <c r="A51" s="106">
        <v>3</v>
      </c>
      <c r="B51" s="22"/>
      <c r="C51" s="23" t="s">
        <v>189</v>
      </c>
      <c r="D51" s="24" t="s">
        <v>190</v>
      </c>
      <c r="E51" s="24"/>
      <c r="F51" s="110">
        <v>50</v>
      </c>
      <c r="G51" s="25">
        <v>278</v>
      </c>
      <c r="H51" s="25">
        <f t="shared" si="8"/>
        <v>12.9496402877698</v>
      </c>
      <c r="I51" s="25">
        <v>15</v>
      </c>
      <c r="J51" s="53">
        <f t="shared" si="9"/>
        <v>3.86111111111111</v>
      </c>
      <c r="K51" s="54">
        <f t="shared" si="10"/>
        <v>0.386111111111111</v>
      </c>
      <c r="L51" s="57"/>
      <c r="M51" s="143"/>
      <c r="N51" s="133">
        <f t="shared" si="7"/>
        <v>0</v>
      </c>
    </row>
    <row r="52" ht="30" customHeight="1" spans="1:14">
      <c r="A52" s="116" t="s">
        <v>183</v>
      </c>
      <c r="B52" s="83"/>
      <c r="C52" s="83"/>
      <c r="D52" s="83"/>
      <c r="E52" s="83"/>
      <c r="F52" s="34">
        <f>SUM(F49:F51)</f>
        <v>4862</v>
      </c>
      <c r="G52" s="34"/>
      <c r="H52" s="34"/>
      <c r="I52" s="34"/>
      <c r="J52" s="34"/>
      <c r="K52" s="34">
        <f>SUM(K49:K51)</f>
        <v>19.9014444444444</v>
      </c>
      <c r="L52" s="61"/>
      <c r="M52" s="144">
        <f>SUM(M49:M51)</f>
        <v>1213.12</v>
      </c>
      <c r="N52" s="138">
        <f>SUM(N49:N51)</f>
        <v>2918766.72</v>
      </c>
    </row>
    <row r="53" ht="10" customHeight="1" spans="1:14">
      <c r="A53" s="117"/>
      <c r="B53" s="42"/>
      <c r="C53" s="43"/>
      <c r="D53" s="36"/>
      <c r="E53" s="36"/>
      <c r="F53" s="42"/>
      <c r="G53" s="42"/>
      <c r="H53" s="42"/>
      <c r="I53" s="42"/>
      <c r="J53" s="42"/>
      <c r="K53" s="42"/>
      <c r="L53" s="42"/>
      <c r="M53" s="139"/>
      <c r="N53" s="140"/>
    </row>
    <row r="54" customHeight="1" spans="1:14">
      <c r="A54" s="118">
        <v>1</v>
      </c>
      <c r="B54" s="119" t="s">
        <v>500</v>
      </c>
      <c r="C54" s="102" t="s">
        <v>199</v>
      </c>
      <c r="D54" s="120" t="s">
        <v>200</v>
      </c>
      <c r="E54" s="120" t="s">
        <v>201</v>
      </c>
      <c r="F54" s="121">
        <v>100</v>
      </c>
      <c r="G54" s="20">
        <f>VLOOKUP(E54,产能分析表5月!E:G,3,0)</f>
        <v>78</v>
      </c>
      <c r="H54" s="20">
        <f t="shared" si="8"/>
        <v>46.1538461538462</v>
      </c>
      <c r="I54" s="20">
        <f>VLOOKUP(E54,产能分析表5月!E:I,5,0)</f>
        <v>13</v>
      </c>
      <c r="J54" s="50">
        <f t="shared" si="9"/>
        <v>2.16666666666667</v>
      </c>
      <c r="K54" s="51">
        <f t="shared" si="10"/>
        <v>0.216666666666667</v>
      </c>
      <c r="L54" s="63"/>
      <c r="M54" s="141">
        <f>VLOOKUP(D54,[1]更新!$B$1:$E$65536,4,0)</f>
        <v>506.194690265487</v>
      </c>
      <c r="N54" s="142">
        <f t="shared" si="7"/>
        <v>50619.4690265487</v>
      </c>
    </row>
    <row r="55" customHeight="1" spans="1:14">
      <c r="A55" s="122">
        <v>2</v>
      </c>
      <c r="B55" s="123"/>
      <c r="C55" s="111" t="s">
        <v>202</v>
      </c>
      <c r="D55" s="124" t="s">
        <v>203</v>
      </c>
      <c r="E55" s="124" t="s">
        <v>204</v>
      </c>
      <c r="F55" s="125">
        <v>300</v>
      </c>
      <c r="G55" s="25">
        <f>VLOOKUP(E55,产能分析表5月!E:G,3,0)</f>
        <v>78</v>
      </c>
      <c r="H55" s="25">
        <f t="shared" si="8"/>
        <v>46.1538461538462</v>
      </c>
      <c r="I55" s="25">
        <f>VLOOKUP(E55,产能分析表5月!E:I,5,0)</f>
        <v>13</v>
      </c>
      <c r="J55" s="53">
        <f t="shared" si="9"/>
        <v>6.5</v>
      </c>
      <c r="K55" s="54">
        <f t="shared" si="10"/>
        <v>0.65</v>
      </c>
      <c r="L55" s="64"/>
      <c r="M55" s="143">
        <f>VLOOKUP(D55,[1]更新!$B$1:$E$65536,4,0)</f>
        <v>255.398230088496</v>
      </c>
      <c r="N55" s="133">
        <f t="shared" si="7"/>
        <v>76619.4690265487</v>
      </c>
    </row>
    <row r="56" customHeight="1" spans="1:14">
      <c r="A56" s="122">
        <v>3</v>
      </c>
      <c r="B56" s="123"/>
      <c r="C56" s="111" t="s">
        <v>205</v>
      </c>
      <c r="D56" s="124" t="s">
        <v>206</v>
      </c>
      <c r="E56" s="124" t="s">
        <v>207</v>
      </c>
      <c r="F56" s="125">
        <v>750</v>
      </c>
      <c r="G56" s="25">
        <f>VLOOKUP(E56,产能分析表5月!E:G,3,0)</f>
        <v>78</v>
      </c>
      <c r="H56" s="25">
        <f t="shared" si="8"/>
        <v>46.1538461538462</v>
      </c>
      <c r="I56" s="25">
        <f>VLOOKUP(E56,产能分析表5月!E:I,5,0)</f>
        <v>13</v>
      </c>
      <c r="J56" s="53">
        <f t="shared" si="9"/>
        <v>16.25</v>
      </c>
      <c r="K56" s="54">
        <f t="shared" si="10"/>
        <v>1.625</v>
      </c>
      <c r="L56" s="64"/>
      <c r="M56" s="143">
        <f>VLOOKUP(D56,[1]更新!$B$1:$E$65536,4,0)</f>
        <v>188.141592920354</v>
      </c>
      <c r="N56" s="133">
        <f t="shared" si="7"/>
        <v>141106.194690265</v>
      </c>
    </row>
    <row r="57" customHeight="1" spans="1:14">
      <c r="A57" s="122">
        <v>4</v>
      </c>
      <c r="B57" s="123"/>
      <c r="C57" s="111" t="s">
        <v>208</v>
      </c>
      <c r="D57" s="124" t="s">
        <v>209</v>
      </c>
      <c r="E57" s="124" t="s">
        <v>210</v>
      </c>
      <c r="F57" s="125">
        <v>200</v>
      </c>
      <c r="G57" s="25">
        <f>VLOOKUP(E57,产能分析表5月!E:G,3,0)</f>
        <v>78</v>
      </c>
      <c r="H57" s="25">
        <f t="shared" si="8"/>
        <v>46.1538461538462</v>
      </c>
      <c r="I57" s="25">
        <f>VLOOKUP(E57,产能分析表5月!E:I,5,0)</f>
        <v>13</v>
      </c>
      <c r="J57" s="53">
        <f t="shared" si="9"/>
        <v>4.33333333333333</v>
      </c>
      <c r="K57" s="54">
        <f t="shared" si="10"/>
        <v>0.433333333333333</v>
      </c>
      <c r="L57" s="64"/>
      <c r="M57" s="143">
        <f>VLOOKUP(D57,[1]更新!$B$1:$E$65536,4,0)</f>
        <v>815.929203539823</v>
      </c>
      <c r="N57" s="133">
        <f t="shared" si="7"/>
        <v>163185.840707965</v>
      </c>
    </row>
    <row r="58" customHeight="1" spans="1:14">
      <c r="A58" s="122">
        <v>5</v>
      </c>
      <c r="B58" s="123"/>
      <c r="C58" s="111" t="s">
        <v>211</v>
      </c>
      <c r="D58" s="124" t="s">
        <v>212</v>
      </c>
      <c r="E58" s="124" t="s">
        <v>213</v>
      </c>
      <c r="F58" s="125">
        <v>20</v>
      </c>
      <c r="G58" s="25">
        <f>VLOOKUP(E58,产能分析表5月!E:G,3,0)</f>
        <v>78</v>
      </c>
      <c r="H58" s="25">
        <f t="shared" si="8"/>
        <v>46.1538461538462</v>
      </c>
      <c r="I58" s="25">
        <f>VLOOKUP(E58,产能分析表5月!E:I,5,0)</f>
        <v>13</v>
      </c>
      <c r="J58" s="53">
        <f t="shared" si="9"/>
        <v>0.433333333333333</v>
      </c>
      <c r="K58" s="54">
        <f t="shared" si="10"/>
        <v>0.0433333333333333</v>
      </c>
      <c r="L58" s="64"/>
      <c r="M58" s="143">
        <f>VLOOKUP(D58,[1]更新!$B$1:$E$65536,4,0)</f>
        <v>870.796460176991</v>
      </c>
      <c r="N58" s="133">
        <f t="shared" si="7"/>
        <v>17415.9292035398</v>
      </c>
    </row>
    <row r="59" customHeight="1" spans="1:14">
      <c r="A59" s="122">
        <v>6</v>
      </c>
      <c r="B59" s="123"/>
      <c r="C59" s="111" t="s">
        <v>214</v>
      </c>
      <c r="D59" s="124" t="s">
        <v>215</v>
      </c>
      <c r="E59" s="124" t="s">
        <v>216</v>
      </c>
      <c r="F59" s="125">
        <v>20</v>
      </c>
      <c r="G59" s="25">
        <f>VLOOKUP(E59,产能分析表5月!E:G,3,0)</f>
        <v>78</v>
      </c>
      <c r="H59" s="25">
        <f t="shared" si="8"/>
        <v>46.1538461538462</v>
      </c>
      <c r="I59" s="25">
        <f>VLOOKUP(E59,产能分析表5月!E:I,5,0)</f>
        <v>13</v>
      </c>
      <c r="J59" s="53">
        <f t="shared" si="9"/>
        <v>0.433333333333333</v>
      </c>
      <c r="K59" s="54">
        <f t="shared" si="10"/>
        <v>0.0433333333333333</v>
      </c>
      <c r="L59" s="64"/>
      <c r="M59" s="143">
        <f>VLOOKUP(D59,[1]更新!$B$1:$E$65536,4,0)</f>
        <v>251.946902654867</v>
      </c>
      <c r="N59" s="133">
        <f t="shared" si="7"/>
        <v>5038.93805309735</v>
      </c>
    </row>
    <row r="60" customHeight="1" spans="1:14">
      <c r="A60" s="122">
        <v>7</v>
      </c>
      <c r="B60" s="123"/>
      <c r="C60" s="111" t="s">
        <v>217</v>
      </c>
      <c r="D60" s="124" t="s">
        <v>218</v>
      </c>
      <c r="E60" s="124" t="s">
        <v>219</v>
      </c>
      <c r="F60" s="125">
        <v>850</v>
      </c>
      <c r="G60" s="25">
        <f>VLOOKUP(E60,产能分析表5月!E:G,3,0)</f>
        <v>90</v>
      </c>
      <c r="H60" s="25">
        <f t="shared" si="8"/>
        <v>40</v>
      </c>
      <c r="I60" s="25">
        <f>VLOOKUP(E60,产能分析表5月!E:I,5,0)</f>
        <v>12</v>
      </c>
      <c r="J60" s="53">
        <f t="shared" si="9"/>
        <v>21.25</v>
      </c>
      <c r="K60" s="54">
        <f t="shared" si="10"/>
        <v>2.125</v>
      </c>
      <c r="L60" s="64"/>
      <c r="M60" s="143">
        <f>VLOOKUP(D60,[1]更新!$B$1:$E$65536,4,0)</f>
        <v>233.097345132743</v>
      </c>
      <c r="N60" s="133">
        <f t="shared" si="7"/>
        <v>198132.743362832</v>
      </c>
    </row>
    <row r="61" customHeight="1" spans="1:14">
      <c r="A61" s="122">
        <v>8</v>
      </c>
      <c r="B61" s="123"/>
      <c r="C61" s="111" t="s">
        <v>220</v>
      </c>
      <c r="D61" s="124" t="s">
        <v>221</v>
      </c>
      <c r="E61" s="124" t="s">
        <v>222</v>
      </c>
      <c r="F61" s="125">
        <v>450</v>
      </c>
      <c r="G61" s="25">
        <f>VLOOKUP(E61,产能分析表5月!E:G,3,0)</f>
        <v>108</v>
      </c>
      <c r="H61" s="25">
        <f t="shared" si="8"/>
        <v>33.3333333333333</v>
      </c>
      <c r="I61" s="25">
        <f>VLOOKUP(E61,产能分析表5月!E:I,5,0)</f>
        <v>11</v>
      </c>
      <c r="J61" s="53">
        <f t="shared" si="9"/>
        <v>13.5</v>
      </c>
      <c r="K61" s="54">
        <f t="shared" si="10"/>
        <v>1.35</v>
      </c>
      <c r="L61" s="64"/>
      <c r="M61" s="143">
        <f>VLOOKUP(D61,[1]更新!$B$1:$E$65536,4,0)</f>
        <v>295.132743362832</v>
      </c>
      <c r="N61" s="133">
        <f t="shared" si="7"/>
        <v>132809.734513274</v>
      </c>
    </row>
    <row r="62" customHeight="1" spans="1:14">
      <c r="A62" s="122">
        <v>9</v>
      </c>
      <c r="B62" s="123"/>
      <c r="C62" s="111" t="s">
        <v>223</v>
      </c>
      <c r="D62" s="124" t="s">
        <v>224</v>
      </c>
      <c r="E62" s="124" t="s">
        <v>225</v>
      </c>
      <c r="F62" s="125">
        <v>400</v>
      </c>
      <c r="G62" s="25">
        <f>VLOOKUP(E62,产能分析表5月!E:G,3,0)</f>
        <v>108</v>
      </c>
      <c r="H62" s="25">
        <f t="shared" si="8"/>
        <v>33.3333333333333</v>
      </c>
      <c r="I62" s="25">
        <f>VLOOKUP(E62,产能分析表5月!E:I,5,0)</f>
        <v>11</v>
      </c>
      <c r="J62" s="53">
        <f t="shared" si="9"/>
        <v>12</v>
      </c>
      <c r="K62" s="54">
        <f t="shared" si="10"/>
        <v>1.2</v>
      </c>
      <c r="L62" s="64"/>
      <c r="M62" s="143">
        <f>VLOOKUP(D62,[1]更新!$B$1:$E$65536,4,0)</f>
        <v>303.451327433628</v>
      </c>
      <c r="N62" s="133">
        <f t="shared" si="7"/>
        <v>121380.530973451</v>
      </c>
    </row>
    <row r="63" customHeight="1" spans="1:14">
      <c r="A63" s="122">
        <v>10</v>
      </c>
      <c r="B63" s="123"/>
      <c r="C63" s="111" t="s">
        <v>226</v>
      </c>
      <c r="D63" s="124" t="s">
        <v>227</v>
      </c>
      <c r="E63" s="124" t="s">
        <v>228</v>
      </c>
      <c r="F63" s="125"/>
      <c r="G63" s="25">
        <f>VLOOKUP(E63,产能分析表5月!E:G,3,0)</f>
        <v>108</v>
      </c>
      <c r="H63" s="25">
        <f t="shared" si="8"/>
        <v>33.3333333333333</v>
      </c>
      <c r="I63" s="25">
        <f>VLOOKUP(E63,产能分析表5月!E:I,5,0)</f>
        <v>11</v>
      </c>
      <c r="J63" s="53">
        <f t="shared" si="9"/>
        <v>0</v>
      </c>
      <c r="K63" s="54">
        <f t="shared" si="10"/>
        <v>0</v>
      </c>
      <c r="L63" s="64"/>
      <c r="M63" s="143">
        <f>VLOOKUP(D63,[1]更新!$B$1:$E$65536,4,0)</f>
        <v>243.097345132743</v>
      </c>
      <c r="N63" s="133">
        <f t="shared" si="7"/>
        <v>0</v>
      </c>
    </row>
    <row r="64" customHeight="1" spans="1:14">
      <c r="A64" s="122">
        <v>11</v>
      </c>
      <c r="B64" s="123"/>
      <c r="C64" s="111" t="s">
        <v>229</v>
      </c>
      <c r="D64" s="124" t="s">
        <v>230</v>
      </c>
      <c r="E64" s="124" t="s">
        <v>231</v>
      </c>
      <c r="F64" s="125">
        <v>40</v>
      </c>
      <c r="G64" s="25">
        <f>VLOOKUP(E64,产能分析表5月!E:G,3,0)</f>
        <v>60</v>
      </c>
      <c r="H64" s="25">
        <f t="shared" si="8"/>
        <v>60</v>
      </c>
      <c r="I64" s="25">
        <f>VLOOKUP(E64,产能分析表5月!E:I,5,0)</f>
        <v>10</v>
      </c>
      <c r="J64" s="53">
        <f t="shared" si="9"/>
        <v>0.666666666666667</v>
      </c>
      <c r="K64" s="54">
        <f t="shared" si="10"/>
        <v>0.0666666666666667</v>
      </c>
      <c r="L64" s="64"/>
      <c r="M64" s="143">
        <f>VLOOKUP(D64,[1]更新!$B$1:$E$65536,4,0)</f>
        <v>116.283185840708</v>
      </c>
      <c r="N64" s="133">
        <f t="shared" si="7"/>
        <v>4651.32743362832</v>
      </c>
    </row>
    <row r="65" customHeight="1" spans="1:14">
      <c r="A65" s="122">
        <v>12</v>
      </c>
      <c r="B65" s="123"/>
      <c r="C65" s="111" t="s">
        <v>232</v>
      </c>
      <c r="D65" s="124" t="s">
        <v>233</v>
      </c>
      <c r="E65" s="124" t="s">
        <v>234</v>
      </c>
      <c r="F65" s="125">
        <v>40</v>
      </c>
      <c r="G65" s="25">
        <f>VLOOKUP(E65,产能分析表5月!E:G,3,0)</f>
        <v>60</v>
      </c>
      <c r="H65" s="25">
        <f t="shared" si="8"/>
        <v>60</v>
      </c>
      <c r="I65" s="25">
        <f>VLOOKUP(E65,产能分析表5月!E:I,5,0)</f>
        <v>10</v>
      </c>
      <c r="J65" s="53">
        <f t="shared" si="9"/>
        <v>0.666666666666667</v>
      </c>
      <c r="K65" s="54">
        <f t="shared" si="10"/>
        <v>0.0666666666666667</v>
      </c>
      <c r="L65" s="64"/>
      <c r="M65" s="143">
        <f>VLOOKUP(D65,[1]更新!$B$1:$E$65536,4,0)</f>
        <v>113.716814159292</v>
      </c>
      <c r="N65" s="133">
        <f t="shared" si="7"/>
        <v>4548.67256637168</v>
      </c>
    </row>
    <row r="66" customHeight="1" spans="1:14">
      <c r="A66" s="122">
        <v>13</v>
      </c>
      <c r="B66" s="123"/>
      <c r="C66" s="111" t="s">
        <v>235</v>
      </c>
      <c r="D66" s="124" t="s">
        <v>236</v>
      </c>
      <c r="E66" s="124" t="s">
        <v>237</v>
      </c>
      <c r="F66" s="125"/>
      <c r="G66" s="25">
        <f>VLOOKUP(E66,产能分析表5月!E:G,3,0)</f>
        <v>223</v>
      </c>
      <c r="H66" s="25">
        <f t="shared" si="8"/>
        <v>16.1434977578475</v>
      </c>
      <c r="I66" s="25">
        <f>VLOOKUP(E66,产能分析表5月!E:I,5,0)</f>
        <v>11</v>
      </c>
      <c r="J66" s="53">
        <f t="shared" si="9"/>
        <v>0</v>
      </c>
      <c r="K66" s="54">
        <f t="shared" si="10"/>
        <v>0</v>
      </c>
      <c r="L66" s="64"/>
      <c r="M66" s="143">
        <f>VLOOKUP(D66,[1]更新!$B$1:$E$65536,4,0)</f>
        <v>279.734513274336</v>
      </c>
      <c r="N66" s="133">
        <f t="shared" si="7"/>
        <v>0</v>
      </c>
    </row>
    <row r="67" customHeight="1" spans="1:14">
      <c r="A67" s="122">
        <v>14</v>
      </c>
      <c r="B67" s="123"/>
      <c r="C67" s="111" t="s">
        <v>235</v>
      </c>
      <c r="D67" s="124" t="s">
        <v>238</v>
      </c>
      <c r="E67" s="124" t="s">
        <v>239</v>
      </c>
      <c r="F67" s="125">
        <v>60</v>
      </c>
      <c r="G67" s="25">
        <f>VLOOKUP(E67,产能分析表5月!E:G,3,0)</f>
        <v>223</v>
      </c>
      <c r="H67" s="25">
        <f t="shared" si="8"/>
        <v>16.1434977578475</v>
      </c>
      <c r="I67" s="25">
        <f>VLOOKUP(E67,产能分析表5月!E:I,5,0)</f>
        <v>11</v>
      </c>
      <c r="J67" s="53">
        <f t="shared" si="9"/>
        <v>3.71666666666667</v>
      </c>
      <c r="K67" s="54">
        <f t="shared" si="10"/>
        <v>0.371666666666667</v>
      </c>
      <c r="L67" s="64"/>
      <c r="M67" s="143">
        <f>VLOOKUP(D67,[1]更新!$B$1:$E$65536,4,0)</f>
        <v>298.761061946903</v>
      </c>
      <c r="N67" s="133">
        <f t="shared" si="7"/>
        <v>17925.6637168142</v>
      </c>
    </row>
    <row r="68" customHeight="1" spans="1:14">
      <c r="A68" s="122">
        <v>15</v>
      </c>
      <c r="B68" s="123"/>
      <c r="C68" s="111" t="s">
        <v>241</v>
      </c>
      <c r="D68" s="124" t="s">
        <v>242</v>
      </c>
      <c r="E68" s="24" t="s">
        <v>243</v>
      </c>
      <c r="F68" s="125"/>
      <c r="G68" s="25">
        <f>VLOOKUP(E68,产能分析表5月!E:G,3,0)</f>
        <v>0</v>
      </c>
      <c r="H68" s="25"/>
      <c r="I68" s="25">
        <f>VLOOKUP(E68,产能分析表5月!E:I,5,0)</f>
        <v>0</v>
      </c>
      <c r="J68" s="53"/>
      <c r="K68" s="54"/>
      <c r="L68" s="64"/>
      <c r="M68" s="143">
        <f>VLOOKUP(D68,[1]更新!$B$1:$E$65536,4,0)</f>
        <v>0</v>
      </c>
      <c r="N68" s="133">
        <f t="shared" si="7"/>
        <v>0</v>
      </c>
    </row>
    <row r="69" customHeight="1" spans="1:14">
      <c r="A69" s="122">
        <v>16</v>
      </c>
      <c r="B69" s="123"/>
      <c r="C69" s="111" t="s">
        <v>244</v>
      </c>
      <c r="D69" s="124" t="s">
        <v>245</v>
      </c>
      <c r="E69" s="24" t="s">
        <v>246</v>
      </c>
      <c r="F69" s="125"/>
      <c r="G69" s="25">
        <f>VLOOKUP(E69,产能分析表5月!E:G,3,0)</f>
        <v>0</v>
      </c>
      <c r="H69" s="25"/>
      <c r="I69" s="25">
        <f>VLOOKUP(E69,产能分析表5月!E:I,5,0)</f>
        <v>0</v>
      </c>
      <c r="J69" s="53"/>
      <c r="K69" s="54"/>
      <c r="L69" s="64"/>
      <c r="M69" s="143">
        <f>VLOOKUP(D69,[1]更新!$B$1:$E$65536,4,0)</f>
        <v>1.18</v>
      </c>
      <c r="N69" s="133">
        <f t="shared" ref="N69:N100" si="11">F69*M69</f>
        <v>0</v>
      </c>
    </row>
    <row r="70" customHeight="1" spans="1:14">
      <c r="A70" s="122">
        <v>17</v>
      </c>
      <c r="B70" s="123"/>
      <c r="C70" s="145" t="s">
        <v>247</v>
      </c>
      <c r="D70" s="124" t="s">
        <v>248</v>
      </c>
      <c r="E70" s="124" t="s">
        <v>249</v>
      </c>
      <c r="F70" s="125">
        <v>30</v>
      </c>
      <c r="G70" s="25">
        <f>VLOOKUP(E70,产能分析表5月!E:G,3,0)</f>
        <v>223</v>
      </c>
      <c r="H70" s="25">
        <f t="shared" ref="H70:H73" si="12">3600/G70</f>
        <v>16.1434977578475</v>
      </c>
      <c r="I70" s="25">
        <f>VLOOKUP(E70,产能分析表5月!E:I,5,0)</f>
        <v>11</v>
      </c>
      <c r="J70" s="53">
        <f t="shared" ref="J70:J73" si="13">F70/H70</f>
        <v>1.85833333333333</v>
      </c>
      <c r="K70" s="54">
        <f t="shared" ref="K70:K73" si="14">J70/10</f>
        <v>0.185833333333333</v>
      </c>
      <c r="L70" s="64"/>
      <c r="M70" s="143">
        <f>VLOOKUP(D70,[1]更新!$B$1:$E$65536,4,0)</f>
        <v>576.991150442478</v>
      </c>
      <c r="N70" s="133">
        <f t="shared" si="11"/>
        <v>17309.7345132743</v>
      </c>
    </row>
    <row r="71" customHeight="1" spans="1:14">
      <c r="A71" s="122">
        <v>18</v>
      </c>
      <c r="B71" s="123"/>
      <c r="C71" s="145" t="s">
        <v>250</v>
      </c>
      <c r="D71" s="124" t="s">
        <v>251</v>
      </c>
      <c r="E71" s="124" t="s">
        <v>252</v>
      </c>
      <c r="F71" s="125">
        <v>20</v>
      </c>
      <c r="G71" s="25">
        <f>VLOOKUP(E71,产能分析表5月!E:G,3,0)</f>
        <v>223</v>
      </c>
      <c r="H71" s="25">
        <f t="shared" si="12"/>
        <v>16.1434977578475</v>
      </c>
      <c r="I71" s="25">
        <f>VLOOKUP(E71,产能分析表5月!E:I,5,0)</f>
        <v>11</v>
      </c>
      <c r="J71" s="53">
        <f t="shared" si="13"/>
        <v>1.23888888888889</v>
      </c>
      <c r="K71" s="54">
        <f t="shared" si="14"/>
        <v>0.123888888888889</v>
      </c>
      <c r="L71" s="64"/>
      <c r="M71" s="143">
        <f>VLOOKUP(D71,[1]更新!$B$1:$E$65536,4,0)</f>
        <v>752.212389380531</v>
      </c>
      <c r="N71" s="133">
        <f t="shared" si="11"/>
        <v>15044.2477876106</v>
      </c>
    </row>
    <row r="72" customHeight="1" spans="1:14">
      <c r="A72" s="122">
        <v>19</v>
      </c>
      <c r="B72" s="123"/>
      <c r="C72" s="145" t="s">
        <v>253</v>
      </c>
      <c r="D72" s="124" t="s">
        <v>254</v>
      </c>
      <c r="E72" s="124" t="s">
        <v>255</v>
      </c>
      <c r="F72" s="125">
        <v>150</v>
      </c>
      <c r="G72" s="25">
        <f>VLOOKUP(E72,产能分析表5月!E:G,3,0)</f>
        <v>223</v>
      </c>
      <c r="H72" s="25">
        <f t="shared" si="12"/>
        <v>16.1434977578475</v>
      </c>
      <c r="I72" s="25">
        <f>VLOOKUP(E72,产能分析表5月!E:I,5,0)</f>
        <v>11</v>
      </c>
      <c r="J72" s="53">
        <f t="shared" si="13"/>
        <v>9.29166666666667</v>
      </c>
      <c r="K72" s="54">
        <f t="shared" si="14"/>
        <v>0.929166666666667</v>
      </c>
      <c r="L72" s="64"/>
      <c r="M72" s="143">
        <f>VLOOKUP(D72,[1]更新!$B$1:$E$65536,4,0)</f>
        <v>598.230088495575</v>
      </c>
      <c r="N72" s="133">
        <f t="shared" si="11"/>
        <v>89734.5132743363</v>
      </c>
    </row>
    <row r="73" customHeight="1" spans="1:14">
      <c r="A73" s="122">
        <v>20</v>
      </c>
      <c r="B73" s="123"/>
      <c r="C73" s="145" t="s">
        <v>256</v>
      </c>
      <c r="D73" s="124" t="s">
        <v>257</v>
      </c>
      <c r="E73" s="124" t="s">
        <v>258</v>
      </c>
      <c r="F73" s="125">
        <v>8</v>
      </c>
      <c r="G73" s="25">
        <f>VLOOKUP(E73,产能分析表5月!E:G,3,0)</f>
        <v>223</v>
      </c>
      <c r="H73" s="25">
        <f t="shared" si="12"/>
        <v>16.1434977578475</v>
      </c>
      <c r="I73" s="25">
        <f>VLOOKUP(E73,产能分析表5月!E:I,5,0)</f>
        <v>11</v>
      </c>
      <c r="J73" s="53">
        <f t="shared" si="13"/>
        <v>0.495555555555556</v>
      </c>
      <c r="K73" s="54">
        <f t="shared" si="14"/>
        <v>0.0495555555555556</v>
      </c>
      <c r="L73" s="64"/>
      <c r="M73" s="143">
        <f>VLOOKUP(D73,[1]更新!$B$1:$E$65536,4,0)</f>
        <v>732.743362831858</v>
      </c>
      <c r="N73" s="133">
        <f t="shared" si="11"/>
        <v>5861.94690265487</v>
      </c>
    </row>
    <row r="74" customHeight="1" spans="1:14">
      <c r="A74" s="122">
        <v>21</v>
      </c>
      <c r="B74" s="123"/>
      <c r="C74" s="111" t="s">
        <v>259</v>
      </c>
      <c r="D74" s="124" t="s">
        <v>260</v>
      </c>
      <c r="E74" s="24" t="s">
        <v>261</v>
      </c>
      <c r="F74" s="125"/>
      <c r="G74" s="25">
        <f>VLOOKUP(E74,产能分析表5月!E:G,3,0)</f>
        <v>0</v>
      </c>
      <c r="H74" s="25"/>
      <c r="I74" s="25">
        <f>VLOOKUP(E74,产能分析表5月!E:I,5,0)</f>
        <v>0</v>
      </c>
      <c r="J74" s="53"/>
      <c r="K74" s="54"/>
      <c r="L74" s="64"/>
      <c r="M74" s="143">
        <f>VLOOKUP(D74,[1]更新!$B$1:$E$65536,4,0)</f>
        <v>1.18495575221239</v>
      </c>
      <c r="N74" s="133">
        <f t="shared" si="11"/>
        <v>0</v>
      </c>
    </row>
    <row r="75" customHeight="1" spans="1:14">
      <c r="A75" s="122">
        <v>22</v>
      </c>
      <c r="B75" s="123"/>
      <c r="C75" s="111" t="s">
        <v>259</v>
      </c>
      <c r="D75" s="124" t="s">
        <v>262</v>
      </c>
      <c r="E75" s="24" t="s">
        <v>263</v>
      </c>
      <c r="F75" s="125"/>
      <c r="G75" s="25">
        <f>VLOOKUP(E75,产能分析表5月!E:G,3,0)</f>
        <v>0</v>
      </c>
      <c r="H75" s="25"/>
      <c r="I75" s="25">
        <f>VLOOKUP(E75,产能分析表5月!E:I,5,0)</f>
        <v>0</v>
      </c>
      <c r="J75" s="53"/>
      <c r="K75" s="54"/>
      <c r="L75" s="64"/>
      <c r="M75" s="143">
        <f>VLOOKUP(D75,[1]更新!$B$1:$E$65536,4,0)</f>
        <v>1.18495575221239</v>
      </c>
      <c r="N75" s="133">
        <f t="shared" si="11"/>
        <v>0</v>
      </c>
    </row>
    <row r="76" customHeight="1" spans="1:14">
      <c r="A76" s="122">
        <v>23</v>
      </c>
      <c r="B76" s="123"/>
      <c r="C76" s="111" t="s">
        <v>264</v>
      </c>
      <c r="D76" s="124" t="s">
        <v>265</v>
      </c>
      <c r="E76" s="24" t="s">
        <v>266</v>
      </c>
      <c r="F76" s="125"/>
      <c r="G76" s="25">
        <f>VLOOKUP(E76,产能分析表5月!E:G,3,0)</f>
        <v>0</v>
      </c>
      <c r="H76" s="25"/>
      <c r="I76" s="25">
        <f>VLOOKUP(E76,产能分析表5月!E:I,5,0)</f>
        <v>0</v>
      </c>
      <c r="J76" s="53"/>
      <c r="K76" s="54"/>
      <c r="L76" s="64"/>
      <c r="M76" s="143">
        <f>VLOOKUP(D76,[1]更新!$B$1:$E$65536,4,0)</f>
        <v>1.18495575221239</v>
      </c>
      <c r="N76" s="133">
        <f t="shared" si="11"/>
        <v>0</v>
      </c>
    </row>
    <row r="77" customHeight="1" spans="1:14">
      <c r="A77" s="122">
        <v>24</v>
      </c>
      <c r="B77" s="123"/>
      <c r="C77" s="111" t="s">
        <v>264</v>
      </c>
      <c r="D77" s="124" t="s">
        <v>267</v>
      </c>
      <c r="E77" s="24" t="s">
        <v>268</v>
      </c>
      <c r="F77" s="125"/>
      <c r="G77" s="25">
        <f>VLOOKUP(E77,产能分析表5月!E:G,3,0)</f>
        <v>0</v>
      </c>
      <c r="H77" s="25"/>
      <c r="I77" s="25">
        <f>VLOOKUP(E77,产能分析表5月!E:I,5,0)</f>
        <v>0</v>
      </c>
      <c r="J77" s="53"/>
      <c r="K77" s="54"/>
      <c r="L77" s="64"/>
      <c r="M77" s="143">
        <f>VLOOKUP(D77,[1]更新!$B$1:$E$65536,4,0)</f>
        <v>1.18495575221239</v>
      </c>
      <c r="N77" s="133">
        <f t="shared" si="11"/>
        <v>0</v>
      </c>
    </row>
    <row r="78" customHeight="1" spans="1:15">
      <c r="A78" s="122">
        <v>25</v>
      </c>
      <c r="B78" s="123"/>
      <c r="C78" s="145" t="s">
        <v>269</v>
      </c>
      <c r="D78" s="124" t="s">
        <v>270</v>
      </c>
      <c r="E78" s="124" t="s">
        <v>271</v>
      </c>
      <c r="F78" s="125">
        <v>20</v>
      </c>
      <c r="G78" s="25">
        <f>VLOOKUP(E78,产能分析表5月!E:G,3,0)</f>
        <v>124.2</v>
      </c>
      <c r="H78" s="25">
        <f t="shared" ref="H78:H89" si="15">3600/G78</f>
        <v>28.9855072463768</v>
      </c>
      <c r="I78" s="25">
        <f>VLOOKUP(E78,产能分析表5月!E:I,5,0)</f>
        <v>13</v>
      </c>
      <c r="J78" s="53">
        <f t="shared" ref="J78:J89" si="16">F78/H78</f>
        <v>0.69</v>
      </c>
      <c r="K78" s="54">
        <f t="shared" ref="K78:K89" si="17">J78/10</f>
        <v>0.069</v>
      </c>
      <c r="L78" s="64"/>
      <c r="M78" s="143">
        <f>VLOOKUP(D78,[1]更新!$B$1:$E$65536,4,0)</f>
        <v>544.25</v>
      </c>
      <c r="N78" s="133">
        <f t="shared" si="11"/>
        <v>10885</v>
      </c>
      <c r="O78" s="151"/>
    </row>
    <row r="79" customHeight="1" spans="1:15">
      <c r="A79" s="122">
        <v>26</v>
      </c>
      <c r="B79" s="123"/>
      <c r="C79" s="145" t="s">
        <v>272</v>
      </c>
      <c r="D79" s="124" t="s">
        <v>273</v>
      </c>
      <c r="E79" s="124" t="s">
        <v>274</v>
      </c>
      <c r="F79" s="125"/>
      <c r="G79" s="25">
        <f>VLOOKUP(E79,产能分析表5月!E:G,3,0)</f>
        <v>124.2</v>
      </c>
      <c r="H79" s="25">
        <f t="shared" si="15"/>
        <v>28.9855072463768</v>
      </c>
      <c r="I79" s="25">
        <f>VLOOKUP(E79,产能分析表5月!E:I,5,0)</f>
        <v>13</v>
      </c>
      <c r="J79" s="53">
        <f t="shared" si="16"/>
        <v>0</v>
      </c>
      <c r="K79" s="54">
        <f t="shared" si="17"/>
        <v>0</v>
      </c>
      <c r="L79" s="64"/>
      <c r="M79" s="143">
        <f>VLOOKUP(D79,[1]更新!$B$1:$E$65536,4,0)</f>
        <v>687.610619469027</v>
      </c>
      <c r="N79" s="133">
        <f t="shared" si="11"/>
        <v>0</v>
      </c>
      <c r="O79" s="151"/>
    </row>
    <row r="80" customHeight="1" spans="1:15">
      <c r="A80" s="122">
        <v>27</v>
      </c>
      <c r="B80" s="123"/>
      <c r="C80" s="145" t="s">
        <v>275</v>
      </c>
      <c r="D80" s="124" t="s">
        <v>276</v>
      </c>
      <c r="E80" s="124" t="s">
        <v>277</v>
      </c>
      <c r="F80" s="125"/>
      <c r="G80" s="25">
        <f>VLOOKUP(E80,产能分析表5月!E:G,3,0)</f>
        <v>124.2</v>
      </c>
      <c r="H80" s="25">
        <f t="shared" si="15"/>
        <v>28.9855072463768</v>
      </c>
      <c r="I80" s="25">
        <f>VLOOKUP(E80,产能分析表5月!E:I,5,0)</f>
        <v>13</v>
      </c>
      <c r="J80" s="53">
        <f t="shared" si="16"/>
        <v>0</v>
      </c>
      <c r="K80" s="54">
        <f t="shared" si="17"/>
        <v>0</v>
      </c>
      <c r="L80" s="64"/>
      <c r="M80" s="143">
        <f>VLOOKUP(D80,[1]更新!$B$1:$E$65536,4,0)</f>
        <v>761.061946902655</v>
      </c>
      <c r="N80" s="133">
        <f t="shared" si="11"/>
        <v>0</v>
      </c>
      <c r="O80" s="151"/>
    </row>
    <row r="81" customHeight="1" spans="1:15">
      <c r="A81" s="122">
        <v>28</v>
      </c>
      <c r="B81" s="123"/>
      <c r="C81" s="145" t="s">
        <v>278</v>
      </c>
      <c r="D81" s="124" t="s">
        <v>279</v>
      </c>
      <c r="E81" s="124" t="s">
        <v>280</v>
      </c>
      <c r="F81" s="125"/>
      <c r="G81" s="25">
        <f>VLOOKUP(E81,产能分析表5月!E:G,3,0)</f>
        <v>124.2</v>
      </c>
      <c r="H81" s="25">
        <f t="shared" si="15"/>
        <v>28.9855072463768</v>
      </c>
      <c r="I81" s="25">
        <f>VLOOKUP(E81,产能分析表5月!E:I,5,0)</f>
        <v>13</v>
      </c>
      <c r="J81" s="53">
        <f t="shared" si="16"/>
        <v>0</v>
      </c>
      <c r="K81" s="54">
        <f t="shared" si="17"/>
        <v>0</v>
      </c>
      <c r="L81" s="64"/>
      <c r="M81" s="143">
        <f>VLOOKUP(D81,[1]更新!$B$1:$E$65536,4,0)</f>
        <v>891.150442477876</v>
      </c>
      <c r="N81" s="133">
        <f t="shared" si="11"/>
        <v>0</v>
      </c>
      <c r="O81" s="151"/>
    </row>
    <row r="82" customHeight="1" spans="1:15">
      <c r="A82" s="122">
        <v>29</v>
      </c>
      <c r="B82" s="123"/>
      <c r="C82" s="145" t="s">
        <v>281</v>
      </c>
      <c r="D82" s="124" t="s">
        <v>282</v>
      </c>
      <c r="E82" s="124" t="s">
        <v>283</v>
      </c>
      <c r="F82" s="125">
        <v>20</v>
      </c>
      <c r="G82" s="25">
        <f>VLOOKUP(E82,产能分析表5月!E:G,3,0)</f>
        <v>238.5</v>
      </c>
      <c r="H82" s="25">
        <f t="shared" si="15"/>
        <v>15.0943396226415</v>
      </c>
      <c r="I82" s="25">
        <f>VLOOKUP(E82,产能分析表5月!E:I,5,0)</f>
        <v>13</v>
      </c>
      <c r="J82" s="53">
        <f t="shared" si="16"/>
        <v>1.325</v>
      </c>
      <c r="K82" s="54">
        <f t="shared" si="17"/>
        <v>0.1325</v>
      </c>
      <c r="L82" s="64"/>
      <c r="M82" s="143">
        <f>VLOOKUP(D82,[1]更新!$B$1:$E$65536,4,0)</f>
        <v>1236.28318584071</v>
      </c>
      <c r="N82" s="133">
        <f t="shared" si="11"/>
        <v>24725.6637168142</v>
      </c>
      <c r="O82" s="151"/>
    </row>
    <row r="83" customHeight="1" spans="1:15">
      <c r="A83" s="122">
        <v>30</v>
      </c>
      <c r="B83" s="123"/>
      <c r="C83" s="145" t="s">
        <v>284</v>
      </c>
      <c r="D83" s="124" t="s">
        <v>285</v>
      </c>
      <c r="E83" s="124" t="s">
        <v>286</v>
      </c>
      <c r="F83" s="125">
        <v>150</v>
      </c>
      <c r="G83" s="25">
        <f>VLOOKUP(E83,产能分析表5月!E:G,3,0)</f>
        <v>238.5</v>
      </c>
      <c r="H83" s="25">
        <f t="shared" si="15"/>
        <v>15.0943396226415</v>
      </c>
      <c r="I83" s="25">
        <f>VLOOKUP(E83,产能分析表5月!E:I,5,0)</f>
        <v>13</v>
      </c>
      <c r="J83" s="53">
        <f t="shared" si="16"/>
        <v>9.9375</v>
      </c>
      <c r="K83" s="54">
        <f t="shared" si="17"/>
        <v>0.99375</v>
      </c>
      <c r="L83" s="64"/>
      <c r="M83" s="143">
        <f>VLOOKUP(D83,[1]更新!$B$1:$E$65536,4,0)</f>
        <v>893.81</v>
      </c>
      <c r="N83" s="133">
        <f t="shared" si="11"/>
        <v>134071.5</v>
      </c>
      <c r="O83" s="151"/>
    </row>
    <row r="84" customHeight="1" spans="1:15">
      <c r="A84" s="122">
        <v>31</v>
      </c>
      <c r="B84" s="123"/>
      <c r="C84" s="145" t="s">
        <v>287</v>
      </c>
      <c r="D84" s="124" t="s">
        <v>288</v>
      </c>
      <c r="E84" s="124" t="s">
        <v>289</v>
      </c>
      <c r="F84" s="125">
        <v>10</v>
      </c>
      <c r="G84" s="25">
        <f>VLOOKUP(E84,产能分析表5月!E:G,3,0)</f>
        <v>238.5</v>
      </c>
      <c r="H84" s="25">
        <f t="shared" si="15"/>
        <v>15.0943396226415</v>
      </c>
      <c r="I84" s="25">
        <f>VLOOKUP(E84,产能分析表5月!E:I,5,0)</f>
        <v>13</v>
      </c>
      <c r="J84" s="53">
        <f t="shared" si="16"/>
        <v>0.6625</v>
      </c>
      <c r="K84" s="54">
        <f t="shared" si="17"/>
        <v>0.06625</v>
      </c>
      <c r="L84" s="64"/>
      <c r="M84" s="143">
        <f>VLOOKUP(D84,[1]更新!$B$1:$E$65536,4,0)</f>
        <v>1219.46902654867</v>
      </c>
      <c r="N84" s="133">
        <f t="shared" si="11"/>
        <v>12194.6902654867</v>
      </c>
      <c r="O84" s="151"/>
    </row>
    <row r="85" customHeight="1" spans="1:15">
      <c r="A85" s="122">
        <v>32</v>
      </c>
      <c r="B85" s="123"/>
      <c r="C85" s="145" t="s">
        <v>290</v>
      </c>
      <c r="D85" s="124" t="s">
        <v>291</v>
      </c>
      <c r="E85" s="124" t="s">
        <v>292</v>
      </c>
      <c r="F85" s="125"/>
      <c r="G85" s="25">
        <f>VLOOKUP(E85,产能分析表5月!E:G,3,0)</f>
        <v>124.2</v>
      </c>
      <c r="H85" s="25">
        <f t="shared" si="15"/>
        <v>28.9855072463768</v>
      </c>
      <c r="I85" s="25">
        <f>VLOOKUP(E85,产能分析表5月!E:I,5,0)</f>
        <v>13</v>
      </c>
      <c r="J85" s="53">
        <f t="shared" si="16"/>
        <v>0</v>
      </c>
      <c r="K85" s="54">
        <f t="shared" si="17"/>
        <v>0</v>
      </c>
      <c r="L85" s="64"/>
      <c r="M85" s="143">
        <f>VLOOKUP(D85,[1]更新!$B$1:$E$65536,4,0)</f>
        <v>890.265486725664</v>
      </c>
      <c r="N85" s="133">
        <f t="shared" si="11"/>
        <v>0</v>
      </c>
      <c r="O85" s="151"/>
    </row>
    <row r="86" customHeight="1" spans="1:15">
      <c r="A86" s="122">
        <v>33</v>
      </c>
      <c r="B86" s="123"/>
      <c r="C86" s="145" t="s">
        <v>293</v>
      </c>
      <c r="D86" s="124" t="s">
        <v>294</v>
      </c>
      <c r="E86" s="124" t="s">
        <v>295</v>
      </c>
      <c r="F86" s="125"/>
      <c r="G86" s="25">
        <f>VLOOKUP(E86,产能分析表5月!E:G,3,0)</f>
        <v>124.2</v>
      </c>
      <c r="H86" s="25">
        <f t="shared" si="15"/>
        <v>28.9855072463768</v>
      </c>
      <c r="I86" s="25">
        <f>VLOOKUP(E86,产能分析表5月!E:I,5,0)</f>
        <v>13</v>
      </c>
      <c r="J86" s="53">
        <f t="shared" si="16"/>
        <v>0</v>
      </c>
      <c r="K86" s="54">
        <f t="shared" si="17"/>
        <v>0</v>
      </c>
      <c r="L86" s="64"/>
      <c r="M86" s="143">
        <f>VLOOKUP(D86,[1]更新!$B$1:$E$65536,4,0)</f>
        <v>761.946902654867</v>
      </c>
      <c r="N86" s="133">
        <f t="shared" si="11"/>
        <v>0</v>
      </c>
      <c r="O86" s="151"/>
    </row>
    <row r="87" customHeight="1" spans="1:15">
      <c r="A87" s="122">
        <v>34</v>
      </c>
      <c r="B87" s="123"/>
      <c r="C87" s="145" t="s">
        <v>296</v>
      </c>
      <c r="D87" s="124" t="s">
        <v>297</v>
      </c>
      <c r="E87" s="124" t="s">
        <v>298</v>
      </c>
      <c r="F87" s="125"/>
      <c r="G87" s="25">
        <f>VLOOKUP(E87,产能分析表5月!E:G,3,0)</f>
        <v>124.2</v>
      </c>
      <c r="H87" s="25">
        <f t="shared" si="15"/>
        <v>28.9855072463768</v>
      </c>
      <c r="I87" s="25">
        <f>VLOOKUP(E87,产能分析表5月!E:I,5,0)</f>
        <v>13</v>
      </c>
      <c r="J87" s="53">
        <f t="shared" si="16"/>
        <v>0</v>
      </c>
      <c r="K87" s="54">
        <f t="shared" si="17"/>
        <v>0</v>
      </c>
      <c r="L87" s="64"/>
      <c r="M87" s="143">
        <f>VLOOKUP(D87,[1]更新!$B$1:$E$65536,4,0)</f>
        <v>688.495575221239</v>
      </c>
      <c r="N87" s="133">
        <f t="shared" si="11"/>
        <v>0</v>
      </c>
      <c r="O87" s="151"/>
    </row>
    <row r="88" customHeight="1" spans="1:15">
      <c r="A88" s="122">
        <v>35</v>
      </c>
      <c r="B88" s="123"/>
      <c r="C88" s="145" t="s">
        <v>299</v>
      </c>
      <c r="D88" s="124" t="s">
        <v>300</v>
      </c>
      <c r="E88" s="124" t="s">
        <v>301</v>
      </c>
      <c r="F88" s="125">
        <v>20</v>
      </c>
      <c r="G88" s="25">
        <f>VLOOKUP(E88,产能分析表5月!E:G,3,0)</f>
        <v>124.2</v>
      </c>
      <c r="H88" s="25">
        <f t="shared" si="15"/>
        <v>28.9855072463768</v>
      </c>
      <c r="I88" s="25">
        <f>VLOOKUP(E88,产能分析表5月!E:I,5,0)</f>
        <v>13</v>
      </c>
      <c r="J88" s="53">
        <f t="shared" si="16"/>
        <v>0.69</v>
      </c>
      <c r="K88" s="54">
        <f t="shared" si="17"/>
        <v>0.069</v>
      </c>
      <c r="L88" s="64"/>
      <c r="M88" s="143">
        <f>VLOOKUP(D88,[1]更新!$B$1:$E$65536,4,0)</f>
        <v>523.008849557522</v>
      </c>
      <c r="N88" s="133">
        <f t="shared" si="11"/>
        <v>10460.1769911504</v>
      </c>
      <c r="O88" s="151"/>
    </row>
    <row r="89" customHeight="1" spans="1:15">
      <c r="A89" s="122">
        <v>36</v>
      </c>
      <c r="B89" s="123"/>
      <c r="C89" s="145" t="s">
        <v>302</v>
      </c>
      <c r="D89" s="124" t="s">
        <v>303</v>
      </c>
      <c r="E89" s="124" t="s">
        <v>304</v>
      </c>
      <c r="F89" s="125">
        <v>20</v>
      </c>
      <c r="G89" s="25">
        <f>VLOOKUP(E89,产能分析表5月!E:G,3,0)</f>
        <v>200.7</v>
      </c>
      <c r="H89" s="25">
        <f t="shared" si="15"/>
        <v>17.9372197309417</v>
      </c>
      <c r="I89" s="25">
        <f>VLOOKUP(E89,产能分析表5月!E:I,5,0)</f>
        <v>11</v>
      </c>
      <c r="J89" s="53">
        <f t="shared" si="16"/>
        <v>1.115</v>
      </c>
      <c r="K89" s="54">
        <f t="shared" si="17"/>
        <v>0.1115</v>
      </c>
      <c r="L89" s="64"/>
      <c r="M89" s="143">
        <f>VLOOKUP(D89,[1]更新!$B$1:$E$65536,4,0)</f>
        <v>544.24778761062</v>
      </c>
      <c r="N89" s="133">
        <f t="shared" si="11"/>
        <v>10884.9557522124</v>
      </c>
      <c r="O89" s="151"/>
    </row>
    <row r="90" customHeight="1" spans="1:15">
      <c r="A90" s="122">
        <v>37</v>
      </c>
      <c r="B90" s="123"/>
      <c r="C90" s="111" t="s">
        <v>241</v>
      </c>
      <c r="D90" s="124" t="s">
        <v>305</v>
      </c>
      <c r="E90" s="24" t="s">
        <v>306</v>
      </c>
      <c r="F90" s="125"/>
      <c r="G90" s="25">
        <f>VLOOKUP(E90,产能分析表5月!E:G,3,0)</f>
        <v>0</v>
      </c>
      <c r="H90" s="25"/>
      <c r="I90" s="25">
        <f>VLOOKUP(E90,产能分析表5月!E:I,5,0)</f>
        <v>0</v>
      </c>
      <c r="J90" s="53"/>
      <c r="K90" s="54"/>
      <c r="L90" s="64"/>
      <c r="M90" s="143">
        <f>VLOOKUP(D90,[1]更新!$B$1:$E$65536,4,0)</f>
        <v>0.428</v>
      </c>
      <c r="N90" s="133">
        <f t="shared" si="11"/>
        <v>0</v>
      </c>
      <c r="O90" s="151"/>
    </row>
    <row r="91" customHeight="1" spans="1:15">
      <c r="A91" s="122">
        <v>38</v>
      </c>
      <c r="B91" s="123"/>
      <c r="C91" s="145" t="s">
        <v>307</v>
      </c>
      <c r="D91" s="124" t="s">
        <v>308</v>
      </c>
      <c r="E91" s="124" t="s">
        <v>309</v>
      </c>
      <c r="F91" s="125">
        <v>180</v>
      </c>
      <c r="G91" s="25">
        <f>VLOOKUP(E91,产能分析表5月!E:G,3,0)</f>
        <v>200.7</v>
      </c>
      <c r="H91" s="25">
        <f t="shared" ref="H91:H98" si="18">3600/G91</f>
        <v>17.9372197309417</v>
      </c>
      <c r="I91" s="25">
        <f>VLOOKUP(E91,产能分析表5月!E:I,5,0)</f>
        <v>11</v>
      </c>
      <c r="J91" s="53">
        <f t="shared" ref="J91:J98" si="19">F91/H91</f>
        <v>10.035</v>
      </c>
      <c r="K91" s="54">
        <f t="shared" ref="K91:K98" si="20">J91/10</f>
        <v>1.0035</v>
      </c>
      <c r="L91" s="64"/>
      <c r="M91" s="143">
        <f>VLOOKUP(D91,[1]更新!$B$1:$E$65536,4,0)</f>
        <v>562.83</v>
      </c>
      <c r="N91" s="133">
        <f t="shared" si="11"/>
        <v>101309.4</v>
      </c>
      <c r="O91" s="151"/>
    </row>
    <row r="92" customHeight="1" spans="1:15">
      <c r="A92" s="122">
        <v>39</v>
      </c>
      <c r="B92" s="123"/>
      <c r="C92" s="145" t="s">
        <v>310</v>
      </c>
      <c r="D92" s="124" t="s">
        <v>311</v>
      </c>
      <c r="E92" s="124" t="s">
        <v>312</v>
      </c>
      <c r="F92" s="125">
        <v>180</v>
      </c>
      <c r="G92" s="25">
        <f>VLOOKUP(E92,产能分析表5月!E:G,3,0)</f>
        <v>238.5</v>
      </c>
      <c r="H92" s="25">
        <f t="shared" si="18"/>
        <v>15.0943396226415</v>
      </c>
      <c r="I92" s="25">
        <f>VLOOKUP(E92,产能分析表5月!E:I,5,0)</f>
        <v>13</v>
      </c>
      <c r="J92" s="53">
        <f t="shared" si="19"/>
        <v>11.925</v>
      </c>
      <c r="K92" s="54">
        <f t="shared" si="20"/>
        <v>1.1925</v>
      </c>
      <c r="L92" s="64"/>
      <c r="M92" s="143">
        <f>VLOOKUP(D92,[1]更新!$B$1:$E$65536,4,0)</f>
        <v>555.752212389381</v>
      </c>
      <c r="N92" s="133">
        <f t="shared" si="11"/>
        <v>100035.398230089</v>
      </c>
      <c r="O92" s="151"/>
    </row>
    <row r="93" customHeight="1" spans="1:15">
      <c r="A93" s="122">
        <v>40</v>
      </c>
      <c r="B93" s="123"/>
      <c r="C93" s="145" t="s">
        <v>313</v>
      </c>
      <c r="D93" s="124" t="s">
        <v>314</v>
      </c>
      <c r="E93" s="124" t="s">
        <v>315</v>
      </c>
      <c r="F93" s="125">
        <v>80</v>
      </c>
      <c r="G93" s="25">
        <f>VLOOKUP(E93,产能分析表5月!E:G,3,0)</f>
        <v>238.5</v>
      </c>
      <c r="H93" s="25">
        <f t="shared" si="18"/>
        <v>15.0943396226415</v>
      </c>
      <c r="I93" s="25">
        <f>VLOOKUP(E93,产能分析表5月!E:I,5,0)</f>
        <v>13</v>
      </c>
      <c r="J93" s="53">
        <f t="shared" si="19"/>
        <v>5.3</v>
      </c>
      <c r="K93" s="54">
        <f t="shared" si="20"/>
        <v>0.53</v>
      </c>
      <c r="L93" s="64"/>
      <c r="M93" s="143">
        <f>VLOOKUP(D93,[1]更新!$B$1:$E$65536,4,0)</f>
        <v>1235.3982300885</v>
      </c>
      <c r="N93" s="133">
        <f t="shared" si="11"/>
        <v>98831.8584070796</v>
      </c>
      <c r="O93" s="151"/>
    </row>
    <row r="94" customHeight="1" spans="1:15">
      <c r="A94" s="122">
        <v>41</v>
      </c>
      <c r="B94" s="123"/>
      <c r="C94" s="145" t="s">
        <v>316</v>
      </c>
      <c r="D94" s="124" t="s">
        <v>317</v>
      </c>
      <c r="E94" s="124" t="s">
        <v>318</v>
      </c>
      <c r="F94" s="125">
        <v>80</v>
      </c>
      <c r="G94" s="25">
        <f>VLOOKUP(E94,产能分析表5月!E:G,3,0)</f>
        <v>200.7</v>
      </c>
      <c r="H94" s="25">
        <f t="shared" si="18"/>
        <v>17.9372197309417</v>
      </c>
      <c r="I94" s="25">
        <f>VLOOKUP(E94,产能分析表5月!E:I,5,0)</f>
        <v>11</v>
      </c>
      <c r="J94" s="53">
        <f t="shared" si="19"/>
        <v>4.46</v>
      </c>
      <c r="K94" s="54">
        <f t="shared" si="20"/>
        <v>0.446</v>
      </c>
      <c r="L94" s="64"/>
      <c r="M94" s="143">
        <f>VLOOKUP(D94,[1]更新!$B$1:$E$65536,4,0)</f>
        <v>750.442477876106</v>
      </c>
      <c r="N94" s="133">
        <f t="shared" si="11"/>
        <v>60035.3982300885</v>
      </c>
      <c r="O94" s="151"/>
    </row>
    <row r="95" customHeight="1" spans="1:15">
      <c r="A95" s="122">
        <v>42</v>
      </c>
      <c r="B95" s="123"/>
      <c r="C95" s="145" t="s">
        <v>319</v>
      </c>
      <c r="D95" s="124" t="s">
        <v>320</v>
      </c>
      <c r="E95" s="124" t="s">
        <v>321</v>
      </c>
      <c r="F95" s="125"/>
      <c r="G95" s="25">
        <f>VLOOKUP(E95,产能分析表5月!E:G,3,0)</f>
        <v>124.2</v>
      </c>
      <c r="H95" s="25">
        <f t="shared" si="18"/>
        <v>28.9855072463768</v>
      </c>
      <c r="I95" s="25">
        <f>VLOOKUP(E95,产能分析表5月!E:I,5,0)</f>
        <v>13</v>
      </c>
      <c r="J95" s="53">
        <f t="shared" si="19"/>
        <v>0</v>
      </c>
      <c r="K95" s="54">
        <f t="shared" si="20"/>
        <v>0</v>
      </c>
      <c r="L95" s="64"/>
      <c r="M95" s="143">
        <f>VLOOKUP(D95,[1]更新!$B$1:$E$65536,4,0)</f>
        <v>756.637168141593</v>
      </c>
      <c r="N95" s="133">
        <f t="shared" si="11"/>
        <v>0</v>
      </c>
      <c r="O95" s="151"/>
    </row>
    <row r="96" customHeight="1" spans="1:15">
      <c r="A96" s="122">
        <v>43</v>
      </c>
      <c r="B96" s="123"/>
      <c r="C96" s="145" t="s">
        <v>322</v>
      </c>
      <c r="D96" s="124" t="s">
        <v>323</v>
      </c>
      <c r="E96" s="124" t="s">
        <v>324</v>
      </c>
      <c r="F96" s="125">
        <v>8</v>
      </c>
      <c r="G96" s="25">
        <f>VLOOKUP(E96,产能分析表5月!E:G,3,0)</f>
        <v>200.7</v>
      </c>
      <c r="H96" s="25">
        <f t="shared" si="18"/>
        <v>17.9372197309417</v>
      </c>
      <c r="I96" s="25">
        <f>VLOOKUP(E96,产能分析表5月!E:I,5,0)</f>
        <v>11</v>
      </c>
      <c r="J96" s="53">
        <f t="shared" si="19"/>
        <v>0.446</v>
      </c>
      <c r="K96" s="54">
        <f t="shared" si="20"/>
        <v>0.0446</v>
      </c>
      <c r="L96" s="64"/>
      <c r="M96" s="143">
        <f>VLOOKUP(D96,[1]更新!$B$1:$E$65536,4,0)</f>
        <v>730.973451327434</v>
      </c>
      <c r="N96" s="133">
        <f t="shared" si="11"/>
        <v>5847.78761061947</v>
      </c>
      <c r="O96" s="151"/>
    </row>
    <row r="97" customHeight="1" spans="1:15">
      <c r="A97" s="122">
        <v>44</v>
      </c>
      <c r="B97" s="123"/>
      <c r="C97" s="145" t="s">
        <v>325</v>
      </c>
      <c r="D97" s="124" t="s">
        <v>326</v>
      </c>
      <c r="E97" s="124" t="s">
        <v>327</v>
      </c>
      <c r="F97" s="125"/>
      <c r="G97" s="25">
        <f>VLOOKUP(E97,产能分析表5月!E:G,3,0)</f>
        <v>124.2</v>
      </c>
      <c r="H97" s="25">
        <f t="shared" si="18"/>
        <v>28.9855072463768</v>
      </c>
      <c r="I97" s="25">
        <f>VLOOKUP(E97,产能分析表5月!E:I,5,0)</f>
        <v>13</v>
      </c>
      <c r="J97" s="53">
        <f t="shared" si="19"/>
        <v>0</v>
      </c>
      <c r="K97" s="54">
        <f t="shared" si="20"/>
        <v>0</v>
      </c>
      <c r="L97" s="64"/>
      <c r="M97" s="143">
        <f>VLOOKUP(D97,[1]更新!$B$1:$E$65536,4,0)</f>
        <v>1218.58407079646</v>
      </c>
      <c r="N97" s="133">
        <f t="shared" si="11"/>
        <v>0</v>
      </c>
      <c r="O97" s="151"/>
    </row>
    <row r="98" customHeight="1" spans="1:15">
      <c r="A98" s="122">
        <v>45</v>
      </c>
      <c r="B98" s="123"/>
      <c r="C98" s="26"/>
      <c r="D98" s="22"/>
      <c r="E98" s="22"/>
      <c r="F98" s="22"/>
      <c r="G98" s="65"/>
      <c r="H98" s="25"/>
      <c r="I98" s="22"/>
      <c r="J98" s="53"/>
      <c r="K98" s="54"/>
      <c r="L98" s="64"/>
      <c r="M98" s="143"/>
      <c r="N98" s="133">
        <f t="shared" si="11"/>
        <v>0</v>
      </c>
      <c r="O98" s="151"/>
    </row>
    <row r="99" ht="30" customHeight="1" spans="1:14">
      <c r="A99" s="146" t="s">
        <v>183</v>
      </c>
      <c r="B99" s="116"/>
      <c r="C99" s="83"/>
      <c r="D99" s="83"/>
      <c r="E99" s="83"/>
      <c r="F99" s="70">
        <f>SUM(F54:F98)</f>
        <v>4206</v>
      </c>
      <c r="G99" s="70"/>
      <c r="H99" s="70"/>
      <c r="I99" s="70"/>
      <c r="J99" s="70"/>
      <c r="K99" s="77">
        <f>SUM(K54:K98)</f>
        <v>14.1387111111111</v>
      </c>
      <c r="L99" s="78"/>
      <c r="M99" s="144"/>
      <c r="N99" s="138">
        <f>SUM(N54:N98)</f>
        <v>1630666.78495575</v>
      </c>
    </row>
    <row r="100" ht="10" customHeight="1" spans="1:14">
      <c r="A100" s="147"/>
      <c r="B100" s="148"/>
      <c r="C100" s="148"/>
      <c r="D100" s="148"/>
      <c r="E100" s="148"/>
      <c r="F100" s="148"/>
      <c r="G100" s="148"/>
      <c r="H100" s="148"/>
      <c r="I100" s="148"/>
      <c r="J100" s="148"/>
      <c r="K100" s="148"/>
      <c r="L100" s="152"/>
      <c r="M100" s="139"/>
      <c r="N100" s="140"/>
    </row>
    <row r="101" customHeight="1" spans="1:14">
      <c r="A101" s="101">
        <v>1</v>
      </c>
      <c r="B101" s="73" t="s">
        <v>1205</v>
      </c>
      <c r="C101" s="102" t="s">
        <v>217</v>
      </c>
      <c r="D101" s="120" t="s">
        <v>218</v>
      </c>
      <c r="E101" s="120" t="s">
        <v>219</v>
      </c>
      <c r="F101" s="149">
        <v>200</v>
      </c>
      <c r="G101" s="17">
        <f>VLOOKUP(E101,产能分析表5月!E:G,3,0)</f>
        <v>90</v>
      </c>
      <c r="H101" s="20">
        <f t="shared" ref="H101:H108" si="21">3600/G101</f>
        <v>40</v>
      </c>
      <c r="I101" s="17">
        <f>VLOOKUP(E101,产能分析表5月!E:I,5,0)</f>
        <v>12</v>
      </c>
      <c r="J101" s="50">
        <f t="shared" ref="J101:J108" si="22">F101/H101</f>
        <v>5</v>
      </c>
      <c r="K101" s="51">
        <f t="shared" ref="K101:K108" si="23">J101/10</f>
        <v>0.5</v>
      </c>
      <c r="L101" s="63"/>
      <c r="M101" s="141">
        <f>VLOOKUP(D101,[1]更新!$B$1:$E$65536,4,0)</f>
        <v>233.097345132743</v>
      </c>
      <c r="N101" s="142">
        <f t="shared" ref="N101:N132" si="24">F101*M101</f>
        <v>46619.4690265487</v>
      </c>
    </row>
    <row r="102" customHeight="1" spans="1:14">
      <c r="A102" s="106">
        <v>2</v>
      </c>
      <c r="B102" s="74"/>
      <c r="C102" s="111" t="s">
        <v>220</v>
      </c>
      <c r="D102" s="124" t="s">
        <v>221</v>
      </c>
      <c r="E102" s="124" t="s">
        <v>222</v>
      </c>
      <c r="F102" s="65">
        <v>100</v>
      </c>
      <c r="G102" s="22">
        <f>VLOOKUP(E102,产能分析表5月!E:G,3,0)</f>
        <v>108</v>
      </c>
      <c r="H102" s="25">
        <f t="shared" si="21"/>
        <v>33.3333333333333</v>
      </c>
      <c r="I102" s="22">
        <f>VLOOKUP(E102,产能分析表5月!E:I,5,0)</f>
        <v>11</v>
      </c>
      <c r="J102" s="53">
        <f t="shared" si="22"/>
        <v>3</v>
      </c>
      <c r="K102" s="54">
        <f t="shared" si="23"/>
        <v>0.3</v>
      </c>
      <c r="L102" s="64"/>
      <c r="M102" s="143">
        <f>VLOOKUP(D102,[1]更新!$B$1:$E$65536,4,0)</f>
        <v>295.132743362832</v>
      </c>
      <c r="N102" s="133">
        <f t="shared" si="24"/>
        <v>29513.2743362832</v>
      </c>
    </row>
    <row r="103" customHeight="1" spans="1:14">
      <c r="A103" s="106">
        <v>3</v>
      </c>
      <c r="B103" s="74"/>
      <c r="C103" s="111" t="s">
        <v>223</v>
      </c>
      <c r="D103" s="124" t="s">
        <v>224</v>
      </c>
      <c r="E103" s="124" t="s">
        <v>225</v>
      </c>
      <c r="F103" s="65">
        <v>100</v>
      </c>
      <c r="G103" s="22">
        <f>VLOOKUP(E103,产能分析表5月!E:G,3,0)</f>
        <v>108</v>
      </c>
      <c r="H103" s="25">
        <f t="shared" si="21"/>
        <v>33.3333333333333</v>
      </c>
      <c r="I103" s="22">
        <f>VLOOKUP(E103,产能分析表5月!E:I,5,0)</f>
        <v>11</v>
      </c>
      <c r="J103" s="53">
        <f t="shared" si="22"/>
        <v>3</v>
      </c>
      <c r="K103" s="54">
        <f t="shared" si="23"/>
        <v>0.3</v>
      </c>
      <c r="L103" s="64"/>
      <c r="M103" s="143">
        <f>VLOOKUP(D103,[1]更新!$B$1:$E$65536,4,0)</f>
        <v>303.451327433628</v>
      </c>
      <c r="N103" s="133">
        <f t="shared" si="24"/>
        <v>30345.1327433628</v>
      </c>
    </row>
    <row r="104" customHeight="1" spans="1:14">
      <c r="A104" s="106">
        <v>4</v>
      </c>
      <c r="B104" s="74"/>
      <c r="C104" s="111" t="s">
        <v>226</v>
      </c>
      <c r="D104" s="124" t="s">
        <v>227</v>
      </c>
      <c r="E104" s="124" t="s">
        <v>228</v>
      </c>
      <c r="F104" s="65"/>
      <c r="G104" s="22">
        <f>VLOOKUP(E104,产能分析表5月!E:G,3,0)</f>
        <v>108</v>
      </c>
      <c r="H104" s="25">
        <f t="shared" si="21"/>
        <v>33.3333333333333</v>
      </c>
      <c r="I104" s="22">
        <f>VLOOKUP(E104,产能分析表5月!E:I,5,0)</f>
        <v>11</v>
      </c>
      <c r="J104" s="53">
        <f t="shared" si="22"/>
        <v>0</v>
      </c>
      <c r="K104" s="54">
        <f t="shared" si="23"/>
        <v>0</v>
      </c>
      <c r="L104" s="64"/>
      <c r="M104" s="143">
        <f>VLOOKUP(D104,[1]更新!$B$1:$E$65536,4,0)</f>
        <v>243.097345132743</v>
      </c>
      <c r="N104" s="133">
        <f t="shared" si="24"/>
        <v>0</v>
      </c>
    </row>
    <row r="105" customHeight="1" spans="1:14">
      <c r="A105" s="106">
        <v>5</v>
      </c>
      <c r="B105" s="74"/>
      <c r="C105" s="111" t="s">
        <v>229</v>
      </c>
      <c r="D105" s="124" t="s">
        <v>230</v>
      </c>
      <c r="E105" s="124" t="s">
        <v>231</v>
      </c>
      <c r="F105" s="65">
        <v>50</v>
      </c>
      <c r="G105" s="22">
        <f>VLOOKUP(E105,产能分析表5月!E:G,3,0)</f>
        <v>60</v>
      </c>
      <c r="H105" s="25">
        <f t="shared" si="21"/>
        <v>60</v>
      </c>
      <c r="I105" s="22">
        <f>VLOOKUP(E105,产能分析表5月!E:I,5,0)</f>
        <v>10</v>
      </c>
      <c r="J105" s="53">
        <f t="shared" si="22"/>
        <v>0.833333333333333</v>
      </c>
      <c r="K105" s="54">
        <f t="shared" si="23"/>
        <v>0.0833333333333333</v>
      </c>
      <c r="L105" s="64"/>
      <c r="M105" s="143">
        <f>VLOOKUP(D105,[1]更新!$B$1:$E$65536,4,0)</f>
        <v>116.283185840708</v>
      </c>
      <c r="N105" s="133">
        <f t="shared" si="24"/>
        <v>5814.1592920354</v>
      </c>
    </row>
    <row r="106" customHeight="1" spans="1:14">
      <c r="A106" s="106">
        <v>6</v>
      </c>
      <c r="B106" s="74"/>
      <c r="C106" s="111" t="s">
        <v>232</v>
      </c>
      <c r="D106" s="124" t="s">
        <v>233</v>
      </c>
      <c r="E106" s="124" t="s">
        <v>234</v>
      </c>
      <c r="F106" s="65">
        <v>50</v>
      </c>
      <c r="G106" s="22">
        <f>VLOOKUP(E106,产能分析表5月!E:G,3,0)</f>
        <v>60</v>
      </c>
      <c r="H106" s="25">
        <f t="shared" si="21"/>
        <v>60</v>
      </c>
      <c r="I106" s="22">
        <f>VLOOKUP(E106,产能分析表5月!E:I,5,0)</f>
        <v>10</v>
      </c>
      <c r="J106" s="53">
        <f t="shared" si="22"/>
        <v>0.833333333333333</v>
      </c>
      <c r="K106" s="54">
        <f t="shared" si="23"/>
        <v>0.0833333333333333</v>
      </c>
      <c r="L106" s="64"/>
      <c r="M106" s="143">
        <f>VLOOKUP(D106,[1]更新!$B$1:$E$65536,4,0)</f>
        <v>113.716814159292</v>
      </c>
      <c r="N106" s="133">
        <f t="shared" si="24"/>
        <v>5685.8407079646</v>
      </c>
    </row>
    <row r="107" customHeight="1" spans="1:14">
      <c r="A107" s="106">
        <v>7</v>
      </c>
      <c r="B107" s="74"/>
      <c r="C107" s="111" t="s">
        <v>235</v>
      </c>
      <c r="D107" s="124" t="s">
        <v>236</v>
      </c>
      <c r="E107" s="124" t="s">
        <v>237</v>
      </c>
      <c r="F107" s="65"/>
      <c r="G107" s="22">
        <f>VLOOKUP(E107,产能分析表5月!E:G,3,0)</f>
        <v>223</v>
      </c>
      <c r="H107" s="25">
        <f t="shared" si="21"/>
        <v>16.1434977578475</v>
      </c>
      <c r="I107" s="22">
        <f>VLOOKUP(E107,产能分析表5月!E:I,5,0)</f>
        <v>11</v>
      </c>
      <c r="J107" s="53">
        <f t="shared" si="22"/>
        <v>0</v>
      </c>
      <c r="K107" s="54">
        <f t="shared" si="23"/>
        <v>0</v>
      </c>
      <c r="L107" s="64"/>
      <c r="M107" s="143">
        <f>VLOOKUP(D107,[1]更新!$B$1:$E$65536,4,0)</f>
        <v>279.734513274336</v>
      </c>
      <c r="N107" s="133">
        <f t="shared" si="24"/>
        <v>0</v>
      </c>
    </row>
    <row r="108" customHeight="1" spans="1:14">
      <c r="A108" s="106">
        <v>8</v>
      </c>
      <c r="B108" s="74"/>
      <c r="C108" s="111" t="s">
        <v>235</v>
      </c>
      <c r="D108" s="124" t="s">
        <v>238</v>
      </c>
      <c r="E108" s="124" t="s">
        <v>239</v>
      </c>
      <c r="F108" s="65"/>
      <c r="G108" s="22">
        <f>VLOOKUP(E108,产能分析表5月!E:G,3,0)</f>
        <v>223</v>
      </c>
      <c r="H108" s="25">
        <f t="shared" si="21"/>
        <v>16.1434977578475</v>
      </c>
      <c r="I108" s="22">
        <f>VLOOKUP(E108,产能分析表5月!E:I,5,0)</f>
        <v>11</v>
      </c>
      <c r="J108" s="53">
        <f t="shared" si="22"/>
        <v>0</v>
      </c>
      <c r="K108" s="54">
        <f t="shared" si="23"/>
        <v>0</v>
      </c>
      <c r="L108" s="64"/>
      <c r="M108" s="143">
        <f>VLOOKUP(D108,[1]更新!$B$1:$E$65536,4,0)</f>
        <v>298.761061946903</v>
      </c>
      <c r="N108" s="133">
        <f t="shared" si="24"/>
        <v>0</v>
      </c>
    </row>
    <row r="109" customHeight="1" spans="1:14">
      <c r="A109" s="106">
        <v>9</v>
      </c>
      <c r="B109" s="74"/>
      <c r="C109" s="111" t="s">
        <v>241</v>
      </c>
      <c r="D109" s="124" t="s">
        <v>242</v>
      </c>
      <c r="E109" s="24" t="s">
        <v>243</v>
      </c>
      <c r="F109" s="65"/>
      <c r="G109" s="22">
        <f>VLOOKUP(E109,产能分析表5月!E:G,3,0)</f>
        <v>0</v>
      </c>
      <c r="H109" s="25"/>
      <c r="I109" s="22">
        <f>VLOOKUP(E109,产能分析表5月!E:I,5,0)</f>
        <v>0</v>
      </c>
      <c r="J109" s="53"/>
      <c r="K109" s="54"/>
      <c r="L109" s="64"/>
      <c r="M109" s="143">
        <f>VLOOKUP(D109,[1]更新!$B$1:$E$65536,4,0)</f>
        <v>0</v>
      </c>
      <c r="N109" s="133">
        <f t="shared" si="24"/>
        <v>0</v>
      </c>
    </row>
    <row r="110" customHeight="1" spans="1:14">
      <c r="A110" s="106">
        <v>10</v>
      </c>
      <c r="B110" s="74"/>
      <c r="C110" s="111" t="s">
        <v>244</v>
      </c>
      <c r="D110" s="124" t="s">
        <v>245</v>
      </c>
      <c r="E110" s="24" t="s">
        <v>246</v>
      </c>
      <c r="F110" s="65"/>
      <c r="G110" s="22">
        <f>VLOOKUP(E110,产能分析表5月!E:G,3,0)</f>
        <v>0</v>
      </c>
      <c r="H110" s="25"/>
      <c r="I110" s="22">
        <f>VLOOKUP(E110,产能分析表5月!E:I,5,0)</f>
        <v>0</v>
      </c>
      <c r="J110" s="53"/>
      <c r="K110" s="54"/>
      <c r="L110" s="64"/>
      <c r="M110" s="143">
        <f>VLOOKUP(D110,[1]更新!$B$1:$E$65536,4,0)</f>
        <v>1.18</v>
      </c>
      <c r="N110" s="133">
        <f t="shared" si="24"/>
        <v>0</v>
      </c>
    </row>
    <row r="111" customHeight="1" spans="1:15">
      <c r="A111" s="106">
        <v>11</v>
      </c>
      <c r="B111" s="74"/>
      <c r="C111" s="145" t="s">
        <v>247</v>
      </c>
      <c r="D111" s="124" t="s">
        <v>248</v>
      </c>
      <c r="E111" s="124" t="s">
        <v>249</v>
      </c>
      <c r="F111" s="150">
        <v>100</v>
      </c>
      <c r="G111" s="22">
        <f>VLOOKUP(E111,产能分析表5月!E:G,3,0)</f>
        <v>223</v>
      </c>
      <c r="H111" s="25">
        <f t="shared" ref="H111:H114" si="25">3600/G111</f>
        <v>16.1434977578475</v>
      </c>
      <c r="I111" s="22">
        <f>VLOOKUP(E111,产能分析表5月!E:I,5,0)</f>
        <v>11</v>
      </c>
      <c r="J111" s="53">
        <f t="shared" ref="J111:J114" si="26">F111/H111</f>
        <v>6.19444444444444</v>
      </c>
      <c r="K111" s="54">
        <f t="shared" ref="K111:K114" si="27">J111/10</f>
        <v>0.619444444444444</v>
      </c>
      <c r="L111" s="64"/>
      <c r="M111" s="143">
        <f>VLOOKUP(D111,[1]更新!$B$1:$E$65536,4,0)</f>
        <v>576.991150442478</v>
      </c>
      <c r="N111" s="133">
        <f t="shared" si="24"/>
        <v>57699.1150442478</v>
      </c>
      <c r="O111" s="151"/>
    </row>
    <row r="112" customHeight="1" spans="1:15">
      <c r="A112" s="106">
        <v>12</v>
      </c>
      <c r="B112" s="74"/>
      <c r="C112" s="145" t="s">
        <v>250</v>
      </c>
      <c r="D112" s="124" t="s">
        <v>251</v>
      </c>
      <c r="E112" s="124" t="s">
        <v>252</v>
      </c>
      <c r="F112" s="65">
        <v>30</v>
      </c>
      <c r="G112" s="22">
        <f>VLOOKUP(E112,产能分析表5月!E:G,3,0)</f>
        <v>223</v>
      </c>
      <c r="H112" s="25">
        <f t="shared" si="25"/>
        <v>16.1434977578475</v>
      </c>
      <c r="I112" s="22">
        <f>VLOOKUP(E112,产能分析表5月!E:I,5,0)</f>
        <v>11</v>
      </c>
      <c r="J112" s="53">
        <f t="shared" si="26"/>
        <v>1.85833333333333</v>
      </c>
      <c r="K112" s="54">
        <f t="shared" si="27"/>
        <v>0.185833333333333</v>
      </c>
      <c r="L112" s="64"/>
      <c r="M112" s="143">
        <f>VLOOKUP(D112,[1]更新!$B$1:$E$65536,4,0)</f>
        <v>752.212389380531</v>
      </c>
      <c r="N112" s="133">
        <f t="shared" si="24"/>
        <v>22566.3716814159</v>
      </c>
      <c r="O112" s="151"/>
    </row>
    <row r="113" customHeight="1" spans="1:15">
      <c r="A113" s="106">
        <v>13</v>
      </c>
      <c r="B113" s="74"/>
      <c r="C113" s="145" t="s">
        <v>253</v>
      </c>
      <c r="D113" s="124" t="s">
        <v>254</v>
      </c>
      <c r="E113" s="124" t="s">
        <v>255</v>
      </c>
      <c r="F113" s="150">
        <v>150</v>
      </c>
      <c r="G113" s="22">
        <f>VLOOKUP(E113,产能分析表5月!E:G,3,0)</f>
        <v>223</v>
      </c>
      <c r="H113" s="25">
        <f t="shared" si="25"/>
        <v>16.1434977578475</v>
      </c>
      <c r="I113" s="22">
        <f>VLOOKUP(E113,产能分析表5月!E:I,5,0)</f>
        <v>11</v>
      </c>
      <c r="J113" s="53">
        <f t="shared" si="26"/>
        <v>9.29166666666667</v>
      </c>
      <c r="K113" s="54">
        <f t="shared" si="27"/>
        <v>0.929166666666667</v>
      </c>
      <c r="L113" s="64"/>
      <c r="M113" s="143">
        <f>VLOOKUP(D113,[1]更新!$B$1:$E$65536,4,0)</f>
        <v>598.230088495575</v>
      </c>
      <c r="N113" s="133">
        <f t="shared" si="24"/>
        <v>89734.5132743363</v>
      </c>
      <c r="O113" s="151"/>
    </row>
    <row r="114" customHeight="1" spans="1:15">
      <c r="A114" s="106">
        <v>14</v>
      </c>
      <c r="B114" s="74"/>
      <c r="C114" s="145" t="s">
        <v>256</v>
      </c>
      <c r="D114" s="124" t="s">
        <v>257</v>
      </c>
      <c r="E114" s="124" t="s">
        <v>258</v>
      </c>
      <c r="F114" s="65">
        <v>8</v>
      </c>
      <c r="G114" s="22">
        <f>VLOOKUP(E114,产能分析表5月!E:G,3,0)</f>
        <v>223</v>
      </c>
      <c r="H114" s="25">
        <f t="shared" si="25"/>
        <v>16.1434977578475</v>
      </c>
      <c r="I114" s="22">
        <f>VLOOKUP(E114,产能分析表5月!E:I,5,0)</f>
        <v>11</v>
      </c>
      <c r="J114" s="53">
        <f t="shared" si="26"/>
        <v>0.495555555555556</v>
      </c>
      <c r="K114" s="54">
        <f t="shared" si="27"/>
        <v>0.0495555555555556</v>
      </c>
      <c r="L114" s="64"/>
      <c r="M114" s="143">
        <f>VLOOKUP(D114,[1]更新!$B$1:$E$65536,4,0)</f>
        <v>732.743362831858</v>
      </c>
      <c r="N114" s="133">
        <f t="shared" si="24"/>
        <v>5861.94690265487</v>
      </c>
      <c r="O114" s="151"/>
    </row>
    <row r="115" customHeight="1" spans="1:15">
      <c r="A115" s="106">
        <v>15</v>
      </c>
      <c r="B115" s="74"/>
      <c r="C115" s="111" t="s">
        <v>259</v>
      </c>
      <c r="D115" s="124" t="s">
        <v>260</v>
      </c>
      <c r="E115" s="24" t="s">
        <v>261</v>
      </c>
      <c r="F115" s="65"/>
      <c r="G115" s="22">
        <f>VLOOKUP(E115,产能分析表5月!E:G,3,0)</f>
        <v>0</v>
      </c>
      <c r="H115" s="25"/>
      <c r="I115" s="22">
        <f>VLOOKUP(E115,产能分析表5月!E:I,5,0)</f>
        <v>0</v>
      </c>
      <c r="J115" s="53"/>
      <c r="K115" s="54"/>
      <c r="L115" s="64"/>
      <c r="M115" s="143">
        <f>VLOOKUP(D115,[1]更新!$B$1:$E$65536,4,0)</f>
        <v>1.18495575221239</v>
      </c>
      <c r="N115" s="133">
        <f t="shared" si="24"/>
        <v>0</v>
      </c>
      <c r="O115" s="151"/>
    </row>
    <row r="116" customHeight="1" spans="1:15">
      <c r="A116" s="106">
        <v>16</v>
      </c>
      <c r="B116" s="74"/>
      <c r="C116" s="111" t="s">
        <v>259</v>
      </c>
      <c r="D116" s="124" t="s">
        <v>262</v>
      </c>
      <c r="E116" s="24" t="s">
        <v>263</v>
      </c>
      <c r="F116" s="65"/>
      <c r="G116" s="22">
        <f>VLOOKUP(E116,产能分析表5月!E:G,3,0)</f>
        <v>0</v>
      </c>
      <c r="H116" s="25"/>
      <c r="I116" s="22">
        <f>VLOOKUP(E116,产能分析表5月!E:I,5,0)</f>
        <v>0</v>
      </c>
      <c r="J116" s="53"/>
      <c r="K116" s="54"/>
      <c r="L116" s="64"/>
      <c r="M116" s="143">
        <f>VLOOKUP(D116,[1]更新!$B$1:$E$65536,4,0)</f>
        <v>1.18495575221239</v>
      </c>
      <c r="N116" s="133">
        <f t="shared" si="24"/>
        <v>0</v>
      </c>
      <c r="O116" s="151"/>
    </row>
    <row r="117" customHeight="1" spans="1:15">
      <c r="A117" s="106">
        <v>17</v>
      </c>
      <c r="B117" s="74"/>
      <c r="C117" s="111" t="s">
        <v>264</v>
      </c>
      <c r="D117" s="124" t="s">
        <v>265</v>
      </c>
      <c r="E117" s="24" t="s">
        <v>266</v>
      </c>
      <c r="F117" s="65"/>
      <c r="G117" s="22">
        <f>VLOOKUP(E117,产能分析表5月!E:G,3,0)</f>
        <v>0</v>
      </c>
      <c r="H117" s="25"/>
      <c r="I117" s="22">
        <f>VLOOKUP(E117,产能分析表5月!E:I,5,0)</f>
        <v>0</v>
      </c>
      <c r="J117" s="53"/>
      <c r="K117" s="54"/>
      <c r="L117" s="64"/>
      <c r="M117" s="143">
        <f>VLOOKUP(D117,[1]更新!$B$1:$E$65536,4,0)</f>
        <v>1.18495575221239</v>
      </c>
      <c r="N117" s="133">
        <f t="shared" si="24"/>
        <v>0</v>
      </c>
      <c r="O117" s="151"/>
    </row>
    <row r="118" customHeight="1" spans="1:15">
      <c r="A118" s="106">
        <v>18</v>
      </c>
      <c r="B118" s="74"/>
      <c r="C118" s="111" t="s">
        <v>264</v>
      </c>
      <c r="D118" s="124" t="s">
        <v>267</v>
      </c>
      <c r="E118" s="24" t="s">
        <v>268</v>
      </c>
      <c r="F118" s="65"/>
      <c r="G118" s="22">
        <f>VLOOKUP(E118,产能分析表5月!E:G,3,0)</f>
        <v>0</v>
      </c>
      <c r="H118" s="25"/>
      <c r="I118" s="22">
        <f>VLOOKUP(E118,产能分析表5月!E:I,5,0)</f>
        <v>0</v>
      </c>
      <c r="J118" s="53"/>
      <c r="K118" s="54"/>
      <c r="L118" s="64"/>
      <c r="M118" s="143">
        <f>VLOOKUP(D118,[1]更新!$B$1:$E$65536,4,0)</f>
        <v>1.18495575221239</v>
      </c>
      <c r="N118" s="133">
        <f t="shared" si="24"/>
        <v>0</v>
      </c>
      <c r="O118" s="151"/>
    </row>
    <row r="119" customHeight="1" spans="1:15">
      <c r="A119" s="106">
        <v>19</v>
      </c>
      <c r="B119" s="74"/>
      <c r="C119" s="145" t="s">
        <v>269</v>
      </c>
      <c r="D119" s="124" t="s">
        <v>270</v>
      </c>
      <c r="E119" s="124" t="s">
        <v>271</v>
      </c>
      <c r="F119" s="65">
        <v>60</v>
      </c>
      <c r="G119" s="22">
        <f>VLOOKUP(E119,产能分析表5月!E:G,3,0)</f>
        <v>124.2</v>
      </c>
      <c r="H119" s="25">
        <f t="shared" ref="H119:H130" si="28">3600/G119</f>
        <v>28.9855072463768</v>
      </c>
      <c r="I119" s="22">
        <f>VLOOKUP(E119,产能分析表5月!E:I,5,0)</f>
        <v>13</v>
      </c>
      <c r="J119" s="53">
        <f t="shared" ref="J119:J130" si="29">F119/H119</f>
        <v>2.07</v>
      </c>
      <c r="K119" s="54">
        <f t="shared" ref="K119:K130" si="30">J119/10</f>
        <v>0.207</v>
      </c>
      <c r="L119" s="64"/>
      <c r="M119" s="143">
        <f>VLOOKUP(D119,[1]更新!$B$1:$E$65536,4,0)</f>
        <v>544.25</v>
      </c>
      <c r="N119" s="133">
        <f t="shared" si="24"/>
        <v>32655</v>
      </c>
      <c r="O119" s="151"/>
    </row>
    <row r="120" customHeight="1" spans="1:15">
      <c r="A120" s="106">
        <v>20</v>
      </c>
      <c r="B120" s="74"/>
      <c r="C120" s="145" t="s">
        <v>272</v>
      </c>
      <c r="D120" s="124" t="s">
        <v>273</v>
      </c>
      <c r="E120" s="124" t="s">
        <v>274</v>
      </c>
      <c r="F120" s="65"/>
      <c r="G120" s="22">
        <f>VLOOKUP(E120,产能分析表5月!E:G,3,0)</f>
        <v>124.2</v>
      </c>
      <c r="H120" s="25">
        <f t="shared" si="28"/>
        <v>28.9855072463768</v>
      </c>
      <c r="I120" s="22">
        <f>VLOOKUP(E120,产能分析表5月!E:I,5,0)</f>
        <v>13</v>
      </c>
      <c r="J120" s="53">
        <f t="shared" si="29"/>
        <v>0</v>
      </c>
      <c r="K120" s="54">
        <f t="shared" si="30"/>
        <v>0</v>
      </c>
      <c r="L120" s="64"/>
      <c r="M120" s="143">
        <f>VLOOKUP(D120,[1]更新!$B$1:$E$65536,4,0)</f>
        <v>687.610619469027</v>
      </c>
      <c r="N120" s="133">
        <f t="shared" si="24"/>
        <v>0</v>
      </c>
      <c r="O120" s="151"/>
    </row>
    <row r="121" customHeight="1" spans="1:15">
      <c r="A121" s="106">
        <v>21</v>
      </c>
      <c r="B121" s="74"/>
      <c r="C121" s="145" t="s">
        <v>275</v>
      </c>
      <c r="D121" s="124" t="s">
        <v>276</v>
      </c>
      <c r="E121" s="124" t="s">
        <v>277</v>
      </c>
      <c r="F121" s="65"/>
      <c r="G121" s="22">
        <f>VLOOKUP(E121,产能分析表5月!E:G,3,0)</f>
        <v>124.2</v>
      </c>
      <c r="H121" s="25">
        <f t="shared" si="28"/>
        <v>28.9855072463768</v>
      </c>
      <c r="I121" s="22">
        <f>VLOOKUP(E121,产能分析表5月!E:I,5,0)</f>
        <v>13</v>
      </c>
      <c r="J121" s="53">
        <f t="shared" si="29"/>
        <v>0</v>
      </c>
      <c r="K121" s="54">
        <f t="shared" si="30"/>
        <v>0</v>
      </c>
      <c r="L121" s="64"/>
      <c r="M121" s="143">
        <f>VLOOKUP(D121,[1]更新!$B$1:$E$65536,4,0)</f>
        <v>761.061946902655</v>
      </c>
      <c r="N121" s="133">
        <f t="shared" si="24"/>
        <v>0</v>
      </c>
      <c r="O121" s="151"/>
    </row>
    <row r="122" customHeight="1" spans="1:15">
      <c r="A122" s="106">
        <v>22</v>
      </c>
      <c r="B122" s="74"/>
      <c r="C122" s="145" t="s">
        <v>278</v>
      </c>
      <c r="D122" s="124" t="s">
        <v>279</v>
      </c>
      <c r="E122" s="124" t="s">
        <v>280</v>
      </c>
      <c r="F122" s="65"/>
      <c r="G122" s="22">
        <f>VLOOKUP(E122,产能分析表5月!E:G,3,0)</f>
        <v>124.2</v>
      </c>
      <c r="H122" s="25">
        <f t="shared" si="28"/>
        <v>28.9855072463768</v>
      </c>
      <c r="I122" s="22">
        <f>VLOOKUP(E122,产能分析表5月!E:I,5,0)</f>
        <v>13</v>
      </c>
      <c r="J122" s="53">
        <f t="shared" si="29"/>
        <v>0</v>
      </c>
      <c r="K122" s="54">
        <f t="shared" si="30"/>
        <v>0</v>
      </c>
      <c r="L122" s="64"/>
      <c r="M122" s="143">
        <f>VLOOKUP(D122,[1]更新!$B$1:$E$65536,4,0)</f>
        <v>891.150442477876</v>
      </c>
      <c r="N122" s="133">
        <f t="shared" si="24"/>
        <v>0</v>
      </c>
      <c r="O122" s="151"/>
    </row>
    <row r="123" customHeight="1" spans="1:15">
      <c r="A123" s="106">
        <v>23</v>
      </c>
      <c r="B123" s="74"/>
      <c r="C123" s="145" t="s">
        <v>281</v>
      </c>
      <c r="D123" s="124" t="s">
        <v>282</v>
      </c>
      <c r="E123" s="124" t="s">
        <v>283</v>
      </c>
      <c r="F123" s="65">
        <v>30</v>
      </c>
      <c r="G123" s="22">
        <f>VLOOKUP(E123,产能分析表5月!E:G,3,0)</f>
        <v>238.5</v>
      </c>
      <c r="H123" s="25">
        <f t="shared" si="28"/>
        <v>15.0943396226415</v>
      </c>
      <c r="I123" s="22">
        <f>VLOOKUP(E123,产能分析表5月!E:I,5,0)</f>
        <v>13</v>
      </c>
      <c r="J123" s="53">
        <f t="shared" si="29"/>
        <v>1.9875</v>
      </c>
      <c r="K123" s="54">
        <f t="shared" si="30"/>
        <v>0.19875</v>
      </c>
      <c r="L123" s="64"/>
      <c r="M123" s="143">
        <f>VLOOKUP(D123,[1]更新!$B$1:$E$65536,4,0)</f>
        <v>1236.28318584071</v>
      </c>
      <c r="N123" s="133">
        <f t="shared" si="24"/>
        <v>37088.4955752212</v>
      </c>
      <c r="O123" s="151"/>
    </row>
    <row r="124" customHeight="1" spans="1:15">
      <c r="A124" s="106">
        <v>24</v>
      </c>
      <c r="B124" s="74"/>
      <c r="C124" s="145" t="s">
        <v>284</v>
      </c>
      <c r="D124" s="124" t="s">
        <v>285</v>
      </c>
      <c r="E124" s="124" t="s">
        <v>286</v>
      </c>
      <c r="F124" s="150">
        <v>150</v>
      </c>
      <c r="G124" s="22">
        <f>VLOOKUP(E124,产能分析表5月!E:G,3,0)</f>
        <v>238.5</v>
      </c>
      <c r="H124" s="25">
        <f t="shared" si="28"/>
        <v>15.0943396226415</v>
      </c>
      <c r="I124" s="22">
        <f>VLOOKUP(E124,产能分析表5月!E:I,5,0)</f>
        <v>13</v>
      </c>
      <c r="J124" s="53">
        <f t="shared" si="29"/>
        <v>9.9375</v>
      </c>
      <c r="K124" s="54">
        <f t="shared" si="30"/>
        <v>0.99375</v>
      </c>
      <c r="L124" s="64"/>
      <c r="M124" s="143">
        <f>VLOOKUP(D124,[1]更新!$B$1:$E$65536,4,0)</f>
        <v>893.81</v>
      </c>
      <c r="N124" s="133">
        <f t="shared" si="24"/>
        <v>134071.5</v>
      </c>
      <c r="O124" s="151"/>
    </row>
    <row r="125" customHeight="1" spans="1:15">
      <c r="A125" s="106">
        <v>25</v>
      </c>
      <c r="B125" s="74"/>
      <c r="C125" s="145" t="s">
        <v>287</v>
      </c>
      <c r="D125" s="124" t="s">
        <v>288</v>
      </c>
      <c r="E125" s="124" t="s">
        <v>289</v>
      </c>
      <c r="F125" s="65">
        <v>4</v>
      </c>
      <c r="G125" s="22">
        <f>VLOOKUP(E125,产能分析表5月!E:G,3,0)</f>
        <v>238.5</v>
      </c>
      <c r="H125" s="25">
        <f t="shared" si="28"/>
        <v>15.0943396226415</v>
      </c>
      <c r="I125" s="22">
        <f>VLOOKUP(E125,产能分析表5月!E:I,5,0)</f>
        <v>13</v>
      </c>
      <c r="J125" s="53">
        <f t="shared" si="29"/>
        <v>0.265</v>
      </c>
      <c r="K125" s="54">
        <f t="shared" si="30"/>
        <v>0.0265</v>
      </c>
      <c r="L125" s="64"/>
      <c r="M125" s="143">
        <f>VLOOKUP(D125,[1]更新!$B$1:$E$65536,4,0)</f>
        <v>1219.46902654867</v>
      </c>
      <c r="N125" s="133">
        <f t="shared" si="24"/>
        <v>4877.87610619469</v>
      </c>
      <c r="O125" s="151"/>
    </row>
    <row r="126" customHeight="1" spans="1:15">
      <c r="A126" s="106">
        <v>26</v>
      </c>
      <c r="B126" s="74"/>
      <c r="C126" s="145" t="s">
        <v>290</v>
      </c>
      <c r="D126" s="124" t="s">
        <v>291</v>
      </c>
      <c r="E126" s="124" t="s">
        <v>292</v>
      </c>
      <c r="F126" s="65"/>
      <c r="G126" s="22">
        <f>VLOOKUP(E126,产能分析表5月!E:G,3,0)</f>
        <v>124.2</v>
      </c>
      <c r="H126" s="25">
        <f t="shared" si="28"/>
        <v>28.9855072463768</v>
      </c>
      <c r="I126" s="22">
        <f>VLOOKUP(E126,产能分析表5月!E:I,5,0)</f>
        <v>13</v>
      </c>
      <c r="J126" s="53">
        <f t="shared" si="29"/>
        <v>0</v>
      </c>
      <c r="K126" s="54">
        <f t="shared" si="30"/>
        <v>0</v>
      </c>
      <c r="L126" s="64"/>
      <c r="M126" s="143">
        <f>VLOOKUP(D126,[1]更新!$B$1:$E$65536,4,0)</f>
        <v>890.265486725664</v>
      </c>
      <c r="N126" s="133">
        <f t="shared" si="24"/>
        <v>0</v>
      </c>
      <c r="O126" s="151"/>
    </row>
    <row r="127" customHeight="1" spans="1:15">
      <c r="A127" s="106">
        <v>27</v>
      </c>
      <c r="B127" s="74"/>
      <c r="C127" s="145" t="s">
        <v>293</v>
      </c>
      <c r="D127" s="124" t="s">
        <v>294</v>
      </c>
      <c r="E127" s="124" t="s">
        <v>295</v>
      </c>
      <c r="F127" s="65"/>
      <c r="G127" s="22">
        <f>VLOOKUP(E127,产能分析表5月!E:G,3,0)</f>
        <v>124.2</v>
      </c>
      <c r="H127" s="25">
        <f t="shared" si="28"/>
        <v>28.9855072463768</v>
      </c>
      <c r="I127" s="22">
        <f>VLOOKUP(E127,产能分析表5月!E:I,5,0)</f>
        <v>13</v>
      </c>
      <c r="J127" s="53">
        <f t="shared" si="29"/>
        <v>0</v>
      </c>
      <c r="K127" s="54">
        <f t="shared" si="30"/>
        <v>0</v>
      </c>
      <c r="L127" s="64"/>
      <c r="M127" s="143">
        <f>VLOOKUP(D127,[1]更新!$B$1:$E$65536,4,0)</f>
        <v>761.946902654867</v>
      </c>
      <c r="N127" s="133">
        <f t="shared" si="24"/>
        <v>0</v>
      </c>
      <c r="O127" s="151"/>
    </row>
    <row r="128" customHeight="1" spans="1:15">
      <c r="A128" s="106">
        <v>28</v>
      </c>
      <c r="B128" s="74"/>
      <c r="C128" s="145" t="s">
        <v>296</v>
      </c>
      <c r="D128" s="124" t="s">
        <v>297</v>
      </c>
      <c r="E128" s="124" t="s">
        <v>298</v>
      </c>
      <c r="F128" s="65"/>
      <c r="G128" s="22">
        <f>VLOOKUP(E128,产能分析表5月!E:G,3,0)</f>
        <v>124.2</v>
      </c>
      <c r="H128" s="25">
        <f t="shared" si="28"/>
        <v>28.9855072463768</v>
      </c>
      <c r="I128" s="22">
        <f>VLOOKUP(E128,产能分析表5月!E:I,5,0)</f>
        <v>13</v>
      </c>
      <c r="J128" s="53">
        <f t="shared" si="29"/>
        <v>0</v>
      </c>
      <c r="K128" s="54">
        <f t="shared" si="30"/>
        <v>0</v>
      </c>
      <c r="L128" s="64"/>
      <c r="M128" s="143">
        <f>VLOOKUP(D128,[1]更新!$B$1:$E$65536,4,0)</f>
        <v>688.495575221239</v>
      </c>
      <c r="N128" s="133">
        <f t="shared" si="24"/>
        <v>0</v>
      </c>
      <c r="O128" s="151"/>
    </row>
    <row r="129" customHeight="1" spans="1:15">
      <c r="A129" s="106">
        <v>29</v>
      </c>
      <c r="B129" s="74"/>
      <c r="C129" s="145" t="s">
        <v>299</v>
      </c>
      <c r="D129" s="124" t="s">
        <v>300</v>
      </c>
      <c r="E129" s="124" t="s">
        <v>301</v>
      </c>
      <c r="F129" s="65">
        <v>120</v>
      </c>
      <c r="G129" s="22">
        <f>VLOOKUP(E129,产能分析表5月!E:G,3,0)</f>
        <v>124.2</v>
      </c>
      <c r="H129" s="25">
        <f t="shared" si="28"/>
        <v>28.9855072463768</v>
      </c>
      <c r="I129" s="22">
        <f>VLOOKUP(E129,产能分析表5月!E:I,5,0)</f>
        <v>13</v>
      </c>
      <c r="J129" s="53">
        <f t="shared" si="29"/>
        <v>4.14</v>
      </c>
      <c r="K129" s="54">
        <f t="shared" si="30"/>
        <v>0.414</v>
      </c>
      <c r="L129" s="64"/>
      <c r="M129" s="143">
        <f>VLOOKUP(D129,[1]更新!$B$1:$E$65536,4,0)</f>
        <v>523.008849557522</v>
      </c>
      <c r="N129" s="133">
        <f t="shared" si="24"/>
        <v>62761.0619469027</v>
      </c>
      <c r="O129" s="151"/>
    </row>
    <row r="130" customHeight="1" spans="1:15">
      <c r="A130" s="106">
        <v>30</v>
      </c>
      <c r="B130" s="74"/>
      <c r="C130" s="145" t="s">
        <v>302</v>
      </c>
      <c r="D130" s="124" t="s">
        <v>303</v>
      </c>
      <c r="E130" s="124" t="s">
        <v>304</v>
      </c>
      <c r="F130" s="65">
        <v>80</v>
      </c>
      <c r="G130" s="22">
        <f>VLOOKUP(E130,产能分析表5月!E:G,3,0)</f>
        <v>200.7</v>
      </c>
      <c r="H130" s="25">
        <f t="shared" si="28"/>
        <v>17.9372197309417</v>
      </c>
      <c r="I130" s="22">
        <f>VLOOKUP(E130,产能分析表5月!E:I,5,0)</f>
        <v>11</v>
      </c>
      <c r="J130" s="53">
        <f t="shared" si="29"/>
        <v>4.46</v>
      </c>
      <c r="K130" s="54">
        <f t="shared" si="30"/>
        <v>0.446</v>
      </c>
      <c r="L130" s="64"/>
      <c r="M130" s="143">
        <f>VLOOKUP(D130,[1]更新!$B$1:$E$65536,4,0)</f>
        <v>544.24778761062</v>
      </c>
      <c r="N130" s="133">
        <f t="shared" si="24"/>
        <v>43539.8230088496</v>
      </c>
      <c r="O130" s="151"/>
    </row>
    <row r="131" customHeight="1" spans="1:15">
      <c r="A131" s="106">
        <v>31</v>
      </c>
      <c r="B131" s="74"/>
      <c r="C131" s="111" t="s">
        <v>241</v>
      </c>
      <c r="D131" s="124" t="s">
        <v>305</v>
      </c>
      <c r="E131" s="24" t="s">
        <v>306</v>
      </c>
      <c r="F131" s="65"/>
      <c r="G131" s="22">
        <f>VLOOKUP(E131,产能分析表5月!E:G,3,0)</f>
        <v>0</v>
      </c>
      <c r="H131" s="25"/>
      <c r="I131" s="22">
        <f>VLOOKUP(E131,产能分析表5月!E:I,5,0)</f>
        <v>0</v>
      </c>
      <c r="J131" s="53"/>
      <c r="K131" s="54"/>
      <c r="L131" s="64"/>
      <c r="M131" s="143">
        <f>VLOOKUP(D131,[1]更新!$B$1:$E$65536,4,0)</f>
        <v>0.428</v>
      </c>
      <c r="N131" s="133">
        <f t="shared" si="24"/>
        <v>0</v>
      </c>
      <c r="O131" s="151"/>
    </row>
    <row r="132" customHeight="1" spans="1:15">
      <c r="A132" s="106">
        <v>32</v>
      </c>
      <c r="B132" s="74"/>
      <c r="C132" s="145" t="s">
        <v>307</v>
      </c>
      <c r="D132" s="124" t="s">
        <v>308</v>
      </c>
      <c r="E132" s="124" t="s">
        <v>309</v>
      </c>
      <c r="F132" s="150">
        <v>110</v>
      </c>
      <c r="G132" s="22">
        <f>VLOOKUP(E132,产能分析表5月!E:G,3,0)</f>
        <v>200.7</v>
      </c>
      <c r="H132" s="25">
        <f t="shared" ref="H132:H139" si="31">3600/G132</f>
        <v>17.9372197309417</v>
      </c>
      <c r="I132" s="22">
        <f>VLOOKUP(E132,产能分析表5月!E:I,5,0)</f>
        <v>11</v>
      </c>
      <c r="J132" s="53">
        <f t="shared" ref="J132:J139" si="32">F132/H132</f>
        <v>6.1325</v>
      </c>
      <c r="K132" s="54">
        <f t="shared" ref="K132:K139" si="33">J132/10</f>
        <v>0.61325</v>
      </c>
      <c r="L132" s="64"/>
      <c r="M132" s="143">
        <f>VLOOKUP(D132,[1]更新!$B$1:$E$65536,4,0)</f>
        <v>562.83</v>
      </c>
      <c r="N132" s="133">
        <f t="shared" si="24"/>
        <v>61911.3</v>
      </c>
      <c r="O132" s="151"/>
    </row>
    <row r="133" customHeight="1" spans="1:15">
      <c r="A133" s="106">
        <v>33</v>
      </c>
      <c r="B133" s="74"/>
      <c r="C133" s="145" t="s">
        <v>310</v>
      </c>
      <c r="D133" s="124" t="s">
        <v>311</v>
      </c>
      <c r="E133" s="124" t="s">
        <v>312</v>
      </c>
      <c r="F133" s="65">
        <v>60</v>
      </c>
      <c r="G133" s="22">
        <f>VLOOKUP(E133,产能分析表5月!E:G,3,0)</f>
        <v>238.5</v>
      </c>
      <c r="H133" s="25">
        <f t="shared" si="31"/>
        <v>15.0943396226415</v>
      </c>
      <c r="I133" s="22">
        <f>VLOOKUP(E133,产能分析表5月!E:I,5,0)</f>
        <v>13</v>
      </c>
      <c r="J133" s="53">
        <f t="shared" si="32"/>
        <v>3.975</v>
      </c>
      <c r="K133" s="54">
        <f t="shared" si="33"/>
        <v>0.3975</v>
      </c>
      <c r="L133" s="64"/>
      <c r="M133" s="143">
        <f>VLOOKUP(D133,[1]更新!$B$1:$E$65536,4,0)</f>
        <v>555.752212389381</v>
      </c>
      <c r="N133" s="133">
        <f t="shared" ref="N133:N164" si="34">F133*M133</f>
        <v>33345.1327433628</v>
      </c>
      <c r="O133" s="151"/>
    </row>
    <row r="134" customHeight="1" spans="1:15">
      <c r="A134" s="106">
        <v>34</v>
      </c>
      <c r="B134" s="74"/>
      <c r="C134" s="145" t="s">
        <v>313</v>
      </c>
      <c r="D134" s="124" t="s">
        <v>314</v>
      </c>
      <c r="E134" s="124" t="s">
        <v>315</v>
      </c>
      <c r="F134" s="65">
        <v>40</v>
      </c>
      <c r="G134" s="22">
        <f>VLOOKUP(E134,产能分析表5月!E:G,3,0)</f>
        <v>238.5</v>
      </c>
      <c r="H134" s="25">
        <f t="shared" si="31"/>
        <v>15.0943396226415</v>
      </c>
      <c r="I134" s="22">
        <f>VLOOKUP(E134,产能分析表5月!E:I,5,0)</f>
        <v>13</v>
      </c>
      <c r="J134" s="53">
        <f t="shared" si="32"/>
        <v>2.65</v>
      </c>
      <c r="K134" s="54">
        <f t="shared" si="33"/>
        <v>0.265</v>
      </c>
      <c r="L134" s="64"/>
      <c r="M134" s="143">
        <f>VLOOKUP(D134,[1]更新!$B$1:$E$65536,4,0)</f>
        <v>1235.3982300885</v>
      </c>
      <c r="N134" s="133">
        <f t="shared" si="34"/>
        <v>49415.9292035398</v>
      </c>
      <c r="O134" s="151"/>
    </row>
    <row r="135" customHeight="1" spans="1:15">
      <c r="A135" s="106">
        <v>35</v>
      </c>
      <c r="B135" s="74"/>
      <c r="C135" s="145" t="s">
        <v>316</v>
      </c>
      <c r="D135" s="124" t="s">
        <v>317</v>
      </c>
      <c r="E135" s="124" t="s">
        <v>318</v>
      </c>
      <c r="F135" s="65">
        <v>40</v>
      </c>
      <c r="G135" s="22">
        <f>VLOOKUP(E135,产能分析表5月!E:G,3,0)</f>
        <v>200.7</v>
      </c>
      <c r="H135" s="25">
        <f t="shared" si="31"/>
        <v>17.9372197309417</v>
      </c>
      <c r="I135" s="22">
        <f>VLOOKUP(E135,产能分析表5月!E:I,5,0)</f>
        <v>11</v>
      </c>
      <c r="J135" s="53">
        <f t="shared" si="32"/>
        <v>2.23</v>
      </c>
      <c r="K135" s="54">
        <f t="shared" si="33"/>
        <v>0.223</v>
      </c>
      <c r="L135" s="64"/>
      <c r="M135" s="143">
        <f>VLOOKUP(D135,[1]更新!$B$1:$E$65536,4,0)</f>
        <v>750.442477876106</v>
      </c>
      <c r="N135" s="133">
        <f t="shared" si="34"/>
        <v>30017.6991150443</v>
      </c>
      <c r="O135" s="151"/>
    </row>
    <row r="136" customHeight="1" spans="1:15">
      <c r="A136" s="106">
        <v>36</v>
      </c>
      <c r="B136" s="74"/>
      <c r="C136" s="145" t="s">
        <v>319</v>
      </c>
      <c r="D136" s="124" t="s">
        <v>320</v>
      </c>
      <c r="E136" s="124" t="s">
        <v>321</v>
      </c>
      <c r="F136" s="65"/>
      <c r="G136" s="22">
        <f>VLOOKUP(E136,产能分析表5月!E:G,3,0)</f>
        <v>124.2</v>
      </c>
      <c r="H136" s="25">
        <f t="shared" si="31"/>
        <v>28.9855072463768</v>
      </c>
      <c r="I136" s="22">
        <f>VLOOKUP(E136,产能分析表5月!E:I,5,0)</f>
        <v>13</v>
      </c>
      <c r="J136" s="53">
        <f t="shared" si="32"/>
        <v>0</v>
      </c>
      <c r="K136" s="54">
        <f t="shared" si="33"/>
        <v>0</v>
      </c>
      <c r="L136" s="64"/>
      <c r="M136" s="143">
        <f>VLOOKUP(D136,[1]更新!$B$1:$E$65536,4,0)</f>
        <v>756.637168141593</v>
      </c>
      <c r="N136" s="133">
        <f t="shared" si="34"/>
        <v>0</v>
      </c>
      <c r="O136" s="151"/>
    </row>
    <row r="137" customHeight="1" spans="1:15">
      <c r="A137" s="106">
        <v>37</v>
      </c>
      <c r="B137" s="74"/>
      <c r="C137" s="145" t="s">
        <v>322</v>
      </c>
      <c r="D137" s="124" t="s">
        <v>323</v>
      </c>
      <c r="E137" s="124" t="s">
        <v>324</v>
      </c>
      <c r="F137" s="65">
        <v>10</v>
      </c>
      <c r="G137" s="22">
        <f>VLOOKUP(E137,产能分析表5月!E:G,3,0)</f>
        <v>200.7</v>
      </c>
      <c r="H137" s="25">
        <f t="shared" si="31"/>
        <v>17.9372197309417</v>
      </c>
      <c r="I137" s="22">
        <f>VLOOKUP(E137,产能分析表5月!E:I,5,0)</f>
        <v>11</v>
      </c>
      <c r="J137" s="53">
        <f t="shared" si="32"/>
        <v>0.5575</v>
      </c>
      <c r="K137" s="54">
        <f t="shared" si="33"/>
        <v>0.05575</v>
      </c>
      <c r="L137" s="64"/>
      <c r="M137" s="143">
        <f>VLOOKUP(D137,[1]更新!$B$1:$E$65536,4,0)</f>
        <v>730.973451327434</v>
      </c>
      <c r="N137" s="133">
        <f t="shared" si="34"/>
        <v>7309.73451327434</v>
      </c>
      <c r="O137" s="151"/>
    </row>
    <row r="138" customHeight="1" spans="1:15">
      <c r="A138" s="106">
        <v>38</v>
      </c>
      <c r="B138" s="74"/>
      <c r="C138" s="145" t="s">
        <v>325</v>
      </c>
      <c r="D138" s="124" t="s">
        <v>326</v>
      </c>
      <c r="E138" s="124" t="s">
        <v>327</v>
      </c>
      <c r="F138" s="65">
        <v>2</v>
      </c>
      <c r="G138" s="22">
        <f>VLOOKUP(E138,产能分析表5月!E:G,3,0)</f>
        <v>124.2</v>
      </c>
      <c r="H138" s="25">
        <f t="shared" si="31"/>
        <v>28.9855072463768</v>
      </c>
      <c r="I138" s="22">
        <f>VLOOKUP(E138,产能分析表5月!E:I,5,0)</f>
        <v>13</v>
      </c>
      <c r="J138" s="53">
        <f t="shared" si="32"/>
        <v>0.069</v>
      </c>
      <c r="K138" s="54">
        <f t="shared" si="33"/>
        <v>0.0069</v>
      </c>
      <c r="L138" s="64"/>
      <c r="M138" s="143">
        <f>VLOOKUP(D138,[1]更新!$B$1:$E$65536,4,0)</f>
        <v>1218.58407079646</v>
      </c>
      <c r="N138" s="133">
        <f t="shared" si="34"/>
        <v>2437.16814159292</v>
      </c>
      <c r="O138" s="151"/>
    </row>
    <row r="139" customHeight="1" spans="1:15">
      <c r="A139" s="106">
        <v>39</v>
      </c>
      <c r="B139" s="74"/>
      <c r="C139" s="26"/>
      <c r="D139" s="22"/>
      <c r="E139" s="22"/>
      <c r="F139" s="22"/>
      <c r="G139" s="22"/>
      <c r="H139" s="25"/>
      <c r="I139" s="22"/>
      <c r="J139" s="53"/>
      <c r="K139" s="54"/>
      <c r="L139" s="64"/>
      <c r="M139" s="143"/>
      <c r="N139" s="133">
        <f t="shared" si="34"/>
        <v>0</v>
      </c>
      <c r="O139" s="151"/>
    </row>
    <row r="140" ht="30" customHeight="1" spans="1:14">
      <c r="A140" s="116" t="s">
        <v>183</v>
      </c>
      <c r="B140" s="83"/>
      <c r="C140" s="83"/>
      <c r="D140" s="83"/>
      <c r="E140" s="83"/>
      <c r="F140" s="70">
        <f>SUM(F101:F139)</f>
        <v>1494</v>
      </c>
      <c r="G140" s="70"/>
      <c r="H140" s="70"/>
      <c r="I140" s="70"/>
      <c r="J140" s="70"/>
      <c r="K140" s="77">
        <f>SUM(K101:K139)</f>
        <v>6.89806666666667</v>
      </c>
      <c r="L140" s="78"/>
      <c r="M140" s="144"/>
      <c r="N140" s="138">
        <f>SUM(N101:N139)</f>
        <v>793270.543362832</v>
      </c>
    </row>
    <row r="141" ht="10" customHeight="1" spans="1:14">
      <c r="A141" s="153"/>
      <c r="B141" s="80"/>
      <c r="C141" s="43"/>
      <c r="D141" s="36"/>
      <c r="E141" s="36"/>
      <c r="F141" s="36"/>
      <c r="G141" s="36"/>
      <c r="H141" s="36"/>
      <c r="I141" s="36"/>
      <c r="J141" s="36"/>
      <c r="K141" s="36"/>
      <c r="L141" s="36"/>
      <c r="M141" s="139"/>
      <c r="N141" s="140"/>
    </row>
    <row r="142" customHeight="1" spans="1:14">
      <c r="A142" s="101">
        <v>1</v>
      </c>
      <c r="B142" s="81" t="s">
        <v>1206</v>
      </c>
      <c r="C142" s="18" t="s">
        <v>329</v>
      </c>
      <c r="D142" s="17" t="s">
        <v>330</v>
      </c>
      <c r="E142" s="17" t="s">
        <v>331</v>
      </c>
      <c r="F142" s="121">
        <v>200</v>
      </c>
      <c r="G142" s="17">
        <v>86</v>
      </c>
      <c r="H142" s="20">
        <f t="shared" ref="H142:H149" si="35">3600/G142</f>
        <v>41.8604651162791</v>
      </c>
      <c r="I142" s="17">
        <v>16</v>
      </c>
      <c r="J142" s="50">
        <f t="shared" ref="J142:J149" si="36">F142/H142</f>
        <v>4.77777777777778</v>
      </c>
      <c r="K142" s="51">
        <f t="shared" ref="K142:K149" si="37">J142/10</f>
        <v>0.477777777777778</v>
      </c>
      <c r="L142" s="63"/>
      <c r="M142" s="141">
        <f>VLOOKUP(D142,[1]更新!$B$1:$E$65536,4,0)</f>
        <v>399</v>
      </c>
      <c r="N142" s="142">
        <f t="shared" si="34"/>
        <v>79800</v>
      </c>
    </row>
    <row r="143" customHeight="1" spans="1:14">
      <c r="A143" s="106">
        <v>2</v>
      </c>
      <c r="B143" s="22"/>
      <c r="C143" s="26" t="s">
        <v>332</v>
      </c>
      <c r="D143" s="22" t="s">
        <v>333</v>
      </c>
      <c r="E143" s="22" t="s">
        <v>334</v>
      </c>
      <c r="F143" s="125">
        <v>900</v>
      </c>
      <c r="G143" s="22">
        <v>62</v>
      </c>
      <c r="H143" s="25">
        <f t="shared" si="35"/>
        <v>58.0645161290323</v>
      </c>
      <c r="I143" s="22">
        <v>11</v>
      </c>
      <c r="J143" s="53">
        <f t="shared" si="36"/>
        <v>15.5</v>
      </c>
      <c r="K143" s="54">
        <f t="shared" si="37"/>
        <v>1.55</v>
      </c>
      <c r="L143" s="64"/>
      <c r="M143" s="143">
        <f>VLOOKUP(D143,[1]更新!$B$1:$E$65536,4,0)</f>
        <v>395</v>
      </c>
      <c r="N143" s="133">
        <f t="shared" si="34"/>
        <v>355500</v>
      </c>
    </row>
    <row r="144" customHeight="1" spans="1:14">
      <c r="A144" s="106">
        <v>3</v>
      </c>
      <c r="B144" s="22"/>
      <c r="C144" s="26" t="s">
        <v>335</v>
      </c>
      <c r="D144" s="22" t="s">
        <v>333</v>
      </c>
      <c r="E144" s="22" t="s">
        <v>334</v>
      </c>
      <c r="F144" s="125">
        <v>900</v>
      </c>
      <c r="G144" s="22">
        <v>62</v>
      </c>
      <c r="H144" s="25">
        <f t="shared" si="35"/>
        <v>58.0645161290323</v>
      </c>
      <c r="I144" s="22">
        <v>11</v>
      </c>
      <c r="J144" s="53">
        <f t="shared" si="36"/>
        <v>15.5</v>
      </c>
      <c r="K144" s="54">
        <f t="shared" si="37"/>
        <v>1.55</v>
      </c>
      <c r="L144" s="64"/>
      <c r="M144" s="143">
        <f>VLOOKUP(D144,[1]更新!$B$1:$E$65536,4,0)</f>
        <v>395</v>
      </c>
      <c r="N144" s="133">
        <f t="shared" si="34"/>
        <v>355500</v>
      </c>
    </row>
    <row r="145" customHeight="1" spans="1:14">
      <c r="A145" s="106">
        <v>4</v>
      </c>
      <c r="B145" s="22"/>
      <c r="C145" s="26" t="s">
        <v>336</v>
      </c>
      <c r="D145" s="22" t="s">
        <v>333</v>
      </c>
      <c r="E145" s="22" t="s">
        <v>334</v>
      </c>
      <c r="F145" s="125">
        <v>900</v>
      </c>
      <c r="G145" s="22">
        <v>62</v>
      </c>
      <c r="H145" s="25">
        <f t="shared" si="35"/>
        <v>58.0645161290323</v>
      </c>
      <c r="I145" s="22">
        <v>11</v>
      </c>
      <c r="J145" s="53">
        <f t="shared" si="36"/>
        <v>15.5</v>
      </c>
      <c r="K145" s="54">
        <f t="shared" si="37"/>
        <v>1.55</v>
      </c>
      <c r="L145" s="64"/>
      <c r="M145" s="143">
        <f>VLOOKUP(D145,[1]更新!$B$1:$E$65536,4,0)</f>
        <v>395</v>
      </c>
      <c r="N145" s="133">
        <f t="shared" si="34"/>
        <v>355500</v>
      </c>
    </row>
    <row r="146" customHeight="1" spans="1:14">
      <c r="A146" s="106">
        <v>5</v>
      </c>
      <c r="B146" s="22"/>
      <c r="C146" s="26" t="s">
        <v>337</v>
      </c>
      <c r="D146" s="22" t="s">
        <v>338</v>
      </c>
      <c r="E146" s="22" t="s">
        <v>339</v>
      </c>
      <c r="F146" s="125">
        <v>300</v>
      </c>
      <c r="G146" s="22">
        <v>86</v>
      </c>
      <c r="H146" s="25">
        <f t="shared" si="35"/>
        <v>41.8604651162791</v>
      </c>
      <c r="I146" s="22">
        <v>14</v>
      </c>
      <c r="J146" s="53">
        <f t="shared" si="36"/>
        <v>7.16666666666667</v>
      </c>
      <c r="K146" s="54">
        <f t="shared" si="37"/>
        <v>0.716666666666667</v>
      </c>
      <c r="L146" s="64"/>
      <c r="M146" s="143">
        <f>VLOOKUP(D146,[1]更新!$B$1:$E$65536,4,0)</f>
        <v>365</v>
      </c>
      <c r="N146" s="133">
        <f t="shared" si="34"/>
        <v>109500</v>
      </c>
    </row>
    <row r="147" customHeight="1" spans="1:14">
      <c r="A147" s="106">
        <v>6</v>
      </c>
      <c r="B147" s="22"/>
      <c r="C147" s="26" t="s">
        <v>340</v>
      </c>
      <c r="D147" s="22" t="s">
        <v>341</v>
      </c>
      <c r="E147" s="22"/>
      <c r="F147" s="125">
        <v>60</v>
      </c>
      <c r="G147" s="22">
        <v>86</v>
      </c>
      <c r="H147" s="25">
        <f t="shared" si="35"/>
        <v>41.8604651162791</v>
      </c>
      <c r="I147" s="22">
        <v>16</v>
      </c>
      <c r="J147" s="53">
        <f t="shared" si="36"/>
        <v>1.43333333333333</v>
      </c>
      <c r="K147" s="54">
        <f t="shared" si="37"/>
        <v>0.143333333333333</v>
      </c>
      <c r="L147" s="64"/>
      <c r="M147" s="143">
        <f>VLOOKUP(D147,[1]更新!$B$1:$E$65536,4,0)</f>
        <v>809</v>
      </c>
      <c r="N147" s="133">
        <f t="shared" si="34"/>
        <v>48540</v>
      </c>
    </row>
    <row r="148" customHeight="1" spans="1:14">
      <c r="A148" s="106">
        <v>7</v>
      </c>
      <c r="B148" s="22"/>
      <c r="C148" s="26" t="s">
        <v>343</v>
      </c>
      <c r="D148" s="22" t="s">
        <v>344</v>
      </c>
      <c r="E148" s="22"/>
      <c r="F148" s="125">
        <v>60</v>
      </c>
      <c r="G148" s="22">
        <v>201</v>
      </c>
      <c r="H148" s="25">
        <f t="shared" si="35"/>
        <v>17.910447761194</v>
      </c>
      <c r="I148" s="22">
        <v>11</v>
      </c>
      <c r="J148" s="53">
        <f t="shared" si="36"/>
        <v>3.35</v>
      </c>
      <c r="K148" s="54">
        <f t="shared" si="37"/>
        <v>0.335</v>
      </c>
      <c r="L148" s="64"/>
      <c r="M148" s="143"/>
      <c r="N148" s="133">
        <f t="shared" si="34"/>
        <v>0</v>
      </c>
    </row>
    <row r="149" customHeight="1" spans="1:14">
      <c r="A149" s="106">
        <v>8</v>
      </c>
      <c r="B149" s="22"/>
      <c r="C149" s="26" t="s">
        <v>346</v>
      </c>
      <c r="D149" s="22" t="s">
        <v>347</v>
      </c>
      <c r="E149" s="22" t="s">
        <v>348</v>
      </c>
      <c r="F149" s="125">
        <v>300</v>
      </c>
      <c r="G149" s="22">
        <v>134</v>
      </c>
      <c r="H149" s="25">
        <f t="shared" si="35"/>
        <v>26.865671641791</v>
      </c>
      <c r="I149" s="22">
        <v>11</v>
      </c>
      <c r="J149" s="53">
        <f t="shared" si="36"/>
        <v>11.1666666666667</v>
      </c>
      <c r="K149" s="54">
        <f t="shared" si="37"/>
        <v>1.11666666666667</v>
      </c>
      <c r="L149" s="64"/>
      <c r="M149" s="143"/>
      <c r="N149" s="133">
        <f t="shared" si="34"/>
        <v>0</v>
      </c>
    </row>
    <row r="150" customHeight="1" spans="1:14">
      <c r="A150" s="106">
        <v>9</v>
      </c>
      <c r="B150" s="22"/>
      <c r="C150" s="26" t="s">
        <v>1207</v>
      </c>
      <c r="D150" s="22" t="s">
        <v>1208</v>
      </c>
      <c r="E150" s="22"/>
      <c r="F150" s="22"/>
      <c r="G150" s="22"/>
      <c r="H150" s="25"/>
      <c r="I150" s="22"/>
      <c r="J150" s="53"/>
      <c r="K150" s="54"/>
      <c r="L150" s="90"/>
      <c r="M150" s="143"/>
      <c r="N150" s="133">
        <f t="shared" si="34"/>
        <v>0</v>
      </c>
    </row>
    <row r="151" customHeight="1" spans="1:14">
      <c r="A151" s="106">
        <v>10</v>
      </c>
      <c r="B151" s="22"/>
      <c r="C151" s="26" t="s">
        <v>372</v>
      </c>
      <c r="D151" s="22" t="s">
        <v>373</v>
      </c>
      <c r="E151" s="22"/>
      <c r="F151" s="22"/>
      <c r="G151" s="82"/>
      <c r="H151" s="82"/>
      <c r="I151" s="82"/>
      <c r="J151" s="82"/>
      <c r="K151" s="82"/>
      <c r="L151" s="90"/>
      <c r="M151" s="143"/>
      <c r="N151" s="133">
        <f t="shared" si="34"/>
        <v>0</v>
      </c>
    </row>
    <row r="152" customHeight="1" spans="1:14">
      <c r="A152" s="106">
        <v>11</v>
      </c>
      <c r="B152" s="22"/>
      <c r="C152" s="26" t="s">
        <v>375</v>
      </c>
      <c r="D152" s="22" t="s">
        <v>376</v>
      </c>
      <c r="E152" s="22"/>
      <c r="F152" s="22"/>
      <c r="G152" s="82"/>
      <c r="H152" s="82"/>
      <c r="I152" s="82"/>
      <c r="J152" s="82"/>
      <c r="K152" s="82"/>
      <c r="L152" s="90"/>
      <c r="M152" s="143"/>
      <c r="N152" s="133">
        <f t="shared" si="34"/>
        <v>0</v>
      </c>
    </row>
    <row r="153" ht="30" customHeight="1" spans="1:14">
      <c r="A153" s="116" t="s">
        <v>183</v>
      </c>
      <c r="B153" s="83"/>
      <c r="C153" s="83"/>
      <c r="D153" s="83"/>
      <c r="E153" s="83"/>
      <c r="F153" s="70">
        <f>SUM(F142:F152)</f>
        <v>3620</v>
      </c>
      <c r="G153" s="83"/>
      <c r="H153" s="83"/>
      <c r="I153" s="83"/>
      <c r="J153" s="83"/>
      <c r="K153" s="77">
        <f>SUM(K142:K152)</f>
        <v>7.43944444444444</v>
      </c>
      <c r="L153" s="91"/>
      <c r="M153" s="144"/>
      <c r="N153" s="138">
        <f>SUM(N142:N152)</f>
        <v>1304340</v>
      </c>
    </row>
    <row r="154" ht="10" customHeight="1" spans="1:14">
      <c r="A154" s="154"/>
      <c r="B154" s="42"/>
      <c r="C154" s="43"/>
      <c r="D154" s="36"/>
      <c r="E154" s="36"/>
      <c r="F154" s="42"/>
      <c r="G154" s="42"/>
      <c r="H154" s="42"/>
      <c r="I154" s="42"/>
      <c r="J154" s="42"/>
      <c r="K154" s="42"/>
      <c r="L154" s="42"/>
      <c r="M154" s="139"/>
      <c r="N154" s="140"/>
    </row>
    <row r="155" customHeight="1" spans="1:14">
      <c r="A155" s="101">
        <v>1</v>
      </c>
      <c r="B155" s="85" t="s">
        <v>385</v>
      </c>
      <c r="C155" s="18" t="s">
        <v>386</v>
      </c>
      <c r="D155" s="17" t="s">
        <v>387</v>
      </c>
      <c r="E155" s="17" t="s">
        <v>388</v>
      </c>
      <c r="F155" s="17">
        <v>1400</v>
      </c>
      <c r="G155" s="17">
        <v>111</v>
      </c>
      <c r="H155" s="20">
        <f t="shared" ref="H155:H162" si="38">3600/G155</f>
        <v>32.4324324324324</v>
      </c>
      <c r="I155" s="17">
        <v>15</v>
      </c>
      <c r="J155" s="50">
        <f t="shared" ref="J155:J162" si="39">F155/H155</f>
        <v>43.1666666666667</v>
      </c>
      <c r="K155" s="51">
        <f t="shared" ref="K155:K162" si="40">J155/10</f>
        <v>4.31666666666667</v>
      </c>
      <c r="L155" s="63"/>
      <c r="M155" s="141">
        <f>VLOOKUP(D155,[1]更新!$B$1:$E$65536,4,0)</f>
        <v>346.902654867257</v>
      </c>
      <c r="N155" s="142">
        <f t="shared" si="34"/>
        <v>485663.716814159</v>
      </c>
    </row>
    <row r="156" customHeight="1" spans="1:14">
      <c r="A156" s="106">
        <v>2</v>
      </c>
      <c r="B156" s="86"/>
      <c r="C156" s="26" t="s">
        <v>389</v>
      </c>
      <c r="D156" s="22" t="s">
        <v>390</v>
      </c>
      <c r="E156" s="22" t="s">
        <v>391</v>
      </c>
      <c r="F156" s="22">
        <v>1400</v>
      </c>
      <c r="G156" s="22">
        <v>96</v>
      </c>
      <c r="H156" s="25">
        <f t="shared" si="38"/>
        <v>37.5</v>
      </c>
      <c r="I156" s="22">
        <v>14</v>
      </c>
      <c r="J156" s="53">
        <f t="shared" si="39"/>
        <v>37.3333333333333</v>
      </c>
      <c r="K156" s="54">
        <f t="shared" si="40"/>
        <v>3.73333333333333</v>
      </c>
      <c r="L156" s="64"/>
      <c r="M156" s="143">
        <f>VLOOKUP(D156,[1]更新!$B$1:$E$65536,4,0)</f>
        <v>288.761061946903</v>
      </c>
      <c r="N156" s="133">
        <f t="shared" si="34"/>
        <v>404265.486725664</v>
      </c>
    </row>
    <row r="157" ht="30" customHeight="1" spans="1:14">
      <c r="A157" s="155" t="s">
        <v>183</v>
      </c>
      <c r="B157" s="156"/>
      <c r="C157" s="156"/>
      <c r="D157" s="156"/>
      <c r="E157" s="157"/>
      <c r="F157" s="70">
        <f>SUM(F155:F156)</f>
        <v>2800</v>
      </c>
      <c r="G157" s="70"/>
      <c r="H157" s="70"/>
      <c r="I157" s="70"/>
      <c r="J157" s="70"/>
      <c r="K157" s="77">
        <f>SUM(K155:K156)</f>
        <v>8.05</v>
      </c>
      <c r="L157" s="78"/>
      <c r="M157" s="144"/>
      <c r="N157" s="138">
        <f>SUM(N155:N156)</f>
        <v>889929.203539823</v>
      </c>
    </row>
    <row r="158" ht="10" customHeight="1" spans="1:14">
      <c r="A158" s="117"/>
      <c r="B158" s="42"/>
      <c r="C158" s="43"/>
      <c r="D158" s="36"/>
      <c r="E158" s="36"/>
      <c r="F158" s="42"/>
      <c r="G158" s="42"/>
      <c r="H158" s="42"/>
      <c r="I158" s="42"/>
      <c r="J158" s="42"/>
      <c r="K158" s="42"/>
      <c r="L158" s="42"/>
      <c r="M158" s="139"/>
      <c r="N158" s="140"/>
    </row>
    <row r="159" customHeight="1" spans="1:14">
      <c r="A159" s="101">
        <v>1</v>
      </c>
      <c r="B159" s="73" t="s">
        <v>506</v>
      </c>
      <c r="C159" s="18" t="s">
        <v>393</v>
      </c>
      <c r="D159" s="17" t="s">
        <v>394</v>
      </c>
      <c r="E159" s="17" t="s">
        <v>395</v>
      </c>
      <c r="F159" s="121">
        <v>100</v>
      </c>
      <c r="G159" s="17">
        <v>75</v>
      </c>
      <c r="H159" s="20">
        <f t="shared" si="38"/>
        <v>48</v>
      </c>
      <c r="I159" s="17">
        <v>14</v>
      </c>
      <c r="J159" s="50">
        <f t="shared" si="39"/>
        <v>2.08333333333333</v>
      </c>
      <c r="K159" s="51">
        <f t="shared" si="40"/>
        <v>0.208333333333333</v>
      </c>
      <c r="L159" s="17"/>
      <c r="M159" s="141">
        <f>VLOOKUP(D159,[1]更新!$B$1:$E$65536,4,0)</f>
        <v>340.61</v>
      </c>
      <c r="N159" s="142">
        <f t="shared" si="34"/>
        <v>34061</v>
      </c>
    </row>
    <row r="160" customHeight="1" spans="1:14">
      <c r="A160" s="106">
        <v>2</v>
      </c>
      <c r="B160" s="74"/>
      <c r="C160" s="26" t="s">
        <v>396</v>
      </c>
      <c r="D160" s="22" t="s">
        <v>397</v>
      </c>
      <c r="E160" s="22" t="s">
        <v>398</v>
      </c>
      <c r="F160" s="125">
        <v>400</v>
      </c>
      <c r="G160" s="22">
        <v>52</v>
      </c>
      <c r="H160" s="25">
        <f t="shared" si="38"/>
        <v>69.2307692307692</v>
      </c>
      <c r="I160" s="22">
        <v>11</v>
      </c>
      <c r="J160" s="53">
        <f t="shared" si="39"/>
        <v>5.77777777777778</v>
      </c>
      <c r="K160" s="54">
        <f t="shared" si="40"/>
        <v>0.577777777777778</v>
      </c>
      <c r="L160" s="22"/>
      <c r="M160" s="143">
        <f>VLOOKUP(D160,[1]更新!$B$1:$E$65536,4,0)</f>
        <v>110.45</v>
      </c>
      <c r="N160" s="133">
        <f t="shared" si="34"/>
        <v>44180</v>
      </c>
    </row>
    <row r="161" customHeight="1" spans="1:14">
      <c r="A161" s="106">
        <v>3</v>
      </c>
      <c r="B161" s="74"/>
      <c r="C161" s="26" t="s">
        <v>399</v>
      </c>
      <c r="D161" s="22" t="s">
        <v>400</v>
      </c>
      <c r="E161" s="22" t="s">
        <v>401</v>
      </c>
      <c r="F161" s="125">
        <v>400</v>
      </c>
      <c r="G161" s="22">
        <v>52</v>
      </c>
      <c r="H161" s="25">
        <f t="shared" si="38"/>
        <v>69.2307692307692</v>
      </c>
      <c r="I161" s="22">
        <v>11</v>
      </c>
      <c r="J161" s="53">
        <f t="shared" si="39"/>
        <v>5.77777777777778</v>
      </c>
      <c r="K161" s="54">
        <f t="shared" si="40"/>
        <v>0.577777777777778</v>
      </c>
      <c r="L161" s="22"/>
      <c r="M161" s="143">
        <f>VLOOKUP(D161,[1]更新!$B$1:$E$65536,4,0)</f>
        <v>102.83</v>
      </c>
      <c r="N161" s="133">
        <f t="shared" si="34"/>
        <v>41132</v>
      </c>
    </row>
    <row r="162" customHeight="1" spans="1:14">
      <c r="A162" s="106">
        <v>4</v>
      </c>
      <c r="B162" s="74"/>
      <c r="C162" s="26" t="s">
        <v>402</v>
      </c>
      <c r="D162" s="22" t="s">
        <v>403</v>
      </c>
      <c r="E162" s="22" t="s">
        <v>404</v>
      </c>
      <c r="F162" s="125">
        <v>400</v>
      </c>
      <c r="G162" s="22">
        <v>52</v>
      </c>
      <c r="H162" s="25">
        <f t="shared" si="38"/>
        <v>69.2307692307692</v>
      </c>
      <c r="I162" s="22">
        <v>11</v>
      </c>
      <c r="J162" s="53">
        <f t="shared" si="39"/>
        <v>5.77777777777778</v>
      </c>
      <c r="K162" s="54">
        <f t="shared" si="40"/>
        <v>0.577777777777778</v>
      </c>
      <c r="L162" s="22"/>
      <c r="M162" s="143">
        <f>VLOOKUP(D162,[1]更新!$B$1:$E$65536,4,0)</f>
        <v>113.57</v>
      </c>
      <c r="N162" s="133">
        <f t="shared" si="34"/>
        <v>45428</v>
      </c>
    </row>
    <row r="163" customHeight="1" spans="1:14">
      <c r="A163" s="106">
        <v>5</v>
      </c>
      <c r="B163" s="74"/>
      <c r="C163" s="26" t="s">
        <v>405</v>
      </c>
      <c r="D163" s="22" t="s">
        <v>406</v>
      </c>
      <c r="E163" s="22" t="s">
        <v>407</v>
      </c>
      <c r="F163" s="125">
        <v>1300</v>
      </c>
      <c r="G163" s="22"/>
      <c r="H163" s="25"/>
      <c r="I163" s="22"/>
      <c r="J163" s="53"/>
      <c r="K163" s="54"/>
      <c r="L163" s="22"/>
      <c r="M163" s="143">
        <f>VLOOKUP(D163,[1]更新!$B$1:$E$65536,4,0)</f>
        <v>9.22</v>
      </c>
      <c r="N163" s="133">
        <f t="shared" si="34"/>
        <v>11986</v>
      </c>
    </row>
    <row r="164" customHeight="1" spans="1:14">
      <c r="A164" s="106">
        <v>6</v>
      </c>
      <c r="B164" s="74"/>
      <c r="C164" s="26" t="s">
        <v>393</v>
      </c>
      <c r="D164" s="22" t="s">
        <v>408</v>
      </c>
      <c r="E164" s="22" t="s">
        <v>409</v>
      </c>
      <c r="F164" s="125">
        <v>100</v>
      </c>
      <c r="G164" s="22">
        <v>75</v>
      </c>
      <c r="H164" s="25">
        <f t="shared" ref="H164:H187" si="41">3600/G164</f>
        <v>48</v>
      </c>
      <c r="I164" s="22">
        <v>14</v>
      </c>
      <c r="J164" s="53">
        <f t="shared" ref="J164:J187" si="42">F164/H164</f>
        <v>2.08333333333333</v>
      </c>
      <c r="K164" s="54">
        <f t="shared" ref="K164:K187" si="43">J164/10</f>
        <v>0.208333333333333</v>
      </c>
      <c r="L164" s="22"/>
      <c r="M164" s="143">
        <f>VLOOKUP(D164,[1]更新!$B$1:$E$65536,4,0)</f>
        <v>341.93</v>
      </c>
      <c r="N164" s="133">
        <f t="shared" si="34"/>
        <v>34193</v>
      </c>
    </row>
    <row r="165" customHeight="1" spans="1:14">
      <c r="A165" s="106">
        <v>7</v>
      </c>
      <c r="B165" s="74"/>
      <c r="C165" s="26" t="s">
        <v>410</v>
      </c>
      <c r="D165" s="22" t="s">
        <v>411</v>
      </c>
      <c r="E165" s="22" t="s">
        <v>412</v>
      </c>
      <c r="F165" s="125">
        <v>300</v>
      </c>
      <c r="G165" s="22">
        <v>128</v>
      </c>
      <c r="H165" s="25">
        <f t="shared" si="41"/>
        <v>28.125</v>
      </c>
      <c r="I165" s="22">
        <v>15</v>
      </c>
      <c r="J165" s="53">
        <f t="shared" si="42"/>
        <v>10.6666666666667</v>
      </c>
      <c r="K165" s="54">
        <f t="shared" si="43"/>
        <v>1.06666666666667</v>
      </c>
      <c r="L165" s="22"/>
      <c r="M165" s="143">
        <f>VLOOKUP(D165,[1]更新!$B$1:$E$65536,4,0)</f>
        <v>1415.2</v>
      </c>
      <c r="N165" s="133">
        <f t="shared" ref="N165:N188" si="44">F165*M165</f>
        <v>424560</v>
      </c>
    </row>
    <row r="166" customHeight="1" spans="1:14">
      <c r="A166" s="106">
        <v>8</v>
      </c>
      <c r="B166" s="74"/>
      <c r="C166" s="26" t="s">
        <v>413</v>
      </c>
      <c r="D166" s="22" t="s">
        <v>414</v>
      </c>
      <c r="E166" s="22" t="s">
        <v>415</v>
      </c>
      <c r="F166" s="125">
        <v>400</v>
      </c>
      <c r="G166" s="22">
        <v>52</v>
      </c>
      <c r="H166" s="25">
        <f t="shared" si="41"/>
        <v>69.2307692307692</v>
      </c>
      <c r="I166" s="22">
        <v>11</v>
      </c>
      <c r="J166" s="53">
        <f t="shared" si="42"/>
        <v>5.77777777777778</v>
      </c>
      <c r="K166" s="54">
        <f t="shared" si="43"/>
        <v>0.577777777777778</v>
      </c>
      <c r="L166" s="22"/>
      <c r="M166" s="143">
        <f>VLOOKUP(D166,[1]更新!$B$1:$E$65536,4,0)</f>
        <v>156.37</v>
      </c>
      <c r="N166" s="133">
        <f t="shared" si="44"/>
        <v>62548</v>
      </c>
    </row>
    <row r="167" customHeight="1" spans="1:14">
      <c r="A167" s="106">
        <v>9</v>
      </c>
      <c r="B167" s="74"/>
      <c r="C167" s="26" t="s">
        <v>416</v>
      </c>
      <c r="D167" s="22" t="s">
        <v>417</v>
      </c>
      <c r="E167" s="22" t="s">
        <v>418</v>
      </c>
      <c r="F167" s="125">
        <v>340</v>
      </c>
      <c r="G167" s="22">
        <v>52</v>
      </c>
      <c r="H167" s="25">
        <f t="shared" si="41"/>
        <v>69.2307692307692</v>
      </c>
      <c r="I167" s="22">
        <v>11</v>
      </c>
      <c r="J167" s="53">
        <f t="shared" si="42"/>
        <v>4.91111111111111</v>
      </c>
      <c r="K167" s="54">
        <f t="shared" si="43"/>
        <v>0.491111111111111</v>
      </c>
      <c r="L167" s="22"/>
      <c r="M167" s="143">
        <f>VLOOKUP(D167,[1]更新!$B$1:$E$65536,4,0)</f>
        <v>150.22</v>
      </c>
      <c r="N167" s="133">
        <f t="shared" si="44"/>
        <v>51074.8</v>
      </c>
    </row>
    <row r="168" customHeight="1" spans="1:14">
      <c r="A168" s="106">
        <v>10</v>
      </c>
      <c r="B168" s="74"/>
      <c r="C168" s="26" t="s">
        <v>419</v>
      </c>
      <c r="D168" s="22" t="s">
        <v>420</v>
      </c>
      <c r="E168" s="22" t="s">
        <v>421</v>
      </c>
      <c r="F168" s="125">
        <v>300</v>
      </c>
      <c r="G168" s="22">
        <v>52</v>
      </c>
      <c r="H168" s="25">
        <f t="shared" si="41"/>
        <v>69.2307692307692</v>
      </c>
      <c r="I168" s="22">
        <v>11</v>
      </c>
      <c r="J168" s="53">
        <f t="shared" si="42"/>
        <v>4.33333333333333</v>
      </c>
      <c r="K168" s="54">
        <f t="shared" si="43"/>
        <v>0.433333333333333</v>
      </c>
      <c r="L168" s="22"/>
      <c r="M168" s="143">
        <f>VLOOKUP(D168,[1]更新!$B$1:$E$65536,4,0)</f>
        <v>119.09</v>
      </c>
      <c r="N168" s="133">
        <f t="shared" si="44"/>
        <v>35727</v>
      </c>
    </row>
    <row r="169" customHeight="1" spans="1:14">
      <c r="A169" s="106">
        <v>11</v>
      </c>
      <c r="B169" s="74"/>
      <c r="C169" s="26" t="s">
        <v>410</v>
      </c>
      <c r="D169" s="22" t="s">
        <v>422</v>
      </c>
      <c r="E169" s="22" t="s">
        <v>423</v>
      </c>
      <c r="F169" s="125">
        <v>100</v>
      </c>
      <c r="G169" s="22">
        <v>128</v>
      </c>
      <c r="H169" s="25">
        <f t="shared" si="41"/>
        <v>28.125</v>
      </c>
      <c r="I169" s="22">
        <v>15</v>
      </c>
      <c r="J169" s="53">
        <f t="shared" si="42"/>
        <v>3.55555555555556</v>
      </c>
      <c r="K169" s="54">
        <f t="shared" si="43"/>
        <v>0.355555555555556</v>
      </c>
      <c r="L169" s="22"/>
      <c r="M169" s="143">
        <f>VLOOKUP(D169,[1]更新!$B$1:$E$65536,4,0)</f>
        <v>1350.54</v>
      </c>
      <c r="N169" s="133">
        <f t="shared" si="44"/>
        <v>135054</v>
      </c>
    </row>
    <row r="170" customHeight="1" spans="1:14">
      <c r="A170" s="106">
        <v>12</v>
      </c>
      <c r="B170" s="74"/>
      <c r="C170" s="26" t="s">
        <v>424</v>
      </c>
      <c r="D170" s="22" t="s">
        <v>425</v>
      </c>
      <c r="E170" s="22" t="s">
        <v>426</v>
      </c>
      <c r="F170" s="125">
        <v>160</v>
      </c>
      <c r="G170" s="22">
        <v>52</v>
      </c>
      <c r="H170" s="25">
        <f t="shared" si="41"/>
        <v>69.2307692307692</v>
      </c>
      <c r="I170" s="22">
        <v>11</v>
      </c>
      <c r="J170" s="53">
        <f t="shared" si="42"/>
        <v>2.31111111111111</v>
      </c>
      <c r="K170" s="54">
        <f t="shared" si="43"/>
        <v>0.231111111111111</v>
      </c>
      <c r="L170" s="22"/>
      <c r="M170" s="143">
        <f>VLOOKUP(D170,[1]更新!$B$1:$E$65536,4,0)</f>
        <v>106.42</v>
      </c>
      <c r="N170" s="133">
        <f t="shared" si="44"/>
        <v>17027.2</v>
      </c>
    </row>
    <row r="171" customHeight="1" spans="1:14">
      <c r="A171" s="106">
        <v>13</v>
      </c>
      <c r="B171" s="74"/>
      <c r="C171" s="26" t="s">
        <v>427</v>
      </c>
      <c r="D171" s="22" t="s">
        <v>428</v>
      </c>
      <c r="E171" s="22" t="s">
        <v>429</v>
      </c>
      <c r="F171" s="125">
        <v>100</v>
      </c>
      <c r="G171" s="22">
        <v>52</v>
      </c>
      <c r="H171" s="25">
        <f t="shared" si="41"/>
        <v>69.2307692307692</v>
      </c>
      <c r="I171" s="22">
        <v>11</v>
      </c>
      <c r="J171" s="53">
        <f t="shared" si="42"/>
        <v>1.44444444444444</v>
      </c>
      <c r="K171" s="54">
        <f t="shared" si="43"/>
        <v>0.144444444444444</v>
      </c>
      <c r="L171" s="22"/>
      <c r="M171" s="143">
        <f>VLOOKUP(D171,[1]更新!$B$1:$E$65536,4,0)</f>
        <v>113.93</v>
      </c>
      <c r="N171" s="133">
        <f t="shared" si="44"/>
        <v>11393</v>
      </c>
    </row>
    <row r="172" customHeight="1" spans="1:14">
      <c r="A172" s="106">
        <v>14</v>
      </c>
      <c r="B172" s="74"/>
      <c r="C172" s="26" t="s">
        <v>430</v>
      </c>
      <c r="D172" s="22" t="s">
        <v>431</v>
      </c>
      <c r="E172" s="22" t="s">
        <v>432</v>
      </c>
      <c r="F172" s="125"/>
      <c r="G172" s="22">
        <v>52</v>
      </c>
      <c r="H172" s="25">
        <f t="shared" si="41"/>
        <v>69.2307692307692</v>
      </c>
      <c r="I172" s="22">
        <v>11</v>
      </c>
      <c r="J172" s="53">
        <f t="shared" si="42"/>
        <v>0</v>
      </c>
      <c r="K172" s="54">
        <f t="shared" si="43"/>
        <v>0</v>
      </c>
      <c r="L172" s="22"/>
      <c r="M172" s="143">
        <f>VLOOKUP(D172,[1]更新!$B$1:$E$65536,4,0)</f>
        <v>0</v>
      </c>
      <c r="N172" s="133">
        <f t="shared" si="44"/>
        <v>0</v>
      </c>
    </row>
    <row r="173" customHeight="1" spans="1:14">
      <c r="A173" s="106">
        <v>15</v>
      </c>
      <c r="B173" s="74"/>
      <c r="C173" s="26" t="s">
        <v>433</v>
      </c>
      <c r="D173" s="22" t="s">
        <v>434</v>
      </c>
      <c r="E173" s="22" t="s">
        <v>435</v>
      </c>
      <c r="F173" s="125">
        <v>150</v>
      </c>
      <c r="G173" s="22">
        <v>112</v>
      </c>
      <c r="H173" s="25">
        <f t="shared" si="41"/>
        <v>32.1428571428571</v>
      </c>
      <c r="I173" s="22">
        <v>14</v>
      </c>
      <c r="J173" s="53">
        <f t="shared" si="42"/>
        <v>4.66666666666667</v>
      </c>
      <c r="K173" s="54">
        <f t="shared" si="43"/>
        <v>0.466666666666667</v>
      </c>
      <c r="L173" s="22"/>
      <c r="M173" s="143">
        <f>VLOOKUP(D173,[1]更新!$B$1:$E$65536,4,0)</f>
        <v>348.79</v>
      </c>
      <c r="N173" s="133">
        <f t="shared" si="44"/>
        <v>52318.5</v>
      </c>
    </row>
    <row r="174" customHeight="1" spans="1:14">
      <c r="A174" s="106">
        <v>16</v>
      </c>
      <c r="B174" s="74"/>
      <c r="C174" s="26" t="s">
        <v>433</v>
      </c>
      <c r="D174" s="22" t="s">
        <v>436</v>
      </c>
      <c r="E174" s="22" t="s">
        <v>437</v>
      </c>
      <c r="F174" s="125">
        <v>100</v>
      </c>
      <c r="G174" s="22">
        <v>112</v>
      </c>
      <c r="H174" s="25">
        <f t="shared" si="41"/>
        <v>32.1428571428571</v>
      </c>
      <c r="I174" s="22">
        <v>14</v>
      </c>
      <c r="J174" s="53">
        <f t="shared" si="42"/>
        <v>3.11111111111111</v>
      </c>
      <c r="K174" s="54">
        <f t="shared" si="43"/>
        <v>0.311111111111111</v>
      </c>
      <c r="L174" s="22"/>
      <c r="M174" s="143">
        <f>VLOOKUP(D174,[1]更新!$B$1:$E$65536,4,0)</f>
        <v>1001.42</v>
      </c>
      <c r="N174" s="133">
        <f t="shared" si="44"/>
        <v>100142</v>
      </c>
    </row>
    <row r="175" customHeight="1" spans="1:14">
      <c r="A175" s="106">
        <v>17</v>
      </c>
      <c r="B175" s="74"/>
      <c r="C175" s="26" t="s">
        <v>438</v>
      </c>
      <c r="D175" s="22" t="s">
        <v>439</v>
      </c>
      <c r="E175" s="22" t="s">
        <v>440</v>
      </c>
      <c r="F175" s="125">
        <v>250</v>
      </c>
      <c r="G175" s="22">
        <v>52</v>
      </c>
      <c r="H175" s="25">
        <f t="shared" si="41"/>
        <v>69.2307692307692</v>
      </c>
      <c r="I175" s="22">
        <v>11</v>
      </c>
      <c r="J175" s="53">
        <f t="shared" si="42"/>
        <v>3.61111111111111</v>
      </c>
      <c r="K175" s="54">
        <f t="shared" si="43"/>
        <v>0.361111111111111</v>
      </c>
      <c r="L175" s="22"/>
      <c r="M175" s="143">
        <f>VLOOKUP(D175,[1]更新!$B$1:$E$65536,4,0)</f>
        <v>148</v>
      </c>
      <c r="N175" s="133">
        <f t="shared" si="44"/>
        <v>37000</v>
      </c>
    </row>
    <row r="176" customHeight="1" spans="1:14">
      <c r="A176" s="106">
        <v>18</v>
      </c>
      <c r="B176" s="74"/>
      <c r="C176" s="26" t="s">
        <v>441</v>
      </c>
      <c r="D176" s="22" t="s">
        <v>442</v>
      </c>
      <c r="E176" s="22" t="s">
        <v>443</v>
      </c>
      <c r="F176" s="125">
        <v>100</v>
      </c>
      <c r="G176" s="22">
        <v>52</v>
      </c>
      <c r="H176" s="25">
        <f t="shared" si="41"/>
        <v>69.2307692307692</v>
      </c>
      <c r="I176" s="22">
        <v>11</v>
      </c>
      <c r="J176" s="53">
        <f t="shared" si="42"/>
        <v>1.44444444444444</v>
      </c>
      <c r="K176" s="54">
        <f t="shared" si="43"/>
        <v>0.144444444444444</v>
      </c>
      <c r="L176" s="22"/>
      <c r="M176" s="143">
        <f>VLOOKUP(D176,[1]更新!$B$1:$E$65536,4,0)</f>
        <v>148</v>
      </c>
      <c r="N176" s="133">
        <f t="shared" si="44"/>
        <v>14800</v>
      </c>
    </row>
    <row r="177" customHeight="1" spans="1:14">
      <c r="A177" s="106">
        <v>19</v>
      </c>
      <c r="B177" s="74"/>
      <c r="C177" s="26" t="s">
        <v>444</v>
      </c>
      <c r="D177" s="22" t="s">
        <v>445</v>
      </c>
      <c r="E177" s="22" t="s">
        <v>446</v>
      </c>
      <c r="F177" s="125">
        <v>100</v>
      </c>
      <c r="G177" s="22">
        <v>52</v>
      </c>
      <c r="H177" s="25">
        <f t="shared" si="41"/>
        <v>69.2307692307692</v>
      </c>
      <c r="I177" s="22">
        <v>11</v>
      </c>
      <c r="J177" s="53">
        <f t="shared" si="42"/>
        <v>1.44444444444444</v>
      </c>
      <c r="K177" s="54">
        <f t="shared" si="43"/>
        <v>0.144444444444444</v>
      </c>
      <c r="L177" s="22"/>
      <c r="M177" s="143">
        <f>VLOOKUP(D177,[1]更新!$B$1:$E$65536,4,0)</f>
        <v>104</v>
      </c>
      <c r="N177" s="133">
        <f t="shared" si="44"/>
        <v>10400</v>
      </c>
    </row>
    <row r="178" customHeight="1" spans="1:14">
      <c r="A178" s="106">
        <v>20</v>
      </c>
      <c r="B178" s="74"/>
      <c r="C178" s="26" t="s">
        <v>447</v>
      </c>
      <c r="D178" s="22" t="s">
        <v>448</v>
      </c>
      <c r="E178" s="22" t="s">
        <v>449</v>
      </c>
      <c r="F178" s="125">
        <v>150</v>
      </c>
      <c r="G178" s="22">
        <v>52</v>
      </c>
      <c r="H178" s="25">
        <f t="shared" si="41"/>
        <v>69.2307692307692</v>
      </c>
      <c r="I178" s="22">
        <v>11</v>
      </c>
      <c r="J178" s="53">
        <f t="shared" si="42"/>
        <v>2.16666666666667</v>
      </c>
      <c r="K178" s="54">
        <f t="shared" si="43"/>
        <v>0.216666666666667</v>
      </c>
      <c r="L178" s="22"/>
      <c r="M178" s="143">
        <f>VLOOKUP(D178,[1]更新!$B$1:$E$65536,4,0)</f>
        <v>106</v>
      </c>
      <c r="N178" s="133">
        <f t="shared" si="44"/>
        <v>15900</v>
      </c>
    </row>
    <row r="179" customHeight="1" spans="1:14">
      <c r="A179" s="106">
        <v>21</v>
      </c>
      <c r="B179" s="74"/>
      <c r="C179" s="26" t="s">
        <v>450</v>
      </c>
      <c r="D179" s="22" t="s">
        <v>451</v>
      </c>
      <c r="E179" s="22" t="s">
        <v>452</v>
      </c>
      <c r="F179" s="125">
        <v>150</v>
      </c>
      <c r="G179" s="22">
        <v>52</v>
      </c>
      <c r="H179" s="25">
        <f t="shared" si="41"/>
        <v>69.2307692307692</v>
      </c>
      <c r="I179" s="22">
        <v>11</v>
      </c>
      <c r="J179" s="53">
        <f t="shared" si="42"/>
        <v>2.16666666666667</v>
      </c>
      <c r="K179" s="54">
        <f t="shared" si="43"/>
        <v>0.216666666666667</v>
      </c>
      <c r="L179" s="22"/>
      <c r="M179" s="143">
        <f>VLOOKUP(D179,[1]更新!$B$1:$E$65536,4,0)</f>
        <v>110</v>
      </c>
      <c r="N179" s="133">
        <f t="shared" si="44"/>
        <v>16500</v>
      </c>
    </row>
    <row r="180" customHeight="1" spans="1:14">
      <c r="A180" s="106">
        <v>22</v>
      </c>
      <c r="B180" s="74"/>
      <c r="C180" s="82" t="s">
        <v>453</v>
      </c>
      <c r="D180" s="22" t="s">
        <v>454</v>
      </c>
      <c r="E180" s="22" t="s">
        <v>455</v>
      </c>
      <c r="F180" s="125">
        <v>100</v>
      </c>
      <c r="G180" s="22">
        <v>75</v>
      </c>
      <c r="H180" s="25">
        <f t="shared" si="41"/>
        <v>48</v>
      </c>
      <c r="I180" s="22">
        <v>14</v>
      </c>
      <c r="J180" s="53">
        <f t="shared" si="42"/>
        <v>2.08333333333333</v>
      </c>
      <c r="K180" s="54">
        <f t="shared" si="43"/>
        <v>0.208333333333333</v>
      </c>
      <c r="L180" s="22"/>
      <c r="M180" s="143">
        <f>VLOOKUP(D180,[1]更新!$B$1:$E$65536,4,0)</f>
        <v>349.27</v>
      </c>
      <c r="N180" s="133">
        <f t="shared" si="44"/>
        <v>34927</v>
      </c>
    </row>
    <row r="181" customHeight="1" spans="1:14">
      <c r="A181" s="106">
        <v>23</v>
      </c>
      <c r="B181" s="74"/>
      <c r="C181" s="26" t="s">
        <v>456</v>
      </c>
      <c r="D181" s="22" t="s">
        <v>457</v>
      </c>
      <c r="E181" s="22" t="s">
        <v>458</v>
      </c>
      <c r="F181" s="125">
        <v>60</v>
      </c>
      <c r="G181" s="22">
        <v>52</v>
      </c>
      <c r="H181" s="25">
        <f t="shared" si="41"/>
        <v>69.2307692307692</v>
      </c>
      <c r="I181" s="22">
        <v>11</v>
      </c>
      <c r="J181" s="53">
        <f t="shared" si="42"/>
        <v>0.866666666666667</v>
      </c>
      <c r="K181" s="54">
        <f t="shared" si="43"/>
        <v>0.0866666666666667</v>
      </c>
      <c r="L181" s="22"/>
      <c r="M181" s="143">
        <f>VLOOKUP(D181,[1]更新!$B$1:$E$65536,4,0)</f>
        <v>113.93</v>
      </c>
      <c r="N181" s="133">
        <f t="shared" si="44"/>
        <v>6835.8</v>
      </c>
    </row>
    <row r="182" customHeight="1" spans="1:14">
      <c r="A182" s="106">
        <v>24</v>
      </c>
      <c r="B182" s="74"/>
      <c r="C182" s="26" t="s">
        <v>456</v>
      </c>
      <c r="D182" s="22" t="s">
        <v>459</v>
      </c>
      <c r="E182" s="22" t="s">
        <v>460</v>
      </c>
      <c r="F182" s="125">
        <v>40</v>
      </c>
      <c r="G182" s="22">
        <v>52</v>
      </c>
      <c r="H182" s="25">
        <f t="shared" si="41"/>
        <v>69.2307692307692</v>
      </c>
      <c r="I182" s="22">
        <v>11</v>
      </c>
      <c r="J182" s="53">
        <f t="shared" si="42"/>
        <v>0.577777777777778</v>
      </c>
      <c r="K182" s="54">
        <f t="shared" si="43"/>
        <v>0.0577777777777778</v>
      </c>
      <c r="L182" s="22"/>
      <c r="M182" s="143">
        <f>VLOOKUP(D182,[1]更新!$B$1:$E$65536,4,0)</f>
        <v>107.69</v>
      </c>
      <c r="N182" s="133">
        <f t="shared" si="44"/>
        <v>4307.6</v>
      </c>
    </row>
    <row r="183" customHeight="1" spans="1:14">
      <c r="A183" s="106">
        <v>25</v>
      </c>
      <c r="B183" s="74"/>
      <c r="C183" s="26" t="s">
        <v>430</v>
      </c>
      <c r="D183" s="22" t="s">
        <v>461</v>
      </c>
      <c r="E183" s="22" t="s">
        <v>462</v>
      </c>
      <c r="F183" s="125">
        <v>100</v>
      </c>
      <c r="G183" s="22">
        <v>52</v>
      </c>
      <c r="H183" s="25">
        <f t="shared" si="41"/>
        <v>69.2307692307692</v>
      </c>
      <c r="I183" s="22">
        <v>11</v>
      </c>
      <c r="J183" s="53">
        <f t="shared" si="42"/>
        <v>1.44444444444444</v>
      </c>
      <c r="K183" s="54">
        <f t="shared" si="43"/>
        <v>0.144444444444444</v>
      </c>
      <c r="L183" s="22"/>
      <c r="M183" s="143">
        <f>VLOOKUP(D183,[1]更新!$B$1:$E$65536,4,0)</f>
        <v>120.31</v>
      </c>
      <c r="N183" s="133">
        <f t="shared" si="44"/>
        <v>12031</v>
      </c>
    </row>
    <row r="184" customHeight="1" spans="1:14">
      <c r="A184" s="106">
        <v>26</v>
      </c>
      <c r="B184" s="74"/>
      <c r="C184" s="26" t="s">
        <v>430</v>
      </c>
      <c r="D184" s="22" t="s">
        <v>463</v>
      </c>
      <c r="E184" s="22" t="s">
        <v>464</v>
      </c>
      <c r="F184" s="125"/>
      <c r="G184" s="22">
        <v>52</v>
      </c>
      <c r="H184" s="25">
        <f t="shared" si="41"/>
        <v>69.2307692307692</v>
      </c>
      <c r="I184" s="22">
        <v>11</v>
      </c>
      <c r="J184" s="53">
        <f t="shared" si="42"/>
        <v>0</v>
      </c>
      <c r="K184" s="54">
        <f t="shared" si="43"/>
        <v>0</v>
      </c>
      <c r="L184" s="22"/>
      <c r="M184" s="143"/>
      <c r="N184" s="133">
        <f t="shared" si="44"/>
        <v>0</v>
      </c>
    </row>
    <row r="185" customHeight="1" spans="1:14">
      <c r="A185" s="106">
        <v>27</v>
      </c>
      <c r="B185" s="74"/>
      <c r="C185" s="26" t="s">
        <v>465</v>
      </c>
      <c r="D185" s="22" t="s">
        <v>466</v>
      </c>
      <c r="E185" s="22" t="s">
        <v>467</v>
      </c>
      <c r="F185" s="125"/>
      <c r="G185" s="22">
        <v>52</v>
      </c>
      <c r="H185" s="25">
        <f t="shared" si="41"/>
        <v>69.2307692307692</v>
      </c>
      <c r="I185" s="22">
        <v>11</v>
      </c>
      <c r="J185" s="53">
        <f t="shared" si="42"/>
        <v>0</v>
      </c>
      <c r="K185" s="54">
        <f t="shared" si="43"/>
        <v>0</v>
      </c>
      <c r="L185" s="22"/>
      <c r="M185" s="143"/>
      <c r="N185" s="133">
        <f t="shared" si="44"/>
        <v>0</v>
      </c>
    </row>
    <row r="186" customHeight="1" spans="1:14">
      <c r="A186" s="106">
        <v>28</v>
      </c>
      <c r="B186" s="74"/>
      <c r="C186" s="26" t="s">
        <v>468</v>
      </c>
      <c r="D186" s="22" t="s">
        <v>469</v>
      </c>
      <c r="E186" s="22" t="s">
        <v>470</v>
      </c>
      <c r="F186" s="125"/>
      <c r="G186" s="22">
        <v>52</v>
      </c>
      <c r="H186" s="25">
        <f t="shared" si="41"/>
        <v>69.2307692307692</v>
      </c>
      <c r="I186" s="22">
        <v>11</v>
      </c>
      <c r="J186" s="53">
        <f t="shared" si="42"/>
        <v>0</v>
      </c>
      <c r="K186" s="54">
        <f t="shared" si="43"/>
        <v>0</v>
      </c>
      <c r="L186" s="22"/>
      <c r="M186" s="143"/>
      <c r="N186" s="133">
        <f t="shared" si="44"/>
        <v>0</v>
      </c>
    </row>
    <row r="187" customHeight="1" spans="1:14">
      <c r="A187" s="106">
        <v>29</v>
      </c>
      <c r="B187" s="74"/>
      <c r="C187" s="26" t="s">
        <v>453</v>
      </c>
      <c r="D187" s="22" t="s">
        <v>471</v>
      </c>
      <c r="E187" s="22"/>
      <c r="F187" s="125"/>
      <c r="G187" s="22">
        <v>75</v>
      </c>
      <c r="H187" s="25">
        <f t="shared" si="41"/>
        <v>48</v>
      </c>
      <c r="I187" s="22">
        <v>14</v>
      </c>
      <c r="J187" s="53">
        <f t="shared" si="42"/>
        <v>0</v>
      </c>
      <c r="K187" s="54">
        <f t="shared" si="43"/>
        <v>0</v>
      </c>
      <c r="L187" s="22"/>
      <c r="M187" s="143"/>
      <c r="N187" s="133">
        <f t="shared" si="44"/>
        <v>0</v>
      </c>
    </row>
    <row r="188" ht="30" customHeight="1" spans="1:14">
      <c r="A188" s="116" t="s">
        <v>183</v>
      </c>
      <c r="B188" s="83"/>
      <c r="C188" s="83"/>
      <c r="D188" s="83"/>
      <c r="E188" s="83"/>
      <c r="F188" s="70">
        <f>SUM(F159:F187)</f>
        <v>5700</v>
      </c>
      <c r="G188" s="83"/>
      <c r="H188" s="83"/>
      <c r="I188" s="83"/>
      <c r="J188" s="83"/>
      <c r="K188" s="77">
        <f>SUM(K159:K187)</f>
        <v>7.80833333333333</v>
      </c>
      <c r="L188" s="83"/>
      <c r="M188" s="144"/>
      <c r="N188" s="138">
        <f>SUM(N159:N187)</f>
        <v>1253525.9</v>
      </c>
    </row>
    <row r="189" ht="10" customHeight="1" spans="1:14">
      <c r="A189" s="158"/>
      <c r="B189" s="42"/>
      <c r="C189" s="42"/>
      <c r="D189" s="42"/>
      <c r="E189" s="42"/>
      <c r="F189" s="36"/>
      <c r="G189" s="42"/>
      <c r="H189" s="42"/>
      <c r="I189" s="42"/>
      <c r="J189" s="42"/>
      <c r="K189" s="166"/>
      <c r="L189" s="42"/>
      <c r="N189" s="96"/>
    </row>
    <row r="190" ht="20" customHeight="1" spans="1:14">
      <c r="A190" s="101">
        <v>1</v>
      </c>
      <c r="B190" s="159"/>
      <c r="C190" s="160" t="s">
        <v>360</v>
      </c>
      <c r="D190" s="160" t="s">
        <v>472</v>
      </c>
      <c r="E190" s="160" t="s">
        <v>473</v>
      </c>
      <c r="F190" s="161">
        <v>37</v>
      </c>
      <c r="G190" s="162"/>
      <c r="H190" s="162"/>
      <c r="I190" s="162"/>
      <c r="J190" s="162"/>
      <c r="K190" s="50"/>
      <c r="L190" s="167"/>
      <c r="M190" s="168">
        <v>1967.5</v>
      </c>
      <c r="N190" s="142">
        <f t="shared" ref="N190:N195" si="45">F190*M190</f>
        <v>72797.5</v>
      </c>
    </row>
    <row r="191" ht="20" customHeight="1" spans="1:14">
      <c r="A191" s="106">
        <v>2</v>
      </c>
      <c r="B191" s="163"/>
      <c r="C191" s="164" t="s">
        <v>235</v>
      </c>
      <c r="D191" s="164" t="s">
        <v>474</v>
      </c>
      <c r="E191" s="164" t="s">
        <v>475</v>
      </c>
      <c r="F191" s="165">
        <v>73</v>
      </c>
      <c r="G191" s="82"/>
      <c r="H191" s="82"/>
      <c r="I191" s="82"/>
      <c r="J191" s="82"/>
      <c r="K191" s="53"/>
      <c r="L191" s="90"/>
      <c r="M191" s="169">
        <v>2271.32</v>
      </c>
      <c r="N191" s="133">
        <f t="shared" si="45"/>
        <v>165806.36</v>
      </c>
    </row>
    <row r="192" ht="20" customHeight="1" spans="1:14">
      <c r="A192" s="106">
        <v>3</v>
      </c>
      <c r="B192" s="163"/>
      <c r="C192" s="164" t="s">
        <v>360</v>
      </c>
      <c r="D192" s="164" t="s">
        <v>476</v>
      </c>
      <c r="E192" s="164" t="s">
        <v>477</v>
      </c>
      <c r="F192" s="165">
        <v>46</v>
      </c>
      <c r="G192" s="82"/>
      <c r="H192" s="82"/>
      <c r="I192" s="82"/>
      <c r="J192" s="82"/>
      <c r="K192" s="53"/>
      <c r="L192" s="90"/>
      <c r="M192" s="169">
        <v>3223.18</v>
      </c>
      <c r="N192" s="133">
        <f t="shared" si="45"/>
        <v>148266.28</v>
      </c>
    </row>
    <row r="193" ht="20" customHeight="1" spans="1:14">
      <c r="A193" s="106">
        <v>4</v>
      </c>
      <c r="B193" s="163"/>
      <c r="C193" s="164" t="s">
        <v>360</v>
      </c>
      <c r="D193" s="164" t="s">
        <v>478</v>
      </c>
      <c r="E193" s="164" t="s">
        <v>479</v>
      </c>
      <c r="F193" s="165">
        <v>48</v>
      </c>
      <c r="G193" s="82"/>
      <c r="H193" s="82"/>
      <c r="I193" s="82"/>
      <c r="J193" s="82"/>
      <c r="K193" s="53"/>
      <c r="L193" s="90"/>
      <c r="M193" s="169">
        <v>2904.54</v>
      </c>
      <c r="N193" s="133">
        <f t="shared" si="45"/>
        <v>139417.92</v>
      </c>
    </row>
    <row r="194" ht="20" customHeight="1" spans="1:14">
      <c r="A194" s="106">
        <v>5</v>
      </c>
      <c r="B194" s="163"/>
      <c r="C194" s="164" t="s">
        <v>235</v>
      </c>
      <c r="D194" s="164" t="s">
        <v>480</v>
      </c>
      <c r="E194" s="164" t="s">
        <v>481</v>
      </c>
      <c r="F194" s="165">
        <v>80</v>
      </c>
      <c r="G194" s="82"/>
      <c r="H194" s="82"/>
      <c r="I194" s="82"/>
      <c r="J194" s="82"/>
      <c r="K194" s="53"/>
      <c r="L194" s="90"/>
      <c r="M194" s="169">
        <v>708.83</v>
      </c>
      <c r="N194" s="133">
        <f t="shared" si="45"/>
        <v>56706.4</v>
      </c>
    </row>
    <row r="195" ht="20" customHeight="1" spans="1:14">
      <c r="A195" s="106">
        <v>6</v>
      </c>
      <c r="B195" s="163"/>
      <c r="C195" s="164" t="s">
        <v>360</v>
      </c>
      <c r="D195" s="164" t="s">
        <v>482</v>
      </c>
      <c r="E195" s="164" t="s">
        <v>483</v>
      </c>
      <c r="F195" s="165">
        <v>24</v>
      </c>
      <c r="G195" s="82"/>
      <c r="H195" s="82"/>
      <c r="I195" s="82"/>
      <c r="J195" s="82"/>
      <c r="K195" s="53"/>
      <c r="L195" s="90"/>
      <c r="M195" s="169">
        <v>2162.6</v>
      </c>
      <c r="N195" s="133">
        <f t="shared" si="45"/>
        <v>51902.4</v>
      </c>
    </row>
    <row r="196" ht="30" customHeight="1" spans="1:14">
      <c r="A196" s="116" t="s">
        <v>183</v>
      </c>
      <c r="B196" s="83"/>
      <c r="C196" s="83"/>
      <c r="D196" s="83"/>
      <c r="E196" s="83"/>
      <c r="F196" s="70">
        <f>SUM(F190:F195)</f>
        <v>308</v>
      </c>
      <c r="G196" s="83"/>
      <c r="H196" s="83"/>
      <c r="I196" s="83"/>
      <c r="J196" s="83"/>
      <c r="K196" s="77"/>
      <c r="L196" s="91"/>
      <c r="M196" s="195"/>
      <c r="N196" s="138">
        <f>SUM(N190:N195)</f>
        <v>634896.86</v>
      </c>
    </row>
    <row r="198" ht="25" customHeight="1" spans="1:12">
      <c r="A198" s="170" t="s">
        <v>487</v>
      </c>
      <c r="B198" s="171"/>
      <c r="C198" s="171" t="s">
        <v>34</v>
      </c>
      <c r="D198" s="171" t="s">
        <v>42</v>
      </c>
      <c r="E198" s="171" t="s">
        <v>1209</v>
      </c>
      <c r="F198" s="172" t="s">
        <v>490</v>
      </c>
      <c r="G198" s="172" t="s">
        <v>18</v>
      </c>
      <c r="H198" s="173"/>
      <c r="I198" s="196" t="s">
        <v>1210</v>
      </c>
      <c r="J198" s="173"/>
      <c r="K198" s="173"/>
      <c r="L198" s="197"/>
    </row>
    <row r="199" customHeight="1" spans="1:12">
      <c r="A199" s="174" t="s">
        <v>493</v>
      </c>
      <c r="B199" s="124"/>
      <c r="C199" s="124" t="s">
        <v>494</v>
      </c>
      <c r="D199" s="175">
        <f>K47</f>
        <v>20.5414814814815</v>
      </c>
      <c r="E199" s="124">
        <v>17</v>
      </c>
      <c r="F199" s="176" t="s">
        <v>19</v>
      </c>
      <c r="G199" s="176" t="s">
        <v>1211</v>
      </c>
      <c r="H199" s="177"/>
      <c r="I199" s="198"/>
      <c r="J199" s="179"/>
      <c r="K199" s="179"/>
      <c r="L199" s="199"/>
    </row>
    <row r="200" customHeight="1" spans="1:12">
      <c r="A200" s="174" t="s">
        <v>499</v>
      </c>
      <c r="B200" s="124"/>
      <c r="C200" s="124" t="s">
        <v>20</v>
      </c>
      <c r="D200" s="175">
        <f>K52</f>
        <v>19.9014444444444</v>
      </c>
      <c r="E200" s="124">
        <v>15</v>
      </c>
      <c r="F200" s="176" t="s">
        <v>20</v>
      </c>
      <c r="G200" s="176" t="s">
        <v>1212</v>
      </c>
      <c r="H200" s="177"/>
      <c r="I200" s="200"/>
      <c r="J200" s="181"/>
      <c r="K200" s="181"/>
      <c r="L200" s="201"/>
    </row>
    <row r="201" customHeight="1" spans="1:12">
      <c r="A201" s="174" t="s">
        <v>1213</v>
      </c>
      <c r="B201" s="124"/>
      <c r="C201" s="124" t="s">
        <v>1214</v>
      </c>
      <c r="D201" s="175">
        <f>K99+K140</f>
        <v>21.0367777777778</v>
      </c>
      <c r="E201" s="124">
        <v>14</v>
      </c>
      <c r="F201" s="176" t="s">
        <v>501</v>
      </c>
      <c r="G201" s="176" t="s">
        <v>1212</v>
      </c>
      <c r="H201" s="177"/>
      <c r="I201" s="200"/>
      <c r="J201" s="181"/>
      <c r="K201" s="181"/>
      <c r="L201" s="201"/>
    </row>
    <row r="202" customHeight="1" spans="1:12">
      <c r="A202" s="174" t="s">
        <v>497</v>
      </c>
      <c r="B202" s="124"/>
      <c r="C202" s="124" t="s">
        <v>502</v>
      </c>
      <c r="D202" s="175">
        <f>K153</f>
        <v>7.43944444444444</v>
      </c>
      <c r="E202" s="124">
        <v>16</v>
      </c>
      <c r="F202" s="178" t="s">
        <v>21</v>
      </c>
      <c r="G202" s="178" t="s">
        <v>1212</v>
      </c>
      <c r="H202" s="179"/>
      <c r="I202" s="200"/>
      <c r="J202" s="181"/>
      <c r="K202" s="181"/>
      <c r="L202" s="201"/>
    </row>
    <row r="203" customHeight="1" spans="1:12">
      <c r="A203" s="174" t="s">
        <v>503</v>
      </c>
      <c r="B203" s="124"/>
      <c r="C203" s="124" t="s">
        <v>504</v>
      </c>
      <c r="D203" s="175">
        <f>K157</f>
        <v>8.05</v>
      </c>
      <c r="E203" s="124"/>
      <c r="F203" s="180"/>
      <c r="G203" s="180"/>
      <c r="H203" s="181"/>
      <c r="I203" s="200"/>
      <c r="J203" s="181"/>
      <c r="K203" s="181"/>
      <c r="L203" s="201"/>
    </row>
    <row r="204" customHeight="1" spans="1:12">
      <c r="A204" s="174" t="s">
        <v>506</v>
      </c>
      <c r="B204" s="124"/>
      <c r="C204" s="124" t="s">
        <v>507</v>
      </c>
      <c r="D204" s="175">
        <f>K188</f>
        <v>7.80833333333333</v>
      </c>
      <c r="E204" s="124"/>
      <c r="F204" s="182"/>
      <c r="G204" s="182"/>
      <c r="H204" s="183"/>
      <c r="I204" s="200"/>
      <c r="J204" s="181"/>
      <c r="K204" s="181"/>
      <c r="L204" s="201"/>
    </row>
    <row r="205" customHeight="1" spans="1:12">
      <c r="A205" s="184" t="s">
        <v>496</v>
      </c>
      <c r="B205" s="185"/>
      <c r="C205" s="124" t="s">
        <v>22</v>
      </c>
      <c r="D205" s="175"/>
      <c r="E205" s="124">
        <v>9</v>
      </c>
      <c r="F205" s="176" t="s">
        <v>22</v>
      </c>
      <c r="G205" s="176" t="s">
        <v>1212</v>
      </c>
      <c r="H205" s="177"/>
      <c r="I205" s="200"/>
      <c r="J205" s="181"/>
      <c r="K205" s="181"/>
      <c r="L205" s="201"/>
    </row>
    <row r="206" ht="44" customHeight="1" spans="1:12">
      <c r="A206" s="184"/>
      <c r="B206" s="185"/>
      <c r="C206" s="124" t="s">
        <v>1215</v>
      </c>
      <c r="D206" s="175"/>
      <c r="E206" s="124">
        <v>4</v>
      </c>
      <c r="F206" s="186"/>
      <c r="G206" s="187" t="s">
        <v>1216</v>
      </c>
      <c r="H206" s="188"/>
      <c r="I206" s="200"/>
      <c r="J206" s="181"/>
      <c r="K206" s="181"/>
      <c r="L206" s="201"/>
    </row>
    <row r="207" ht="38" customHeight="1" spans="1:12">
      <c r="A207" s="189" t="s">
        <v>183</v>
      </c>
      <c r="B207" s="190"/>
      <c r="C207" s="191"/>
      <c r="D207" s="192"/>
      <c r="E207" s="192">
        <f>SUM(E199:E206)</f>
        <v>75</v>
      </c>
      <c r="F207" s="193"/>
      <c r="G207" s="190" t="s">
        <v>1217</v>
      </c>
      <c r="H207" s="190"/>
      <c r="I207" s="202"/>
      <c r="J207" s="203"/>
      <c r="K207" s="203"/>
      <c r="L207" s="204"/>
    </row>
    <row r="208" ht="37" customHeight="1" spans="1:12">
      <c r="A208" s="194" t="s">
        <v>1218</v>
      </c>
      <c r="B208" s="194"/>
      <c r="C208" s="194"/>
      <c r="D208" s="194"/>
      <c r="E208" s="194"/>
      <c r="F208" s="194"/>
      <c r="G208" s="194"/>
      <c r="H208" s="194"/>
      <c r="I208" s="194"/>
      <c r="J208" s="194"/>
      <c r="K208" s="194"/>
      <c r="L208" s="194"/>
    </row>
  </sheetData>
  <mergeCells count="46">
    <mergeCell ref="A1:L1"/>
    <mergeCell ref="A198:B198"/>
    <mergeCell ref="G198:H198"/>
    <mergeCell ref="I198:L198"/>
    <mergeCell ref="A199:B199"/>
    <mergeCell ref="G199:H199"/>
    <mergeCell ref="A200:B200"/>
    <mergeCell ref="G200:H200"/>
    <mergeCell ref="A201:B201"/>
    <mergeCell ref="G201:H201"/>
    <mergeCell ref="A202:B202"/>
    <mergeCell ref="A203:B203"/>
    <mergeCell ref="A204:B204"/>
    <mergeCell ref="A205:B205"/>
    <mergeCell ref="G205:H205"/>
    <mergeCell ref="A206:B206"/>
    <mergeCell ref="G206:H206"/>
    <mergeCell ref="A207:C207"/>
    <mergeCell ref="G207:H207"/>
    <mergeCell ref="A208:L208"/>
    <mergeCell ref="A2:A3"/>
    <mergeCell ref="B2:B3"/>
    <mergeCell ref="B4:B46"/>
    <mergeCell ref="B49:B51"/>
    <mergeCell ref="B54:B98"/>
    <mergeCell ref="B101:B139"/>
    <mergeCell ref="B142:B152"/>
    <mergeCell ref="B155:B156"/>
    <mergeCell ref="B159:B187"/>
    <mergeCell ref="B190:B195"/>
    <mergeCell ref="C2:C3"/>
    <mergeCell ref="D2:D3"/>
    <mergeCell ref="E2:E3"/>
    <mergeCell ref="E202:E204"/>
    <mergeCell ref="F2:F3"/>
    <mergeCell ref="F202:F204"/>
    <mergeCell ref="G2:G3"/>
    <mergeCell ref="H2:H3"/>
    <mergeCell ref="I2:I3"/>
    <mergeCell ref="J2:J3"/>
    <mergeCell ref="K2:K3"/>
    <mergeCell ref="L2:L3"/>
    <mergeCell ref="M2:M3"/>
    <mergeCell ref="N2:N3"/>
    <mergeCell ref="I199:L207"/>
    <mergeCell ref="G202:H204"/>
  </mergeCells>
  <conditionalFormatting sqref="D159:D187">
    <cfRule type="duplicateValues" dxfId="0" priority="2"/>
  </conditionalFormatting>
  <pageMargins left="0.196527777777778" right="0.196527777777778" top="0.196527777777778" bottom="0.196527777777778" header="0.298611111111111" footer="0.298611111111111"/>
  <pageSetup paperSize="9" scale="9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3"/>
  <dimension ref="A1:O186"/>
  <sheetViews>
    <sheetView workbookViewId="0">
      <pane ySplit="3" topLeftCell="A31" activePane="bottomLeft" state="frozen"/>
      <selection/>
      <selection pane="bottomLeft" activeCell="K184" sqref="K184"/>
    </sheetView>
  </sheetViews>
  <sheetFormatPr defaultColWidth="12.5" defaultRowHeight="20.1" customHeight="1"/>
  <cols>
    <col min="1" max="1" width="4.625" style="2" customWidth="1"/>
    <col min="2" max="2" width="9.25" style="1" customWidth="1"/>
    <col min="3" max="3" width="38.875" style="3" customWidth="1"/>
    <col min="4" max="4" width="18.625" style="4" customWidth="1"/>
    <col min="5" max="5" width="12.625" style="4" customWidth="1"/>
    <col min="6" max="7" width="9.75" style="1" customWidth="1"/>
    <col min="8" max="11" width="7.625" style="1" customWidth="1"/>
    <col min="12" max="12" width="12.875" style="1" customWidth="1"/>
    <col min="13" max="13" width="14.125" style="1"/>
    <col min="14" max="16345" width="12.5" style="1"/>
    <col min="16346" max="16384" width="12.5" style="2"/>
  </cols>
  <sheetData>
    <row r="1" s="1" customFormat="1" ht="40" customHeight="1" spans="1:12">
      <c r="A1" s="5" t="s">
        <v>1219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25" customHeight="1" spans="1:12">
      <c r="A2" s="6" t="s">
        <v>24</v>
      </c>
      <c r="B2" s="7" t="s">
        <v>33</v>
      </c>
      <c r="C2" s="7" t="s">
        <v>34</v>
      </c>
      <c r="D2" s="7" t="s">
        <v>35</v>
      </c>
      <c r="E2" s="7" t="s">
        <v>36</v>
      </c>
      <c r="F2" s="8" t="s">
        <v>37</v>
      </c>
      <c r="G2" s="9" t="s">
        <v>38</v>
      </c>
      <c r="H2" s="10" t="s">
        <v>39</v>
      </c>
      <c r="I2" s="8" t="s">
        <v>40</v>
      </c>
      <c r="J2" s="8" t="s">
        <v>41</v>
      </c>
      <c r="K2" s="8" t="s">
        <v>42</v>
      </c>
      <c r="L2" s="48" t="s">
        <v>18</v>
      </c>
    </row>
    <row r="3" s="1" customFormat="1" ht="25" customHeight="1" spans="1:12">
      <c r="A3" s="11"/>
      <c r="B3" s="12"/>
      <c r="C3" s="12"/>
      <c r="D3" s="12"/>
      <c r="E3" s="12"/>
      <c r="F3" s="13"/>
      <c r="G3" s="14"/>
      <c r="H3" s="15"/>
      <c r="I3" s="13"/>
      <c r="J3" s="13"/>
      <c r="K3" s="13"/>
      <c r="L3" s="49"/>
    </row>
    <row r="4" s="1" customFormat="1" ht="20" customHeight="1" spans="1:12">
      <c r="A4" s="16">
        <v>1</v>
      </c>
      <c r="B4" s="17" t="s">
        <v>44</v>
      </c>
      <c r="C4" s="18" t="s">
        <v>45</v>
      </c>
      <c r="D4" s="19" t="s">
        <v>46</v>
      </c>
      <c r="E4" s="19" t="s">
        <v>47</v>
      </c>
      <c r="F4" s="20">
        <v>1876</v>
      </c>
      <c r="G4" s="20">
        <v>102</v>
      </c>
      <c r="H4" s="20">
        <f>3600/G4</f>
        <v>35.2941176470588</v>
      </c>
      <c r="I4" s="17">
        <v>16</v>
      </c>
      <c r="J4" s="50">
        <f>F4/H4</f>
        <v>53.1533333333334</v>
      </c>
      <c r="K4" s="51">
        <f>J4/10</f>
        <v>5.31533333333334</v>
      </c>
      <c r="L4" s="52"/>
    </row>
    <row r="5" s="1" customFormat="1" ht="20" customHeight="1" spans="1:12">
      <c r="A5" s="21">
        <v>2</v>
      </c>
      <c r="B5" s="22"/>
      <c r="C5" s="23" t="s">
        <v>48</v>
      </c>
      <c r="D5" s="24" t="s">
        <v>49</v>
      </c>
      <c r="E5" s="24" t="s">
        <v>50</v>
      </c>
      <c r="F5" s="25">
        <v>1912</v>
      </c>
      <c r="G5" s="25">
        <v>90</v>
      </c>
      <c r="H5" s="25">
        <f t="shared" ref="H5:H21" si="0">3600/G5</f>
        <v>40</v>
      </c>
      <c r="I5" s="22">
        <v>13</v>
      </c>
      <c r="J5" s="53">
        <f t="shared" ref="J5:J34" si="1">F5/H5</f>
        <v>47.8</v>
      </c>
      <c r="K5" s="54">
        <f t="shared" ref="K5:K34" si="2">J5/10</f>
        <v>4.78</v>
      </c>
      <c r="L5" s="55"/>
    </row>
    <row r="6" s="1" customFormat="1" ht="20" customHeight="1" spans="1:12">
      <c r="A6" s="21">
        <v>3</v>
      </c>
      <c r="B6" s="22"/>
      <c r="C6" s="26" t="s">
        <v>51</v>
      </c>
      <c r="D6" s="24" t="s">
        <v>52</v>
      </c>
      <c r="E6" s="24" t="s">
        <v>53</v>
      </c>
      <c r="F6" s="25">
        <v>78</v>
      </c>
      <c r="G6" s="25">
        <v>102</v>
      </c>
      <c r="H6" s="25">
        <f t="shared" si="0"/>
        <v>35.2941176470588</v>
      </c>
      <c r="I6" s="22">
        <v>16</v>
      </c>
      <c r="J6" s="53">
        <f t="shared" si="1"/>
        <v>2.21</v>
      </c>
      <c r="K6" s="54">
        <f t="shared" si="2"/>
        <v>0.221</v>
      </c>
      <c r="L6" s="55"/>
    </row>
    <row r="7" s="1" customFormat="1" ht="20" customHeight="1" spans="1:12">
      <c r="A7" s="21">
        <v>4</v>
      </c>
      <c r="B7" s="22"/>
      <c r="C7" s="26" t="s">
        <v>54</v>
      </c>
      <c r="D7" s="24" t="s">
        <v>55</v>
      </c>
      <c r="E7" s="24" t="s">
        <v>56</v>
      </c>
      <c r="F7" s="25">
        <v>78</v>
      </c>
      <c r="G7" s="25">
        <v>90</v>
      </c>
      <c r="H7" s="25">
        <f t="shared" si="0"/>
        <v>40</v>
      </c>
      <c r="I7" s="22">
        <v>13</v>
      </c>
      <c r="J7" s="53">
        <f t="shared" si="1"/>
        <v>1.95</v>
      </c>
      <c r="K7" s="54">
        <f t="shared" si="2"/>
        <v>0.195</v>
      </c>
      <c r="L7" s="55"/>
    </row>
    <row r="8" s="1" customFormat="1" ht="20" customHeight="1" spans="1:12">
      <c r="A8" s="21">
        <v>5</v>
      </c>
      <c r="B8" s="22"/>
      <c r="C8" s="23" t="s">
        <v>57</v>
      </c>
      <c r="D8" s="24" t="s">
        <v>58</v>
      </c>
      <c r="E8" s="24" t="s">
        <v>59</v>
      </c>
      <c r="F8" s="25">
        <v>36</v>
      </c>
      <c r="G8" s="25">
        <v>90</v>
      </c>
      <c r="H8" s="25">
        <f t="shared" si="0"/>
        <v>40</v>
      </c>
      <c r="I8" s="22">
        <v>13</v>
      </c>
      <c r="J8" s="53">
        <f t="shared" si="1"/>
        <v>0.9</v>
      </c>
      <c r="K8" s="54">
        <f t="shared" si="2"/>
        <v>0.09</v>
      </c>
      <c r="L8" s="55"/>
    </row>
    <row r="9" s="1" customFormat="1" ht="20" customHeight="1" spans="1:12">
      <c r="A9" s="21">
        <v>6</v>
      </c>
      <c r="B9" s="22"/>
      <c r="C9" s="23" t="s">
        <v>60</v>
      </c>
      <c r="D9" s="24" t="s">
        <v>61</v>
      </c>
      <c r="E9" s="24" t="s">
        <v>62</v>
      </c>
      <c r="F9" s="25"/>
      <c r="G9" s="25">
        <v>102</v>
      </c>
      <c r="H9" s="25">
        <f t="shared" si="0"/>
        <v>35.2941176470588</v>
      </c>
      <c r="I9" s="22">
        <v>16</v>
      </c>
      <c r="J9" s="53">
        <f t="shared" si="1"/>
        <v>0</v>
      </c>
      <c r="K9" s="54">
        <f t="shared" si="2"/>
        <v>0</v>
      </c>
      <c r="L9" s="55"/>
    </row>
    <row r="10" s="1" customFormat="1" ht="20" customHeight="1" spans="1:12">
      <c r="A10" s="21">
        <v>7</v>
      </c>
      <c r="B10" s="22"/>
      <c r="C10" s="23" t="s">
        <v>63</v>
      </c>
      <c r="D10" s="24" t="s">
        <v>64</v>
      </c>
      <c r="E10" s="24" t="s">
        <v>65</v>
      </c>
      <c r="F10" s="25">
        <v>36</v>
      </c>
      <c r="G10" s="25">
        <v>102</v>
      </c>
      <c r="H10" s="25">
        <f t="shared" si="0"/>
        <v>35.2941176470588</v>
      </c>
      <c r="I10" s="22">
        <v>16</v>
      </c>
      <c r="J10" s="53">
        <f t="shared" si="1"/>
        <v>1.02</v>
      </c>
      <c r="K10" s="54">
        <f t="shared" si="2"/>
        <v>0.102</v>
      </c>
      <c r="L10" s="55"/>
    </row>
    <row r="11" s="1" customFormat="1" ht="20" customHeight="1" spans="1:12">
      <c r="A11" s="21">
        <v>8</v>
      </c>
      <c r="B11" s="22"/>
      <c r="C11" s="23" t="s">
        <v>66</v>
      </c>
      <c r="D11" s="24" t="s">
        <v>67</v>
      </c>
      <c r="E11" s="24" t="s">
        <v>68</v>
      </c>
      <c r="F11" s="25">
        <v>3</v>
      </c>
      <c r="G11" s="25">
        <v>175</v>
      </c>
      <c r="H11" s="25">
        <f t="shared" si="0"/>
        <v>20.5714285714286</v>
      </c>
      <c r="I11" s="22">
        <v>16</v>
      </c>
      <c r="J11" s="53">
        <f t="shared" si="1"/>
        <v>0.145833333333333</v>
      </c>
      <c r="K11" s="54">
        <f t="shared" si="2"/>
        <v>0.0145833333333333</v>
      </c>
      <c r="L11" s="55"/>
    </row>
    <row r="12" s="1" customFormat="1" ht="20" customHeight="1" spans="1:12">
      <c r="A12" s="21">
        <v>9</v>
      </c>
      <c r="B12" s="22"/>
      <c r="C12" s="23" t="s">
        <v>69</v>
      </c>
      <c r="D12" s="24" t="s">
        <v>70</v>
      </c>
      <c r="E12" s="24" t="s">
        <v>71</v>
      </c>
      <c r="F12" s="25">
        <v>3</v>
      </c>
      <c r="G12" s="25">
        <v>90</v>
      </c>
      <c r="H12" s="25">
        <f t="shared" si="0"/>
        <v>40</v>
      </c>
      <c r="I12" s="22">
        <v>13</v>
      </c>
      <c r="J12" s="53">
        <f t="shared" si="1"/>
        <v>0.075</v>
      </c>
      <c r="K12" s="54">
        <f t="shared" si="2"/>
        <v>0.0075</v>
      </c>
      <c r="L12" s="55"/>
    </row>
    <row r="13" s="1" customFormat="1" ht="20" customHeight="1" spans="1:12">
      <c r="A13" s="21">
        <v>10</v>
      </c>
      <c r="B13" s="22"/>
      <c r="C13" s="23" t="s">
        <v>72</v>
      </c>
      <c r="D13" s="24" t="s">
        <v>73</v>
      </c>
      <c r="E13" s="24" t="s">
        <v>74</v>
      </c>
      <c r="F13" s="25">
        <v>694</v>
      </c>
      <c r="G13" s="25">
        <v>90</v>
      </c>
      <c r="H13" s="25">
        <f t="shared" si="0"/>
        <v>40</v>
      </c>
      <c r="I13" s="22">
        <v>13</v>
      </c>
      <c r="J13" s="53">
        <f t="shared" si="1"/>
        <v>17.35</v>
      </c>
      <c r="K13" s="54">
        <f t="shared" si="2"/>
        <v>1.735</v>
      </c>
      <c r="L13" s="55"/>
    </row>
    <row r="14" s="1" customFormat="1" ht="20" customHeight="1" spans="1:12">
      <c r="A14" s="21">
        <v>11</v>
      </c>
      <c r="B14" s="22"/>
      <c r="C14" s="23" t="s">
        <v>75</v>
      </c>
      <c r="D14" s="24" t="s">
        <v>76</v>
      </c>
      <c r="E14" s="24" t="s">
        <v>77</v>
      </c>
      <c r="F14" s="25">
        <v>347</v>
      </c>
      <c r="G14" s="25">
        <v>175</v>
      </c>
      <c r="H14" s="25">
        <f t="shared" si="0"/>
        <v>20.5714285714286</v>
      </c>
      <c r="I14" s="22">
        <v>16</v>
      </c>
      <c r="J14" s="53">
        <f t="shared" si="1"/>
        <v>16.8680555555555</v>
      </c>
      <c r="K14" s="54">
        <f t="shared" si="2"/>
        <v>1.68680555555555</v>
      </c>
      <c r="L14" s="55"/>
    </row>
    <row r="15" s="1" customFormat="1" ht="20" customHeight="1" spans="1:12">
      <c r="A15" s="21">
        <v>12</v>
      </c>
      <c r="B15" s="22"/>
      <c r="C15" s="23" t="s">
        <v>78</v>
      </c>
      <c r="D15" s="24" t="s">
        <v>79</v>
      </c>
      <c r="E15" s="24" t="s">
        <v>80</v>
      </c>
      <c r="F15" s="25">
        <v>347</v>
      </c>
      <c r="G15" s="25">
        <v>175</v>
      </c>
      <c r="H15" s="25">
        <f t="shared" si="0"/>
        <v>20.5714285714286</v>
      </c>
      <c r="I15" s="22">
        <v>18</v>
      </c>
      <c r="J15" s="53">
        <f t="shared" si="1"/>
        <v>16.8680555555555</v>
      </c>
      <c r="K15" s="54">
        <f t="shared" si="2"/>
        <v>1.68680555555555</v>
      </c>
      <c r="L15" s="55"/>
    </row>
    <row r="16" s="1" customFormat="1" ht="20" customHeight="1" spans="1:12">
      <c r="A16" s="21">
        <v>13</v>
      </c>
      <c r="B16" s="22"/>
      <c r="C16" s="23" t="s">
        <v>81</v>
      </c>
      <c r="D16" s="24" t="s">
        <v>82</v>
      </c>
      <c r="E16" s="24" t="s">
        <v>83</v>
      </c>
      <c r="F16" s="25">
        <v>3</v>
      </c>
      <c r="G16" s="25">
        <v>175</v>
      </c>
      <c r="H16" s="25">
        <f t="shared" si="0"/>
        <v>20.5714285714286</v>
      </c>
      <c r="I16" s="22">
        <v>18</v>
      </c>
      <c r="J16" s="53">
        <f t="shared" si="1"/>
        <v>0.145833333333333</v>
      </c>
      <c r="K16" s="54">
        <f t="shared" si="2"/>
        <v>0.0145833333333333</v>
      </c>
      <c r="L16" s="55"/>
    </row>
    <row r="17" s="1" customFormat="1" ht="20" customHeight="1" spans="1:12">
      <c r="A17" s="21">
        <v>14</v>
      </c>
      <c r="B17" s="22"/>
      <c r="C17" s="23" t="s">
        <v>84</v>
      </c>
      <c r="D17" s="24" t="s">
        <v>85</v>
      </c>
      <c r="E17" s="24" t="s">
        <v>86</v>
      </c>
      <c r="F17" s="25">
        <v>103</v>
      </c>
      <c r="G17" s="25">
        <v>175</v>
      </c>
      <c r="H17" s="25">
        <f t="shared" si="0"/>
        <v>20.5714285714286</v>
      </c>
      <c r="I17" s="22">
        <v>18</v>
      </c>
      <c r="J17" s="53">
        <f t="shared" si="1"/>
        <v>5.00694444444444</v>
      </c>
      <c r="K17" s="54">
        <f t="shared" si="2"/>
        <v>0.500694444444444</v>
      </c>
      <c r="L17" s="55"/>
    </row>
    <row r="18" s="1" customFormat="1" ht="20" customHeight="1" spans="1:12">
      <c r="A18" s="21">
        <v>15</v>
      </c>
      <c r="B18" s="22"/>
      <c r="C18" s="23" t="s">
        <v>87</v>
      </c>
      <c r="D18" s="24" t="s">
        <v>88</v>
      </c>
      <c r="E18" s="24" t="s">
        <v>89</v>
      </c>
      <c r="F18" s="25">
        <v>100</v>
      </c>
      <c r="G18" s="25">
        <v>175</v>
      </c>
      <c r="H18" s="25">
        <f t="shared" si="0"/>
        <v>20.5714285714286</v>
      </c>
      <c r="I18" s="22">
        <v>18</v>
      </c>
      <c r="J18" s="53">
        <f t="shared" si="1"/>
        <v>4.8611111111111</v>
      </c>
      <c r="K18" s="54">
        <f t="shared" si="2"/>
        <v>0.48611111111111</v>
      </c>
      <c r="L18" s="55"/>
    </row>
    <row r="19" s="1" customFormat="1" ht="20" customHeight="1" spans="1:12">
      <c r="A19" s="21">
        <v>16</v>
      </c>
      <c r="B19" s="22"/>
      <c r="C19" s="23" t="s">
        <v>90</v>
      </c>
      <c r="D19" s="24" t="s">
        <v>91</v>
      </c>
      <c r="E19" s="24" t="s">
        <v>92</v>
      </c>
      <c r="F19" s="25"/>
      <c r="G19" s="25">
        <v>175</v>
      </c>
      <c r="H19" s="25">
        <f t="shared" si="0"/>
        <v>20.5714285714286</v>
      </c>
      <c r="I19" s="22">
        <v>18</v>
      </c>
      <c r="J19" s="53">
        <f t="shared" si="1"/>
        <v>0</v>
      </c>
      <c r="K19" s="54">
        <f t="shared" si="2"/>
        <v>0</v>
      </c>
      <c r="L19" s="55"/>
    </row>
    <row r="20" s="1" customFormat="1" ht="20" customHeight="1" spans="1:12">
      <c r="A20" s="21">
        <v>17</v>
      </c>
      <c r="B20" s="22"/>
      <c r="C20" s="23" t="s">
        <v>108</v>
      </c>
      <c r="D20" s="24" t="s">
        <v>109</v>
      </c>
      <c r="E20" s="24" t="s">
        <v>110</v>
      </c>
      <c r="F20" s="25">
        <v>133</v>
      </c>
      <c r="G20" s="25">
        <v>102</v>
      </c>
      <c r="H20" s="25">
        <f t="shared" si="0"/>
        <v>35.2941176470588</v>
      </c>
      <c r="I20" s="22">
        <v>16</v>
      </c>
      <c r="J20" s="53">
        <f t="shared" si="1"/>
        <v>3.76833333333334</v>
      </c>
      <c r="K20" s="54">
        <f t="shared" si="2"/>
        <v>0.376833333333334</v>
      </c>
      <c r="L20" s="55"/>
    </row>
    <row r="21" s="1" customFormat="1" ht="20" customHeight="1" spans="1:12">
      <c r="A21" s="21">
        <v>18</v>
      </c>
      <c r="B21" s="22"/>
      <c r="C21" s="23" t="s">
        <v>111</v>
      </c>
      <c r="D21" s="24" t="s">
        <v>112</v>
      </c>
      <c r="E21" s="24" t="s">
        <v>113</v>
      </c>
      <c r="F21" s="25">
        <v>133</v>
      </c>
      <c r="G21" s="27">
        <v>102</v>
      </c>
      <c r="H21" s="25">
        <f t="shared" si="0"/>
        <v>35.2941176470588</v>
      </c>
      <c r="I21" s="22">
        <v>16</v>
      </c>
      <c r="J21" s="53">
        <f t="shared" si="1"/>
        <v>3.76833333333334</v>
      </c>
      <c r="K21" s="54">
        <f t="shared" si="2"/>
        <v>0.376833333333334</v>
      </c>
      <c r="L21" s="56"/>
    </row>
    <row r="22" s="1" customFormat="1" ht="20" customHeight="1" spans="1:12">
      <c r="A22" s="21">
        <v>19</v>
      </c>
      <c r="B22" s="22"/>
      <c r="C22" s="23" t="s">
        <v>114</v>
      </c>
      <c r="D22" s="24" t="s">
        <v>115</v>
      </c>
      <c r="E22" s="24" t="s">
        <v>116</v>
      </c>
      <c r="F22" s="25">
        <v>6</v>
      </c>
      <c r="G22" s="25">
        <v>60</v>
      </c>
      <c r="H22" s="25">
        <f t="shared" ref="H22:H34" si="3">3600/G22</f>
        <v>60</v>
      </c>
      <c r="I22" s="22">
        <v>10</v>
      </c>
      <c r="J22" s="53">
        <f t="shared" si="1"/>
        <v>0.1</v>
      </c>
      <c r="K22" s="54">
        <f t="shared" si="2"/>
        <v>0.01</v>
      </c>
      <c r="L22" s="55"/>
    </row>
    <row r="23" s="1" customFormat="1" ht="20" customHeight="1" spans="1:12">
      <c r="A23" s="21">
        <v>20</v>
      </c>
      <c r="B23" s="22"/>
      <c r="C23" s="23" t="s">
        <v>117</v>
      </c>
      <c r="D23" s="24" t="s">
        <v>118</v>
      </c>
      <c r="E23" s="24" t="s">
        <v>119</v>
      </c>
      <c r="F23" s="25">
        <v>49</v>
      </c>
      <c r="G23" s="25">
        <v>60</v>
      </c>
      <c r="H23" s="25">
        <f t="shared" si="3"/>
        <v>60</v>
      </c>
      <c r="I23" s="22">
        <v>10</v>
      </c>
      <c r="J23" s="53">
        <f t="shared" si="1"/>
        <v>0.816666666666667</v>
      </c>
      <c r="K23" s="54">
        <f t="shared" si="2"/>
        <v>0.0816666666666667</v>
      </c>
      <c r="L23" s="55"/>
    </row>
    <row r="24" s="1" customFormat="1" ht="20" customHeight="1" spans="1:12">
      <c r="A24" s="21">
        <v>21</v>
      </c>
      <c r="B24" s="22"/>
      <c r="C24" s="23" t="s">
        <v>120</v>
      </c>
      <c r="D24" s="24" t="s">
        <v>121</v>
      </c>
      <c r="E24" s="24" t="s">
        <v>122</v>
      </c>
      <c r="F24" s="25">
        <v>6</v>
      </c>
      <c r="G24" s="25">
        <v>133.333333333333</v>
      </c>
      <c r="H24" s="25">
        <f t="shared" si="3"/>
        <v>27</v>
      </c>
      <c r="I24" s="22">
        <v>10</v>
      </c>
      <c r="J24" s="53">
        <f t="shared" si="1"/>
        <v>0.222222222222222</v>
      </c>
      <c r="K24" s="54">
        <f t="shared" si="2"/>
        <v>0.0222222222222222</v>
      </c>
      <c r="L24" s="55"/>
    </row>
    <row r="25" s="1" customFormat="1" ht="20" customHeight="1" spans="1:12">
      <c r="A25" s="21">
        <v>22</v>
      </c>
      <c r="B25" s="22"/>
      <c r="C25" s="23" t="s">
        <v>123</v>
      </c>
      <c r="D25" s="24" t="s">
        <v>124</v>
      </c>
      <c r="E25" s="24" t="s">
        <v>125</v>
      </c>
      <c r="F25" s="25">
        <v>49</v>
      </c>
      <c r="G25" s="25">
        <v>133.333333333333</v>
      </c>
      <c r="H25" s="25">
        <f t="shared" si="3"/>
        <v>27</v>
      </c>
      <c r="I25" s="22">
        <v>10</v>
      </c>
      <c r="J25" s="53">
        <f t="shared" si="1"/>
        <v>1.81481481481481</v>
      </c>
      <c r="K25" s="54">
        <f t="shared" si="2"/>
        <v>0.181481481481481</v>
      </c>
      <c r="L25" s="55"/>
    </row>
    <row r="26" s="1" customFormat="1" ht="20" customHeight="1" spans="1:12">
      <c r="A26" s="21">
        <v>23</v>
      </c>
      <c r="B26" s="22"/>
      <c r="C26" s="23" t="s">
        <v>126</v>
      </c>
      <c r="D26" s="24" t="s">
        <v>127</v>
      </c>
      <c r="E26" s="24" t="s">
        <v>128</v>
      </c>
      <c r="F26" s="25">
        <v>180</v>
      </c>
      <c r="G26" s="25">
        <v>133.333333333333</v>
      </c>
      <c r="H26" s="25">
        <f t="shared" si="3"/>
        <v>27</v>
      </c>
      <c r="I26" s="22">
        <v>10</v>
      </c>
      <c r="J26" s="53">
        <f t="shared" si="1"/>
        <v>6.66666666666667</v>
      </c>
      <c r="K26" s="54">
        <f t="shared" si="2"/>
        <v>0.666666666666667</v>
      </c>
      <c r="L26" s="55"/>
    </row>
    <row r="27" s="1" customFormat="1" ht="20" customHeight="1" spans="1:12">
      <c r="A27" s="21">
        <v>24</v>
      </c>
      <c r="B27" s="22"/>
      <c r="C27" s="23" t="s">
        <v>129</v>
      </c>
      <c r="D27" s="24" t="s">
        <v>130</v>
      </c>
      <c r="E27" s="24" t="s">
        <v>131</v>
      </c>
      <c r="F27" s="25">
        <v>180</v>
      </c>
      <c r="G27" s="25">
        <v>60</v>
      </c>
      <c r="H27" s="25">
        <f t="shared" si="3"/>
        <v>60</v>
      </c>
      <c r="I27" s="22">
        <v>10</v>
      </c>
      <c r="J27" s="53">
        <f t="shared" si="1"/>
        <v>3</v>
      </c>
      <c r="K27" s="54">
        <f t="shared" si="2"/>
        <v>0.3</v>
      </c>
      <c r="L27" s="55"/>
    </row>
    <row r="28" s="1" customFormat="1" ht="20" customHeight="1" spans="1:12">
      <c r="A28" s="21">
        <v>25</v>
      </c>
      <c r="B28" s="22"/>
      <c r="C28" s="23" t="s">
        <v>132</v>
      </c>
      <c r="D28" s="24" t="s">
        <v>133</v>
      </c>
      <c r="E28" s="24" t="s">
        <v>134</v>
      </c>
      <c r="F28" s="25">
        <v>458</v>
      </c>
      <c r="G28" s="25">
        <v>133.333333333333</v>
      </c>
      <c r="H28" s="25">
        <f t="shared" si="3"/>
        <v>27</v>
      </c>
      <c r="I28" s="22">
        <v>10</v>
      </c>
      <c r="J28" s="53">
        <f t="shared" si="1"/>
        <v>16.962962962963</v>
      </c>
      <c r="K28" s="54">
        <f t="shared" si="2"/>
        <v>1.6962962962963</v>
      </c>
      <c r="L28" s="55"/>
    </row>
    <row r="29" s="1" customFormat="1" ht="20" customHeight="1" spans="1:12">
      <c r="A29" s="21">
        <v>26</v>
      </c>
      <c r="B29" s="22"/>
      <c r="C29" s="23" t="s">
        <v>135</v>
      </c>
      <c r="D29" s="24" t="s">
        <v>136</v>
      </c>
      <c r="E29" s="24" t="s">
        <v>137</v>
      </c>
      <c r="F29" s="25">
        <v>477</v>
      </c>
      <c r="G29" s="25">
        <v>60</v>
      </c>
      <c r="H29" s="25">
        <f t="shared" si="3"/>
        <v>60</v>
      </c>
      <c r="I29" s="22">
        <v>10</v>
      </c>
      <c r="J29" s="53">
        <f t="shared" si="1"/>
        <v>7.95</v>
      </c>
      <c r="K29" s="54">
        <f t="shared" si="2"/>
        <v>0.795</v>
      </c>
      <c r="L29" s="55"/>
    </row>
    <row r="30" s="1" customFormat="1" ht="20" customHeight="1" spans="1:12">
      <c r="A30" s="21">
        <v>27</v>
      </c>
      <c r="B30" s="22"/>
      <c r="C30" s="23" t="s">
        <v>138</v>
      </c>
      <c r="D30" s="28" t="s">
        <v>139</v>
      </c>
      <c r="E30" s="24" t="s">
        <v>140</v>
      </c>
      <c r="F30" s="25">
        <v>97</v>
      </c>
      <c r="G30" s="25">
        <v>60</v>
      </c>
      <c r="H30" s="25">
        <f t="shared" si="3"/>
        <v>60</v>
      </c>
      <c r="I30" s="22">
        <v>10</v>
      </c>
      <c r="J30" s="53">
        <f t="shared" si="1"/>
        <v>1.61666666666667</v>
      </c>
      <c r="K30" s="54">
        <f t="shared" si="2"/>
        <v>0.161666666666667</v>
      </c>
      <c r="L30" s="55"/>
    </row>
    <row r="31" s="1" customFormat="1" ht="20" customHeight="1" spans="1:12">
      <c r="A31" s="21">
        <v>28</v>
      </c>
      <c r="B31" s="22"/>
      <c r="C31" s="23" t="s">
        <v>141</v>
      </c>
      <c r="D31" s="28" t="s">
        <v>142</v>
      </c>
      <c r="E31" s="24" t="s">
        <v>143</v>
      </c>
      <c r="F31" s="25">
        <v>1051</v>
      </c>
      <c r="G31" s="25">
        <v>133.333333333333</v>
      </c>
      <c r="H31" s="25">
        <f t="shared" si="3"/>
        <v>27</v>
      </c>
      <c r="I31" s="22">
        <v>10</v>
      </c>
      <c r="J31" s="53">
        <f t="shared" si="1"/>
        <v>38.9259259259259</v>
      </c>
      <c r="K31" s="54">
        <f t="shared" si="2"/>
        <v>3.89259259259259</v>
      </c>
      <c r="L31" s="55"/>
    </row>
    <row r="32" s="1" customFormat="1" ht="20" customHeight="1" spans="1:12">
      <c r="A32" s="21">
        <v>29</v>
      </c>
      <c r="B32" s="22"/>
      <c r="C32" s="23" t="s">
        <v>144</v>
      </c>
      <c r="D32" s="24" t="s">
        <v>145</v>
      </c>
      <c r="E32" s="24" t="s">
        <v>146</v>
      </c>
      <c r="F32" s="25">
        <v>96</v>
      </c>
      <c r="G32" s="25">
        <v>133.333333333333</v>
      </c>
      <c r="H32" s="25">
        <f t="shared" si="3"/>
        <v>27</v>
      </c>
      <c r="I32" s="22">
        <v>10</v>
      </c>
      <c r="J32" s="53">
        <f t="shared" si="1"/>
        <v>3.55555555555556</v>
      </c>
      <c r="K32" s="54">
        <f t="shared" si="2"/>
        <v>0.355555555555556</v>
      </c>
      <c r="L32" s="55"/>
    </row>
    <row r="33" s="1" customFormat="1" ht="20" customHeight="1" spans="1:12">
      <c r="A33" s="21">
        <v>30</v>
      </c>
      <c r="B33" s="22"/>
      <c r="C33" s="23" t="s">
        <v>147</v>
      </c>
      <c r="D33" s="24" t="s">
        <v>148</v>
      </c>
      <c r="E33" s="24" t="s">
        <v>149</v>
      </c>
      <c r="F33" s="25"/>
      <c r="G33" s="25">
        <v>60</v>
      </c>
      <c r="H33" s="25">
        <f t="shared" si="3"/>
        <v>60</v>
      </c>
      <c r="I33" s="22">
        <v>10</v>
      </c>
      <c r="J33" s="53">
        <f t="shared" si="1"/>
        <v>0</v>
      </c>
      <c r="K33" s="54">
        <f t="shared" si="2"/>
        <v>0</v>
      </c>
      <c r="L33" s="55"/>
    </row>
    <row r="34" s="1" customFormat="1" ht="20" customHeight="1" spans="1:12">
      <c r="A34" s="21">
        <v>31</v>
      </c>
      <c r="B34" s="22"/>
      <c r="C34" s="23" t="s">
        <v>150</v>
      </c>
      <c r="D34" s="24" t="s">
        <v>151</v>
      </c>
      <c r="E34" s="24" t="s">
        <v>152</v>
      </c>
      <c r="F34" s="25"/>
      <c r="G34" s="25">
        <v>60</v>
      </c>
      <c r="H34" s="25">
        <f t="shared" si="3"/>
        <v>60</v>
      </c>
      <c r="I34" s="22">
        <v>10</v>
      </c>
      <c r="J34" s="53">
        <f t="shared" si="1"/>
        <v>0</v>
      </c>
      <c r="K34" s="54">
        <f t="shared" si="2"/>
        <v>0</v>
      </c>
      <c r="L34" s="55"/>
    </row>
    <row r="35" s="1" customFormat="1" ht="20" customHeight="1" spans="1:12">
      <c r="A35" s="21">
        <v>32</v>
      </c>
      <c r="B35" s="22"/>
      <c r="C35" s="23" t="s">
        <v>153</v>
      </c>
      <c r="D35" s="24" t="s">
        <v>154</v>
      </c>
      <c r="E35" s="24" t="s">
        <v>155</v>
      </c>
      <c r="F35" s="25">
        <v>2124</v>
      </c>
      <c r="G35" s="25"/>
      <c r="H35" s="25"/>
      <c r="I35" s="25"/>
      <c r="J35" s="53"/>
      <c r="K35" s="25"/>
      <c r="L35" s="57"/>
    </row>
    <row r="36" s="1" customFormat="1" ht="20" customHeight="1" spans="1:12">
      <c r="A36" s="21">
        <v>33</v>
      </c>
      <c r="B36" s="22"/>
      <c r="C36" s="23" t="s">
        <v>156</v>
      </c>
      <c r="D36" s="24" t="s">
        <v>157</v>
      </c>
      <c r="E36" s="24" t="s">
        <v>158</v>
      </c>
      <c r="F36" s="25">
        <v>4805</v>
      </c>
      <c r="G36" s="25"/>
      <c r="H36" s="25"/>
      <c r="I36" s="25"/>
      <c r="J36" s="22"/>
      <c r="K36" s="25"/>
      <c r="L36" s="57"/>
    </row>
    <row r="37" s="1" customFormat="1" ht="20" customHeight="1" spans="1:12">
      <c r="A37" s="21">
        <v>34</v>
      </c>
      <c r="B37" s="22"/>
      <c r="C37" s="23" t="s">
        <v>159</v>
      </c>
      <c r="D37" s="24" t="s">
        <v>160</v>
      </c>
      <c r="E37" s="24" t="s">
        <v>161</v>
      </c>
      <c r="F37" s="25">
        <v>3552</v>
      </c>
      <c r="G37" s="25"/>
      <c r="H37" s="25"/>
      <c r="I37" s="25"/>
      <c r="J37" s="22"/>
      <c r="K37" s="25"/>
      <c r="L37" s="57"/>
    </row>
    <row r="38" s="1" customFormat="1" ht="20" customHeight="1" spans="1:12">
      <c r="A38" s="21">
        <v>35</v>
      </c>
      <c r="B38" s="22"/>
      <c r="C38" s="23" t="s">
        <v>162</v>
      </c>
      <c r="D38" s="24" t="s">
        <v>163</v>
      </c>
      <c r="E38" s="24" t="s">
        <v>164</v>
      </c>
      <c r="F38" s="25">
        <v>11</v>
      </c>
      <c r="G38" s="25"/>
      <c r="H38" s="25"/>
      <c r="I38" s="25"/>
      <c r="J38" s="22"/>
      <c r="K38" s="25"/>
      <c r="L38" s="57"/>
    </row>
    <row r="39" s="1" customFormat="1" ht="20" customHeight="1" spans="1:12">
      <c r="A39" s="21">
        <v>36</v>
      </c>
      <c r="B39" s="22"/>
      <c r="C39" s="23" t="s">
        <v>165</v>
      </c>
      <c r="D39" s="24" t="s">
        <v>166</v>
      </c>
      <c r="E39" s="24" t="s">
        <v>167</v>
      </c>
      <c r="F39" s="25">
        <v>11</v>
      </c>
      <c r="G39" s="25"/>
      <c r="H39" s="25"/>
      <c r="I39" s="25"/>
      <c r="J39" s="22"/>
      <c r="K39" s="25"/>
      <c r="L39" s="57"/>
    </row>
    <row r="40" s="1" customFormat="1" ht="20" customHeight="1" spans="1:12">
      <c r="A40" s="21">
        <v>37</v>
      </c>
      <c r="B40" s="22"/>
      <c r="C40" s="23" t="s">
        <v>168</v>
      </c>
      <c r="D40" s="24" t="s">
        <v>169</v>
      </c>
      <c r="E40" s="24" t="s">
        <v>170</v>
      </c>
      <c r="F40" s="25">
        <v>1051</v>
      </c>
      <c r="G40" s="25"/>
      <c r="H40" s="25"/>
      <c r="I40" s="25"/>
      <c r="J40" s="22"/>
      <c r="K40" s="25"/>
      <c r="L40" s="57"/>
    </row>
    <row r="41" s="1" customFormat="1" ht="20" customHeight="1" spans="1:12">
      <c r="A41" s="21">
        <v>38</v>
      </c>
      <c r="B41" s="22"/>
      <c r="C41" s="23" t="s">
        <v>171</v>
      </c>
      <c r="D41" s="24" t="s">
        <v>172</v>
      </c>
      <c r="E41" s="24" t="s">
        <v>173</v>
      </c>
      <c r="F41" s="25">
        <v>1051</v>
      </c>
      <c r="G41" s="25"/>
      <c r="H41" s="25"/>
      <c r="I41" s="25"/>
      <c r="J41" s="22"/>
      <c r="K41" s="25"/>
      <c r="L41" s="57"/>
    </row>
    <row r="42" s="1" customFormat="1" ht="20" customHeight="1" spans="1:12">
      <c r="A42" s="21">
        <v>39</v>
      </c>
      <c r="B42" s="29"/>
      <c r="C42" s="30" t="s">
        <v>1220</v>
      </c>
      <c r="D42" s="24" t="s">
        <v>1221</v>
      </c>
      <c r="E42" s="24" t="s">
        <v>1222</v>
      </c>
      <c r="F42" s="25">
        <v>3680</v>
      </c>
      <c r="G42" s="25"/>
      <c r="H42" s="25"/>
      <c r="I42" s="25"/>
      <c r="J42" s="22"/>
      <c r="K42" s="25"/>
      <c r="L42" s="57"/>
    </row>
    <row r="43" s="1" customFormat="1" ht="30" customHeight="1" spans="1:12">
      <c r="A43" s="31" t="s">
        <v>183</v>
      </c>
      <c r="B43" s="32"/>
      <c r="C43" s="32"/>
      <c r="D43" s="32"/>
      <c r="E43" s="33"/>
      <c r="F43" s="34">
        <f>SUM(F4:F42)</f>
        <v>24816</v>
      </c>
      <c r="G43" s="34"/>
      <c r="H43" s="34"/>
      <c r="I43" s="58"/>
      <c r="J43" s="59"/>
      <c r="K43" s="60">
        <f>SUM(K4:K42)</f>
        <v>25.7522314814815</v>
      </c>
      <c r="L43" s="61"/>
    </row>
    <row r="44" s="1" customFormat="1" ht="10" customHeight="1" spans="1:12">
      <c r="A44" s="35"/>
      <c r="B44" s="36"/>
      <c r="C44" s="37"/>
      <c r="D44" s="38"/>
      <c r="E44" s="38"/>
      <c r="F44" s="39"/>
      <c r="G44" s="39"/>
      <c r="H44" s="39"/>
      <c r="I44" s="39"/>
      <c r="J44" s="39"/>
      <c r="K44" s="39"/>
      <c r="L44" s="39"/>
    </row>
    <row r="45" s="1" customFormat="1" ht="20" customHeight="1" spans="1:12">
      <c r="A45" s="16">
        <v>1</v>
      </c>
      <c r="B45" s="17" t="s">
        <v>184</v>
      </c>
      <c r="C45" s="40" t="s">
        <v>185</v>
      </c>
      <c r="D45" s="19" t="s">
        <v>186</v>
      </c>
      <c r="E45" s="19"/>
      <c r="F45" s="20">
        <v>2543</v>
      </c>
      <c r="G45" s="20">
        <v>292</v>
      </c>
      <c r="H45" s="20">
        <f t="shared" ref="H45:H47" si="4">3600/G45</f>
        <v>12.3287671232877</v>
      </c>
      <c r="I45" s="20">
        <v>15</v>
      </c>
      <c r="J45" s="50">
        <f t="shared" ref="J45:J47" si="5">F45/H45</f>
        <v>206.265555555556</v>
      </c>
      <c r="K45" s="51">
        <f t="shared" ref="K45:K47" si="6">J45/10</f>
        <v>20.6265555555556</v>
      </c>
      <c r="L45" s="62"/>
    </row>
    <row r="46" s="1" customFormat="1" ht="20" customHeight="1" spans="1:12">
      <c r="A46" s="21">
        <v>2</v>
      </c>
      <c r="B46" s="22"/>
      <c r="C46" s="23" t="s">
        <v>187</v>
      </c>
      <c r="D46" s="24" t="s">
        <v>188</v>
      </c>
      <c r="E46" s="24"/>
      <c r="F46" s="25">
        <v>2543</v>
      </c>
      <c r="G46" s="25"/>
      <c r="H46" s="25"/>
      <c r="I46" s="25"/>
      <c r="J46" s="53"/>
      <c r="K46" s="54"/>
      <c r="L46" s="57"/>
    </row>
    <row r="47" s="1" customFormat="1" ht="20" customHeight="1" spans="1:12">
      <c r="A47" s="21">
        <v>3</v>
      </c>
      <c r="B47" s="22"/>
      <c r="C47" s="23" t="s">
        <v>189</v>
      </c>
      <c r="D47" s="24" t="s">
        <v>190</v>
      </c>
      <c r="E47" s="24"/>
      <c r="F47" s="25">
        <v>20</v>
      </c>
      <c r="G47" s="25">
        <v>278</v>
      </c>
      <c r="H47" s="25">
        <f t="shared" si="4"/>
        <v>12.9496402877698</v>
      </c>
      <c r="I47" s="25">
        <v>15</v>
      </c>
      <c r="J47" s="53">
        <f t="shared" si="5"/>
        <v>1.54444444444444</v>
      </c>
      <c r="K47" s="54">
        <f t="shared" si="6"/>
        <v>0.154444444444444</v>
      </c>
      <c r="L47" s="57"/>
    </row>
    <row r="48" ht="30" customHeight="1" spans="1:12">
      <c r="A48" s="31" t="s">
        <v>183</v>
      </c>
      <c r="B48" s="32"/>
      <c r="C48" s="32"/>
      <c r="D48" s="32"/>
      <c r="E48" s="33"/>
      <c r="F48" s="34">
        <f>SUM(F45:F47)</f>
        <v>5106</v>
      </c>
      <c r="G48" s="34"/>
      <c r="H48" s="34"/>
      <c r="I48" s="34"/>
      <c r="J48" s="34"/>
      <c r="K48" s="34">
        <f>SUM(K45:K47)</f>
        <v>20.781</v>
      </c>
      <c r="L48" s="61"/>
    </row>
    <row r="49" ht="10" customHeight="1" spans="1:12">
      <c r="A49" s="41"/>
      <c r="B49" s="42"/>
      <c r="C49" s="43"/>
      <c r="D49" s="36"/>
      <c r="E49" s="36"/>
      <c r="F49" s="42"/>
      <c r="G49" s="42"/>
      <c r="H49" s="42"/>
      <c r="I49" s="42"/>
      <c r="J49" s="42"/>
      <c r="K49" s="42"/>
      <c r="L49" s="42"/>
    </row>
    <row r="50" customHeight="1" spans="1:12">
      <c r="A50" s="44">
        <v>1</v>
      </c>
      <c r="B50" s="45" t="s">
        <v>500</v>
      </c>
      <c r="C50" s="18" t="s">
        <v>199</v>
      </c>
      <c r="D50" s="17" t="s">
        <v>200</v>
      </c>
      <c r="E50" s="17" t="s">
        <v>201</v>
      </c>
      <c r="F50" s="17">
        <v>80</v>
      </c>
      <c r="G50" s="20">
        <v>78</v>
      </c>
      <c r="H50" s="20">
        <f t="shared" ref="H50:H55" si="7">3600/G50</f>
        <v>46.1538461538462</v>
      </c>
      <c r="I50" s="20">
        <v>13</v>
      </c>
      <c r="J50" s="50">
        <f t="shared" ref="J50:J55" si="8">F50/H50</f>
        <v>1.73333333333333</v>
      </c>
      <c r="K50" s="51">
        <f t="shared" ref="K50:K55" si="9">J50/10</f>
        <v>0.173333333333333</v>
      </c>
      <c r="L50" s="63"/>
    </row>
    <row r="51" customHeight="1" spans="1:12">
      <c r="A51" s="46">
        <v>2</v>
      </c>
      <c r="B51" s="47"/>
      <c r="C51" s="26" t="s">
        <v>202</v>
      </c>
      <c r="D51" s="22" t="s">
        <v>203</v>
      </c>
      <c r="E51" s="22" t="s">
        <v>204</v>
      </c>
      <c r="F51" s="22">
        <v>150</v>
      </c>
      <c r="G51" s="25">
        <v>78</v>
      </c>
      <c r="H51" s="25">
        <f t="shared" si="7"/>
        <v>46.1538461538462</v>
      </c>
      <c r="I51" s="25">
        <v>13</v>
      </c>
      <c r="J51" s="53">
        <f t="shared" si="8"/>
        <v>3.25</v>
      </c>
      <c r="K51" s="54">
        <f t="shared" si="9"/>
        <v>0.325</v>
      </c>
      <c r="L51" s="64"/>
    </row>
    <row r="52" customHeight="1" spans="1:12">
      <c r="A52" s="46">
        <v>3</v>
      </c>
      <c r="B52" s="47"/>
      <c r="C52" s="26" t="s">
        <v>205</v>
      </c>
      <c r="D52" s="22" t="s">
        <v>206</v>
      </c>
      <c r="E52" s="22" t="s">
        <v>207</v>
      </c>
      <c r="F52" s="22">
        <v>550</v>
      </c>
      <c r="G52" s="25">
        <v>78</v>
      </c>
      <c r="H52" s="25">
        <f t="shared" si="7"/>
        <v>46.1538461538462</v>
      </c>
      <c r="I52" s="25">
        <v>13</v>
      </c>
      <c r="J52" s="53">
        <f t="shared" si="8"/>
        <v>11.9166666666667</v>
      </c>
      <c r="K52" s="54">
        <f t="shared" si="9"/>
        <v>1.19166666666667</v>
      </c>
      <c r="L52" s="64"/>
    </row>
    <row r="53" customHeight="1" spans="1:12">
      <c r="A53" s="46">
        <v>4</v>
      </c>
      <c r="B53" s="47"/>
      <c r="C53" s="26" t="s">
        <v>208</v>
      </c>
      <c r="D53" s="22" t="s">
        <v>209</v>
      </c>
      <c r="E53" s="22" t="s">
        <v>210</v>
      </c>
      <c r="F53" s="22">
        <v>70</v>
      </c>
      <c r="G53" s="25">
        <v>78</v>
      </c>
      <c r="H53" s="25">
        <f t="shared" si="7"/>
        <v>46.1538461538462</v>
      </c>
      <c r="I53" s="25">
        <v>13</v>
      </c>
      <c r="J53" s="53">
        <f t="shared" si="8"/>
        <v>1.51666666666667</v>
      </c>
      <c r="K53" s="54">
        <f t="shared" si="9"/>
        <v>0.151666666666667</v>
      </c>
      <c r="L53" s="64"/>
    </row>
    <row r="54" customHeight="1" spans="1:12">
      <c r="A54" s="46">
        <v>5</v>
      </c>
      <c r="B54" s="47"/>
      <c r="C54" s="26" t="s">
        <v>211</v>
      </c>
      <c r="D54" s="22" t="s">
        <v>212</v>
      </c>
      <c r="E54" s="22" t="s">
        <v>213</v>
      </c>
      <c r="F54" s="22">
        <v>10</v>
      </c>
      <c r="G54" s="25">
        <v>78</v>
      </c>
      <c r="H54" s="25">
        <f t="shared" si="7"/>
        <v>46.1538461538462</v>
      </c>
      <c r="I54" s="25">
        <v>13</v>
      </c>
      <c r="J54" s="53">
        <f t="shared" si="8"/>
        <v>0.216666666666667</v>
      </c>
      <c r="K54" s="54">
        <f t="shared" si="9"/>
        <v>0.0216666666666667</v>
      </c>
      <c r="L54" s="64"/>
    </row>
    <row r="55" customHeight="1" spans="1:12">
      <c r="A55" s="46">
        <v>6</v>
      </c>
      <c r="B55" s="47"/>
      <c r="C55" s="26" t="s">
        <v>214</v>
      </c>
      <c r="D55" s="22" t="s">
        <v>215</v>
      </c>
      <c r="E55" s="22" t="s">
        <v>216</v>
      </c>
      <c r="F55" s="22">
        <v>10</v>
      </c>
      <c r="G55" s="25">
        <v>78</v>
      </c>
      <c r="H55" s="25">
        <f t="shared" si="7"/>
        <v>46.1538461538462</v>
      </c>
      <c r="I55" s="25">
        <v>13</v>
      </c>
      <c r="J55" s="53">
        <f t="shared" si="8"/>
        <v>0.216666666666667</v>
      </c>
      <c r="K55" s="54">
        <f t="shared" si="9"/>
        <v>0.0216666666666667</v>
      </c>
      <c r="L55" s="64"/>
    </row>
    <row r="56" customHeight="1" spans="1:12">
      <c r="A56" s="46">
        <v>7</v>
      </c>
      <c r="B56" s="47"/>
      <c r="C56" s="26" t="s">
        <v>217</v>
      </c>
      <c r="D56" s="22" t="s">
        <v>218</v>
      </c>
      <c r="E56" s="22" t="s">
        <v>219</v>
      </c>
      <c r="F56" s="22">
        <v>850</v>
      </c>
      <c r="G56" s="22">
        <v>90</v>
      </c>
      <c r="H56" s="25">
        <f t="shared" ref="H56:H94" si="10">3600/G56</f>
        <v>40</v>
      </c>
      <c r="I56" s="22">
        <v>12</v>
      </c>
      <c r="J56" s="53">
        <f t="shared" ref="J56:J94" si="11">F56/H56</f>
        <v>21.25</v>
      </c>
      <c r="K56" s="54">
        <f t="shared" ref="K56:K94" si="12">J56/10</f>
        <v>2.125</v>
      </c>
      <c r="L56" s="64"/>
    </row>
    <row r="57" customHeight="1" spans="1:12">
      <c r="A57" s="46">
        <v>8</v>
      </c>
      <c r="B57" s="47"/>
      <c r="C57" s="26" t="s">
        <v>220</v>
      </c>
      <c r="D57" s="22" t="s">
        <v>221</v>
      </c>
      <c r="E57" s="22" t="s">
        <v>222</v>
      </c>
      <c r="F57" s="22">
        <v>450</v>
      </c>
      <c r="G57" s="22">
        <v>108</v>
      </c>
      <c r="H57" s="25">
        <f t="shared" si="10"/>
        <v>33.3333333333333</v>
      </c>
      <c r="I57" s="22">
        <v>11</v>
      </c>
      <c r="J57" s="53">
        <f t="shared" si="11"/>
        <v>13.5</v>
      </c>
      <c r="K57" s="54">
        <f t="shared" si="12"/>
        <v>1.35</v>
      </c>
      <c r="L57" s="64"/>
    </row>
    <row r="58" customHeight="1" spans="1:12">
      <c r="A58" s="46">
        <v>9</v>
      </c>
      <c r="B58" s="47"/>
      <c r="C58" s="26" t="s">
        <v>223</v>
      </c>
      <c r="D58" s="22" t="s">
        <v>224</v>
      </c>
      <c r="E58" s="22" t="s">
        <v>225</v>
      </c>
      <c r="F58" s="22">
        <v>400</v>
      </c>
      <c r="G58" s="22">
        <v>108</v>
      </c>
      <c r="H58" s="25">
        <f t="shared" si="10"/>
        <v>33.3333333333333</v>
      </c>
      <c r="I58" s="22">
        <v>11</v>
      </c>
      <c r="J58" s="53">
        <f t="shared" si="11"/>
        <v>12</v>
      </c>
      <c r="K58" s="54">
        <f t="shared" si="12"/>
        <v>1.2</v>
      </c>
      <c r="L58" s="64"/>
    </row>
    <row r="59" customHeight="1" spans="1:12">
      <c r="A59" s="46">
        <v>10</v>
      </c>
      <c r="B59" s="47"/>
      <c r="C59" s="26" t="s">
        <v>226</v>
      </c>
      <c r="D59" s="22" t="s">
        <v>227</v>
      </c>
      <c r="E59" s="22" t="s">
        <v>228</v>
      </c>
      <c r="F59" s="22"/>
      <c r="G59" s="22">
        <v>108</v>
      </c>
      <c r="H59" s="25">
        <f t="shared" si="10"/>
        <v>33.3333333333333</v>
      </c>
      <c r="I59" s="22">
        <v>11</v>
      </c>
      <c r="J59" s="53">
        <f t="shared" si="11"/>
        <v>0</v>
      </c>
      <c r="K59" s="54">
        <f t="shared" si="12"/>
        <v>0</v>
      </c>
      <c r="L59" s="64"/>
    </row>
    <row r="60" customHeight="1" spans="1:12">
      <c r="A60" s="46">
        <v>11</v>
      </c>
      <c r="B60" s="47"/>
      <c r="C60" s="26" t="s">
        <v>229</v>
      </c>
      <c r="D60" s="22" t="s">
        <v>230</v>
      </c>
      <c r="E60" s="22" t="s">
        <v>231</v>
      </c>
      <c r="F60" s="22">
        <v>60</v>
      </c>
      <c r="G60" s="22">
        <v>60</v>
      </c>
      <c r="H60" s="25">
        <f t="shared" si="10"/>
        <v>60</v>
      </c>
      <c r="I60" s="22">
        <v>10</v>
      </c>
      <c r="J60" s="53">
        <f t="shared" si="11"/>
        <v>1</v>
      </c>
      <c r="K60" s="54">
        <f t="shared" si="12"/>
        <v>0.1</v>
      </c>
      <c r="L60" s="64"/>
    </row>
    <row r="61" customHeight="1" spans="1:12">
      <c r="A61" s="46">
        <v>12</v>
      </c>
      <c r="B61" s="47"/>
      <c r="C61" s="26" t="s">
        <v>232</v>
      </c>
      <c r="D61" s="22" t="s">
        <v>233</v>
      </c>
      <c r="E61" s="22" t="s">
        <v>234</v>
      </c>
      <c r="F61" s="22">
        <v>40</v>
      </c>
      <c r="G61" s="22">
        <v>60</v>
      </c>
      <c r="H61" s="25">
        <f t="shared" si="10"/>
        <v>60</v>
      </c>
      <c r="I61" s="22">
        <v>10</v>
      </c>
      <c r="J61" s="53">
        <f t="shared" si="11"/>
        <v>0.666666666666667</v>
      </c>
      <c r="K61" s="54">
        <f t="shared" si="12"/>
        <v>0.0666666666666667</v>
      </c>
      <c r="L61" s="64"/>
    </row>
    <row r="62" customHeight="1" spans="1:12">
      <c r="A62" s="46">
        <v>13</v>
      </c>
      <c r="B62" s="47"/>
      <c r="C62" s="26" t="s">
        <v>235</v>
      </c>
      <c r="D62" s="22" t="s">
        <v>236</v>
      </c>
      <c r="E62" s="22" t="s">
        <v>237</v>
      </c>
      <c r="F62" s="22"/>
      <c r="G62" s="22">
        <v>223</v>
      </c>
      <c r="H62" s="25">
        <f t="shared" si="10"/>
        <v>16.1434977578475</v>
      </c>
      <c r="I62" s="22">
        <v>11</v>
      </c>
      <c r="J62" s="53">
        <f t="shared" si="11"/>
        <v>0</v>
      </c>
      <c r="K62" s="54">
        <f t="shared" si="12"/>
        <v>0</v>
      </c>
      <c r="L62" s="64"/>
    </row>
    <row r="63" customHeight="1" spans="1:12">
      <c r="A63" s="46">
        <v>14</v>
      </c>
      <c r="B63" s="47"/>
      <c r="C63" s="26" t="s">
        <v>235</v>
      </c>
      <c r="D63" s="22" t="s">
        <v>238</v>
      </c>
      <c r="E63" s="22" t="s">
        <v>239</v>
      </c>
      <c r="F63" s="22">
        <v>120</v>
      </c>
      <c r="G63" s="22">
        <v>223</v>
      </c>
      <c r="H63" s="25">
        <f t="shared" si="10"/>
        <v>16.1434977578475</v>
      </c>
      <c r="I63" s="22">
        <v>11</v>
      </c>
      <c r="J63" s="53">
        <f t="shared" si="11"/>
        <v>7.43333333333333</v>
      </c>
      <c r="K63" s="54">
        <f t="shared" si="12"/>
        <v>0.743333333333333</v>
      </c>
      <c r="L63" s="64"/>
    </row>
    <row r="64" customHeight="1" spans="1:12">
      <c r="A64" s="46">
        <v>15</v>
      </c>
      <c r="B64" s="47"/>
      <c r="C64" s="26" t="s">
        <v>241</v>
      </c>
      <c r="D64" s="22" t="s">
        <v>242</v>
      </c>
      <c r="E64" s="24" t="s">
        <v>243</v>
      </c>
      <c r="F64" s="22"/>
      <c r="G64" s="22"/>
      <c r="H64" s="25"/>
      <c r="I64" s="22"/>
      <c r="J64" s="53"/>
      <c r="K64" s="54"/>
      <c r="L64" s="64"/>
    </row>
    <row r="65" customHeight="1" spans="1:12">
      <c r="A65" s="46">
        <v>16</v>
      </c>
      <c r="B65" s="47"/>
      <c r="C65" s="26" t="s">
        <v>244</v>
      </c>
      <c r="D65" s="22" t="s">
        <v>245</v>
      </c>
      <c r="E65" s="24" t="s">
        <v>246</v>
      </c>
      <c r="F65" s="22"/>
      <c r="G65" s="22"/>
      <c r="H65" s="25"/>
      <c r="I65" s="22"/>
      <c r="J65" s="53"/>
      <c r="K65" s="54"/>
      <c r="L65" s="64"/>
    </row>
    <row r="66" customHeight="1" spans="1:12">
      <c r="A66" s="46">
        <v>17</v>
      </c>
      <c r="B66" s="47"/>
      <c r="C66" s="26" t="s">
        <v>235</v>
      </c>
      <c r="D66" s="22" t="s">
        <v>248</v>
      </c>
      <c r="E66" s="22" t="s">
        <v>249</v>
      </c>
      <c r="F66" s="22"/>
      <c r="G66" s="22">
        <v>223</v>
      </c>
      <c r="H66" s="25">
        <f t="shared" si="10"/>
        <v>16.1434977578475</v>
      </c>
      <c r="I66" s="22">
        <v>11</v>
      </c>
      <c r="J66" s="53">
        <f t="shared" si="11"/>
        <v>0</v>
      </c>
      <c r="K66" s="54">
        <f t="shared" si="12"/>
        <v>0</v>
      </c>
      <c r="L66" s="64"/>
    </row>
    <row r="67" customHeight="1" spans="1:12">
      <c r="A67" s="46">
        <v>18</v>
      </c>
      <c r="B67" s="47"/>
      <c r="C67" s="26" t="s">
        <v>235</v>
      </c>
      <c r="D67" s="22" t="s">
        <v>251</v>
      </c>
      <c r="E67" s="22" t="s">
        <v>252</v>
      </c>
      <c r="F67" s="22">
        <v>20</v>
      </c>
      <c r="G67" s="22">
        <v>223</v>
      </c>
      <c r="H67" s="25">
        <f t="shared" si="10"/>
        <v>16.1434977578475</v>
      </c>
      <c r="I67" s="22">
        <v>11</v>
      </c>
      <c r="J67" s="53">
        <f t="shared" si="11"/>
        <v>1.23888888888889</v>
      </c>
      <c r="K67" s="54">
        <f t="shared" si="12"/>
        <v>0.123888888888889</v>
      </c>
      <c r="L67" s="64"/>
    </row>
    <row r="68" customHeight="1" spans="1:12">
      <c r="A68" s="46">
        <v>19</v>
      </c>
      <c r="B68" s="47"/>
      <c r="C68" s="26" t="s">
        <v>235</v>
      </c>
      <c r="D68" s="22" t="s">
        <v>254</v>
      </c>
      <c r="E68" s="22" t="s">
        <v>255</v>
      </c>
      <c r="F68" s="22"/>
      <c r="G68" s="22">
        <v>223</v>
      </c>
      <c r="H68" s="25">
        <f t="shared" si="10"/>
        <v>16.1434977578475</v>
      </c>
      <c r="I68" s="22">
        <v>11</v>
      </c>
      <c r="J68" s="53">
        <f t="shared" si="11"/>
        <v>0</v>
      </c>
      <c r="K68" s="54">
        <f t="shared" si="12"/>
        <v>0</v>
      </c>
      <c r="L68" s="64"/>
    </row>
    <row r="69" customHeight="1" spans="1:12">
      <c r="A69" s="46">
        <v>20</v>
      </c>
      <c r="B69" s="47"/>
      <c r="C69" s="26" t="s">
        <v>235</v>
      </c>
      <c r="D69" s="22" t="s">
        <v>257</v>
      </c>
      <c r="E69" s="22" t="s">
        <v>258</v>
      </c>
      <c r="F69" s="22">
        <v>8</v>
      </c>
      <c r="G69" s="22">
        <v>223</v>
      </c>
      <c r="H69" s="25">
        <f t="shared" si="10"/>
        <v>16.1434977578475</v>
      </c>
      <c r="I69" s="22">
        <v>11</v>
      </c>
      <c r="J69" s="53">
        <f t="shared" si="11"/>
        <v>0.495555555555556</v>
      </c>
      <c r="K69" s="54">
        <f t="shared" si="12"/>
        <v>0.0495555555555556</v>
      </c>
      <c r="L69" s="64"/>
    </row>
    <row r="70" customHeight="1" spans="1:12">
      <c r="A70" s="46">
        <v>21</v>
      </c>
      <c r="B70" s="47"/>
      <c r="C70" s="26" t="s">
        <v>259</v>
      </c>
      <c r="D70" s="22" t="s">
        <v>260</v>
      </c>
      <c r="E70" s="24" t="s">
        <v>261</v>
      </c>
      <c r="F70" s="22"/>
      <c r="G70" s="22"/>
      <c r="H70" s="25"/>
      <c r="I70" s="22"/>
      <c r="J70" s="53"/>
      <c r="K70" s="54"/>
      <c r="L70" s="64"/>
    </row>
    <row r="71" customHeight="1" spans="1:12">
      <c r="A71" s="46">
        <v>22</v>
      </c>
      <c r="B71" s="47"/>
      <c r="C71" s="26" t="s">
        <v>259</v>
      </c>
      <c r="D71" s="22" t="s">
        <v>262</v>
      </c>
      <c r="E71" s="24" t="s">
        <v>263</v>
      </c>
      <c r="F71" s="22"/>
      <c r="G71" s="22"/>
      <c r="H71" s="25"/>
      <c r="I71" s="22"/>
      <c r="J71" s="53"/>
      <c r="K71" s="54"/>
      <c r="L71" s="64"/>
    </row>
    <row r="72" customHeight="1" spans="1:12">
      <c r="A72" s="46">
        <v>23</v>
      </c>
      <c r="B72" s="47"/>
      <c r="C72" s="26" t="s">
        <v>264</v>
      </c>
      <c r="D72" s="22" t="s">
        <v>265</v>
      </c>
      <c r="E72" s="24" t="s">
        <v>266</v>
      </c>
      <c r="F72" s="22"/>
      <c r="G72" s="22"/>
      <c r="H72" s="25"/>
      <c r="I72" s="22"/>
      <c r="J72" s="53"/>
      <c r="K72" s="54"/>
      <c r="L72" s="64"/>
    </row>
    <row r="73" customHeight="1" spans="1:12">
      <c r="A73" s="46">
        <v>24</v>
      </c>
      <c r="B73" s="47"/>
      <c r="C73" s="26" t="s">
        <v>264</v>
      </c>
      <c r="D73" s="22" t="s">
        <v>267</v>
      </c>
      <c r="E73" s="24" t="s">
        <v>268</v>
      </c>
      <c r="F73" s="22"/>
      <c r="G73" s="22"/>
      <c r="H73" s="25"/>
      <c r="I73" s="22"/>
      <c r="J73" s="53"/>
      <c r="K73" s="54"/>
      <c r="L73" s="64"/>
    </row>
    <row r="74" customHeight="1" spans="1:15">
      <c r="A74" s="46">
        <v>25</v>
      </c>
      <c r="B74" s="47"/>
      <c r="C74" s="26" t="s">
        <v>360</v>
      </c>
      <c r="D74" s="22" t="s">
        <v>270</v>
      </c>
      <c r="E74" s="22" t="s">
        <v>271</v>
      </c>
      <c r="F74" s="22">
        <v>20</v>
      </c>
      <c r="G74" s="65">
        <v>124.2</v>
      </c>
      <c r="H74" s="25">
        <f t="shared" si="10"/>
        <v>28.9855072463768</v>
      </c>
      <c r="I74" s="22">
        <v>13</v>
      </c>
      <c r="J74" s="53">
        <f t="shared" si="11"/>
        <v>0.69</v>
      </c>
      <c r="K74" s="54">
        <f t="shared" si="12"/>
        <v>0.069</v>
      </c>
      <c r="L74" s="64"/>
      <c r="N74" s="76"/>
      <c r="O74" s="76"/>
    </row>
    <row r="75" customHeight="1" spans="1:15">
      <c r="A75" s="46">
        <v>26</v>
      </c>
      <c r="B75" s="47"/>
      <c r="C75" s="26" t="s">
        <v>360</v>
      </c>
      <c r="D75" s="22" t="s">
        <v>273</v>
      </c>
      <c r="E75" s="22" t="s">
        <v>274</v>
      </c>
      <c r="F75" s="22"/>
      <c r="G75" s="65">
        <v>124.2</v>
      </c>
      <c r="H75" s="25">
        <f t="shared" si="10"/>
        <v>28.9855072463768</v>
      </c>
      <c r="I75" s="22">
        <v>13</v>
      </c>
      <c r="J75" s="53">
        <f t="shared" si="11"/>
        <v>0</v>
      </c>
      <c r="K75" s="54">
        <f t="shared" si="12"/>
        <v>0</v>
      </c>
      <c r="L75" s="64"/>
      <c r="N75" s="76"/>
      <c r="O75" s="76"/>
    </row>
    <row r="76" customHeight="1" spans="1:15">
      <c r="A76" s="46">
        <v>27</v>
      </c>
      <c r="B76" s="47"/>
      <c r="C76" s="26" t="s">
        <v>360</v>
      </c>
      <c r="D76" s="22" t="s">
        <v>276</v>
      </c>
      <c r="E76" s="22" t="s">
        <v>277</v>
      </c>
      <c r="F76" s="22"/>
      <c r="G76" s="65">
        <v>124.2</v>
      </c>
      <c r="H76" s="25">
        <f t="shared" si="10"/>
        <v>28.9855072463768</v>
      </c>
      <c r="I76" s="22">
        <v>13</v>
      </c>
      <c r="J76" s="53">
        <f t="shared" si="11"/>
        <v>0</v>
      </c>
      <c r="K76" s="54">
        <f t="shared" si="12"/>
        <v>0</v>
      </c>
      <c r="L76" s="64"/>
      <c r="N76" s="76"/>
      <c r="O76" s="76"/>
    </row>
    <row r="77" customHeight="1" spans="1:15">
      <c r="A77" s="46">
        <v>28</v>
      </c>
      <c r="B77" s="47"/>
      <c r="C77" s="26" t="s">
        <v>360</v>
      </c>
      <c r="D77" s="22" t="s">
        <v>279</v>
      </c>
      <c r="E77" s="22" t="s">
        <v>280</v>
      </c>
      <c r="F77" s="22"/>
      <c r="G77" s="65">
        <v>124.2</v>
      </c>
      <c r="H77" s="25">
        <f t="shared" si="10"/>
        <v>28.9855072463768</v>
      </c>
      <c r="I77" s="22">
        <v>13</v>
      </c>
      <c r="J77" s="53">
        <f t="shared" si="11"/>
        <v>0</v>
      </c>
      <c r="K77" s="54">
        <f t="shared" si="12"/>
        <v>0</v>
      </c>
      <c r="L77" s="64"/>
      <c r="N77" s="76"/>
      <c r="O77" s="76"/>
    </row>
    <row r="78" customHeight="1" spans="1:15">
      <c r="A78" s="46">
        <v>29</v>
      </c>
      <c r="B78" s="47"/>
      <c r="C78" s="26" t="s">
        <v>360</v>
      </c>
      <c r="D78" s="22" t="s">
        <v>282</v>
      </c>
      <c r="E78" s="22" t="s">
        <v>283</v>
      </c>
      <c r="F78" s="22">
        <v>20</v>
      </c>
      <c r="G78" s="65">
        <v>238.5</v>
      </c>
      <c r="H78" s="25">
        <f t="shared" si="10"/>
        <v>15.0943396226415</v>
      </c>
      <c r="I78" s="22">
        <v>13</v>
      </c>
      <c r="J78" s="53">
        <f t="shared" si="11"/>
        <v>1.325</v>
      </c>
      <c r="K78" s="54">
        <f t="shared" si="12"/>
        <v>0.1325</v>
      </c>
      <c r="L78" s="64"/>
      <c r="N78" s="76"/>
      <c r="O78" s="76"/>
    </row>
    <row r="79" customHeight="1" spans="1:15">
      <c r="A79" s="46">
        <v>30</v>
      </c>
      <c r="B79" s="47"/>
      <c r="C79" s="26" t="s">
        <v>360</v>
      </c>
      <c r="D79" s="22" t="s">
        <v>285</v>
      </c>
      <c r="E79" s="22" t="s">
        <v>286</v>
      </c>
      <c r="F79" s="22"/>
      <c r="G79" s="65">
        <v>238.5</v>
      </c>
      <c r="H79" s="25">
        <f t="shared" si="10"/>
        <v>15.0943396226415</v>
      </c>
      <c r="I79" s="22">
        <v>13</v>
      </c>
      <c r="J79" s="53">
        <f t="shared" si="11"/>
        <v>0</v>
      </c>
      <c r="K79" s="54">
        <f t="shared" si="12"/>
        <v>0</v>
      </c>
      <c r="L79" s="64"/>
      <c r="N79" s="76"/>
      <c r="O79" s="76"/>
    </row>
    <row r="80" customHeight="1" spans="1:15">
      <c r="A80" s="46">
        <v>31</v>
      </c>
      <c r="B80" s="47"/>
      <c r="C80" s="26" t="s">
        <v>360</v>
      </c>
      <c r="D80" s="22" t="s">
        <v>288</v>
      </c>
      <c r="E80" s="22" t="s">
        <v>289</v>
      </c>
      <c r="F80" s="22"/>
      <c r="G80" s="65">
        <v>238.5</v>
      </c>
      <c r="H80" s="25">
        <f t="shared" si="10"/>
        <v>15.0943396226415</v>
      </c>
      <c r="I80" s="22">
        <v>13</v>
      </c>
      <c r="J80" s="53">
        <f t="shared" si="11"/>
        <v>0</v>
      </c>
      <c r="K80" s="54">
        <f t="shared" si="12"/>
        <v>0</v>
      </c>
      <c r="L80" s="64"/>
      <c r="N80" s="76"/>
      <c r="O80" s="76"/>
    </row>
    <row r="81" customHeight="1" spans="1:15">
      <c r="A81" s="46">
        <v>32</v>
      </c>
      <c r="B81" s="47"/>
      <c r="C81" s="26" t="s">
        <v>360</v>
      </c>
      <c r="D81" s="22" t="s">
        <v>291</v>
      </c>
      <c r="E81" s="22" t="s">
        <v>292</v>
      </c>
      <c r="F81" s="22"/>
      <c r="G81" s="65">
        <v>124.2</v>
      </c>
      <c r="H81" s="25">
        <f t="shared" si="10"/>
        <v>28.9855072463768</v>
      </c>
      <c r="I81" s="22">
        <v>13</v>
      </c>
      <c r="J81" s="53">
        <f t="shared" si="11"/>
        <v>0</v>
      </c>
      <c r="K81" s="54">
        <f t="shared" si="12"/>
        <v>0</v>
      </c>
      <c r="L81" s="64"/>
      <c r="N81" s="76"/>
      <c r="O81" s="76"/>
    </row>
    <row r="82" customHeight="1" spans="1:15">
      <c r="A82" s="46">
        <v>33</v>
      </c>
      <c r="B82" s="47"/>
      <c r="C82" s="26" t="s">
        <v>360</v>
      </c>
      <c r="D82" s="22" t="s">
        <v>294</v>
      </c>
      <c r="E82" s="22" t="s">
        <v>295</v>
      </c>
      <c r="F82" s="22"/>
      <c r="G82" s="65">
        <v>124.2</v>
      </c>
      <c r="H82" s="25">
        <f t="shared" si="10"/>
        <v>28.9855072463768</v>
      </c>
      <c r="I82" s="22">
        <v>13</v>
      </c>
      <c r="J82" s="53">
        <f t="shared" si="11"/>
        <v>0</v>
      </c>
      <c r="K82" s="54">
        <f t="shared" si="12"/>
        <v>0</v>
      </c>
      <c r="L82" s="64"/>
      <c r="N82" s="76"/>
      <c r="O82" s="76"/>
    </row>
    <row r="83" customHeight="1" spans="1:15">
      <c r="A83" s="46">
        <v>34</v>
      </c>
      <c r="B83" s="47"/>
      <c r="C83" s="26" t="s">
        <v>360</v>
      </c>
      <c r="D83" s="22" t="s">
        <v>297</v>
      </c>
      <c r="E83" s="22" t="s">
        <v>298</v>
      </c>
      <c r="F83" s="22"/>
      <c r="G83" s="65">
        <v>124.2</v>
      </c>
      <c r="H83" s="25">
        <f t="shared" si="10"/>
        <v>28.9855072463768</v>
      </c>
      <c r="I83" s="22">
        <v>13</v>
      </c>
      <c r="J83" s="53">
        <f t="shared" si="11"/>
        <v>0</v>
      </c>
      <c r="K83" s="54">
        <f t="shared" si="12"/>
        <v>0</v>
      </c>
      <c r="L83" s="64"/>
      <c r="N83" s="76"/>
      <c r="O83" s="76"/>
    </row>
    <row r="84" customHeight="1" spans="1:15">
      <c r="A84" s="46">
        <v>35</v>
      </c>
      <c r="B84" s="47"/>
      <c r="C84" s="26" t="s">
        <v>360</v>
      </c>
      <c r="D84" s="22" t="s">
        <v>300</v>
      </c>
      <c r="E84" s="22" t="s">
        <v>301</v>
      </c>
      <c r="F84" s="22">
        <v>20</v>
      </c>
      <c r="G84" s="65">
        <v>124.2</v>
      </c>
      <c r="H84" s="25">
        <f t="shared" si="10"/>
        <v>28.9855072463768</v>
      </c>
      <c r="I84" s="22">
        <v>13</v>
      </c>
      <c r="J84" s="53">
        <f t="shared" si="11"/>
        <v>0.69</v>
      </c>
      <c r="K84" s="54">
        <f t="shared" si="12"/>
        <v>0.069</v>
      </c>
      <c r="L84" s="64"/>
      <c r="N84" s="76"/>
      <c r="O84" s="76"/>
    </row>
    <row r="85" customHeight="1" spans="1:15">
      <c r="A85" s="46">
        <v>36</v>
      </c>
      <c r="B85" s="47"/>
      <c r="C85" s="26" t="s">
        <v>235</v>
      </c>
      <c r="D85" s="22" t="s">
        <v>303</v>
      </c>
      <c r="E85" s="22" t="s">
        <v>304</v>
      </c>
      <c r="F85" s="22">
        <v>15</v>
      </c>
      <c r="G85" s="65">
        <v>200.7</v>
      </c>
      <c r="H85" s="25">
        <f t="shared" si="10"/>
        <v>17.9372197309417</v>
      </c>
      <c r="I85" s="22">
        <v>11</v>
      </c>
      <c r="J85" s="53">
        <f t="shared" si="11"/>
        <v>0.83625</v>
      </c>
      <c r="K85" s="54">
        <f t="shared" si="12"/>
        <v>0.083625</v>
      </c>
      <c r="L85" s="64"/>
      <c r="N85" s="76"/>
      <c r="O85" s="76"/>
    </row>
    <row r="86" customHeight="1" spans="1:15">
      <c r="A86" s="46">
        <v>37</v>
      </c>
      <c r="B86" s="47"/>
      <c r="C86" s="26" t="s">
        <v>241</v>
      </c>
      <c r="D86" s="22" t="s">
        <v>305</v>
      </c>
      <c r="E86" s="24" t="s">
        <v>306</v>
      </c>
      <c r="F86" s="22"/>
      <c r="G86" s="65">
        <v>0</v>
      </c>
      <c r="H86" s="25"/>
      <c r="I86" s="22"/>
      <c r="J86" s="53"/>
      <c r="K86" s="54"/>
      <c r="L86" s="64"/>
      <c r="N86" s="76"/>
      <c r="O86" s="76"/>
    </row>
    <row r="87" customHeight="1" spans="1:15">
      <c r="A87" s="46">
        <v>38</v>
      </c>
      <c r="B87" s="47"/>
      <c r="C87" s="26" t="s">
        <v>235</v>
      </c>
      <c r="D87" s="22" t="s">
        <v>308</v>
      </c>
      <c r="E87" s="22" t="s">
        <v>309</v>
      </c>
      <c r="F87" s="22">
        <v>160</v>
      </c>
      <c r="G87" s="65">
        <v>200.7</v>
      </c>
      <c r="H87" s="25">
        <f t="shared" si="10"/>
        <v>17.9372197309417</v>
      </c>
      <c r="I87" s="22">
        <v>11</v>
      </c>
      <c r="J87" s="53">
        <f t="shared" si="11"/>
        <v>8.92</v>
      </c>
      <c r="K87" s="54">
        <f t="shared" si="12"/>
        <v>0.892</v>
      </c>
      <c r="L87" s="64"/>
      <c r="N87" s="76"/>
      <c r="O87" s="76"/>
    </row>
    <row r="88" customHeight="1" spans="1:15">
      <c r="A88" s="46">
        <v>39</v>
      </c>
      <c r="B88" s="47"/>
      <c r="C88" s="26" t="s">
        <v>360</v>
      </c>
      <c r="D88" s="22" t="s">
        <v>311</v>
      </c>
      <c r="E88" s="22" t="s">
        <v>312</v>
      </c>
      <c r="F88" s="22">
        <v>180</v>
      </c>
      <c r="G88" s="65">
        <v>238.5</v>
      </c>
      <c r="H88" s="25">
        <f t="shared" si="10"/>
        <v>15.0943396226415</v>
      </c>
      <c r="I88" s="22">
        <v>13</v>
      </c>
      <c r="J88" s="53">
        <f t="shared" si="11"/>
        <v>11.925</v>
      </c>
      <c r="K88" s="54">
        <f t="shared" si="12"/>
        <v>1.1925</v>
      </c>
      <c r="L88" s="64"/>
      <c r="N88" s="76"/>
      <c r="O88" s="76"/>
    </row>
    <row r="89" customHeight="1" spans="1:15">
      <c r="A89" s="46">
        <v>40</v>
      </c>
      <c r="B89" s="47"/>
      <c r="C89" s="26" t="s">
        <v>360</v>
      </c>
      <c r="D89" s="22" t="s">
        <v>314</v>
      </c>
      <c r="E89" s="22" t="s">
        <v>315</v>
      </c>
      <c r="F89" s="22">
        <v>80</v>
      </c>
      <c r="G89" s="65">
        <v>238.5</v>
      </c>
      <c r="H89" s="25">
        <f t="shared" si="10"/>
        <v>15.0943396226415</v>
      </c>
      <c r="I89" s="22">
        <v>13</v>
      </c>
      <c r="J89" s="53">
        <f t="shared" si="11"/>
        <v>5.3</v>
      </c>
      <c r="K89" s="54">
        <f t="shared" si="12"/>
        <v>0.53</v>
      </c>
      <c r="L89" s="64"/>
      <c r="N89" s="76"/>
      <c r="O89" s="76"/>
    </row>
    <row r="90" customHeight="1" spans="1:15">
      <c r="A90" s="46">
        <v>41</v>
      </c>
      <c r="B90" s="47"/>
      <c r="C90" s="26" t="s">
        <v>235</v>
      </c>
      <c r="D90" s="22" t="s">
        <v>317</v>
      </c>
      <c r="E90" s="22" t="s">
        <v>318</v>
      </c>
      <c r="F90" s="22">
        <v>80</v>
      </c>
      <c r="G90" s="65">
        <v>200.7</v>
      </c>
      <c r="H90" s="25">
        <f t="shared" si="10"/>
        <v>17.9372197309417</v>
      </c>
      <c r="I90" s="22">
        <v>11</v>
      </c>
      <c r="J90" s="53">
        <f t="shared" si="11"/>
        <v>4.46</v>
      </c>
      <c r="K90" s="54">
        <f t="shared" si="12"/>
        <v>0.446</v>
      </c>
      <c r="L90" s="64"/>
      <c r="N90" s="76"/>
      <c r="O90" s="76"/>
    </row>
    <row r="91" customHeight="1" spans="1:15">
      <c r="A91" s="46">
        <v>42</v>
      </c>
      <c r="B91" s="47"/>
      <c r="C91" s="26" t="s">
        <v>360</v>
      </c>
      <c r="D91" s="22" t="s">
        <v>320</v>
      </c>
      <c r="E91" s="22" t="s">
        <v>321</v>
      </c>
      <c r="F91" s="22"/>
      <c r="G91" s="65">
        <v>124.2</v>
      </c>
      <c r="H91" s="25">
        <f t="shared" si="10"/>
        <v>28.9855072463768</v>
      </c>
      <c r="I91" s="22">
        <v>13</v>
      </c>
      <c r="J91" s="53">
        <f t="shared" si="11"/>
        <v>0</v>
      </c>
      <c r="K91" s="54">
        <f t="shared" si="12"/>
        <v>0</v>
      </c>
      <c r="L91" s="64"/>
      <c r="N91" s="76"/>
      <c r="O91" s="76"/>
    </row>
    <row r="92" customHeight="1" spans="1:15">
      <c r="A92" s="46">
        <v>43</v>
      </c>
      <c r="B92" s="47"/>
      <c r="C92" s="26" t="s">
        <v>235</v>
      </c>
      <c r="D92" s="22" t="s">
        <v>323</v>
      </c>
      <c r="E92" s="22" t="s">
        <v>324</v>
      </c>
      <c r="F92" s="22">
        <v>10</v>
      </c>
      <c r="G92" s="65">
        <v>200.7</v>
      </c>
      <c r="H92" s="25">
        <f t="shared" si="10"/>
        <v>17.9372197309417</v>
      </c>
      <c r="I92" s="22">
        <v>11</v>
      </c>
      <c r="J92" s="53">
        <f t="shared" si="11"/>
        <v>0.5575</v>
      </c>
      <c r="K92" s="54">
        <f t="shared" si="12"/>
        <v>0.05575</v>
      </c>
      <c r="L92" s="64"/>
      <c r="N92" s="76"/>
      <c r="O92" s="76"/>
    </row>
    <row r="93" customHeight="1" spans="1:15">
      <c r="A93" s="46">
        <v>44</v>
      </c>
      <c r="B93" s="47"/>
      <c r="C93" s="26" t="s">
        <v>235</v>
      </c>
      <c r="D93" s="22" t="s">
        <v>1190</v>
      </c>
      <c r="E93" s="22"/>
      <c r="F93" s="22"/>
      <c r="G93" s="65">
        <v>200.7</v>
      </c>
      <c r="H93" s="25">
        <f t="shared" si="10"/>
        <v>17.9372197309417</v>
      </c>
      <c r="I93" s="22">
        <v>11</v>
      </c>
      <c r="J93" s="53">
        <f t="shared" si="11"/>
        <v>0</v>
      </c>
      <c r="K93" s="54">
        <f t="shared" si="12"/>
        <v>0</v>
      </c>
      <c r="L93" s="64"/>
      <c r="N93" s="76"/>
      <c r="O93" s="76"/>
    </row>
    <row r="94" customHeight="1" spans="1:15">
      <c r="A94" s="46">
        <v>45</v>
      </c>
      <c r="B94" s="66"/>
      <c r="C94" s="26" t="s">
        <v>1191</v>
      </c>
      <c r="D94" s="22" t="s">
        <v>326</v>
      </c>
      <c r="E94" s="22" t="s">
        <v>327</v>
      </c>
      <c r="F94" s="22">
        <v>2</v>
      </c>
      <c r="G94" s="65">
        <v>124.2</v>
      </c>
      <c r="H94" s="25">
        <f t="shared" si="10"/>
        <v>28.9855072463768</v>
      </c>
      <c r="I94" s="22">
        <v>13</v>
      </c>
      <c r="J94" s="53">
        <f t="shared" si="11"/>
        <v>0.069</v>
      </c>
      <c r="K94" s="54">
        <f t="shared" si="12"/>
        <v>0.0069</v>
      </c>
      <c r="L94" s="64"/>
      <c r="N94" s="76"/>
      <c r="O94" s="76"/>
    </row>
    <row r="95" ht="30" customHeight="1" spans="1:12">
      <c r="A95" s="67" t="s">
        <v>183</v>
      </c>
      <c r="B95" s="68"/>
      <c r="C95" s="68"/>
      <c r="D95" s="68"/>
      <c r="E95" s="69"/>
      <c r="F95" s="70">
        <f>SUM(F50:F94)</f>
        <v>3405</v>
      </c>
      <c r="G95" s="70"/>
      <c r="H95" s="70"/>
      <c r="I95" s="70"/>
      <c r="J95" s="70"/>
      <c r="K95" s="77">
        <f>SUM(K50:K94)</f>
        <v>11.1207194444444</v>
      </c>
      <c r="L95" s="78"/>
    </row>
    <row r="96" ht="10" customHeight="1" spans="1:12">
      <c r="A96" s="71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</row>
    <row r="97" customHeight="1" spans="1:12">
      <c r="A97" s="44">
        <v>1</v>
      </c>
      <c r="B97" s="73" t="s">
        <v>1205</v>
      </c>
      <c r="C97" s="18" t="s">
        <v>217</v>
      </c>
      <c r="D97" s="17" t="s">
        <v>218</v>
      </c>
      <c r="E97" s="17" t="s">
        <v>219</v>
      </c>
      <c r="F97" s="17">
        <v>500</v>
      </c>
      <c r="G97" s="17">
        <v>90</v>
      </c>
      <c r="H97" s="20">
        <f t="shared" ref="H97:H104" si="13">3600/G97</f>
        <v>40</v>
      </c>
      <c r="I97" s="17">
        <v>12</v>
      </c>
      <c r="J97" s="50">
        <f t="shared" ref="J97:J104" si="14">F97/H97</f>
        <v>12.5</v>
      </c>
      <c r="K97" s="51">
        <f t="shared" ref="K97:K104" si="15">J97/10</f>
        <v>1.25</v>
      </c>
      <c r="L97" s="63"/>
    </row>
    <row r="98" customHeight="1" spans="1:12">
      <c r="A98" s="46">
        <v>2</v>
      </c>
      <c r="B98" s="74"/>
      <c r="C98" s="26" t="s">
        <v>220</v>
      </c>
      <c r="D98" s="22" t="s">
        <v>221</v>
      </c>
      <c r="E98" s="22" t="s">
        <v>222</v>
      </c>
      <c r="F98" s="22">
        <v>300</v>
      </c>
      <c r="G98" s="22">
        <v>108</v>
      </c>
      <c r="H98" s="25">
        <f t="shared" si="13"/>
        <v>33.3333333333333</v>
      </c>
      <c r="I98" s="22">
        <v>11</v>
      </c>
      <c r="J98" s="53">
        <f t="shared" si="14"/>
        <v>9</v>
      </c>
      <c r="K98" s="54">
        <f t="shared" si="15"/>
        <v>0.9</v>
      </c>
      <c r="L98" s="64"/>
    </row>
    <row r="99" customHeight="1" spans="1:12">
      <c r="A99" s="46">
        <v>3</v>
      </c>
      <c r="B99" s="74"/>
      <c r="C99" s="26" t="s">
        <v>223</v>
      </c>
      <c r="D99" s="22" t="s">
        <v>224</v>
      </c>
      <c r="E99" s="22" t="s">
        <v>225</v>
      </c>
      <c r="F99" s="22">
        <v>200</v>
      </c>
      <c r="G99" s="22">
        <v>108</v>
      </c>
      <c r="H99" s="25">
        <f t="shared" si="13"/>
        <v>33.3333333333333</v>
      </c>
      <c r="I99" s="22">
        <v>11</v>
      </c>
      <c r="J99" s="53">
        <f t="shared" si="14"/>
        <v>6</v>
      </c>
      <c r="K99" s="54">
        <f t="shared" si="15"/>
        <v>0.6</v>
      </c>
      <c r="L99" s="64"/>
    </row>
    <row r="100" customHeight="1" spans="1:12">
      <c r="A100" s="46">
        <v>4</v>
      </c>
      <c r="B100" s="74"/>
      <c r="C100" s="26" t="s">
        <v>226</v>
      </c>
      <c r="D100" s="22" t="s">
        <v>227</v>
      </c>
      <c r="E100" s="22" t="s">
        <v>228</v>
      </c>
      <c r="F100" s="22"/>
      <c r="G100" s="22">
        <v>108</v>
      </c>
      <c r="H100" s="25">
        <f t="shared" si="13"/>
        <v>33.3333333333333</v>
      </c>
      <c r="I100" s="22">
        <v>11</v>
      </c>
      <c r="J100" s="53">
        <f t="shared" si="14"/>
        <v>0</v>
      </c>
      <c r="K100" s="54">
        <f t="shared" si="15"/>
        <v>0</v>
      </c>
      <c r="L100" s="64"/>
    </row>
    <row r="101" customHeight="1" spans="1:12">
      <c r="A101" s="46">
        <v>5</v>
      </c>
      <c r="B101" s="74"/>
      <c r="C101" s="26" t="s">
        <v>229</v>
      </c>
      <c r="D101" s="22" t="s">
        <v>230</v>
      </c>
      <c r="E101" s="22" t="s">
        <v>231</v>
      </c>
      <c r="F101" s="22">
        <v>60</v>
      </c>
      <c r="G101" s="22">
        <v>60</v>
      </c>
      <c r="H101" s="25">
        <f t="shared" si="13"/>
        <v>60</v>
      </c>
      <c r="I101" s="22">
        <v>10</v>
      </c>
      <c r="J101" s="53">
        <f t="shared" si="14"/>
        <v>1</v>
      </c>
      <c r="K101" s="54">
        <f t="shared" si="15"/>
        <v>0.1</v>
      </c>
      <c r="L101" s="64"/>
    </row>
    <row r="102" customHeight="1" spans="1:12">
      <c r="A102" s="46">
        <v>6</v>
      </c>
      <c r="B102" s="74"/>
      <c r="C102" s="26" t="s">
        <v>232</v>
      </c>
      <c r="D102" s="22" t="s">
        <v>233</v>
      </c>
      <c r="E102" s="22" t="s">
        <v>234</v>
      </c>
      <c r="F102" s="22">
        <v>30</v>
      </c>
      <c r="G102" s="22">
        <v>60</v>
      </c>
      <c r="H102" s="25">
        <f t="shared" si="13"/>
        <v>60</v>
      </c>
      <c r="I102" s="22">
        <v>10</v>
      </c>
      <c r="J102" s="53">
        <f t="shared" si="14"/>
        <v>0.5</v>
      </c>
      <c r="K102" s="54">
        <f t="shared" si="15"/>
        <v>0.05</v>
      </c>
      <c r="L102" s="64"/>
    </row>
    <row r="103" customHeight="1" spans="1:12">
      <c r="A103" s="46">
        <v>7</v>
      </c>
      <c r="B103" s="74"/>
      <c r="C103" s="26" t="s">
        <v>235</v>
      </c>
      <c r="D103" s="22" t="s">
        <v>236</v>
      </c>
      <c r="E103" s="22" t="s">
        <v>237</v>
      </c>
      <c r="F103" s="22"/>
      <c r="G103" s="22">
        <v>223</v>
      </c>
      <c r="H103" s="25">
        <f t="shared" si="13"/>
        <v>16.1434977578475</v>
      </c>
      <c r="I103" s="22">
        <v>11</v>
      </c>
      <c r="J103" s="53">
        <f t="shared" si="14"/>
        <v>0</v>
      </c>
      <c r="K103" s="54">
        <f t="shared" si="15"/>
        <v>0</v>
      </c>
      <c r="L103" s="64"/>
    </row>
    <row r="104" customHeight="1" spans="1:12">
      <c r="A104" s="46">
        <v>8</v>
      </c>
      <c r="B104" s="74"/>
      <c r="C104" s="26" t="s">
        <v>235</v>
      </c>
      <c r="D104" s="22" t="s">
        <v>238</v>
      </c>
      <c r="E104" s="22" t="s">
        <v>239</v>
      </c>
      <c r="F104" s="22"/>
      <c r="G104" s="22">
        <v>223</v>
      </c>
      <c r="H104" s="25">
        <f t="shared" si="13"/>
        <v>16.1434977578475</v>
      </c>
      <c r="I104" s="22">
        <v>11</v>
      </c>
      <c r="J104" s="53">
        <f t="shared" si="14"/>
        <v>0</v>
      </c>
      <c r="K104" s="54">
        <f t="shared" si="15"/>
        <v>0</v>
      </c>
      <c r="L104" s="64"/>
    </row>
    <row r="105" customHeight="1" spans="1:12">
      <c r="A105" s="46">
        <v>9</v>
      </c>
      <c r="B105" s="74"/>
      <c r="C105" s="26" t="s">
        <v>241</v>
      </c>
      <c r="D105" s="22" t="s">
        <v>242</v>
      </c>
      <c r="E105" s="24" t="s">
        <v>243</v>
      </c>
      <c r="F105" s="22">
        <v>278</v>
      </c>
      <c r="G105" s="22"/>
      <c r="H105" s="25"/>
      <c r="I105" s="22"/>
      <c r="J105" s="53"/>
      <c r="K105" s="54"/>
      <c r="L105" s="64"/>
    </row>
    <row r="106" customHeight="1" spans="1:12">
      <c r="A106" s="46">
        <v>10</v>
      </c>
      <c r="B106" s="74"/>
      <c r="C106" s="26" t="s">
        <v>244</v>
      </c>
      <c r="D106" s="22" t="s">
        <v>245</v>
      </c>
      <c r="E106" s="24" t="s">
        <v>246</v>
      </c>
      <c r="F106" s="22">
        <v>38</v>
      </c>
      <c r="G106" s="22"/>
      <c r="H106" s="25"/>
      <c r="I106" s="22"/>
      <c r="J106" s="53"/>
      <c r="K106" s="54"/>
      <c r="L106" s="64"/>
    </row>
    <row r="107" customHeight="1" spans="1:15">
      <c r="A107" s="46">
        <v>11</v>
      </c>
      <c r="B107" s="74"/>
      <c r="C107" s="26" t="s">
        <v>235</v>
      </c>
      <c r="D107" s="22" t="s">
        <v>248</v>
      </c>
      <c r="E107" s="22" t="s">
        <v>249</v>
      </c>
      <c r="F107" s="22">
        <v>65</v>
      </c>
      <c r="G107" s="65">
        <v>200.7</v>
      </c>
      <c r="H107" s="25">
        <f t="shared" ref="H107:H110" si="16">3600/G107</f>
        <v>17.9372197309417</v>
      </c>
      <c r="I107" s="22">
        <v>11</v>
      </c>
      <c r="J107" s="53">
        <f t="shared" ref="J107:J110" si="17">F107/H107</f>
        <v>3.62375</v>
      </c>
      <c r="K107" s="54">
        <f t="shared" ref="K107:K110" si="18">J107/10</f>
        <v>0.362375</v>
      </c>
      <c r="L107" s="64"/>
      <c r="O107" s="76"/>
    </row>
    <row r="108" customHeight="1" spans="1:15">
      <c r="A108" s="46">
        <v>12</v>
      </c>
      <c r="B108" s="74"/>
      <c r="C108" s="26" t="s">
        <v>235</v>
      </c>
      <c r="D108" s="22" t="s">
        <v>251</v>
      </c>
      <c r="E108" s="22" t="s">
        <v>252</v>
      </c>
      <c r="F108" s="22"/>
      <c r="G108" s="65">
        <v>200.7</v>
      </c>
      <c r="H108" s="25">
        <f t="shared" si="16"/>
        <v>17.9372197309417</v>
      </c>
      <c r="I108" s="22">
        <v>11</v>
      </c>
      <c r="J108" s="53">
        <f t="shared" si="17"/>
        <v>0</v>
      </c>
      <c r="K108" s="54">
        <f t="shared" si="18"/>
        <v>0</v>
      </c>
      <c r="L108" s="64"/>
      <c r="O108" s="76"/>
    </row>
    <row r="109" customHeight="1" spans="1:15">
      <c r="A109" s="46">
        <v>13</v>
      </c>
      <c r="B109" s="74"/>
      <c r="C109" s="26" t="s">
        <v>235</v>
      </c>
      <c r="D109" s="22" t="s">
        <v>254</v>
      </c>
      <c r="E109" s="22" t="s">
        <v>255</v>
      </c>
      <c r="F109" s="22">
        <v>74</v>
      </c>
      <c r="G109" s="65">
        <v>200.7</v>
      </c>
      <c r="H109" s="25">
        <f t="shared" si="16"/>
        <v>17.9372197309417</v>
      </c>
      <c r="I109" s="22">
        <v>11</v>
      </c>
      <c r="J109" s="53">
        <f t="shared" si="17"/>
        <v>4.1255</v>
      </c>
      <c r="K109" s="54">
        <f t="shared" si="18"/>
        <v>0.41255</v>
      </c>
      <c r="L109" s="64"/>
      <c r="O109" s="76"/>
    </row>
    <row r="110" customHeight="1" spans="1:15">
      <c r="A110" s="46">
        <v>14</v>
      </c>
      <c r="B110" s="74"/>
      <c r="C110" s="26" t="s">
        <v>235</v>
      </c>
      <c r="D110" s="22" t="s">
        <v>257</v>
      </c>
      <c r="E110" s="22" t="s">
        <v>258</v>
      </c>
      <c r="F110" s="22"/>
      <c r="G110" s="65">
        <v>200.7</v>
      </c>
      <c r="H110" s="25">
        <f t="shared" si="16"/>
        <v>17.9372197309417</v>
      </c>
      <c r="I110" s="22">
        <v>11</v>
      </c>
      <c r="J110" s="53">
        <f t="shared" si="17"/>
        <v>0</v>
      </c>
      <c r="K110" s="54">
        <f t="shared" si="18"/>
        <v>0</v>
      </c>
      <c r="L110" s="64"/>
      <c r="O110" s="76"/>
    </row>
    <row r="111" customHeight="1" spans="1:15">
      <c r="A111" s="46">
        <v>15</v>
      </c>
      <c r="B111" s="74"/>
      <c r="C111" s="26" t="s">
        <v>259</v>
      </c>
      <c r="D111" s="22" t="s">
        <v>260</v>
      </c>
      <c r="E111" s="24" t="s">
        <v>261</v>
      </c>
      <c r="F111" s="22">
        <v>76</v>
      </c>
      <c r="G111" s="65">
        <v>0</v>
      </c>
      <c r="H111" s="25"/>
      <c r="I111" s="22"/>
      <c r="J111" s="53"/>
      <c r="K111" s="54"/>
      <c r="L111" s="64"/>
      <c r="O111" s="76"/>
    </row>
    <row r="112" customHeight="1" spans="1:15">
      <c r="A112" s="46">
        <v>16</v>
      </c>
      <c r="B112" s="74"/>
      <c r="C112" s="26" t="s">
        <v>259</v>
      </c>
      <c r="D112" s="22" t="s">
        <v>262</v>
      </c>
      <c r="E112" s="24" t="s">
        <v>263</v>
      </c>
      <c r="F112" s="22"/>
      <c r="G112" s="65">
        <v>0</v>
      </c>
      <c r="H112" s="25"/>
      <c r="I112" s="22"/>
      <c r="J112" s="53"/>
      <c r="K112" s="54"/>
      <c r="L112" s="64"/>
      <c r="O112" s="76"/>
    </row>
    <row r="113" customHeight="1" spans="1:15">
      <c r="A113" s="46">
        <v>17</v>
      </c>
      <c r="B113" s="74"/>
      <c r="C113" s="26" t="s">
        <v>264</v>
      </c>
      <c r="D113" s="22" t="s">
        <v>265</v>
      </c>
      <c r="E113" s="24" t="s">
        <v>266</v>
      </c>
      <c r="F113" s="22">
        <v>38</v>
      </c>
      <c r="G113" s="65">
        <v>0</v>
      </c>
      <c r="H113" s="25"/>
      <c r="I113" s="22"/>
      <c r="J113" s="53"/>
      <c r="K113" s="54"/>
      <c r="L113" s="64"/>
      <c r="O113" s="76"/>
    </row>
    <row r="114" customHeight="1" spans="1:15">
      <c r="A114" s="46">
        <v>18</v>
      </c>
      <c r="B114" s="74"/>
      <c r="C114" s="26" t="s">
        <v>264</v>
      </c>
      <c r="D114" s="22" t="s">
        <v>267</v>
      </c>
      <c r="E114" s="24" t="s">
        <v>268</v>
      </c>
      <c r="F114" s="22"/>
      <c r="G114" s="65">
        <v>0</v>
      </c>
      <c r="H114" s="25"/>
      <c r="I114" s="22"/>
      <c r="J114" s="53"/>
      <c r="K114" s="54"/>
      <c r="L114" s="64"/>
      <c r="O114" s="76"/>
    </row>
    <row r="115" customHeight="1" spans="1:15">
      <c r="A115" s="46">
        <v>19</v>
      </c>
      <c r="B115" s="74"/>
      <c r="C115" s="26" t="s">
        <v>360</v>
      </c>
      <c r="D115" s="22" t="s">
        <v>270</v>
      </c>
      <c r="E115" s="22" t="s">
        <v>271</v>
      </c>
      <c r="F115" s="22">
        <v>139</v>
      </c>
      <c r="G115" s="65">
        <v>124.2</v>
      </c>
      <c r="H115" s="25">
        <f t="shared" ref="H115:H126" si="19">3600/G115</f>
        <v>28.9855072463768</v>
      </c>
      <c r="I115" s="22">
        <v>13</v>
      </c>
      <c r="J115" s="53">
        <f t="shared" ref="J115:J126" si="20">F115/H115</f>
        <v>4.7955</v>
      </c>
      <c r="K115" s="54">
        <f t="shared" ref="K115:K126" si="21">J115/10</f>
        <v>0.47955</v>
      </c>
      <c r="L115" s="64"/>
      <c r="O115" s="76"/>
    </row>
    <row r="116" customHeight="1" spans="1:15">
      <c r="A116" s="46">
        <v>20</v>
      </c>
      <c r="B116" s="74"/>
      <c r="C116" s="26" t="s">
        <v>360</v>
      </c>
      <c r="D116" s="22" t="s">
        <v>273</v>
      </c>
      <c r="E116" s="22" t="s">
        <v>274</v>
      </c>
      <c r="F116" s="22"/>
      <c r="G116" s="65">
        <v>124.2</v>
      </c>
      <c r="H116" s="25">
        <f t="shared" si="19"/>
        <v>28.9855072463768</v>
      </c>
      <c r="I116" s="22">
        <v>13</v>
      </c>
      <c r="J116" s="53">
        <f t="shared" si="20"/>
        <v>0</v>
      </c>
      <c r="K116" s="54">
        <f t="shared" si="21"/>
        <v>0</v>
      </c>
      <c r="L116" s="64"/>
      <c r="O116" s="76"/>
    </row>
    <row r="117" customHeight="1" spans="1:15">
      <c r="A117" s="46">
        <v>21</v>
      </c>
      <c r="B117" s="74"/>
      <c r="C117" s="26" t="s">
        <v>360</v>
      </c>
      <c r="D117" s="22" t="s">
        <v>276</v>
      </c>
      <c r="E117" s="22" t="s">
        <v>277</v>
      </c>
      <c r="F117" s="22"/>
      <c r="G117" s="65">
        <v>124.2</v>
      </c>
      <c r="H117" s="25">
        <f t="shared" si="19"/>
        <v>28.9855072463768</v>
      </c>
      <c r="I117" s="22">
        <v>13</v>
      </c>
      <c r="J117" s="53">
        <f t="shared" si="20"/>
        <v>0</v>
      </c>
      <c r="K117" s="54">
        <f t="shared" si="21"/>
        <v>0</v>
      </c>
      <c r="L117" s="64"/>
      <c r="O117" s="76"/>
    </row>
    <row r="118" customHeight="1" spans="1:15">
      <c r="A118" s="46">
        <v>22</v>
      </c>
      <c r="B118" s="74"/>
      <c r="C118" s="26" t="s">
        <v>360</v>
      </c>
      <c r="D118" s="22" t="s">
        <v>279</v>
      </c>
      <c r="E118" s="22" t="s">
        <v>280</v>
      </c>
      <c r="F118" s="75"/>
      <c r="G118" s="65">
        <v>124.2</v>
      </c>
      <c r="H118" s="25">
        <f t="shared" si="19"/>
        <v>28.9855072463768</v>
      </c>
      <c r="I118" s="22">
        <v>13</v>
      </c>
      <c r="J118" s="53">
        <f t="shared" si="20"/>
        <v>0</v>
      </c>
      <c r="K118" s="54">
        <f t="shared" si="21"/>
        <v>0</v>
      </c>
      <c r="L118" s="64"/>
      <c r="O118" s="76"/>
    </row>
    <row r="119" customHeight="1" spans="1:15">
      <c r="A119" s="46">
        <v>23</v>
      </c>
      <c r="B119" s="74"/>
      <c r="C119" s="26" t="s">
        <v>360</v>
      </c>
      <c r="D119" s="22" t="s">
        <v>282</v>
      </c>
      <c r="E119" s="22" t="s">
        <v>283</v>
      </c>
      <c r="F119" s="75"/>
      <c r="G119" s="65">
        <v>238.5</v>
      </c>
      <c r="H119" s="25">
        <f t="shared" si="19"/>
        <v>15.0943396226415</v>
      </c>
      <c r="I119" s="22">
        <v>13</v>
      </c>
      <c r="J119" s="53">
        <f t="shared" si="20"/>
        <v>0</v>
      </c>
      <c r="K119" s="54">
        <f t="shared" si="21"/>
        <v>0</v>
      </c>
      <c r="L119" s="64"/>
      <c r="O119" s="76"/>
    </row>
    <row r="120" customHeight="1" spans="1:15">
      <c r="A120" s="46">
        <v>24</v>
      </c>
      <c r="B120" s="74"/>
      <c r="C120" s="26" t="s">
        <v>360</v>
      </c>
      <c r="D120" s="22" t="s">
        <v>285</v>
      </c>
      <c r="E120" s="22" t="s">
        <v>286</v>
      </c>
      <c r="F120" s="75"/>
      <c r="G120" s="65">
        <v>238.5</v>
      </c>
      <c r="H120" s="25">
        <f t="shared" si="19"/>
        <v>15.0943396226415</v>
      </c>
      <c r="I120" s="22">
        <v>13</v>
      </c>
      <c r="J120" s="53">
        <f t="shared" si="20"/>
        <v>0</v>
      </c>
      <c r="K120" s="54">
        <f t="shared" si="21"/>
        <v>0</v>
      </c>
      <c r="L120" s="64"/>
      <c r="O120" s="76"/>
    </row>
    <row r="121" customHeight="1" spans="1:15">
      <c r="A121" s="46">
        <v>25</v>
      </c>
      <c r="B121" s="74"/>
      <c r="C121" s="26" t="s">
        <v>360</v>
      </c>
      <c r="D121" s="22" t="s">
        <v>288</v>
      </c>
      <c r="E121" s="22" t="s">
        <v>289</v>
      </c>
      <c r="F121" s="75"/>
      <c r="G121" s="65">
        <v>238.5</v>
      </c>
      <c r="H121" s="25">
        <f t="shared" si="19"/>
        <v>15.0943396226415</v>
      </c>
      <c r="I121" s="22">
        <v>13</v>
      </c>
      <c r="J121" s="53">
        <f t="shared" si="20"/>
        <v>0</v>
      </c>
      <c r="K121" s="54">
        <f t="shared" si="21"/>
        <v>0</v>
      </c>
      <c r="L121" s="64"/>
      <c r="O121" s="76"/>
    </row>
    <row r="122" customHeight="1" spans="1:15">
      <c r="A122" s="46">
        <v>26</v>
      </c>
      <c r="B122" s="74"/>
      <c r="C122" s="26" t="s">
        <v>360</v>
      </c>
      <c r="D122" s="22" t="s">
        <v>291</v>
      </c>
      <c r="E122" s="22" t="s">
        <v>292</v>
      </c>
      <c r="F122" s="75"/>
      <c r="G122" s="65">
        <v>124.2</v>
      </c>
      <c r="H122" s="25">
        <f t="shared" si="19"/>
        <v>28.9855072463768</v>
      </c>
      <c r="I122" s="22">
        <v>13</v>
      </c>
      <c r="J122" s="53">
        <f t="shared" si="20"/>
        <v>0</v>
      </c>
      <c r="K122" s="54">
        <f t="shared" si="21"/>
        <v>0</v>
      </c>
      <c r="L122" s="64"/>
      <c r="O122" s="76"/>
    </row>
    <row r="123" customHeight="1" spans="1:15">
      <c r="A123" s="46">
        <v>27</v>
      </c>
      <c r="B123" s="74"/>
      <c r="C123" s="26" t="s">
        <v>360</v>
      </c>
      <c r="D123" s="22" t="s">
        <v>294</v>
      </c>
      <c r="E123" s="22" t="s">
        <v>295</v>
      </c>
      <c r="F123" s="22"/>
      <c r="G123" s="65">
        <v>124.2</v>
      </c>
      <c r="H123" s="25">
        <f t="shared" si="19"/>
        <v>28.9855072463768</v>
      </c>
      <c r="I123" s="22">
        <v>13</v>
      </c>
      <c r="J123" s="53">
        <f t="shared" si="20"/>
        <v>0</v>
      </c>
      <c r="K123" s="54">
        <f t="shared" si="21"/>
        <v>0</v>
      </c>
      <c r="L123" s="64"/>
      <c r="O123" s="76"/>
    </row>
    <row r="124" customHeight="1" spans="1:15">
      <c r="A124" s="46">
        <v>28</v>
      </c>
      <c r="B124" s="74"/>
      <c r="C124" s="26" t="s">
        <v>360</v>
      </c>
      <c r="D124" s="22" t="s">
        <v>297</v>
      </c>
      <c r="E124" s="22" t="s">
        <v>298</v>
      </c>
      <c r="F124" s="22"/>
      <c r="G124" s="65">
        <v>124.2</v>
      </c>
      <c r="H124" s="25">
        <f t="shared" si="19"/>
        <v>28.9855072463768</v>
      </c>
      <c r="I124" s="22">
        <v>13</v>
      </c>
      <c r="J124" s="53">
        <f t="shared" si="20"/>
        <v>0</v>
      </c>
      <c r="K124" s="54">
        <f t="shared" si="21"/>
        <v>0</v>
      </c>
      <c r="L124" s="64"/>
      <c r="O124" s="76"/>
    </row>
    <row r="125" customHeight="1" spans="1:15">
      <c r="A125" s="46">
        <v>29</v>
      </c>
      <c r="B125" s="74"/>
      <c r="C125" s="26" t="s">
        <v>360</v>
      </c>
      <c r="D125" s="22" t="s">
        <v>300</v>
      </c>
      <c r="E125" s="22" t="s">
        <v>301</v>
      </c>
      <c r="F125" s="22">
        <v>38</v>
      </c>
      <c r="G125" s="65">
        <v>124.2</v>
      </c>
      <c r="H125" s="25">
        <f t="shared" si="19"/>
        <v>28.9855072463768</v>
      </c>
      <c r="I125" s="22">
        <v>13</v>
      </c>
      <c r="J125" s="53">
        <f t="shared" si="20"/>
        <v>1.311</v>
      </c>
      <c r="K125" s="54">
        <f t="shared" si="21"/>
        <v>0.1311</v>
      </c>
      <c r="L125" s="64"/>
      <c r="O125" s="76"/>
    </row>
    <row r="126" customHeight="1" spans="1:15">
      <c r="A126" s="46">
        <v>30</v>
      </c>
      <c r="B126" s="74"/>
      <c r="C126" s="26" t="s">
        <v>235</v>
      </c>
      <c r="D126" s="22" t="s">
        <v>303</v>
      </c>
      <c r="E126" s="22" t="s">
        <v>304</v>
      </c>
      <c r="F126" s="22"/>
      <c r="G126" s="65">
        <v>200.7</v>
      </c>
      <c r="H126" s="25">
        <f t="shared" si="19"/>
        <v>17.9372197309417</v>
      </c>
      <c r="I126" s="22">
        <v>11</v>
      </c>
      <c r="J126" s="53">
        <f t="shared" si="20"/>
        <v>0</v>
      </c>
      <c r="K126" s="54">
        <f t="shared" si="21"/>
        <v>0</v>
      </c>
      <c r="L126" s="64"/>
      <c r="O126" s="76"/>
    </row>
    <row r="127" customHeight="1" spans="1:15">
      <c r="A127" s="46">
        <v>31</v>
      </c>
      <c r="B127" s="74"/>
      <c r="C127" s="26" t="s">
        <v>241</v>
      </c>
      <c r="D127" s="22" t="s">
        <v>305</v>
      </c>
      <c r="E127" s="24" t="s">
        <v>306</v>
      </c>
      <c r="F127" s="22">
        <v>76</v>
      </c>
      <c r="G127" s="65">
        <v>0</v>
      </c>
      <c r="H127" s="25"/>
      <c r="I127" s="22"/>
      <c r="J127" s="53"/>
      <c r="K127" s="54"/>
      <c r="L127" s="64"/>
      <c r="O127" s="76"/>
    </row>
    <row r="128" customHeight="1" spans="1:15">
      <c r="A128" s="46">
        <v>32</v>
      </c>
      <c r="B128" s="74"/>
      <c r="C128" s="26" t="s">
        <v>235</v>
      </c>
      <c r="D128" s="22" t="s">
        <v>308</v>
      </c>
      <c r="E128" s="22" t="s">
        <v>309</v>
      </c>
      <c r="F128" s="22">
        <v>38</v>
      </c>
      <c r="G128" s="65">
        <v>200.7</v>
      </c>
      <c r="H128" s="25">
        <f t="shared" ref="H128:H135" si="22">3600/G128</f>
        <v>17.9372197309417</v>
      </c>
      <c r="I128" s="22">
        <v>11</v>
      </c>
      <c r="J128" s="53">
        <f t="shared" ref="J128:J135" si="23">F128/H128</f>
        <v>2.1185</v>
      </c>
      <c r="K128" s="54">
        <f t="shared" ref="K128:K135" si="24">J128/10</f>
        <v>0.21185</v>
      </c>
      <c r="L128" s="64"/>
      <c r="O128" s="76"/>
    </row>
    <row r="129" customHeight="1" spans="1:15">
      <c r="A129" s="46">
        <v>33</v>
      </c>
      <c r="B129" s="74"/>
      <c r="C129" s="26" t="s">
        <v>360</v>
      </c>
      <c r="D129" s="22" t="s">
        <v>311</v>
      </c>
      <c r="E129" s="22" t="s">
        <v>312</v>
      </c>
      <c r="F129" s="22"/>
      <c r="G129" s="65">
        <v>238.5</v>
      </c>
      <c r="H129" s="25">
        <f t="shared" si="22"/>
        <v>15.0943396226415</v>
      </c>
      <c r="I129" s="22">
        <v>13</v>
      </c>
      <c r="J129" s="53">
        <f t="shared" si="23"/>
        <v>0</v>
      </c>
      <c r="K129" s="54">
        <f t="shared" si="24"/>
        <v>0</v>
      </c>
      <c r="L129" s="64"/>
      <c r="O129" s="76"/>
    </row>
    <row r="130" customHeight="1" spans="1:15">
      <c r="A130" s="46">
        <v>34</v>
      </c>
      <c r="B130" s="74"/>
      <c r="C130" s="26" t="s">
        <v>360</v>
      </c>
      <c r="D130" s="22" t="s">
        <v>314</v>
      </c>
      <c r="E130" s="22" t="s">
        <v>315</v>
      </c>
      <c r="F130" s="22"/>
      <c r="G130" s="65">
        <v>238.5</v>
      </c>
      <c r="H130" s="25">
        <f t="shared" si="22"/>
        <v>15.0943396226415</v>
      </c>
      <c r="I130" s="22">
        <v>13</v>
      </c>
      <c r="J130" s="53">
        <f t="shared" si="23"/>
        <v>0</v>
      </c>
      <c r="K130" s="54">
        <f t="shared" si="24"/>
        <v>0</v>
      </c>
      <c r="L130" s="64"/>
      <c r="O130" s="76"/>
    </row>
    <row r="131" customHeight="1" spans="1:15">
      <c r="A131" s="46">
        <v>35</v>
      </c>
      <c r="B131" s="74"/>
      <c r="C131" s="26" t="s">
        <v>235</v>
      </c>
      <c r="D131" s="22" t="s">
        <v>317</v>
      </c>
      <c r="E131" s="22" t="s">
        <v>318</v>
      </c>
      <c r="F131" s="22"/>
      <c r="G131" s="65">
        <v>200.7</v>
      </c>
      <c r="H131" s="25">
        <f t="shared" si="22"/>
        <v>17.9372197309417</v>
      </c>
      <c r="I131" s="22">
        <v>11</v>
      </c>
      <c r="J131" s="53">
        <f t="shared" si="23"/>
        <v>0</v>
      </c>
      <c r="K131" s="54">
        <f t="shared" si="24"/>
        <v>0</v>
      </c>
      <c r="L131" s="64"/>
      <c r="O131" s="76"/>
    </row>
    <row r="132" customHeight="1" spans="1:15">
      <c r="A132" s="46">
        <v>36</v>
      </c>
      <c r="B132" s="74"/>
      <c r="C132" s="26" t="s">
        <v>360</v>
      </c>
      <c r="D132" s="22" t="s">
        <v>320</v>
      </c>
      <c r="E132" s="22" t="s">
        <v>321</v>
      </c>
      <c r="F132" s="22"/>
      <c r="G132" s="65">
        <v>124.2</v>
      </c>
      <c r="H132" s="25">
        <f t="shared" si="22"/>
        <v>28.9855072463768</v>
      </c>
      <c r="I132" s="22">
        <v>13</v>
      </c>
      <c r="J132" s="53">
        <f t="shared" si="23"/>
        <v>0</v>
      </c>
      <c r="K132" s="54">
        <f t="shared" si="24"/>
        <v>0</v>
      </c>
      <c r="L132" s="64"/>
      <c r="O132" s="76"/>
    </row>
    <row r="133" customHeight="1" spans="1:15">
      <c r="A133" s="46">
        <v>37</v>
      </c>
      <c r="B133" s="74"/>
      <c r="C133" s="26" t="s">
        <v>235</v>
      </c>
      <c r="D133" s="22" t="s">
        <v>323</v>
      </c>
      <c r="E133" s="22" t="s">
        <v>324</v>
      </c>
      <c r="F133" s="22"/>
      <c r="G133" s="65">
        <v>200.7</v>
      </c>
      <c r="H133" s="25">
        <f t="shared" si="22"/>
        <v>17.9372197309417</v>
      </c>
      <c r="I133" s="22">
        <v>11</v>
      </c>
      <c r="J133" s="53">
        <f t="shared" si="23"/>
        <v>0</v>
      </c>
      <c r="K133" s="54">
        <f t="shared" si="24"/>
        <v>0</v>
      </c>
      <c r="L133" s="64"/>
      <c r="O133" s="76"/>
    </row>
    <row r="134" customHeight="1" spans="1:15">
      <c r="A134" s="46">
        <v>38</v>
      </c>
      <c r="B134" s="74"/>
      <c r="C134" s="26" t="s">
        <v>235</v>
      </c>
      <c r="D134" s="22" t="s">
        <v>1190</v>
      </c>
      <c r="E134" s="22"/>
      <c r="F134" s="22">
        <v>19</v>
      </c>
      <c r="G134" s="65">
        <v>200.7</v>
      </c>
      <c r="H134" s="25">
        <f t="shared" si="22"/>
        <v>17.9372197309417</v>
      </c>
      <c r="I134" s="22">
        <v>11</v>
      </c>
      <c r="J134" s="53">
        <f t="shared" si="23"/>
        <v>1.05925</v>
      </c>
      <c r="K134" s="54">
        <f t="shared" si="24"/>
        <v>0.105925</v>
      </c>
      <c r="L134" s="64"/>
      <c r="O134" s="76"/>
    </row>
    <row r="135" customHeight="1" spans="1:15">
      <c r="A135" s="46">
        <v>39</v>
      </c>
      <c r="B135" s="74"/>
      <c r="C135" s="26" t="s">
        <v>1191</v>
      </c>
      <c r="D135" s="22" t="s">
        <v>326</v>
      </c>
      <c r="E135" s="22" t="s">
        <v>327</v>
      </c>
      <c r="F135" s="22">
        <v>2</v>
      </c>
      <c r="G135" s="65">
        <v>124.2</v>
      </c>
      <c r="H135" s="25">
        <f t="shared" si="22"/>
        <v>28.9855072463768</v>
      </c>
      <c r="I135" s="22">
        <v>13</v>
      </c>
      <c r="J135" s="53">
        <f t="shared" si="23"/>
        <v>0.069</v>
      </c>
      <c r="K135" s="54">
        <f t="shared" si="24"/>
        <v>0.0069</v>
      </c>
      <c r="L135" s="64"/>
      <c r="O135" s="76"/>
    </row>
    <row r="136" ht="30" customHeight="1" spans="1:12">
      <c r="A136" s="67" t="s">
        <v>183</v>
      </c>
      <c r="B136" s="68"/>
      <c r="C136" s="68"/>
      <c r="D136" s="68"/>
      <c r="E136" s="69"/>
      <c r="F136" s="70">
        <f>SUM(F97:F135)</f>
        <v>1971</v>
      </c>
      <c r="G136" s="70"/>
      <c r="H136" s="70"/>
      <c r="I136" s="70"/>
      <c r="J136" s="70"/>
      <c r="K136" s="77">
        <f>SUM(K97:K135)</f>
        <v>4.61025</v>
      </c>
      <c r="L136" s="78"/>
    </row>
    <row r="137" ht="10" customHeight="1" spans="1:12">
      <c r="A137" s="79"/>
      <c r="B137" s="80"/>
      <c r="C137" s="43"/>
      <c r="D137" s="36"/>
      <c r="E137" s="36"/>
      <c r="F137" s="36"/>
      <c r="G137" s="36"/>
      <c r="H137" s="36"/>
      <c r="I137" s="36"/>
      <c r="J137" s="36"/>
      <c r="K137" s="36"/>
      <c r="L137" s="36"/>
    </row>
    <row r="138" customHeight="1" spans="1:12">
      <c r="A138" s="44">
        <v>1</v>
      </c>
      <c r="B138" s="81" t="s">
        <v>1206</v>
      </c>
      <c r="C138" s="18" t="s">
        <v>329</v>
      </c>
      <c r="D138" s="17" t="s">
        <v>330</v>
      </c>
      <c r="E138" s="17" t="s">
        <v>331</v>
      </c>
      <c r="F138" s="17">
        <v>300</v>
      </c>
      <c r="G138" s="17">
        <v>86</v>
      </c>
      <c r="H138" s="20">
        <f>3600/G138</f>
        <v>41.8604651162791</v>
      </c>
      <c r="I138" s="17">
        <v>16</v>
      </c>
      <c r="J138" s="50">
        <f>F138/H138</f>
        <v>7.16666666666667</v>
      </c>
      <c r="K138" s="51">
        <f>J138/10</f>
        <v>0.716666666666667</v>
      </c>
      <c r="L138" s="63"/>
    </row>
    <row r="139" customHeight="1" spans="1:12">
      <c r="A139" s="46">
        <v>2</v>
      </c>
      <c r="B139" s="22"/>
      <c r="C139" s="26" t="s">
        <v>332</v>
      </c>
      <c r="D139" s="22" t="s">
        <v>333</v>
      </c>
      <c r="E139" s="22" t="s">
        <v>334</v>
      </c>
      <c r="F139" s="22">
        <v>800</v>
      </c>
      <c r="G139" s="22">
        <v>62</v>
      </c>
      <c r="H139" s="25">
        <f t="shared" ref="H139:H146" si="25">3600/G139</f>
        <v>58.0645161290323</v>
      </c>
      <c r="I139" s="22">
        <v>11</v>
      </c>
      <c r="J139" s="53">
        <f t="shared" ref="J139:J146" si="26">F139/H139</f>
        <v>13.7777777777778</v>
      </c>
      <c r="K139" s="54">
        <f t="shared" ref="K139:K146" si="27">J139/10</f>
        <v>1.37777777777778</v>
      </c>
      <c r="L139" s="64"/>
    </row>
    <row r="140" customHeight="1" spans="1:12">
      <c r="A140" s="46">
        <v>3</v>
      </c>
      <c r="B140" s="22"/>
      <c r="C140" s="26" t="s">
        <v>335</v>
      </c>
      <c r="D140" s="22" t="s">
        <v>333</v>
      </c>
      <c r="E140" s="22" t="s">
        <v>334</v>
      </c>
      <c r="F140" s="22">
        <v>800</v>
      </c>
      <c r="G140" s="22">
        <v>62</v>
      </c>
      <c r="H140" s="25">
        <f t="shared" si="25"/>
        <v>58.0645161290323</v>
      </c>
      <c r="I140" s="22">
        <v>11</v>
      </c>
      <c r="J140" s="53">
        <f t="shared" si="26"/>
        <v>13.7777777777778</v>
      </c>
      <c r="K140" s="54">
        <f t="shared" si="27"/>
        <v>1.37777777777778</v>
      </c>
      <c r="L140" s="64"/>
    </row>
    <row r="141" customHeight="1" spans="1:12">
      <c r="A141" s="46">
        <v>4</v>
      </c>
      <c r="B141" s="22"/>
      <c r="C141" s="26" t="s">
        <v>336</v>
      </c>
      <c r="D141" s="22" t="s">
        <v>333</v>
      </c>
      <c r="E141" s="22" t="s">
        <v>334</v>
      </c>
      <c r="F141" s="22">
        <v>800</v>
      </c>
      <c r="G141" s="22">
        <v>62</v>
      </c>
      <c r="H141" s="25">
        <f t="shared" si="25"/>
        <v>58.0645161290323</v>
      </c>
      <c r="I141" s="22">
        <v>11</v>
      </c>
      <c r="J141" s="53">
        <f t="shared" si="26"/>
        <v>13.7777777777778</v>
      </c>
      <c r="K141" s="54">
        <f t="shared" si="27"/>
        <v>1.37777777777778</v>
      </c>
      <c r="L141" s="64"/>
    </row>
    <row r="142" customHeight="1" spans="1:12">
      <c r="A142" s="46">
        <v>5</v>
      </c>
      <c r="B142" s="22"/>
      <c r="C142" s="26" t="s">
        <v>337</v>
      </c>
      <c r="D142" s="22" t="s">
        <v>338</v>
      </c>
      <c r="E142" s="22" t="s">
        <v>339</v>
      </c>
      <c r="F142" s="22">
        <v>400</v>
      </c>
      <c r="G142" s="22">
        <v>86</v>
      </c>
      <c r="H142" s="25">
        <f t="shared" si="25"/>
        <v>41.8604651162791</v>
      </c>
      <c r="I142" s="22">
        <v>14</v>
      </c>
      <c r="J142" s="53">
        <f t="shared" si="26"/>
        <v>9.55555555555556</v>
      </c>
      <c r="K142" s="54">
        <f t="shared" si="27"/>
        <v>0.955555555555555</v>
      </c>
      <c r="L142" s="64"/>
    </row>
    <row r="143" customHeight="1" spans="1:12">
      <c r="A143" s="46">
        <v>6</v>
      </c>
      <c r="B143" s="22"/>
      <c r="C143" s="26" t="s">
        <v>340</v>
      </c>
      <c r="D143" s="22" t="s">
        <v>341</v>
      </c>
      <c r="E143" s="22"/>
      <c r="F143" s="22">
        <v>80</v>
      </c>
      <c r="G143" s="22">
        <v>86</v>
      </c>
      <c r="H143" s="25">
        <f t="shared" si="25"/>
        <v>41.8604651162791</v>
      </c>
      <c r="I143" s="22">
        <v>16</v>
      </c>
      <c r="J143" s="53">
        <f t="shared" si="26"/>
        <v>1.91111111111111</v>
      </c>
      <c r="K143" s="54">
        <f t="shared" si="27"/>
        <v>0.191111111111111</v>
      </c>
      <c r="L143" s="64"/>
    </row>
    <row r="144" customHeight="1" spans="1:12">
      <c r="A144" s="46">
        <v>7</v>
      </c>
      <c r="B144" s="22"/>
      <c r="C144" s="26" t="s">
        <v>343</v>
      </c>
      <c r="D144" s="22" t="s">
        <v>344</v>
      </c>
      <c r="E144" s="22"/>
      <c r="F144" s="22">
        <v>80</v>
      </c>
      <c r="G144" s="22">
        <v>201</v>
      </c>
      <c r="H144" s="25">
        <f t="shared" si="25"/>
        <v>17.910447761194</v>
      </c>
      <c r="I144" s="22">
        <v>11</v>
      </c>
      <c r="J144" s="53">
        <f t="shared" si="26"/>
        <v>4.46666666666667</v>
      </c>
      <c r="K144" s="54">
        <f t="shared" si="27"/>
        <v>0.446666666666667</v>
      </c>
      <c r="L144" s="64"/>
    </row>
    <row r="145" customHeight="1" spans="1:12">
      <c r="A145" s="46">
        <v>8</v>
      </c>
      <c r="B145" s="22"/>
      <c r="C145" s="26" t="s">
        <v>346</v>
      </c>
      <c r="D145" s="22" t="s">
        <v>347</v>
      </c>
      <c r="E145" s="22" t="s">
        <v>348</v>
      </c>
      <c r="F145" s="22">
        <v>400</v>
      </c>
      <c r="G145" s="22">
        <v>134</v>
      </c>
      <c r="H145" s="25">
        <f t="shared" si="25"/>
        <v>26.865671641791</v>
      </c>
      <c r="I145" s="22">
        <v>11</v>
      </c>
      <c r="J145" s="53">
        <f t="shared" si="26"/>
        <v>14.8888888888889</v>
      </c>
      <c r="K145" s="54">
        <f t="shared" si="27"/>
        <v>1.48888888888889</v>
      </c>
      <c r="L145" s="64"/>
    </row>
    <row r="146" customHeight="1" spans="1:12">
      <c r="A146" s="46">
        <v>9</v>
      </c>
      <c r="B146" s="22"/>
      <c r="C146" s="26" t="s">
        <v>1207</v>
      </c>
      <c r="D146" s="22" t="s">
        <v>1208</v>
      </c>
      <c r="E146" s="22"/>
      <c r="F146" s="22"/>
      <c r="G146" s="22"/>
      <c r="H146" s="25"/>
      <c r="I146" s="22"/>
      <c r="J146" s="53"/>
      <c r="K146" s="54"/>
      <c r="L146" s="90"/>
    </row>
    <row r="147" customHeight="1" spans="1:12">
      <c r="A147" s="46">
        <v>10</v>
      </c>
      <c r="B147" s="22"/>
      <c r="C147" s="26" t="s">
        <v>372</v>
      </c>
      <c r="D147" s="22" t="s">
        <v>373</v>
      </c>
      <c r="E147" s="22"/>
      <c r="F147" s="22"/>
      <c r="G147" s="82"/>
      <c r="H147" s="82"/>
      <c r="I147" s="82"/>
      <c r="J147" s="82"/>
      <c r="K147" s="82"/>
      <c r="L147" s="90"/>
    </row>
    <row r="148" customHeight="1" spans="1:12">
      <c r="A148" s="46">
        <v>11</v>
      </c>
      <c r="B148" s="22"/>
      <c r="C148" s="26" t="s">
        <v>375</v>
      </c>
      <c r="D148" s="22" t="s">
        <v>376</v>
      </c>
      <c r="E148" s="22"/>
      <c r="F148" s="22"/>
      <c r="G148" s="82"/>
      <c r="H148" s="82"/>
      <c r="I148" s="82"/>
      <c r="J148" s="82"/>
      <c r="K148" s="82"/>
      <c r="L148" s="90"/>
    </row>
    <row r="149" ht="30" customHeight="1" spans="1:12">
      <c r="A149" s="67" t="s">
        <v>183</v>
      </c>
      <c r="B149" s="68"/>
      <c r="C149" s="68"/>
      <c r="D149" s="68"/>
      <c r="E149" s="69"/>
      <c r="F149" s="70">
        <f>SUM(F138:F148)</f>
        <v>3660</v>
      </c>
      <c r="G149" s="83"/>
      <c r="H149" s="83"/>
      <c r="I149" s="83"/>
      <c r="J149" s="83"/>
      <c r="K149" s="77">
        <f>SUM(K138:K148)</f>
        <v>7.93222222222222</v>
      </c>
      <c r="L149" s="91"/>
    </row>
    <row r="150" ht="10" customHeight="1" spans="1:12">
      <c r="A150" s="84"/>
      <c r="B150" s="42"/>
      <c r="C150" s="43"/>
      <c r="D150" s="36"/>
      <c r="E150" s="36"/>
      <c r="F150" s="42"/>
      <c r="G150" s="42"/>
      <c r="H150" s="42"/>
      <c r="I150" s="42"/>
      <c r="J150" s="42"/>
      <c r="K150" s="42"/>
      <c r="L150" s="42"/>
    </row>
    <row r="151" customHeight="1" spans="1:12">
      <c r="A151" s="44">
        <v>1</v>
      </c>
      <c r="B151" s="85" t="s">
        <v>385</v>
      </c>
      <c r="C151" s="18" t="s">
        <v>386</v>
      </c>
      <c r="D151" s="17" t="s">
        <v>387</v>
      </c>
      <c r="E151" s="17" t="s">
        <v>388</v>
      </c>
      <c r="F151" s="17">
        <v>800</v>
      </c>
      <c r="G151" s="17">
        <v>111</v>
      </c>
      <c r="H151" s="20">
        <f t="shared" ref="H151:H156" si="28">3600/G151</f>
        <v>32.4324324324324</v>
      </c>
      <c r="I151" s="17">
        <v>15</v>
      </c>
      <c r="J151" s="50">
        <f t="shared" ref="J151:J156" si="29">F151/H151</f>
        <v>24.6666666666667</v>
      </c>
      <c r="K151" s="51">
        <f t="shared" ref="K151:K156" si="30">J151/10</f>
        <v>2.46666666666667</v>
      </c>
      <c r="L151" s="63"/>
    </row>
    <row r="152" customHeight="1" spans="1:12">
      <c r="A152" s="46">
        <v>2</v>
      </c>
      <c r="B152" s="86"/>
      <c r="C152" s="26" t="s">
        <v>389</v>
      </c>
      <c r="D152" s="22" t="s">
        <v>390</v>
      </c>
      <c r="E152" s="22" t="s">
        <v>391</v>
      </c>
      <c r="F152" s="22">
        <v>800</v>
      </c>
      <c r="G152" s="22">
        <v>96</v>
      </c>
      <c r="H152" s="25">
        <f t="shared" si="28"/>
        <v>37.5</v>
      </c>
      <c r="I152" s="22">
        <v>14</v>
      </c>
      <c r="J152" s="53">
        <f t="shared" si="29"/>
        <v>21.3333333333333</v>
      </c>
      <c r="K152" s="54">
        <f t="shared" si="30"/>
        <v>2.13333333333333</v>
      </c>
      <c r="L152" s="64"/>
    </row>
    <row r="153" ht="30" customHeight="1" spans="1:12">
      <c r="A153" s="67" t="s">
        <v>183</v>
      </c>
      <c r="B153" s="68"/>
      <c r="C153" s="68"/>
      <c r="D153" s="68"/>
      <c r="E153" s="69"/>
      <c r="F153" s="70">
        <f>SUM(F151:F152)</f>
        <v>1600</v>
      </c>
      <c r="G153" s="70"/>
      <c r="H153" s="70"/>
      <c r="I153" s="70"/>
      <c r="J153" s="70"/>
      <c r="K153" s="77">
        <f>SUM(K151:K152)</f>
        <v>4.6</v>
      </c>
      <c r="L153" s="78"/>
    </row>
    <row r="154" ht="10" customHeight="1" spans="1:12">
      <c r="A154" s="87"/>
      <c r="B154" s="42"/>
      <c r="C154" s="43"/>
      <c r="D154" s="36"/>
      <c r="E154" s="36"/>
      <c r="F154" s="42"/>
      <c r="G154" s="42"/>
      <c r="H154" s="42"/>
      <c r="I154" s="42"/>
      <c r="J154" s="42"/>
      <c r="K154" s="42"/>
      <c r="L154" s="42"/>
    </row>
    <row r="155" customHeight="1" spans="1:12">
      <c r="A155" s="44">
        <v>1</v>
      </c>
      <c r="B155" s="73" t="s">
        <v>506</v>
      </c>
      <c r="C155" s="18" t="s">
        <v>393</v>
      </c>
      <c r="D155" s="17" t="s">
        <v>394</v>
      </c>
      <c r="E155" s="17" t="s">
        <v>395</v>
      </c>
      <c r="F155" s="17">
        <v>200</v>
      </c>
      <c r="G155" s="17">
        <v>75</v>
      </c>
      <c r="H155" s="20">
        <f t="shared" si="28"/>
        <v>48</v>
      </c>
      <c r="I155" s="17">
        <v>14</v>
      </c>
      <c r="J155" s="50">
        <f t="shared" si="29"/>
        <v>4.16666666666667</v>
      </c>
      <c r="K155" s="51">
        <f t="shared" si="30"/>
        <v>0.416666666666667</v>
      </c>
      <c r="L155" s="63"/>
    </row>
    <row r="156" customHeight="1" spans="1:12">
      <c r="A156" s="46">
        <v>2</v>
      </c>
      <c r="B156" s="74"/>
      <c r="C156" s="26" t="s">
        <v>396</v>
      </c>
      <c r="D156" s="22" t="s">
        <v>397</v>
      </c>
      <c r="E156" s="22" t="s">
        <v>398</v>
      </c>
      <c r="F156" s="22">
        <v>800</v>
      </c>
      <c r="G156" s="22">
        <v>52</v>
      </c>
      <c r="H156" s="25">
        <f t="shared" si="28"/>
        <v>69.2307692307692</v>
      </c>
      <c r="I156" s="22">
        <v>11</v>
      </c>
      <c r="J156" s="53">
        <f t="shared" si="29"/>
        <v>11.5555555555556</v>
      </c>
      <c r="K156" s="54">
        <f t="shared" si="30"/>
        <v>1.15555555555556</v>
      </c>
      <c r="L156" s="64"/>
    </row>
    <row r="157" customHeight="1" spans="1:12">
      <c r="A157" s="46">
        <v>3</v>
      </c>
      <c r="B157" s="74"/>
      <c r="C157" s="26" t="s">
        <v>399</v>
      </c>
      <c r="D157" s="22" t="s">
        <v>400</v>
      </c>
      <c r="E157" s="22" t="s">
        <v>401</v>
      </c>
      <c r="F157" s="22">
        <v>800</v>
      </c>
      <c r="G157" s="22">
        <v>52</v>
      </c>
      <c r="H157" s="25">
        <f t="shared" ref="H157:H161" si="31">3600/G157</f>
        <v>69.2307692307692</v>
      </c>
      <c r="I157" s="22">
        <v>11</v>
      </c>
      <c r="J157" s="53">
        <f t="shared" ref="J157:J161" si="32">F157/H157</f>
        <v>11.5555555555556</v>
      </c>
      <c r="K157" s="54">
        <f t="shared" ref="K157:K161" si="33">J157/10</f>
        <v>1.15555555555556</v>
      </c>
      <c r="L157" s="64"/>
    </row>
    <row r="158" customHeight="1" spans="1:12">
      <c r="A158" s="46">
        <v>4</v>
      </c>
      <c r="B158" s="74"/>
      <c r="C158" s="26" t="s">
        <v>402</v>
      </c>
      <c r="D158" s="22" t="s">
        <v>403</v>
      </c>
      <c r="E158" s="22" t="s">
        <v>404</v>
      </c>
      <c r="F158" s="22">
        <v>800</v>
      </c>
      <c r="G158" s="22">
        <v>52</v>
      </c>
      <c r="H158" s="25">
        <f t="shared" si="31"/>
        <v>69.2307692307692</v>
      </c>
      <c r="I158" s="22">
        <v>11</v>
      </c>
      <c r="J158" s="53">
        <f t="shared" si="32"/>
        <v>11.5555555555556</v>
      </c>
      <c r="K158" s="54">
        <f t="shared" si="33"/>
        <v>1.15555555555556</v>
      </c>
      <c r="L158" s="64"/>
    </row>
    <row r="159" customHeight="1" spans="1:12">
      <c r="A159" s="46">
        <v>5</v>
      </c>
      <c r="B159" s="74"/>
      <c r="C159" s="26" t="s">
        <v>405</v>
      </c>
      <c r="D159" s="22" t="s">
        <v>406</v>
      </c>
      <c r="E159" s="22" t="s">
        <v>407</v>
      </c>
      <c r="F159" s="22">
        <v>2000</v>
      </c>
      <c r="G159" s="22"/>
      <c r="H159" s="25"/>
      <c r="I159" s="22"/>
      <c r="J159" s="53"/>
      <c r="K159" s="54"/>
      <c r="L159" s="64"/>
    </row>
    <row r="160" customHeight="1" spans="1:12">
      <c r="A160" s="46">
        <v>6</v>
      </c>
      <c r="B160" s="74"/>
      <c r="C160" s="26" t="s">
        <v>393</v>
      </c>
      <c r="D160" s="22" t="s">
        <v>408</v>
      </c>
      <c r="E160" s="22" t="s">
        <v>409</v>
      </c>
      <c r="F160" s="22">
        <v>300</v>
      </c>
      <c r="G160" s="22">
        <v>75</v>
      </c>
      <c r="H160" s="25">
        <f t="shared" si="31"/>
        <v>48</v>
      </c>
      <c r="I160" s="22">
        <v>14</v>
      </c>
      <c r="J160" s="53">
        <f t="shared" si="32"/>
        <v>6.25</v>
      </c>
      <c r="K160" s="54">
        <f t="shared" si="33"/>
        <v>0.625</v>
      </c>
      <c r="L160" s="64"/>
    </row>
    <row r="161" customHeight="1" spans="1:12">
      <c r="A161" s="46">
        <v>7</v>
      </c>
      <c r="B161" s="74"/>
      <c r="C161" s="26" t="s">
        <v>410</v>
      </c>
      <c r="D161" s="22" t="s">
        <v>411</v>
      </c>
      <c r="E161" s="22" t="s">
        <v>412</v>
      </c>
      <c r="F161" s="22">
        <v>500</v>
      </c>
      <c r="G161" s="22">
        <v>128</v>
      </c>
      <c r="H161" s="25">
        <f t="shared" si="31"/>
        <v>28.125</v>
      </c>
      <c r="I161" s="22">
        <v>15</v>
      </c>
      <c r="J161" s="53">
        <f t="shared" si="32"/>
        <v>17.7777777777778</v>
      </c>
      <c r="K161" s="54">
        <f t="shared" si="33"/>
        <v>1.77777777777778</v>
      </c>
      <c r="L161" s="64"/>
    </row>
    <row r="162" customHeight="1" spans="1:12">
      <c r="A162" s="46">
        <v>8</v>
      </c>
      <c r="B162" s="74"/>
      <c r="C162" s="26" t="s">
        <v>413</v>
      </c>
      <c r="D162" s="22" t="s">
        <v>414</v>
      </c>
      <c r="E162" s="22" t="s">
        <v>415</v>
      </c>
      <c r="F162" s="22">
        <v>700</v>
      </c>
      <c r="G162" s="22">
        <v>52</v>
      </c>
      <c r="H162" s="25">
        <f t="shared" ref="H162:H167" si="34">3600/G162</f>
        <v>69.2307692307692</v>
      </c>
      <c r="I162" s="22">
        <v>11</v>
      </c>
      <c r="J162" s="53">
        <f t="shared" ref="J162:J167" si="35">F162/H162</f>
        <v>10.1111111111111</v>
      </c>
      <c r="K162" s="54">
        <f t="shared" ref="K162:K167" si="36">J162/10</f>
        <v>1.01111111111111</v>
      </c>
      <c r="L162" s="64"/>
    </row>
    <row r="163" customHeight="1" spans="1:12">
      <c r="A163" s="46">
        <v>9</v>
      </c>
      <c r="B163" s="74"/>
      <c r="C163" s="26" t="s">
        <v>416</v>
      </c>
      <c r="D163" s="22" t="s">
        <v>417</v>
      </c>
      <c r="E163" s="22" t="s">
        <v>418</v>
      </c>
      <c r="F163" s="22">
        <v>500</v>
      </c>
      <c r="G163" s="22">
        <v>52</v>
      </c>
      <c r="H163" s="25">
        <f t="shared" si="34"/>
        <v>69.2307692307692</v>
      </c>
      <c r="I163" s="22">
        <v>11</v>
      </c>
      <c r="J163" s="53">
        <f t="shared" si="35"/>
        <v>7.22222222222222</v>
      </c>
      <c r="K163" s="54">
        <f t="shared" si="36"/>
        <v>0.722222222222222</v>
      </c>
      <c r="L163" s="64"/>
    </row>
    <row r="164" customHeight="1" spans="1:12">
      <c r="A164" s="46">
        <v>10</v>
      </c>
      <c r="B164" s="74"/>
      <c r="C164" s="26" t="s">
        <v>419</v>
      </c>
      <c r="D164" s="22" t="s">
        <v>420</v>
      </c>
      <c r="E164" s="22" t="s">
        <v>421</v>
      </c>
      <c r="F164" s="22">
        <v>500</v>
      </c>
      <c r="G164" s="22">
        <v>52</v>
      </c>
      <c r="H164" s="25">
        <f t="shared" si="34"/>
        <v>69.2307692307692</v>
      </c>
      <c r="I164" s="22">
        <v>11</v>
      </c>
      <c r="J164" s="53">
        <f t="shared" si="35"/>
        <v>7.22222222222222</v>
      </c>
      <c r="K164" s="54">
        <f t="shared" si="36"/>
        <v>0.722222222222222</v>
      </c>
      <c r="L164" s="64"/>
    </row>
    <row r="165" customHeight="1" spans="1:12">
      <c r="A165" s="46">
        <v>11</v>
      </c>
      <c r="B165" s="74"/>
      <c r="C165" s="26" t="s">
        <v>410</v>
      </c>
      <c r="D165" s="22" t="s">
        <v>422</v>
      </c>
      <c r="E165" s="22" t="s">
        <v>423</v>
      </c>
      <c r="F165" s="22">
        <v>200</v>
      </c>
      <c r="G165" s="22">
        <v>128</v>
      </c>
      <c r="H165" s="25">
        <f t="shared" si="34"/>
        <v>28.125</v>
      </c>
      <c r="I165" s="22">
        <v>15</v>
      </c>
      <c r="J165" s="53">
        <f t="shared" si="35"/>
        <v>7.11111111111111</v>
      </c>
      <c r="K165" s="54">
        <f t="shared" si="36"/>
        <v>0.711111111111111</v>
      </c>
      <c r="L165" s="64"/>
    </row>
    <row r="166" customHeight="1" spans="1:12">
      <c r="A166" s="46">
        <v>12</v>
      </c>
      <c r="B166" s="74"/>
      <c r="C166" s="26" t="s">
        <v>424</v>
      </c>
      <c r="D166" s="22" t="s">
        <v>425</v>
      </c>
      <c r="E166" s="22" t="s">
        <v>426</v>
      </c>
      <c r="F166" s="22">
        <v>350</v>
      </c>
      <c r="G166" s="22">
        <v>52</v>
      </c>
      <c r="H166" s="25">
        <f t="shared" si="34"/>
        <v>69.2307692307692</v>
      </c>
      <c r="I166" s="22">
        <v>11</v>
      </c>
      <c r="J166" s="53">
        <f t="shared" si="35"/>
        <v>5.05555555555556</v>
      </c>
      <c r="K166" s="54">
        <f t="shared" si="36"/>
        <v>0.505555555555556</v>
      </c>
      <c r="L166" s="64"/>
    </row>
    <row r="167" customHeight="1" spans="1:12">
      <c r="A167" s="46">
        <v>13</v>
      </c>
      <c r="B167" s="74"/>
      <c r="C167" s="26" t="s">
        <v>427</v>
      </c>
      <c r="D167" s="22" t="s">
        <v>428</v>
      </c>
      <c r="E167" s="22" t="s">
        <v>429</v>
      </c>
      <c r="F167" s="22">
        <v>200</v>
      </c>
      <c r="G167" s="22">
        <v>52</v>
      </c>
      <c r="H167" s="25">
        <f t="shared" si="34"/>
        <v>69.2307692307692</v>
      </c>
      <c r="I167" s="22">
        <v>11</v>
      </c>
      <c r="J167" s="53">
        <f t="shared" si="35"/>
        <v>2.88888888888889</v>
      </c>
      <c r="K167" s="54">
        <f t="shared" si="36"/>
        <v>0.288888888888889</v>
      </c>
      <c r="L167" s="64"/>
    </row>
    <row r="168" customHeight="1" spans="1:12">
      <c r="A168" s="46">
        <v>14</v>
      </c>
      <c r="B168" s="74"/>
      <c r="C168" s="26" t="s">
        <v>430</v>
      </c>
      <c r="D168" s="22" t="s">
        <v>431</v>
      </c>
      <c r="E168" s="22" t="s">
        <v>432</v>
      </c>
      <c r="F168" s="22"/>
      <c r="G168" s="22">
        <v>52</v>
      </c>
      <c r="H168" s="25">
        <f t="shared" ref="H168:H173" si="37">3600/G168</f>
        <v>69.2307692307692</v>
      </c>
      <c r="I168" s="22">
        <v>11</v>
      </c>
      <c r="J168" s="53">
        <f t="shared" ref="J168:J173" si="38">F168/H168</f>
        <v>0</v>
      </c>
      <c r="K168" s="54">
        <f t="shared" ref="K168:K173" si="39">J168/10</f>
        <v>0</v>
      </c>
      <c r="L168" s="64"/>
    </row>
    <row r="169" customHeight="1" spans="1:12">
      <c r="A169" s="46">
        <v>15</v>
      </c>
      <c r="B169" s="74"/>
      <c r="C169" s="26" t="s">
        <v>433</v>
      </c>
      <c r="D169" s="22" t="s">
        <v>434</v>
      </c>
      <c r="E169" s="22" t="s">
        <v>435</v>
      </c>
      <c r="F169" s="22">
        <v>300</v>
      </c>
      <c r="G169" s="22">
        <v>112</v>
      </c>
      <c r="H169" s="25">
        <f t="shared" si="37"/>
        <v>32.1428571428571</v>
      </c>
      <c r="I169" s="22">
        <v>14</v>
      </c>
      <c r="J169" s="53">
        <f t="shared" si="38"/>
        <v>9.33333333333333</v>
      </c>
      <c r="K169" s="54">
        <f t="shared" si="39"/>
        <v>0.933333333333333</v>
      </c>
      <c r="L169" s="64"/>
    </row>
    <row r="170" customHeight="1" spans="1:12">
      <c r="A170" s="46">
        <v>16</v>
      </c>
      <c r="B170" s="74"/>
      <c r="C170" s="26" t="s">
        <v>433</v>
      </c>
      <c r="D170" s="22" t="s">
        <v>436</v>
      </c>
      <c r="E170" s="22" t="s">
        <v>437</v>
      </c>
      <c r="F170" s="22">
        <v>300</v>
      </c>
      <c r="G170" s="22">
        <v>112</v>
      </c>
      <c r="H170" s="25">
        <f t="shared" si="37"/>
        <v>32.1428571428571</v>
      </c>
      <c r="I170" s="22">
        <v>14</v>
      </c>
      <c r="J170" s="53">
        <f t="shared" si="38"/>
        <v>9.33333333333333</v>
      </c>
      <c r="K170" s="54">
        <f t="shared" si="39"/>
        <v>0.933333333333333</v>
      </c>
      <c r="L170" s="64"/>
    </row>
    <row r="171" customHeight="1" spans="1:12">
      <c r="A171" s="46">
        <v>17</v>
      </c>
      <c r="B171" s="74"/>
      <c r="C171" s="26" t="s">
        <v>438</v>
      </c>
      <c r="D171" s="22" t="s">
        <v>439</v>
      </c>
      <c r="E171" s="22" t="s">
        <v>440</v>
      </c>
      <c r="F171" s="22">
        <v>600</v>
      </c>
      <c r="G171" s="22">
        <v>52</v>
      </c>
      <c r="H171" s="25">
        <f t="shared" si="37"/>
        <v>69.2307692307692</v>
      </c>
      <c r="I171" s="22">
        <v>11</v>
      </c>
      <c r="J171" s="53">
        <f t="shared" si="38"/>
        <v>8.66666666666667</v>
      </c>
      <c r="K171" s="54">
        <f t="shared" si="39"/>
        <v>0.866666666666667</v>
      </c>
      <c r="L171" s="64"/>
    </row>
    <row r="172" customHeight="1" spans="1:12">
      <c r="A172" s="46">
        <v>18</v>
      </c>
      <c r="B172" s="74"/>
      <c r="C172" s="26" t="s">
        <v>441</v>
      </c>
      <c r="D172" s="22" t="s">
        <v>442</v>
      </c>
      <c r="E172" s="22" t="s">
        <v>443</v>
      </c>
      <c r="F172" s="22">
        <v>300</v>
      </c>
      <c r="G172" s="22">
        <v>52</v>
      </c>
      <c r="H172" s="25">
        <f t="shared" si="37"/>
        <v>69.2307692307692</v>
      </c>
      <c r="I172" s="22">
        <v>11</v>
      </c>
      <c r="J172" s="53">
        <f t="shared" si="38"/>
        <v>4.33333333333333</v>
      </c>
      <c r="K172" s="54">
        <f t="shared" si="39"/>
        <v>0.433333333333333</v>
      </c>
      <c r="L172" s="64"/>
    </row>
    <row r="173" customHeight="1" spans="1:12">
      <c r="A173" s="46">
        <v>19</v>
      </c>
      <c r="B173" s="74"/>
      <c r="C173" s="26" t="s">
        <v>444</v>
      </c>
      <c r="D173" s="22" t="s">
        <v>445</v>
      </c>
      <c r="E173" s="22" t="s">
        <v>446</v>
      </c>
      <c r="F173" s="22">
        <v>300</v>
      </c>
      <c r="G173" s="22">
        <v>52</v>
      </c>
      <c r="H173" s="25">
        <f t="shared" si="37"/>
        <v>69.2307692307692</v>
      </c>
      <c r="I173" s="22">
        <v>11</v>
      </c>
      <c r="J173" s="53">
        <f t="shared" si="38"/>
        <v>4.33333333333333</v>
      </c>
      <c r="K173" s="54">
        <f t="shared" si="39"/>
        <v>0.433333333333333</v>
      </c>
      <c r="L173" s="64"/>
    </row>
    <row r="174" customHeight="1" spans="1:12">
      <c r="A174" s="46">
        <v>20</v>
      </c>
      <c r="B174" s="74"/>
      <c r="C174" s="26" t="s">
        <v>447</v>
      </c>
      <c r="D174" s="22" t="s">
        <v>448</v>
      </c>
      <c r="E174" s="22" t="s">
        <v>449</v>
      </c>
      <c r="F174" s="22">
        <v>300</v>
      </c>
      <c r="G174" s="22">
        <v>52</v>
      </c>
      <c r="H174" s="25">
        <f t="shared" ref="H174:H177" si="40">3600/G174</f>
        <v>69.2307692307692</v>
      </c>
      <c r="I174" s="22">
        <v>11</v>
      </c>
      <c r="J174" s="53">
        <f t="shared" ref="J174:J177" si="41">F174/H174</f>
        <v>4.33333333333333</v>
      </c>
      <c r="K174" s="54">
        <f t="shared" ref="K174:K177" si="42">J174/10</f>
        <v>0.433333333333333</v>
      </c>
      <c r="L174" s="64"/>
    </row>
    <row r="175" customHeight="1" spans="1:12">
      <c r="A175" s="46">
        <v>21</v>
      </c>
      <c r="B175" s="74"/>
      <c r="C175" s="26" t="s">
        <v>450</v>
      </c>
      <c r="D175" s="22" t="s">
        <v>451</v>
      </c>
      <c r="E175" s="22" t="s">
        <v>452</v>
      </c>
      <c r="F175" s="22">
        <v>300</v>
      </c>
      <c r="G175" s="22">
        <v>52</v>
      </c>
      <c r="H175" s="25">
        <f t="shared" si="40"/>
        <v>69.2307692307692</v>
      </c>
      <c r="I175" s="22">
        <v>11</v>
      </c>
      <c r="J175" s="53">
        <f t="shared" si="41"/>
        <v>4.33333333333333</v>
      </c>
      <c r="K175" s="54">
        <f t="shared" si="42"/>
        <v>0.433333333333333</v>
      </c>
      <c r="L175" s="64"/>
    </row>
    <row r="176" customHeight="1" spans="1:12">
      <c r="A176" s="46">
        <v>22</v>
      </c>
      <c r="B176" s="74"/>
      <c r="C176" s="88" t="s">
        <v>453</v>
      </c>
      <c r="D176" s="22" t="s">
        <v>454</v>
      </c>
      <c r="E176" s="22" t="s">
        <v>455</v>
      </c>
      <c r="F176" s="22">
        <v>150</v>
      </c>
      <c r="G176" s="22">
        <v>75</v>
      </c>
      <c r="H176" s="25">
        <f t="shared" si="40"/>
        <v>48</v>
      </c>
      <c r="I176" s="22">
        <v>14</v>
      </c>
      <c r="J176" s="53">
        <f t="shared" si="41"/>
        <v>3.125</v>
      </c>
      <c r="K176" s="54">
        <f t="shared" si="42"/>
        <v>0.3125</v>
      </c>
      <c r="L176" s="64"/>
    </row>
    <row r="177" customHeight="1" spans="1:12">
      <c r="A177" s="46">
        <v>23</v>
      </c>
      <c r="B177" s="74"/>
      <c r="C177" s="26" t="s">
        <v>456</v>
      </c>
      <c r="D177" s="22" t="s">
        <v>457</v>
      </c>
      <c r="E177" s="22" t="s">
        <v>458</v>
      </c>
      <c r="F177" s="22">
        <v>150</v>
      </c>
      <c r="G177" s="22">
        <v>52</v>
      </c>
      <c r="H177" s="25">
        <f t="shared" si="40"/>
        <v>69.2307692307692</v>
      </c>
      <c r="I177" s="22">
        <v>11</v>
      </c>
      <c r="J177" s="53">
        <f t="shared" si="41"/>
        <v>2.16666666666667</v>
      </c>
      <c r="K177" s="54">
        <f t="shared" si="42"/>
        <v>0.216666666666667</v>
      </c>
      <c r="L177" s="64"/>
    </row>
    <row r="178" customHeight="1" spans="1:12">
      <c r="A178" s="46">
        <v>24</v>
      </c>
      <c r="B178" s="74"/>
      <c r="C178" s="26" t="s">
        <v>456</v>
      </c>
      <c r="D178" s="22" t="s">
        <v>459</v>
      </c>
      <c r="E178" s="22" t="s">
        <v>460</v>
      </c>
      <c r="F178" s="22">
        <v>50</v>
      </c>
      <c r="G178" s="22">
        <v>52</v>
      </c>
      <c r="H178" s="25">
        <f t="shared" ref="H178:H183" si="43">3600/G178</f>
        <v>69.2307692307692</v>
      </c>
      <c r="I178" s="22">
        <v>11</v>
      </c>
      <c r="J178" s="53">
        <f t="shared" ref="J178:J183" si="44">F178/H178</f>
        <v>0.722222222222222</v>
      </c>
      <c r="K178" s="54">
        <f t="shared" ref="K178:K183" si="45">J178/10</f>
        <v>0.0722222222222222</v>
      </c>
      <c r="L178" s="64"/>
    </row>
    <row r="179" customHeight="1" spans="1:12">
      <c r="A179" s="46">
        <v>25</v>
      </c>
      <c r="B179" s="74"/>
      <c r="C179" s="26" t="s">
        <v>430</v>
      </c>
      <c r="D179" s="22" t="s">
        <v>461</v>
      </c>
      <c r="E179" s="22" t="s">
        <v>462</v>
      </c>
      <c r="F179" s="22">
        <v>700</v>
      </c>
      <c r="G179" s="22">
        <v>52</v>
      </c>
      <c r="H179" s="25">
        <f t="shared" si="43"/>
        <v>69.2307692307692</v>
      </c>
      <c r="I179" s="22">
        <v>11</v>
      </c>
      <c r="J179" s="53">
        <f t="shared" si="44"/>
        <v>10.1111111111111</v>
      </c>
      <c r="K179" s="54">
        <f t="shared" si="45"/>
        <v>1.01111111111111</v>
      </c>
      <c r="L179" s="64"/>
    </row>
    <row r="180" customHeight="1" spans="1:12">
      <c r="A180" s="46">
        <v>26</v>
      </c>
      <c r="B180" s="74"/>
      <c r="C180" s="26" t="s">
        <v>430</v>
      </c>
      <c r="D180" s="22" t="s">
        <v>463</v>
      </c>
      <c r="E180" s="22" t="s">
        <v>464</v>
      </c>
      <c r="F180" s="22"/>
      <c r="G180" s="22">
        <v>52</v>
      </c>
      <c r="H180" s="25">
        <f t="shared" si="43"/>
        <v>69.2307692307692</v>
      </c>
      <c r="I180" s="22">
        <v>11</v>
      </c>
      <c r="J180" s="53">
        <f t="shared" si="44"/>
        <v>0</v>
      </c>
      <c r="K180" s="54">
        <f t="shared" si="45"/>
        <v>0</v>
      </c>
      <c r="L180" s="64"/>
    </row>
    <row r="181" customHeight="1" spans="1:12">
      <c r="A181" s="46">
        <v>27</v>
      </c>
      <c r="B181" s="74"/>
      <c r="C181" s="26" t="s">
        <v>465</v>
      </c>
      <c r="D181" s="22" t="s">
        <v>466</v>
      </c>
      <c r="E181" s="22" t="s">
        <v>467</v>
      </c>
      <c r="F181" s="22"/>
      <c r="G181" s="22">
        <v>52</v>
      </c>
      <c r="H181" s="25">
        <f t="shared" si="43"/>
        <v>69.2307692307692</v>
      </c>
      <c r="I181" s="22">
        <v>11</v>
      </c>
      <c r="J181" s="53">
        <f t="shared" si="44"/>
        <v>0</v>
      </c>
      <c r="K181" s="54">
        <f t="shared" si="45"/>
        <v>0</v>
      </c>
      <c r="L181" s="64"/>
    </row>
    <row r="182" customHeight="1" spans="1:12">
      <c r="A182" s="46">
        <v>28</v>
      </c>
      <c r="B182" s="74"/>
      <c r="C182" s="26" t="s">
        <v>468</v>
      </c>
      <c r="D182" s="22" t="s">
        <v>469</v>
      </c>
      <c r="E182" s="22" t="s">
        <v>470</v>
      </c>
      <c r="F182" s="22"/>
      <c r="G182" s="22">
        <v>52</v>
      </c>
      <c r="H182" s="25">
        <f t="shared" si="43"/>
        <v>69.2307692307692</v>
      </c>
      <c r="I182" s="22">
        <v>11</v>
      </c>
      <c r="J182" s="53">
        <f t="shared" si="44"/>
        <v>0</v>
      </c>
      <c r="K182" s="54">
        <f t="shared" si="45"/>
        <v>0</v>
      </c>
      <c r="L182" s="64"/>
    </row>
    <row r="183" customHeight="1" spans="1:12">
      <c r="A183" s="46">
        <v>29</v>
      </c>
      <c r="B183" s="74"/>
      <c r="C183" s="26" t="s">
        <v>453</v>
      </c>
      <c r="D183" s="22" t="s">
        <v>471</v>
      </c>
      <c r="E183" s="22"/>
      <c r="F183" s="22"/>
      <c r="G183" s="22">
        <v>75</v>
      </c>
      <c r="H183" s="25">
        <f t="shared" si="43"/>
        <v>48</v>
      </c>
      <c r="I183" s="22">
        <v>14</v>
      </c>
      <c r="J183" s="53">
        <f t="shared" si="44"/>
        <v>0</v>
      </c>
      <c r="K183" s="54">
        <f t="shared" si="45"/>
        <v>0</v>
      </c>
      <c r="L183" s="64"/>
    </row>
    <row r="184" ht="30" customHeight="1" spans="1:12">
      <c r="A184" s="67" t="s">
        <v>183</v>
      </c>
      <c r="B184" s="68"/>
      <c r="C184" s="68"/>
      <c r="D184" s="68"/>
      <c r="E184" s="69"/>
      <c r="F184" s="70">
        <f>SUM(F155:F183)</f>
        <v>11300</v>
      </c>
      <c r="G184" s="83"/>
      <c r="H184" s="83"/>
      <c r="I184" s="83"/>
      <c r="J184" s="83"/>
      <c r="K184" s="77">
        <f>SUM(K155:K183)</f>
        <v>16.3263888888889</v>
      </c>
      <c r="L184" s="91"/>
    </row>
    <row r="186" ht="37" customHeight="1" spans="1:12">
      <c r="A186" s="89" t="s">
        <v>1218</v>
      </c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</row>
  </sheetData>
  <mergeCells count="29">
    <mergeCell ref="A1:L1"/>
    <mergeCell ref="A43:E43"/>
    <mergeCell ref="A48:E48"/>
    <mergeCell ref="A95:E95"/>
    <mergeCell ref="A96:L96"/>
    <mergeCell ref="A136:E136"/>
    <mergeCell ref="A149:E149"/>
    <mergeCell ref="A153:E153"/>
    <mergeCell ref="A184:E184"/>
    <mergeCell ref="A186:L186"/>
    <mergeCell ref="A2:A3"/>
    <mergeCell ref="B2:B3"/>
    <mergeCell ref="B4:B42"/>
    <mergeCell ref="B45:B47"/>
    <mergeCell ref="B50:B94"/>
    <mergeCell ref="B97:B135"/>
    <mergeCell ref="B138:B148"/>
    <mergeCell ref="B151:B152"/>
    <mergeCell ref="B155:B18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D155:D183">
    <cfRule type="duplicateValues" dxfId="0" priority="1"/>
  </conditionalFormatting>
  <pageMargins left="0.196527777777778" right="0.196527777777778" top="0.196527777777778" bottom="0.196527777777778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汇总</vt:lpstr>
      <vt:lpstr>产能分析表9月 </vt:lpstr>
      <vt:lpstr>产能分析表10月 </vt:lpstr>
      <vt:lpstr>产能分析表11月  (2)</vt:lpstr>
      <vt:lpstr>产值分析表</vt:lpstr>
      <vt:lpstr>产能分析表6月</vt:lpstr>
      <vt:lpstr>产能分析表5月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2023-04-27T01:21:00Z</dcterms:created>
  <dcterms:modified xsi:type="dcterms:W3CDTF">2023-10-26T09:00:49Z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6B674F57A4D7441589C57DFFA55B95F3_12</vt:lpwstr>
  </property>
</Properties>
</file>