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2023\付款计划\"/>
    </mc:Choice>
  </mc:AlternateContent>
  <bookViews>
    <workbookView xWindow="0" yWindow="0" windowWidth="18045" windowHeight="8655" firstSheet="7" activeTab="11"/>
  </bookViews>
  <sheets>
    <sheet name="实验" sheetId="10" state="hidden" r:id="rId1"/>
    <sheet name="座椅" sheetId="11" state="hidden" r:id="rId2"/>
    <sheet name="后视镜" sheetId="12" state="hidden" r:id="rId3"/>
    <sheet name="前期采购部" sheetId="13" state="hidden" r:id="rId4"/>
    <sheet name="西安座椅" sheetId="15" state="hidden" r:id="rId5"/>
    <sheet name="承兑" sheetId="14" state="hidden" r:id="rId6"/>
    <sheet name="付款统计总表6月" sheetId="24" state="hidden" r:id="rId7"/>
    <sheet name="7月必要付款明细" sheetId="27" r:id="rId8"/>
    <sheet name="8月延期付款明细" sheetId="28" r:id="rId9"/>
    <sheet name="9月付款计划" sheetId="30" r:id="rId10"/>
    <sheet name="9月支付提报" sheetId="31" r:id="rId11"/>
    <sheet name="10月支付提报" sheetId="32" r:id="rId12"/>
    <sheet name="付款统计总表2月" sheetId="16" state="hidden" r:id="rId13"/>
    <sheet name="Sheet1" sheetId="19" state="hidden" r:id="rId14"/>
    <sheet name="Sheet2" sheetId="20" state="hidden" r:id="rId15"/>
    <sheet name="Sheet3" sheetId="21" state="hidden" r:id="rId16"/>
    <sheet name="Sheet4" sheetId="22" state="hidden" r:id="rId17"/>
    <sheet name="Sheet5" sheetId="23" state="hidden" r:id="rId18"/>
  </sheets>
  <definedNames>
    <definedName name="_xlnm._FilterDatabase" localSheetId="11" hidden="1">'10月支付提报'!$5:$54</definedName>
    <definedName name="_xlnm._FilterDatabase" localSheetId="7" hidden="1">'7月必要付款明细'!$A$5:$P$45</definedName>
    <definedName name="_xlnm._FilterDatabase" localSheetId="8" hidden="1">'8月延期付款明细'!$A$5:$Q$106</definedName>
    <definedName name="_xlnm._FilterDatabase" localSheetId="9" hidden="1">'9月付款计划'!$A$5:$S$104</definedName>
    <definedName name="_xlnm._FilterDatabase" localSheetId="10" hidden="1">'9月支付提报'!$A$5:$S$119</definedName>
    <definedName name="_xlnm._FilterDatabase" localSheetId="13" hidden="1">Sheet1!$A$3:$O$41</definedName>
    <definedName name="_xlnm._FilterDatabase" localSheetId="12" hidden="1">付款统计总表2月!$A$4:$N$27</definedName>
    <definedName name="_xlnm._FilterDatabase" localSheetId="6" hidden="1">付款统计总表6月!$A$4:$Q$50</definedName>
    <definedName name="_xlnm._FilterDatabase" localSheetId="2" hidden="1">后视镜!$A$4:$L$22</definedName>
    <definedName name="_xlnm._FilterDatabase" localSheetId="3" hidden="1">前期采购部!$A$2:$K$96</definedName>
    <definedName name="_xlnm._FilterDatabase" localSheetId="0" hidden="1">实验!$A$3:$R$18</definedName>
    <definedName name="_xlnm._FilterDatabase" localSheetId="1" hidden="1">座椅!$A$2:$L$38</definedName>
    <definedName name="_xlnm.Print_Area" localSheetId="11">'10月支付提报'!$A$1:$Q$53</definedName>
    <definedName name="_xlnm.Print_Area" localSheetId="10">'9月支付提报'!$A$1:$Q$119</definedName>
    <definedName name="_xlnm.Print_Area" localSheetId="3">前期采购部!$A$2:$K$63</definedName>
  </definedNames>
  <calcPr calcId="162913"/>
</workbook>
</file>

<file path=xl/calcChain.xml><?xml version="1.0" encoding="utf-8"?>
<calcChain xmlns="http://schemas.openxmlformats.org/spreadsheetml/2006/main">
  <c r="I73" i="32" l="1"/>
  <c r="K72" i="32"/>
  <c r="K71" i="32"/>
  <c r="K70" i="32"/>
  <c r="K69" i="32"/>
  <c r="K73" i="32" l="1"/>
  <c r="I23" i="32"/>
  <c r="I25" i="32"/>
  <c r="K68" i="32"/>
  <c r="I68" i="32"/>
  <c r="K23" i="32" l="1"/>
  <c r="F55" i="23" l="1"/>
  <c r="F15" i="23"/>
  <c r="G6" i="23"/>
  <c r="G55" i="23" s="1"/>
  <c r="E18" i="22"/>
  <c r="G34" i="21"/>
  <c r="H16" i="21"/>
  <c r="F7" i="21"/>
  <c r="F34" i="21" s="1"/>
  <c r="H6" i="21"/>
  <c r="H5" i="21"/>
  <c r="G28" i="20"/>
  <c r="E41" i="19"/>
  <c r="G26" i="16"/>
  <c r="G27" i="16" s="1"/>
  <c r="E26" i="16"/>
  <c r="K50" i="32"/>
  <c r="K49" i="32"/>
  <c r="K48" i="32"/>
  <c r="K89" i="32"/>
  <c r="K88" i="32"/>
  <c r="J88" i="32"/>
  <c r="K47" i="32"/>
  <c r="J47" i="32"/>
  <c r="K46" i="32"/>
  <c r="J46" i="32"/>
  <c r="K85" i="32"/>
  <c r="J85" i="32"/>
  <c r="K84" i="32"/>
  <c r="I83" i="32"/>
  <c r="K76" i="32"/>
  <c r="J36" i="32"/>
  <c r="J33" i="32"/>
  <c r="K33" i="32" s="1"/>
  <c r="J32" i="32"/>
  <c r="K32" i="32" s="1"/>
  <c r="J31" i="32"/>
  <c r="K30" i="32"/>
  <c r="K24" i="32"/>
  <c r="I119" i="31"/>
  <c r="K94" i="31"/>
  <c r="K119" i="31" s="1"/>
  <c r="J93" i="31"/>
  <c r="K81" i="31"/>
  <c r="I81" i="31"/>
  <c r="I78" i="31"/>
  <c r="K77" i="31"/>
  <c r="K76" i="31"/>
  <c r="K74" i="31"/>
  <c r="J74" i="31"/>
  <c r="J68" i="31"/>
  <c r="K68" i="31" s="1"/>
  <c r="J67" i="31"/>
  <c r="K67" i="31" s="1"/>
  <c r="K63" i="31"/>
  <c r="J62" i="31"/>
  <c r="K61" i="31"/>
  <c r="J61" i="31"/>
  <c r="K60" i="31"/>
  <c r="J60" i="31"/>
  <c r="K59" i="31"/>
  <c r="K48" i="31"/>
  <c r="I48" i="31"/>
  <c r="K45" i="31"/>
  <c r="I45" i="31"/>
  <c r="I102" i="30"/>
  <c r="K101" i="30"/>
  <c r="J101" i="30"/>
  <c r="J93" i="30"/>
  <c r="K93" i="30" s="1"/>
  <c r="J92" i="30"/>
  <c r="K92" i="30" s="1"/>
  <c r="K90" i="30"/>
  <c r="J90" i="30"/>
  <c r="K87" i="30"/>
  <c r="K86" i="30"/>
  <c r="K85" i="30"/>
  <c r="J84" i="30"/>
  <c r="K83" i="30"/>
  <c r="J83" i="30"/>
  <c r="K82" i="30"/>
  <c r="J82" i="30"/>
  <c r="K81" i="30"/>
  <c r="J81" i="30"/>
  <c r="K80" i="30"/>
  <c r="K58" i="30"/>
  <c r="I58" i="30"/>
  <c r="K55" i="30"/>
  <c r="I55" i="30"/>
  <c r="I103" i="30" s="1"/>
  <c r="K51" i="30"/>
  <c r="K106" i="28"/>
  <c r="K101" i="28"/>
  <c r="K100" i="28"/>
  <c r="J97" i="28"/>
  <c r="K97" i="28" s="1"/>
  <c r="J96" i="28"/>
  <c r="K96" i="28" s="1"/>
  <c r="K94" i="28"/>
  <c r="J94" i="28"/>
  <c r="K91" i="28"/>
  <c r="K89" i="28"/>
  <c r="K88" i="28"/>
  <c r="K87" i="28"/>
  <c r="J86" i="28"/>
  <c r="K85" i="28"/>
  <c r="J85" i="28"/>
  <c r="K84" i="28"/>
  <c r="J84" i="28"/>
  <c r="K83" i="28"/>
  <c r="J83" i="28"/>
  <c r="K78" i="28"/>
  <c r="K77" i="28"/>
  <c r="K76" i="28"/>
  <c r="I70" i="28"/>
  <c r="K51" i="28"/>
  <c r="J33" i="27"/>
  <c r="H30" i="27"/>
  <c r="H29" i="27"/>
  <c r="J14" i="27"/>
  <c r="J44" i="27" s="1"/>
  <c r="J45" i="27" s="1"/>
  <c r="K52" i="24"/>
  <c r="I52" i="24"/>
  <c r="E32" i="14"/>
  <c r="D32" i="14"/>
  <c r="H97" i="13"/>
  <c r="G97" i="13"/>
  <c r="F97" i="13"/>
  <c r="E97" i="13"/>
  <c r="E38" i="11"/>
  <c r="E36" i="11"/>
  <c r="G32" i="11"/>
  <c r="G31" i="11"/>
  <c r="F31" i="11"/>
  <c r="G27" i="11"/>
  <c r="G25" i="11"/>
  <c r="G22" i="11"/>
  <c r="G19" i="11"/>
  <c r="F18" i="11"/>
  <c r="G17" i="11"/>
  <c r="G16" i="11"/>
  <c r="F16" i="11"/>
  <c r="F38" i="11" s="1"/>
  <c r="G10" i="11"/>
  <c r="F25" i="10"/>
  <c r="R14" i="10"/>
  <c r="Q14" i="10"/>
  <c r="P14" i="10"/>
  <c r="O14" i="10"/>
  <c r="N14" i="10"/>
  <c r="I91" i="32" l="1"/>
  <c r="I92" i="32" s="1"/>
  <c r="K52" i="32"/>
  <c r="I79" i="31"/>
  <c r="H7" i="21"/>
  <c r="H34" i="21" s="1"/>
  <c r="G38" i="11"/>
  <c r="K102" i="30"/>
  <c r="K103" i="30" s="1"/>
  <c r="J83" i="32"/>
  <c r="K83" i="32"/>
  <c r="K91" i="32" s="1"/>
  <c r="K92" i="32" s="1"/>
  <c r="K25" i="32"/>
  <c r="K78" i="31"/>
  <c r="K79" i="31" s="1"/>
  <c r="K53" i="32"/>
  <c r="K99" i="32" l="1"/>
  <c r="I52" i="32" l="1"/>
  <c r="I53" i="32"/>
</calcChain>
</file>

<file path=xl/comments1.xml><?xml version="1.0" encoding="utf-8"?>
<comments xmlns="http://schemas.openxmlformats.org/spreadsheetml/2006/main">
  <authors>
    <author>Administrator</author>
  </authors>
  <commentList>
    <comment ref="B35" authorId="0" shapeId="0">
      <text>
        <r>
          <rPr>
            <b/>
            <sz val="9"/>
            <rFont val="宋体"/>
            <family val="3"/>
            <charset val="134"/>
          </rPr>
          <t>Administrator:
预算错误编码：ZY1227</t>
        </r>
      </text>
    </comment>
    <comment ref="B36" authorId="0" shapeId="0">
      <text>
        <r>
          <rPr>
            <b/>
            <sz val="9"/>
            <rFont val="宋体"/>
            <family val="3"/>
            <charset val="134"/>
          </rPr>
          <t>Administrator:
预算错误编码：ZY1227</t>
        </r>
      </text>
    </comment>
    <comment ref="B38" authorId="0" shapeId="0">
      <text>
        <r>
          <rPr>
            <b/>
            <sz val="9"/>
            <rFont val="宋体"/>
            <family val="3"/>
            <charset val="134"/>
          </rPr>
          <t>Administrator:
预算错误编码：ZY1227</t>
        </r>
      </text>
    </comment>
    <comment ref="B39" authorId="0" shapeId="0">
      <text>
        <r>
          <rPr>
            <b/>
            <sz val="9"/>
            <rFont val="宋体"/>
            <family val="3"/>
            <charset val="134"/>
          </rPr>
          <t>Administrator:
预算错误编码：ZY1227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59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20万</t>
        </r>
      </text>
    </comment>
    <comment ref="K60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9月不付</t>
        </r>
      </text>
    </comment>
    <comment ref="K62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暂不支付</t>
        </r>
      </text>
    </comment>
    <comment ref="I71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9月支付164.62万</t>
        </r>
      </text>
    </comment>
    <comment ref="K71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9月支付164.62万</t>
        </r>
      </text>
    </comment>
    <comment ref="K73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计划10月份支付</t>
        </r>
      </text>
    </comment>
    <comment ref="K99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10月份移模时支付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K49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20万</t>
        </r>
      </text>
    </comment>
    <comment ref="I80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9月支付164.62万</t>
        </r>
      </text>
    </comment>
    <comment ref="K80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164万</t>
        </r>
      </text>
    </comment>
    <comment ref="K93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20万</t>
        </r>
      </text>
    </comment>
    <comment ref="I94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9月支付164.62万</t>
        </r>
      </text>
    </comment>
    <comment ref="J94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164万</t>
        </r>
      </text>
    </comment>
    <comment ref="K94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164.62万</t>
        </r>
      </text>
    </comment>
    <comment ref="K9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9月不付</t>
        </r>
      </text>
    </comment>
    <comment ref="K97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暂不支付</t>
        </r>
      </text>
    </comment>
    <comment ref="K102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计划10月份支付</t>
        </r>
      </text>
    </comment>
    <comment ref="K110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10月份移模时支付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K3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20万</t>
        </r>
      </text>
    </comment>
    <comment ref="I7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9月支付164.62万</t>
        </r>
      </text>
    </comment>
    <comment ref="J7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164万</t>
        </r>
      </text>
    </comment>
    <comment ref="K7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164.62万</t>
        </r>
      </text>
    </comment>
    <comment ref="K77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9月不付</t>
        </r>
      </text>
    </comment>
    <comment ref="K78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暂不支付</t>
        </r>
      </text>
    </comment>
    <comment ref="K79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计划10月份支付</t>
        </r>
      </text>
    </comment>
    <comment ref="K82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10月份移模时支付</t>
        </r>
      </text>
    </comment>
  </commentList>
</comments>
</file>

<file path=xl/sharedStrings.xml><?xml version="1.0" encoding="utf-8"?>
<sst xmlns="http://schemas.openxmlformats.org/spreadsheetml/2006/main" count="6983" uniqueCount="1109">
  <si>
    <t>研发项目资本性支出月度预计明细表</t>
  </si>
  <si>
    <t>序号</t>
  </si>
  <si>
    <t>项目编号</t>
  </si>
  <si>
    <t>项目名称</t>
  </si>
  <si>
    <t>采购资产种类</t>
  </si>
  <si>
    <t>资产名称</t>
  </si>
  <si>
    <t>支付金额</t>
  </si>
  <si>
    <t>供应商名称</t>
  </si>
  <si>
    <t>付款次数</t>
  </si>
  <si>
    <t>支付月份</t>
  </si>
  <si>
    <t>备注</t>
  </si>
  <si>
    <t>付款日期</t>
  </si>
  <si>
    <t>01.03-01.09</t>
  </si>
  <si>
    <t>01.10-01.16</t>
  </si>
  <si>
    <t>01.17-01.23</t>
  </si>
  <si>
    <t>01.24-01.30</t>
  </si>
  <si>
    <t>第1笔</t>
  </si>
  <si>
    <t>ZY2103</t>
  </si>
  <si>
    <t>统帅</t>
  </si>
  <si>
    <t>中汽认证中心</t>
  </si>
  <si>
    <t>北京</t>
  </si>
  <si>
    <t>现汇</t>
  </si>
  <si>
    <t>第2笔</t>
  </si>
  <si>
    <t>ZY2002</t>
  </si>
  <si>
    <t>H4</t>
  </si>
  <si>
    <t>安路普</t>
  </si>
  <si>
    <t>第3笔</t>
  </si>
  <si>
    <t>ZY2109</t>
  </si>
  <si>
    <t>设备量具校准</t>
  </si>
  <si>
    <t>通标标准技术服务（天津）有限公司</t>
  </si>
  <si>
    <t>承兑</t>
  </si>
  <si>
    <t>第4笔</t>
  </si>
  <si>
    <t>ZY2108</t>
  </si>
  <si>
    <t>L5000</t>
  </si>
  <si>
    <t>广电计量检测（天津）有限公司</t>
  </si>
  <si>
    <t>第5笔</t>
  </si>
  <si>
    <t>武汉信测标准技术服务有限公司</t>
  </si>
  <si>
    <t>第6笔</t>
  </si>
  <si>
    <t>北京中晟物流有限公司</t>
  </si>
  <si>
    <t>第7笔</t>
  </si>
  <si>
    <t>ZY1529</t>
  </si>
  <si>
    <t>比对测试</t>
  </si>
  <si>
    <t>苏州春分检测技术服务有限公司</t>
  </si>
  <si>
    <t>第8笔</t>
  </si>
  <si>
    <t>第9笔</t>
  </si>
  <si>
    <t>中汽研汽车零部件检验中心(宁波）有限公司</t>
  </si>
  <si>
    <t>第10笔</t>
  </si>
  <si>
    <t>ZY2017</t>
  </si>
  <si>
    <t>X5000</t>
  </si>
  <si>
    <t>宁波华检质量技术服务有限公司</t>
  </si>
  <si>
    <t>第11笔</t>
  </si>
  <si>
    <t>数采设备</t>
  </si>
  <si>
    <t>DASP数据采集系统</t>
  </si>
  <si>
    <t>北京东方振动和噪声技术研究所</t>
  </si>
  <si>
    <t>第12笔</t>
  </si>
  <si>
    <t>六轴自由度振动台</t>
  </si>
  <si>
    <t>四平锐创动感电子科技有限公司</t>
  </si>
  <si>
    <t>第13笔</t>
  </si>
  <si>
    <t>ZY1707</t>
  </si>
  <si>
    <t>H6座椅</t>
  </si>
  <si>
    <t>中国质量认证中心</t>
  </si>
  <si>
    <t>金额已收费单为准</t>
  </si>
  <si>
    <t>第14笔</t>
  </si>
  <si>
    <t>HSJXM27</t>
  </si>
  <si>
    <t>H6后视镜</t>
  </si>
  <si>
    <t>第15笔</t>
  </si>
  <si>
    <t>总计</t>
  </si>
  <si>
    <t>2021年1月项目付款计划</t>
  </si>
  <si>
    <t>合同编号</t>
  </si>
  <si>
    <t>具体事项</t>
  </si>
  <si>
    <t>供应商</t>
  </si>
  <si>
    <t>合同总金额</t>
  </si>
  <si>
    <t>已支付金额</t>
  </si>
  <si>
    <t>1月预计支付</t>
  </si>
  <si>
    <t>付款比例</t>
  </si>
  <si>
    <t>结算方式</t>
  </si>
  <si>
    <t>说明</t>
  </si>
  <si>
    <t>支付必要性说明</t>
  </si>
  <si>
    <t>12月实际支付情况</t>
  </si>
  <si>
    <t>CG-20211130-01ZC</t>
  </si>
  <si>
    <t>2.0平台坐盆设变</t>
  </si>
  <si>
    <t>黄骅长生</t>
  </si>
  <si>
    <t>预付50%</t>
  </si>
  <si>
    <t>电汇</t>
  </si>
  <si>
    <t>付款申请审批完成</t>
  </si>
  <si>
    <t>必须支付，影响设变进度，客户关注</t>
  </si>
  <si>
    <t>未支付</t>
  </si>
  <si>
    <t>CG-20211116-01ZC</t>
  </si>
  <si>
    <t>H4-3.0项目焊胎改造</t>
  </si>
  <si>
    <t>北京鹏宇兴业</t>
  </si>
  <si>
    <t>验收50%</t>
  </si>
  <si>
    <t>电汇扣3%</t>
  </si>
  <si>
    <t>模具改造中</t>
  </si>
  <si>
    <t>已支付</t>
  </si>
  <si>
    <t>CG-20211113-02ZC</t>
  </si>
  <si>
    <t>H6项目SHT0010840 仰角小齿板防护板和SHT0011421 座副司机仰角小齿板防护板</t>
  </si>
  <si>
    <t>岳众</t>
  </si>
  <si>
    <t>验收款30%</t>
  </si>
  <si>
    <t>电汇扣5%或承兑</t>
  </si>
  <si>
    <t>模具改造完成，待验收</t>
  </si>
  <si>
    <t>必须支付，影响H6设变进度</t>
  </si>
  <si>
    <t>CG-20211019-01ZC</t>
  </si>
  <si>
    <t>H6冲压件设变-靠背骨架侧边板落料新开</t>
  </si>
  <si>
    <t>荣威</t>
  </si>
  <si>
    <t>验收款100%</t>
  </si>
  <si>
    <t>电汇或承兑</t>
  </si>
  <si>
    <t>模具改造完成</t>
  </si>
  <si>
    <t>跟随GHRC-HB-CG-202005001合同执行，如H6项目付不了，此项也没有必要本月支付</t>
  </si>
  <si>
    <t>CG-20211018-01ZC</t>
  </si>
  <si>
    <t>H6冲压件设变-后罩壳固定钣金模具改造</t>
  </si>
  <si>
    <t>CG-20211019-02ZC</t>
  </si>
  <si>
    <t>H6减震器上框左右支架落料模具修改</t>
  </si>
  <si>
    <t xml:space="preserve">CG-20211111-01ZC </t>
  </si>
  <si>
    <t>H6项目SHT0010120 座框左侧外边板 和SHT0010124 座框右侧外边板模具改造</t>
  </si>
  <si>
    <t>CG-20211220-01ZC</t>
  </si>
  <si>
    <t>统帅2080焊胎</t>
  </si>
  <si>
    <t>鹏宇兴业</t>
  </si>
  <si>
    <t>付款审批中</t>
  </si>
  <si>
    <t>必须支付</t>
  </si>
  <si>
    <t>一汽大众后视镜样品费</t>
  </si>
  <si>
    <t>昆山鸿毅达</t>
  </si>
  <si>
    <t>到货款100%</t>
  </si>
  <si>
    <t>2019年8月已将付款申请提交北京财务，至今未付</t>
  </si>
  <si>
    <t>必须支付，已2年有余，厂家要求必须本月支付，否则采取申诉手段</t>
  </si>
  <si>
    <t>CG-20200423-01ZC</t>
  </si>
  <si>
    <t>H6点焊设备工作站</t>
  </si>
  <si>
    <t>苏州安嘉</t>
  </si>
  <si>
    <t>质保金10%</t>
  </si>
  <si>
    <t>必须支付，已多次催促，非标设备，厂家均有内置密码，如被厂锁程序的话，设备无法使用</t>
  </si>
  <si>
    <t>CG-20210830-01ZC</t>
  </si>
  <si>
    <t>H6PVC压辊模具</t>
  </si>
  <si>
    <t>广东新金山</t>
  </si>
  <si>
    <t>验收单在项目经理和造型师手中未回传</t>
  </si>
  <si>
    <t>必须支付，前期湖南荣昌有纠纷，厂家失去信任，如不支付的话，则不能再为我司供货</t>
  </si>
  <si>
    <t>CG-20211021-01ZC</t>
  </si>
  <si>
    <t>上框焊接组件焊胎改造</t>
  </si>
  <si>
    <t>国际铁工</t>
  </si>
  <si>
    <t>必须支付，影响T5-1.0机械减震项目进度</t>
  </si>
  <si>
    <t>CG-20211014-01ZC</t>
  </si>
  <si>
    <t>H6冲压模具</t>
  </si>
  <si>
    <t>设变费100%</t>
  </si>
  <si>
    <t>随GHRC-HB-CG-202005002一同支付</t>
  </si>
  <si>
    <t>必须支付，将影响项目进度及后期订单</t>
  </si>
  <si>
    <t>GHRC-HB-CG-202005002</t>
  </si>
  <si>
    <t>发货款30%</t>
  </si>
  <si>
    <t>根据洽谈结果，应在10月付，付款审批已完成</t>
  </si>
  <si>
    <t>GHRC-HB-CG-202005001</t>
  </si>
  <si>
    <t>发货款30%（预付款未付完）</t>
  </si>
  <si>
    <t>CG-20210622-01ZC</t>
  </si>
  <si>
    <t>统帅项目检具</t>
  </si>
  <si>
    <t>京科兴业</t>
  </si>
  <si>
    <t>只接受现汇</t>
  </si>
  <si>
    <t>验收完成，待付款申请</t>
  </si>
  <si>
    <t>CG-20210217-01ZC</t>
  </si>
  <si>
    <t>T5/T7发泡模具</t>
  </si>
  <si>
    <t>江阴长青</t>
  </si>
  <si>
    <t>验收款50%</t>
  </si>
  <si>
    <t>未验收，未开票，未支付</t>
  </si>
  <si>
    <t xml:space="preserve"> MJ-CQ-HBGHRC-181015</t>
  </si>
  <si>
    <t>J6F项目发泡模具</t>
  </si>
  <si>
    <t>预付50%+验收50%</t>
  </si>
  <si>
    <t>2019年合同，付款申请已提交，但未支付</t>
  </si>
  <si>
    <t>MJ-CQ-HBGHRC-181210</t>
  </si>
  <si>
    <t>M4项目发泡模具</t>
  </si>
  <si>
    <t>MJ-CQ-HBGHRC-20032801</t>
  </si>
  <si>
    <t>付款申请已提交，但未支付</t>
  </si>
  <si>
    <t>MJ-CQ-HBGHRC-201031</t>
  </si>
  <si>
    <t>虎v项目发泡模具</t>
  </si>
  <si>
    <t>MJ-CQ-HBGHRC-180724</t>
  </si>
  <si>
    <t>B40L中改后排40%、60%座靠模具4副</t>
  </si>
  <si>
    <t>18年合同，已开票，已提付款申请</t>
  </si>
  <si>
    <t>CG-20210304-01ZC</t>
  </si>
  <si>
    <t>T5-1.0升级焊接夹具3套</t>
  </si>
  <si>
    <t>发货款30%+验收款30%</t>
  </si>
  <si>
    <t>待确认</t>
  </si>
  <si>
    <t>CG-20210409-01ZC</t>
  </si>
  <si>
    <t>H4-2.0座框焊接总成焊接夹具2套</t>
  </si>
  <si>
    <t>天津朗力</t>
  </si>
  <si>
    <t>正组织验收</t>
  </si>
  <si>
    <t>CG-20211008-01ZC</t>
  </si>
  <si>
    <t>轻卡减震及统帅1880项目焊胎</t>
  </si>
  <si>
    <t>电汇扣3%或承兑</t>
  </si>
  <si>
    <t>到厂试运行验收后支付，看验收结果</t>
  </si>
  <si>
    <t>CG-20210730-03ZC</t>
  </si>
  <si>
    <t>统帅项目检具5种</t>
  </si>
  <si>
    <t>付款审批完成</t>
  </si>
  <si>
    <t>CG-20210720-01ZC</t>
  </si>
  <si>
    <t>H4靠背发泡模具</t>
  </si>
  <si>
    <t>江阴常青</t>
  </si>
  <si>
    <t>50%预付款</t>
  </si>
  <si>
    <t>BPM付款审批已完成，未支付</t>
  </si>
  <si>
    <t>CG-202101120-01ZC</t>
  </si>
  <si>
    <t>验收款60%</t>
  </si>
  <si>
    <t>2021年5月北京已签批，已拨款至河北，河北未支付（厂家反馈未收到）</t>
  </si>
  <si>
    <t>CG-20210208-01ZC</t>
  </si>
  <si>
    <t>轩德6/二汽712项目冲压模具</t>
  </si>
  <si>
    <t>黄骅桥行</t>
  </si>
  <si>
    <t>已提交付款申请，暂未付款</t>
  </si>
  <si>
    <t>CG-20210524-01ZC补充协议</t>
  </si>
  <si>
    <t>汕德卡检具</t>
  </si>
  <si>
    <t>天津安美</t>
  </si>
  <si>
    <t>验收款40%</t>
  </si>
  <si>
    <t>1.补充协议中取消1付仰角调节机构钣金件1检具，4000元，故本次待验收款应减掉该检具预付款的50%和验收款的40%。
2.质保金应减掉该检具款的10%</t>
  </si>
  <si>
    <t>GHRC-HB-CG-202011001</t>
  </si>
  <si>
    <t>1.0平台连续模3套</t>
  </si>
  <si>
    <t>8月31日BPM已申请完成，未付。12月重新向北京提报发货款，已审批完成，但未支付</t>
  </si>
  <si>
    <t>CG-20211223-01ZC</t>
  </si>
  <si>
    <t>H6左/右侧立板冲压模具改造</t>
  </si>
  <si>
    <t>2021年12月31日北京拨款，不确认河北是否支付预付款，如已支付 则1月仅需支付验收款</t>
  </si>
  <si>
    <t>不确认</t>
  </si>
  <si>
    <t>H4-3.0项目SHT0011905靠背骨架侧边板激光切割费用</t>
  </si>
  <si>
    <t>样品已交</t>
  </si>
  <si>
    <t>H6左/右侧立板样品</t>
  </si>
  <si>
    <t>样品到货后支付100%货款</t>
  </si>
  <si>
    <t>属于激光切割样品费用，预计1月4日到货</t>
  </si>
  <si>
    <t>H6压铸件样品费用</t>
  </si>
  <si>
    <t>无锡汇源</t>
  </si>
  <si>
    <t>属于H6项目样品结算，付款申请中</t>
  </si>
  <si>
    <t>合计</t>
  </si>
  <si>
    <t xml:space="preserve">   </t>
  </si>
  <si>
    <t>前期采购部2022年1月份支付货款——统计表（研发费用）</t>
  </si>
  <si>
    <t>产品名称/型号</t>
  </si>
  <si>
    <t>合同金额（元）</t>
  </si>
  <si>
    <t>付款审批
（是/否）</t>
  </si>
  <si>
    <t>付款方式</t>
  </si>
  <si>
    <t>支付金额（元）</t>
  </si>
  <si>
    <t>支付日期</t>
  </si>
  <si>
    <t>责任人</t>
  </si>
  <si>
    <t>付款单位</t>
  </si>
  <si>
    <t>北京凯泽永鑫机械制造有限公司</t>
  </si>
  <si>
    <t>样品费</t>
  </si>
  <si>
    <t>——</t>
  </si>
  <si>
    <t>完成</t>
  </si>
  <si>
    <t>周建</t>
  </si>
  <si>
    <t>安路普总公司</t>
  </si>
  <si>
    <t>ZY2164</t>
  </si>
  <si>
    <t>江阴长青工艺品有限公司</t>
  </si>
  <si>
    <t>维修费</t>
  </si>
  <si>
    <t>北京荣昌</t>
  </si>
  <si>
    <t>文安县万达汽车配件制造有限公司</t>
  </si>
  <si>
    <t>新梦顶（上海）贸易有限公司</t>
  </si>
  <si>
    <t>浙江松原汽车安全系统股份有限公司</t>
  </si>
  <si>
    <t>3C认证</t>
  </si>
  <si>
    <t>江阴诚信模具有限公司</t>
  </si>
  <si>
    <t>模具维修</t>
  </si>
  <si>
    <t>模具费</t>
  </si>
  <si>
    <t>河北荣昌</t>
  </si>
  <si>
    <t>北京北鸿科科技发展有限公司</t>
  </si>
  <si>
    <t>天津凌鹰模型有限公司</t>
  </si>
  <si>
    <t>中广核俊尔（浙江新材料有限公司）</t>
  </si>
  <si>
    <t>北京鹏宇兴业精密模具制造有限公司</t>
  </si>
  <si>
    <t>北京奇美玉隆商贸有限责任公司</t>
  </si>
  <si>
    <t>ZY2005</t>
  </si>
  <si>
    <t>北京双海包装制品有限公司</t>
  </si>
  <si>
    <t>ZY2107</t>
  </si>
  <si>
    <t>ZY2167</t>
  </si>
  <si>
    <t>江阴常青模具有限公司</t>
  </si>
  <si>
    <t>日照浩利橡塑有限公司</t>
  </si>
  <si>
    <t>IE</t>
  </si>
  <si>
    <t>研发费</t>
  </si>
  <si>
    <t>南京奥托立夫</t>
  </si>
  <si>
    <t>生产</t>
  </si>
  <si>
    <t>深圳市毅荣川</t>
  </si>
  <si>
    <t>风扇费用</t>
  </si>
  <si>
    <t>安路普分公司</t>
  </si>
  <si>
    <t>艾文德悦达汽车内饰有限责任公司</t>
  </si>
  <si>
    <t>面料</t>
  </si>
  <si>
    <t>否</t>
  </si>
  <si>
    <t>刘文政</t>
  </si>
  <si>
    <t>安璐普</t>
  </si>
  <si>
    <t xml:space="preserve">北京瑞隆祥模具有限公司  </t>
  </si>
  <si>
    <t>设变模具</t>
  </si>
  <si>
    <t>ZY2129</t>
  </si>
  <si>
    <t>物料</t>
  </si>
  <si>
    <t>天津安美逸盛汽车检具有限公司</t>
  </si>
  <si>
    <t>检具</t>
  </si>
  <si>
    <t>ZY2116</t>
  </si>
  <si>
    <t>江阴长青模具有限公司</t>
  </si>
  <si>
    <t>物料维修</t>
  </si>
  <si>
    <t>开机费</t>
  </si>
  <si>
    <t>1700</t>
  </si>
  <si>
    <t>深州市速杰精密模型有限公司</t>
  </si>
  <si>
    <t>快速件</t>
  </si>
  <si>
    <t>ZY2166</t>
  </si>
  <si>
    <t>青岛福基纺织有限公司</t>
  </si>
  <si>
    <t>沧州梦依恋商贸有限公司</t>
  </si>
  <si>
    <t>辅料</t>
  </si>
  <si>
    <t>上海绽奇工贸有限公司</t>
  </si>
  <si>
    <t>广东盟力纺织科技有限公司</t>
  </si>
  <si>
    <t>ZY2111</t>
  </si>
  <si>
    <t>修模</t>
  </si>
  <si>
    <t>安徽铝业</t>
  </si>
  <si>
    <t>镜杆</t>
  </si>
  <si>
    <t>货到付款</t>
  </si>
  <si>
    <t>乔立</t>
  </si>
  <si>
    <t>北京光华荣昌</t>
  </si>
  <si>
    <t>北京奇美玉隆商贸有限公司</t>
  </si>
  <si>
    <t>PA6+GF50</t>
  </si>
  <si>
    <t>北京市双海包装制品有限公司</t>
  </si>
  <si>
    <t>包装箱</t>
  </si>
  <si>
    <t>宝曼电子科技有限公司</t>
  </si>
  <si>
    <t>加热片</t>
  </si>
  <si>
    <t>H7后视镜</t>
  </si>
  <si>
    <t>PA6+GF30</t>
  </si>
  <si>
    <t>东莞皓永</t>
  </si>
  <si>
    <t>电动调整机构</t>
  </si>
  <si>
    <t>瑞龙祥</t>
  </si>
  <si>
    <t>安装座</t>
  </si>
  <si>
    <t>黄骅世翰专用设备有限公司</t>
  </si>
  <si>
    <t>检具维修费</t>
  </si>
  <si>
    <t>模具</t>
  </si>
  <si>
    <t>验收款</t>
  </si>
  <si>
    <t>升降阀</t>
  </si>
  <si>
    <t>广州维金汽车零部件有限公司</t>
  </si>
  <si>
    <t>气囊</t>
  </si>
  <si>
    <t>工装用料</t>
  </si>
  <si>
    <t>工装物料</t>
  </si>
  <si>
    <t>重汽扶手</t>
  </si>
  <si>
    <t>深圳速杰</t>
  </si>
  <si>
    <t>CNC</t>
  </si>
  <si>
    <t>zy2137</t>
  </si>
  <si>
    <t>安路普工装</t>
  </si>
  <si>
    <t>京宁通海</t>
  </si>
  <si>
    <t>外购件</t>
  </si>
  <si>
    <t>北京新雨华旗科技有限公司</t>
  </si>
  <si>
    <t>工装</t>
  </si>
  <si>
    <t>亚德克天津智能科技有限公司</t>
  </si>
  <si>
    <t>北京凯泽永鑫</t>
  </si>
  <si>
    <t>上海永协</t>
  </si>
  <si>
    <t>标准件</t>
  </si>
  <si>
    <t>外棘轮等模具费</t>
  </si>
  <si>
    <t>预付款</t>
  </si>
  <si>
    <t>河北光华荣昌</t>
  </si>
  <si>
    <t>西安嘉怡天恒精密技术股份有限公司</t>
  </si>
  <si>
    <t>喷塑费</t>
  </si>
  <si>
    <t>壳体喷塑</t>
  </si>
  <si>
    <t>2.0平台件</t>
  </si>
  <si>
    <t>瑞隆祥</t>
  </si>
  <si>
    <t>设变</t>
  </si>
  <si>
    <t>苑利君</t>
  </si>
  <si>
    <t>瑞元</t>
  </si>
  <si>
    <t>佩雷希</t>
  </si>
  <si>
    <t>黄骅雍丰</t>
  </si>
  <si>
    <t>无忧换挡扶手</t>
  </si>
  <si>
    <t>新梦顶</t>
  </si>
  <si>
    <t>新模</t>
  </si>
  <si>
    <t>VS7</t>
  </si>
  <si>
    <t>郜健康</t>
  </si>
  <si>
    <t>宁波瑞元</t>
  </si>
  <si>
    <t>模具维修费</t>
  </si>
  <si>
    <t>北京瑞隆祥</t>
  </si>
  <si>
    <t>ZY2150</t>
  </si>
  <si>
    <t>M3000-S(2.0座椅)</t>
  </si>
  <si>
    <t>合计金额</t>
  </si>
  <si>
    <t>研发支出2021.10月资金计划（承兑明细）</t>
  </si>
  <si>
    <t>10月预计支付</t>
  </si>
  <si>
    <t>支付方式</t>
  </si>
  <si>
    <t>预算归口部门</t>
  </si>
  <si>
    <t>付款主体</t>
  </si>
  <si>
    <t>2.0座椅</t>
  </si>
  <si>
    <t>北京研发</t>
  </si>
  <si>
    <t>合同尾款</t>
  </si>
  <si>
    <t>河北工厂</t>
  </si>
  <si>
    <t>后视镜</t>
  </si>
  <si>
    <t>台州佩雷希</t>
  </si>
  <si>
    <t>TX项目检具</t>
  </si>
  <si>
    <t>座椅</t>
  </si>
  <si>
    <t>济南重汽T5项目工装</t>
  </si>
  <si>
    <t>天津易沃德</t>
  </si>
  <si>
    <t>T5/T7项目发泡模具</t>
  </si>
  <si>
    <t>统帅项目发泡模具</t>
  </si>
  <si>
    <t>X5000副司机左右罩壳</t>
  </si>
  <si>
    <t>西安大川精密模具有限公司</t>
  </si>
  <si>
    <t>西安工厂</t>
  </si>
  <si>
    <t>T712副座模具</t>
  </si>
  <si>
    <t>X5000副座模具</t>
  </si>
  <si>
    <t>已付</t>
  </si>
  <si>
    <t>X5000靠背模具</t>
  </si>
  <si>
    <t>X5000靠背和座垫模具</t>
  </si>
  <si>
    <t>汇合项目</t>
  </si>
  <si>
    <t>旷达汽车饰件系统有限公司</t>
  </si>
  <si>
    <t>北京光华</t>
  </si>
  <si>
    <t>北京瑞隆祥模具有限公司</t>
  </si>
  <si>
    <t>黄骅市雍丰塑料制品有限公司</t>
  </si>
  <si>
    <t>集团研发项目2022年6月需付款明细</t>
  </si>
  <si>
    <t>事项</t>
  </si>
  <si>
    <t>账期</t>
  </si>
  <si>
    <t>挂账金额</t>
  </si>
  <si>
    <t xml:space="preserve">超期货款 </t>
  </si>
  <si>
    <t>申请人</t>
  </si>
  <si>
    <t>计划支付</t>
  </si>
  <si>
    <t>付款必要性</t>
  </si>
  <si>
    <t xml:space="preserve">支付时间 </t>
  </si>
  <si>
    <t>支付公司</t>
  </si>
  <si>
    <t>付款流程进度</t>
  </si>
  <si>
    <t>ZY2130</t>
  </si>
  <si>
    <t>通风加热件</t>
  </si>
  <si>
    <t>北京美好生活家居用品有限公司</t>
  </si>
  <si>
    <t>刘海英</t>
  </si>
  <si>
    <t>已完成</t>
  </si>
  <si>
    <t>纸版手续已交财务</t>
  </si>
  <si>
    <t>背板</t>
  </si>
  <si>
    <t>河北方基恒达汽车部件有限公司</t>
  </si>
  <si>
    <t>调角器</t>
  </si>
  <si>
    <t>江苏力乐汽车部件股份有限公司</t>
  </si>
  <si>
    <t>卧铺</t>
  </si>
  <si>
    <t>霸州陶普汽车科技有限公司</t>
  </si>
  <si>
    <t>2023/3/9申请</t>
  </si>
  <si>
    <t>滑轨</t>
  </si>
  <si>
    <t>文安县德实汽车配件有限公司</t>
  </si>
  <si>
    <t>卧铺软垫</t>
  </si>
  <si>
    <t>天津生隆纤维材料股份有限公司</t>
  </si>
  <si>
    <t>2023/4/12申请</t>
  </si>
  <si>
    <t>ZY2130/ZY2116</t>
  </si>
  <si>
    <t>面套</t>
  </si>
  <si>
    <t>长春市天利得科技有限公司</t>
  </si>
  <si>
    <t>99666.47+741.28+41130.79</t>
  </si>
  <si>
    <t>ZY2263</t>
  </si>
  <si>
    <t>河北明皓汽车饰品有限公司</t>
  </si>
  <si>
    <t>上海绽奇汽车部件有限公司</t>
  </si>
  <si>
    <t>已催款，6月支付</t>
  </si>
  <si>
    <t>ZT2246/ZY2002</t>
  </si>
  <si>
    <t>面套辅料</t>
  </si>
  <si>
    <t>857.93+599.32</t>
  </si>
  <si>
    <t>ZY2318</t>
  </si>
  <si>
    <t>磁铁</t>
  </si>
  <si>
    <t>焊接件</t>
  </si>
  <si>
    <t>河北利达金属制品集团有限公司</t>
  </si>
  <si>
    <t>TAF0100209安路普工装物料</t>
  </si>
  <si>
    <t>气缸等</t>
  </si>
  <si>
    <t>亚德客（天津）智能科技有限公司</t>
  </si>
  <si>
    <t>5月必须付</t>
  </si>
  <si>
    <t>ZY2303</t>
  </si>
  <si>
    <t>注塑料</t>
  </si>
  <si>
    <t>ZY2250</t>
  </si>
  <si>
    <t>毛毡</t>
  </si>
  <si>
    <t>曲阜陆航座椅辅料有限公司</t>
  </si>
  <si>
    <t>ZY2306/安路普工装物料</t>
  </si>
  <si>
    <t>机加件</t>
  </si>
  <si>
    <t>天津通力伟创科技有限公司</t>
  </si>
  <si>
    <t>安路普,2个申请</t>
  </si>
  <si>
    <t>ZY2303/安路普工装物料</t>
  </si>
  <si>
    <t>样件</t>
  </si>
  <si>
    <t>北京市京宁通海经贸有限公司</t>
  </si>
  <si>
    <t>ZY1529实验室</t>
  </si>
  <si>
    <t>实验消耗</t>
  </si>
  <si>
    <t>安路普工装物料</t>
  </si>
  <si>
    <t>网格</t>
  </si>
  <si>
    <t>天津琪安科技有限公司</t>
  </si>
  <si>
    <t>2023/6/6申请</t>
  </si>
  <si>
    <t>ZY2207</t>
  </si>
  <si>
    <t>3D网格</t>
  </si>
  <si>
    <t>穆勒纺织品（天津）有限公司</t>
  </si>
  <si>
    <t>6月必须付</t>
  </si>
  <si>
    <t>ZY2246</t>
  </si>
  <si>
    <t>硬质棉</t>
  </si>
  <si>
    <t>保定市宏腾科技有限公司</t>
  </si>
  <si>
    <t>ZY2210</t>
  </si>
  <si>
    <t>板材</t>
  </si>
  <si>
    <t>天津市元辉昌钢铁贸易有限公司</t>
  </si>
  <si>
    <t>苏州贝斯特装饰新材料有限公司</t>
  </si>
  <si>
    <t>6月支付</t>
  </si>
  <si>
    <t>ZY2240</t>
  </si>
  <si>
    <t>消音器</t>
  </si>
  <si>
    <t>上海铂率科技发展有限公司</t>
  </si>
  <si>
    <t>钣金件</t>
  </si>
  <si>
    <t>南皮县恩杰五金制品有限公司</t>
  </si>
  <si>
    <t>2023/6/2申请</t>
  </si>
  <si>
    <t>ZY2221</t>
  </si>
  <si>
    <t>木板</t>
  </si>
  <si>
    <t>北京旺博林包装材料有限公司</t>
  </si>
  <si>
    <t>苏州禾昌聚合材料股份有限公司</t>
  </si>
  <si>
    <t>HSJ2203</t>
  </si>
  <si>
    <t>包装</t>
  </si>
  <si>
    <t>河北莫特美橡塑科技有限公司</t>
  </si>
  <si>
    <t>申请中</t>
  </si>
  <si>
    <t>B41V快速件</t>
  </si>
  <si>
    <t>深圳市速杰精密模型有限公司</t>
  </si>
  <si>
    <t>乔立/刘文政</t>
  </si>
  <si>
    <t>样品账期30天已到</t>
  </si>
  <si>
    <t>2023.6.15</t>
  </si>
  <si>
    <t>海外设备</t>
  </si>
  <si>
    <t>佛山市顺德区菲斯卡特五金电器有限公司</t>
  </si>
  <si>
    <t>已经预验收</t>
  </si>
  <si>
    <t>佛山市顺德区赛朗斯汽车部件实业有限公司</t>
  </si>
  <si>
    <t>B41V转向灯预付</t>
  </si>
  <si>
    <t>天津市勃辉模具有限公司</t>
  </si>
  <si>
    <t>吕孝腾</t>
  </si>
  <si>
    <t>超长逾期款</t>
  </si>
  <si>
    <t>河北光华荣昌汽车部件有限公司</t>
  </si>
  <si>
    <t>已走完</t>
  </si>
  <si>
    <t>ZY2216</t>
  </si>
  <si>
    <t>样件费</t>
  </si>
  <si>
    <t>无锡博尔曼传动科技有限公司</t>
  </si>
  <si>
    <t>北京光华荣昌汽车部件有限公司</t>
  </si>
  <si>
    <t>付款流程中</t>
  </si>
  <si>
    <t>待崔总审批</t>
  </si>
  <si>
    <t>ZY2235</t>
  </si>
  <si>
    <t>修模费</t>
  </si>
  <si>
    <t>黄骅市博实科技有限公司</t>
  </si>
  <si>
    <t>修模验收合格</t>
  </si>
  <si>
    <t>历史费用</t>
  </si>
  <si>
    <t>上海明芳汽车零件有限公司</t>
  </si>
  <si>
    <t>客户支付开发费，专款专用</t>
  </si>
  <si>
    <t>河北</t>
  </si>
  <si>
    <t>月中</t>
  </si>
  <si>
    <t>ZY2207等</t>
  </si>
  <si>
    <t>22年12月&amp;23年1月工时费</t>
  </si>
  <si>
    <t>保定显道工业设计服务有限公司</t>
  </si>
  <si>
    <t>2023.04.30</t>
  </si>
  <si>
    <t>23年2月工时费</t>
  </si>
  <si>
    <t>保定显道2023年3月工时费</t>
  </si>
  <si>
    <t>2023.05.31</t>
  </si>
  <si>
    <t>已走完付款申请流程，待付款</t>
  </si>
  <si>
    <t>保定显道2023年4月工时费</t>
  </si>
  <si>
    <t>2023.06.15</t>
  </si>
  <si>
    <t>支付ECU总成开发费</t>
  </si>
  <si>
    <t>昌辉汽车电子系统（安徽）有限公司</t>
  </si>
  <si>
    <t>ZY2309</t>
  </si>
  <si>
    <t>装甲车零件</t>
  </si>
  <si>
    <t>北京木也科技有限公司</t>
  </si>
  <si>
    <t>纪内蒙</t>
  </si>
  <si>
    <t>预付未付，验收后一起支付</t>
  </si>
  <si>
    <t>北京安路普</t>
  </si>
  <si>
    <t>未申请</t>
  </si>
  <si>
    <t>霸州市鑫锐亿科金属制品有限公司</t>
  </si>
  <si>
    <t>集团研发项目2022年7月着急需付款明细</t>
  </si>
  <si>
    <t>本次统计零部件类，到期应支付费用1658000.36元</t>
  </si>
  <si>
    <t>类别</t>
  </si>
  <si>
    <t>合同金额</t>
  </si>
  <si>
    <t>到期应支付金额</t>
  </si>
  <si>
    <t>提交财务</t>
  </si>
  <si>
    <t>提交日期</t>
  </si>
  <si>
    <t>支付主体</t>
  </si>
  <si>
    <t>采购负责人</t>
  </si>
  <si>
    <t>样品</t>
  </si>
  <si>
    <t>30天（月结）</t>
  </si>
  <si>
    <t>已挂账</t>
  </si>
  <si>
    <t>已催账</t>
  </si>
  <si>
    <t>上锐（常州）供应链管理有限公司</t>
  </si>
  <si>
    <t>必须付</t>
  </si>
  <si>
    <t>ZY2238/ZY2237</t>
  </si>
  <si>
    <t>湘乡简美新材料科技有限公司</t>
  </si>
  <si>
    <t>包装内村</t>
  </si>
  <si>
    <t>HSJ2206</t>
  </si>
  <si>
    <t>B41V后视镜</t>
  </si>
  <si>
    <t>手板件</t>
  </si>
  <si>
    <t>预付40%，交付后30天内支付60%</t>
  </si>
  <si>
    <t>不支付，供应商要起诉</t>
  </si>
  <si>
    <t>M4中改 ZY2130</t>
  </si>
  <si>
    <t>1200套塑料件打件</t>
  </si>
  <si>
    <t>北京京谷大成科技有限公司</t>
  </si>
  <si>
    <t>60天</t>
  </si>
  <si>
    <t>不支付，将发律师函</t>
  </si>
  <si>
    <t>G3项目 ZY2207</t>
  </si>
  <si>
    <t>覆膜样件</t>
  </si>
  <si>
    <t>到期货款</t>
  </si>
  <si>
    <t>喷漆件</t>
  </si>
  <si>
    <t>ZY2207/ZY2147</t>
  </si>
  <si>
    <t>淘宝样件</t>
  </si>
  <si>
    <t>ZY2237</t>
  </si>
  <si>
    <t>样品滑轨</t>
  </si>
  <si>
    <t>南皮县利辉五金接插件厂</t>
  </si>
  <si>
    <t>已催账未走付款流程</t>
  </si>
  <si>
    <t>侧翼调节开关总成</t>
  </si>
  <si>
    <t>湖北中生汽车电器有限公司</t>
  </si>
  <si>
    <t>预付</t>
  </si>
  <si>
    <t>需要预付</t>
  </si>
  <si>
    <t>记忆开关总成</t>
  </si>
  <si>
    <t>浙江长江汽车电子有限公司</t>
  </si>
  <si>
    <t>ZY2147</t>
  </si>
  <si>
    <t>智芯</t>
  </si>
  <si>
    <t>深圳市科宇盛达科技有限公司</t>
  </si>
  <si>
    <t>开发费</t>
  </si>
  <si>
    <t>吉林德邦</t>
  </si>
  <si>
    <t>影响G3开发，加急走流程</t>
  </si>
  <si>
    <t>吉利G3座椅项目</t>
  </si>
  <si>
    <t>支付电动滑轨模具费</t>
  </si>
  <si>
    <t xml:space="preserve">上海明芳汽车零件有限公司 </t>
  </si>
  <si>
    <t>预付50%，剩余SOP后12个月内支付</t>
  </si>
  <si>
    <t>不支付，直接影响交付</t>
  </si>
  <si>
    <t>J6P</t>
  </si>
  <si>
    <t>转盘冲孔落料模具</t>
  </si>
  <si>
    <t>沧州啸宇模具科技有限公司</t>
  </si>
  <si>
    <t>分批支付</t>
  </si>
  <si>
    <t>J6P转盘8月量产，着急开模具</t>
  </si>
  <si>
    <t>J6L</t>
  </si>
  <si>
    <t>气囊下支架</t>
  </si>
  <si>
    <t>需转移模具</t>
  </si>
  <si>
    <t>H4-2.2 ZY2002</t>
  </si>
  <si>
    <t>仰角调节手柄模具</t>
  </si>
  <si>
    <t>分批付款</t>
  </si>
  <si>
    <t>不支付，影响模具交付</t>
  </si>
  <si>
    <t>模具款</t>
  </si>
  <si>
    <t>台州市黄岩佩雷希模具有限公司</t>
  </si>
  <si>
    <t>5/4/1</t>
  </si>
  <si>
    <t>20-21年修模款</t>
  </si>
  <si>
    <t>30天</t>
  </si>
  <si>
    <t>欧马可</t>
  </si>
  <si>
    <t>文安德实</t>
  </si>
  <si>
    <t>100%</t>
  </si>
  <si>
    <t>影响M4交付,流程加紧走</t>
  </si>
  <si>
    <t>G3</t>
  </si>
  <si>
    <t>冲压模具</t>
  </si>
  <si>
    <t>南皮县恩杰五金制造有限公司</t>
  </si>
  <si>
    <t>不支付，影响模具开发</t>
  </si>
  <si>
    <t>齿板</t>
  </si>
  <si>
    <t>沧州美凯精冲产品有限公司</t>
  </si>
  <si>
    <t>预付加紧跑流程</t>
  </si>
  <si>
    <t>修模气囊支架</t>
  </si>
  <si>
    <t>到期付款</t>
  </si>
  <si>
    <t>H6卧铺-G3座椅</t>
  </si>
  <si>
    <t>天津新起点模具有限公司</t>
  </si>
  <si>
    <t>3/3/3/1</t>
  </si>
  <si>
    <t>预付款，预留出费用本月支付，影响开发进度</t>
  </si>
  <si>
    <t>集团研发项目2022年7月延期付款明细</t>
  </si>
  <si>
    <t>本次统计零部件类，到期应支付费用4364155</t>
  </si>
  <si>
    <t>合同签订日期</t>
  </si>
  <si>
    <t>加热垫</t>
  </si>
  <si>
    <t>塑料件</t>
  </si>
  <si>
    <t>黄骅市旗锐塑料制品有限公司</t>
  </si>
  <si>
    <t>拉线</t>
  </si>
  <si>
    <t>芜湖星火软轴控制索制造有限公司</t>
  </si>
  <si>
    <t>已催款</t>
  </si>
  <si>
    <t>催款</t>
  </si>
  <si>
    <t>ZY2235走ZY2303费用</t>
  </si>
  <si>
    <t>天津湘鑫科技发展有限公司</t>
  </si>
  <si>
    <t>8月支付</t>
  </si>
  <si>
    <t>应支付</t>
  </si>
  <si>
    <t>ZY2130/ZY2245</t>
  </si>
  <si>
    <t>卧铺样件</t>
  </si>
  <si>
    <t>ZY2235/ZY2248</t>
  </si>
  <si>
    <t>激光切割/钢丝</t>
  </si>
  <si>
    <t>海兴中盛弹簧有限公司</t>
  </si>
  <si>
    <t>山东金达汽车部件制造股份有限公司</t>
  </si>
  <si>
    <t>ZY2329</t>
  </si>
  <si>
    <t>ZY2307/ZY2303/ZY2131</t>
  </si>
  <si>
    <t>记忆开关</t>
  </si>
  <si>
    <t>ZY2124/ZY2137</t>
  </si>
  <si>
    <t>纸箱</t>
  </si>
  <si>
    <t>北京市双海包装制品厂</t>
  </si>
  <si>
    <t>开关、线束</t>
  </si>
  <si>
    <t>余姚天顺电子有限公司</t>
  </si>
  <si>
    <t>先付款后开票</t>
  </si>
  <si>
    <t>8月支付，先付款后开票</t>
  </si>
  <si>
    <t>宁波华腾首研新材料有限公司</t>
  </si>
  <si>
    <t>2023/7/20\2023/7/28</t>
  </si>
  <si>
    <t>ZY2305</t>
  </si>
  <si>
    <t>工装零件</t>
  </si>
  <si>
    <t>ZY2147/ZY2329/ZY1529</t>
  </si>
  <si>
    <t>木托</t>
  </si>
  <si>
    <t>黄骅市沃孚源包装制品有限公司</t>
  </si>
  <si>
    <t>2023/7/</t>
  </si>
  <si>
    <t>气袋腰托</t>
  </si>
  <si>
    <t>曹县亿昌木制品有限公司</t>
  </si>
  <si>
    <t>款到发货</t>
  </si>
  <si>
    <t>先付款后发货</t>
  </si>
  <si>
    <t>ZY2236/ZY2238/ZY2208/ZY2207</t>
  </si>
  <si>
    <t>厦门鑫荣飞工贸有限公司</t>
  </si>
  <si>
    <t>转向灯手板件</t>
  </si>
  <si>
    <t>佛山赛朗斯</t>
  </si>
  <si>
    <t>2022/9/16</t>
  </si>
  <si>
    <t>预付50%，交付后30天内支付50%</t>
  </si>
  <si>
    <t>加工件</t>
  </si>
  <si>
    <t>压铸件</t>
  </si>
  <si>
    <t>天津又进精密部品有限公司</t>
  </si>
  <si>
    <t>2023.6/10</t>
  </si>
  <si>
    <t>未挂账</t>
  </si>
  <si>
    <t>原材料</t>
  </si>
  <si>
    <t>设计费</t>
  </si>
  <si>
    <t>设计公司费用</t>
  </si>
  <si>
    <t>2023/4/10</t>
  </si>
  <si>
    <t>2023/5/10</t>
  </si>
  <si>
    <t>要改浇口，移模时间未定</t>
  </si>
  <si>
    <t>转向灯模具费</t>
  </si>
  <si>
    <t>2023/1/6</t>
  </si>
  <si>
    <t>222/11/1</t>
  </si>
  <si>
    <t xml:space="preserve">    </t>
  </si>
  <si>
    <t>修模款</t>
  </si>
  <si>
    <t>设变修模</t>
  </si>
  <si>
    <t>2022.8.24</t>
  </si>
  <si>
    <t>北京泰纳特斯汽车零部件有限公司</t>
  </si>
  <si>
    <t>ZY2238</t>
  </si>
  <si>
    <t>软模</t>
  </si>
  <si>
    <t>塑料件覆模</t>
  </si>
  <si>
    <t>G3项目</t>
  </si>
  <si>
    <t>橡胶模具</t>
  </si>
  <si>
    <t>属河北工厂费用</t>
  </si>
  <si>
    <t>焊胎改造</t>
  </si>
  <si>
    <t>ZY2330</t>
  </si>
  <si>
    <t>冲孔模具</t>
  </si>
  <si>
    <t>黄骅市宏顺模具厂</t>
  </si>
  <si>
    <t>B41V模具及其他项目尾款</t>
  </si>
  <si>
    <t>宁波瑞元模塑有限公司</t>
  </si>
  <si>
    <t>3-3-3-1</t>
  </si>
  <si>
    <t>流程中</t>
  </si>
  <si>
    <t>款后移模</t>
  </si>
  <si>
    <t>河北/北京光华荣昌</t>
  </si>
  <si>
    <t>转盘模具</t>
  </si>
  <si>
    <t>未走流程</t>
  </si>
  <si>
    <t>移模前付款60%</t>
  </si>
  <si>
    <t>圆盘需大改 ，暂定9月底前移模</t>
  </si>
  <si>
    <t>H4-3.0模具</t>
  </si>
  <si>
    <t>5-4-1</t>
  </si>
  <si>
    <t>移模前付全部尾款50%</t>
  </si>
  <si>
    <t>皮纹未定，计划9月移模</t>
  </si>
  <si>
    <t>设备款</t>
  </si>
  <si>
    <t>电检设备</t>
  </si>
  <si>
    <t>厦门领进智能设备有限公司</t>
  </si>
  <si>
    <t>签订中</t>
  </si>
  <si>
    <t>已走完流程</t>
  </si>
  <si>
    <t>河北工厂自筹</t>
  </si>
  <si>
    <t>湖南光华荣昌</t>
  </si>
  <si>
    <t>湖南工厂自筹</t>
  </si>
  <si>
    <t>EPP模具</t>
  </si>
  <si>
    <t>香河金柏包装技术开发有限公司</t>
  </si>
  <si>
    <t>7天</t>
  </si>
  <si>
    <t>摊销费用20905</t>
  </si>
  <si>
    <t>M4复制发泡模</t>
  </si>
  <si>
    <t>待验收后付款</t>
  </si>
  <si>
    <t>预付款8月已付</t>
  </si>
  <si>
    <t>ZY2245</t>
  </si>
  <si>
    <t>豪瀚NX发泡模具</t>
  </si>
  <si>
    <t>ZY2335</t>
  </si>
  <si>
    <t>一汽减震发泡模具</t>
  </si>
  <si>
    <t>河北货款</t>
  </si>
  <si>
    <t>/</t>
  </si>
  <si>
    <t>回款协议</t>
  </si>
  <si>
    <t>合肥光码科技有限公司</t>
  </si>
  <si>
    <t>2023.07.20</t>
  </si>
  <si>
    <t>2023.8-2024.5连续回款</t>
  </si>
  <si>
    <t>河北付款计划</t>
  </si>
  <si>
    <t>J6L ZY2235</t>
  </si>
  <si>
    <t>罩壳设变修模</t>
  </si>
  <si>
    <t>2022.12.16</t>
  </si>
  <si>
    <t xml:space="preserve">  </t>
  </si>
  <si>
    <t>G3模具</t>
  </si>
  <si>
    <t>天津新起点</t>
  </si>
  <si>
    <t>8月底锁定光板件，9月做皮纹，计划10月10日移模</t>
  </si>
  <si>
    <t>M4模具打件</t>
  </si>
  <si>
    <t>焊胎</t>
  </si>
  <si>
    <t>M4 ZY2130</t>
  </si>
  <si>
    <t>天津市朗力机械装备有限公司</t>
  </si>
  <si>
    <t>2023.3.13</t>
  </si>
  <si>
    <t>分批支付（5.4.1）</t>
  </si>
  <si>
    <t>J6p</t>
  </si>
  <si>
    <t>转盘成型</t>
  </si>
  <si>
    <t>2022.10.20</t>
  </si>
  <si>
    <t>分批支付（3.3.3.1）</t>
  </si>
  <si>
    <t>转盘落料冲孔</t>
  </si>
  <si>
    <t>2023.5.10</t>
  </si>
  <si>
    <t>冲压件</t>
  </si>
  <si>
    <t>2023.8.2</t>
  </si>
  <si>
    <t>2023.8.9</t>
  </si>
  <si>
    <t>戴姆勒卧铺</t>
  </si>
  <si>
    <t>铝型材</t>
  </si>
  <si>
    <t>廊坊东尚金属制品有限公司</t>
  </si>
  <si>
    <t>2023.6.11</t>
  </si>
  <si>
    <t>2023.8.10</t>
  </si>
  <si>
    <t>降本项目</t>
  </si>
  <si>
    <t>钢丝骨架自制</t>
  </si>
  <si>
    <t>检测机</t>
  </si>
  <si>
    <t>2022.6.10</t>
  </si>
  <si>
    <t>模具热处理</t>
  </si>
  <si>
    <t>三角垫模具费</t>
  </si>
  <si>
    <t>深州市晶立泰机械配件有限公司</t>
  </si>
  <si>
    <t>分批支付（5.5）</t>
  </si>
  <si>
    <t>胶帽模具费</t>
  </si>
  <si>
    <t>设变费</t>
  </si>
  <si>
    <t>工艺</t>
  </si>
  <si>
    <t>模具车间生产使用配件</t>
  </si>
  <si>
    <t>黄骅市腾双五金门市部</t>
  </si>
  <si>
    <t>2023年7月22日</t>
  </si>
  <si>
    <t>发票到付</t>
  </si>
  <si>
    <t>董会娟</t>
  </si>
  <si>
    <t>制作生产需工装</t>
  </si>
  <si>
    <t>模具料</t>
  </si>
  <si>
    <t>黄骅市双得模具厂</t>
  </si>
  <si>
    <t>后续购买模具料</t>
  </si>
  <si>
    <t>黄骅市超合商贸有限公司</t>
  </si>
  <si>
    <t>模具车间修机床</t>
  </si>
  <si>
    <t>沧州兴阳科技有限公司</t>
  </si>
  <si>
    <t>ZY2124</t>
  </si>
  <si>
    <t>上海振高汽车科技有限公司</t>
  </si>
  <si>
    <t>裴世建</t>
  </si>
  <si>
    <t>ZY2131</t>
  </si>
  <si>
    <t>注塑件</t>
  </si>
  <si>
    <t>河北科力汽车装备股份有限公司</t>
  </si>
  <si>
    <t>H6卧铺</t>
  </si>
  <si>
    <t>注塑模具</t>
  </si>
  <si>
    <t>天津艾尔特精密机械有限公司</t>
  </si>
  <si>
    <t>2023.8.28</t>
  </si>
  <si>
    <t>集团研发项目2022年9月（延期款项）付款明细</t>
  </si>
  <si>
    <t>8月提交</t>
  </si>
  <si>
    <t>7月提交</t>
  </si>
  <si>
    <t>小计（样品费用）</t>
  </si>
  <si>
    <t>小计（管理费用）</t>
  </si>
  <si>
    <t>文安县恒德汽车配件有限公司</t>
  </si>
  <si>
    <t>所有模具</t>
  </si>
  <si>
    <t>镜壳和镜角护罩上盖模具有问题需修模，暂定8月20日移模</t>
  </si>
  <si>
    <r>
      <rPr>
        <sz val="12"/>
        <color theme="1"/>
        <rFont val="宋体"/>
        <family val="3"/>
        <charset val="134"/>
        <scheme val="minor"/>
      </rPr>
      <t>首批支付1</t>
    </r>
    <r>
      <rPr>
        <sz val="12"/>
        <color theme="1"/>
        <rFont val="宋体"/>
        <family val="3"/>
        <charset val="134"/>
        <scheme val="minor"/>
      </rPr>
      <t>646200</t>
    </r>
  </si>
  <si>
    <t>H4-3.0模具（A6）</t>
  </si>
  <si>
    <t>M4</t>
  </si>
  <si>
    <t>围板箱</t>
  </si>
  <si>
    <t>天津优普达特科技有限公司</t>
  </si>
  <si>
    <t>2023.7.1</t>
  </si>
  <si>
    <t>9月提交</t>
  </si>
  <si>
    <t>软件</t>
  </si>
  <si>
    <t>3.0平台</t>
  </si>
  <si>
    <t>北京经纬恒润科技股份有限公司</t>
  </si>
  <si>
    <t>2023.9.20</t>
  </si>
  <si>
    <t>5.4.1</t>
  </si>
  <si>
    <t>零部件类</t>
  </si>
  <si>
    <t>模具类</t>
  </si>
  <si>
    <r>
      <rPr>
        <sz val="12"/>
        <color theme="1"/>
        <rFont val="宋体"/>
        <family val="3"/>
        <charset val="134"/>
        <scheme val="minor"/>
      </rPr>
      <t>Z</t>
    </r>
    <r>
      <rPr>
        <sz val="12"/>
        <color theme="1"/>
        <rFont val="宋体"/>
        <family val="3"/>
        <charset val="134"/>
        <scheme val="minor"/>
      </rPr>
      <t>Y1707</t>
    </r>
  </si>
  <si>
    <t>H6边板工装模具</t>
  </si>
  <si>
    <t>分批支付（5.1.2.2）</t>
  </si>
  <si>
    <r>
      <rPr>
        <sz val="12"/>
        <color theme="1"/>
        <rFont val="宋体"/>
        <family val="3"/>
        <charset val="134"/>
        <scheme val="minor"/>
      </rPr>
      <t>9</t>
    </r>
    <r>
      <rPr>
        <sz val="12"/>
        <color theme="1"/>
        <rFont val="宋体"/>
        <family val="3"/>
        <charset val="134"/>
        <scheme val="minor"/>
      </rPr>
      <t>/20号移模</t>
    </r>
  </si>
  <si>
    <t>小计（模具费用）</t>
  </si>
  <si>
    <t>浅黄色部分先不支付</t>
  </si>
  <si>
    <t>集团研发项目2023年9月（延期款项）付款明细</t>
  </si>
  <si>
    <t>本次统计研发费用，到期应支付费用2040263.63元，特殊款项1646200元。</t>
  </si>
  <si>
    <t>9月已付</t>
  </si>
  <si>
    <t>发票已开90%</t>
  </si>
  <si>
    <t>9/20号移模</t>
  </si>
  <si>
    <t>已开全款发票</t>
  </si>
  <si>
    <t>G3电动座椅</t>
  </si>
  <si>
    <t>已开30%发票</t>
  </si>
  <si>
    <t>M4冲压模具回收</t>
  </si>
  <si>
    <t>合同签订中</t>
  </si>
  <si>
    <t>B41V项目8套模具
移模前付款</t>
  </si>
  <si>
    <t>河北光华荣昌122.94万
北京光华荣昌
41.68万</t>
  </si>
  <si>
    <t>剩下2套模具预计9月底移模，需支付26.68万</t>
  </si>
  <si>
    <t>首批支付1646200</t>
  </si>
  <si>
    <t>小计（特殊款项）</t>
  </si>
  <si>
    <t>延期至10月支付</t>
  </si>
  <si>
    <t>ZY2201</t>
  </si>
  <si>
    <t>X5000S底支架设变修模</t>
  </si>
  <si>
    <t>生产线工装改造</t>
  </si>
  <si>
    <t>2023.7.18</t>
  </si>
  <si>
    <t>安路普22年旧账</t>
  </si>
  <si>
    <t>北京研发22年旧账</t>
  </si>
  <si>
    <t>航天宏达（泊头）机械科技有限公司</t>
  </si>
  <si>
    <t>2023.5.24</t>
  </si>
  <si>
    <t>差发票</t>
  </si>
  <si>
    <t>尾款</t>
  </si>
  <si>
    <t>上海典亚模具有限公司</t>
  </si>
  <si>
    <t>2023/6/10</t>
  </si>
  <si>
    <r>
      <rPr>
        <sz val="12"/>
        <color theme="1"/>
        <rFont val="宋体"/>
        <family val="3"/>
        <charset val="134"/>
        <scheme val="minor"/>
      </rPr>
      <t>1</t>
    </r>
    <r>
      <rPr>
        <sz val="12"/>
        <color theme="1"/>
        <rFont val="宋体"/>
        <family val="3"/>
        <charset val="134"/>
        <scheme val="minor"/>
      </rPr>
      <t>0月提交</t>
    </r>
  </si>
  <si>
    <t>2023/7/10</t>
  </si>
  <si>
    <t>2023/8/10</t>
  </si>
  <si>
    <t>2023/9/10</t>
  </si>
  <si>
    <t>待验收后走流程</t>
  </si>
  <si>
    <t>走流程</t>
  </si>
  <si>
    <t>工厂支付</t>
  </si>
  <si>
    <t>第二笔付款流程中</t>
  </si>
  <si>
    <t>沧州森德奥机械制造有限公司</t>
  </si>
  <si>
    <t>泊头市新峰模具有限公司</t>
  </si>
  <si>
    <t>黄骅市旭鑫模具制造有限公司</t>
  </si>
  <si>
    <r>
      <rPr>
        <sz val="12"/>
        <color theme="1"/>
        <rFont val="宋体"/>
        <family val="3"/>
        <charset val="134"/>
        <scheme val="minor"/>
      </rPr>
      <t>4</t>
    </r>
    <r>
      <rPr>
        <sz val="12"/>
        <color theme="1"/>
        <rFont val="宋体"/>
        <family val="3"/>
        <charset val="134"/>
        <scheme val="minor"/>
      </rPr>
      <t>-3-2-1</t>
    </r>
  </si>
  <si>
    <t>铸铝</t>
  </si>
  <si>
    <t>A6</t>
  </si>
  <si>
    <t>天津方昕易通科技发展有限公司</t>
  </si>
  <si>
    <t>ZY2336</t>
  </si>
  <si>
    <t>重汽出口车发泡模具</t>
  </si>
  <si>
    <r>
      <rPr>
        <b/>
        <sz val="16"/>
        <color theme="1"/>
        <rFont val="宋体"/>
        <family val="3"/>
        <charset val="134"/>
        <scheme val="minor"/>
      </rPr>
      <t>集团研发项目202</t>
    </r>
    <r>
      <rPr>
        <b/>
        <sz val="16"/>
        <color theme="1"/>
        <rFont val="宋体"/>
        <family val="3"/>
        <charset val="134"/>
        <scheme val="minor"/>
      </rPr>
      <t>2</t>
    </r>
    <r>
      <rPr>
        <b/>
        <sz val="16"/>
        <color theme="1"/>
        <rFont val="宋体"/>
        <family val="3"/>
        <charset val="134"/>
        <scheme val="minor"/>
      </rPr>
      <t>年</t>
    </r>
    <r>
      <rPr>
        <b/>
        <sz val="16"/>
        <color theme="1"/>
        <rFont val="宋体"/>
        <family val="3"/>
        <charset val="134"/>
        <scheme val="minor"/>
      </rPr>
      <t>2</t>
    </r>
    <r>
      <rPr>
        <b/>
        <sz val="16"/>
        <color theme="1"/>
        <rFont val="宋体"/>
        <family val="3"/>
        <charset val="134"/>
        <scheme val="minor"/>
      </rPr>
      <t>月需付款明细</t>
    </r>
  </si>
  <si>
    <t xml:space="preserve">金额 </t>
  </si>
  <si>
    <t>支付</t>
  </si>
  <si>
    <t>底座</t>
  </si>
  <si>
    <t>文安县恒德汽车座椅制造有限公司</t>
  </si>
  <si>
    <t>2月第一周</t>
  </si>
  <si>
    <t>腰托开关</t>
  </si>
  <si>
    <t>慈溪市维克多自控元件有限公司</t>
  </si>
  <si>
    <t>防尘罩</t>
  </si>
  <si>
    <t>深州市卓伦橡塑模具有限公司</t>
  </si>
  <si>
    <t>ZY2256</t>
  </si>
  <si>
    <t>底支架</t>
  </si>
  <si>
    <t>湖北伟士通汽车零件有限公司</t>
  </si>
  <si>
    <t>安路普抬头</t>
  </si>
  <si>
    <t>ZY2208</t>
  </si>
  <si>
    <t>通风加热开关</t>
  </si>
  <si>
    <t>温州鑫锐电器有限公司</t>
  </si>
  <si>
    <t>气弹簧</t>
  </si>
  <si>
    <t>扬州市宏昌气动配件有限公司</t>
  </si>
  <si>
    <t>3D打印件</t>
  </si>
  <si>
    <t>廊坊市东平汽车零配件有限公司</t>
  </si>
  <si>
    <t>ZY2129/ZY2208</t>
  </si>
  <si>
    <t>刺绣</t>
  </si>
  <si>
    <r>
      <rPr>
        <sz val="12"/>
        <color theme="1"/>
        <rFont val="宋体"/>
        <family val="3"/>
        <charset val="134"/>
        <scheme val="minor"/>
      </rPr>
      <t>2</t>
    </r>
    <r>
      <rPr>
        <sz val="12"/>
        <color theme="1"/>
        <rFont val="宋体"/>
        <family val="3"/>
        <charset val="134"/>
        <scheme val="minor"/>
      </rPr>
      <t>023/1/30日提交申请</t>
    </r>
  </si>
  <si>
    <t>阻尼器</t>
  </si>
  <si>
    <t>浙江路得坦摩汽车部件股份有限公司</t>
  </si>
  <si>
    <t>2022/11/18提交申请</t>
  </si>
  <si>
    <t>天津博容包装制品有限公司</t>
  </si>
  <si>
    <t>泡沫件</t>
  </si>
  <si>
    <t>文安县海智五金制品有限公司</t>
  </si>
  <si>
    <t>可用额度</t>
  </si>
  <si>
    <r>
      <rPr>
        <sz val="12"/>
        <color theme="1"/>
        <rFont val="宋体"/>
        <family val="3"/>
        <charset val="134"/>
        <scheme val="minor"/>
      </rPr>
      <t>2</t>
    </r>
    <r>
      <rPr>
        <sz val="12"/>
        <color theme="1"/>
        <rFont val="宋体"/>
        <family val="3"/>
        <charset val="134"/>
        <scheme val="minor"/>
      </rPr>
      <t>021年度费用报销未支付明细</t>
    </r>
  </si>
  <si>
    <t>其他费用</t>
  </si>
  <si>
    <t>金额</t>
  </si>
  <si>
    <t>发票号码</t>
  </si>
  <si>
    <t>付款方</t>
  </si>
  <si>
    <t>轻卡减震座椅用管接头付款</t>
  </si>
  <si>
    <t>07453426</t>
  </si>
  <si>
    <t>安路普总</t>
  </si>
  <si>
    <t>ZY2015</t>
  </si>
  <si>
    <t>深圳市速杰</t>
  </si>
  <si>
    <t>30455035</t>
  </si>
  <si>
    <t>H6后视镜安装座</t>
  </si>
  <si>
    <t>00315182</t>
  </si>
  <si>
    <t>H6PA6费用</t>
  </si>
  <si>
    <t>北京奇美玉</t>
  </si>
  <si>
    <t>00534523</t>
  </si>
  <si>
    <t>H6后视镜检具修改费</t>
  </si>
  <si>
    <t>黄骅世翰</t>
  </si>
  <si>
    <t>28746543</t>
  </si>
  <si>
    <t>ZY2142</t>
  </si>
  <si>
    <t>O型圈手工样件付款</t>
  </si>
  <si>
    <t>北京鹏宇</t>
  </si>
  <si>
    <t>10394316</t>
  </si>
  <si>
    <t>安路普昌分</t>
  </si>
  <si>
    <t>换档扶手试验件</t>
  </si>
  <si>
    <t>西安嘉怡</t>
  </si>
  <si>
    <t>17445972</t>
  </si>
  <si>
    <t>实验室辅材</t>
  </si>
  <si>
    <t>北京市京宁通海</t>
  </si>
  <si>
    <t>15482577</t>
  </si>
  <si>
    <t>VDC阀和速降阀检测工装样件</t>
  </si>
  <si>
    <t>亚德克(天津）智能</t>
  </si>
  <si>
    <t>乔立（张力）</t>
  </si>
  <si>
    <t>14435566</t>
  </si>
  <si>
    <t>换档扶手底支架</t>
  </si>
  <si>
    <t>16183865</t>
  </si>
  <si>
    <t>工装样件</t>
  </si>
  <si>
    <t>14435565</t>
  </si>
  <si>
    <t>变阻尼拔块修模</t>
  </si>
  <si>
    <t>00315226</t>
  </si>
  <si>
    <t>气缸固定板修模</t>
  </si>
  <si>
    <t>00315225</t>
  </si>
  <si>
    <r>
      <rPr>
        <sz val="12"/>
        <color theme="1"/>
        <rFont val="宋体"/>
        <family val="3"/>
        <charset val="134"/>
        <scheme val="minor"/>
      </rPr>
      <t>Z</t>
    </r>
    <r>
      <rPr>
        <sz val="12"/>
        <color theme="1"/>
        <rFont val="宋体"/>
        <family val="3"/>
        <charset val="134"/>
        <scheme val="minor"/>
      </rPr>
      <t>Y2129</t>
    </r>
  </si>
  <si>
    <r>
      <rPr>
        <sz val="12"/>
        <color theme="1"/>
        <rFont val="宋体"/>
        <family val="3"/>
        <charset val="134"/>
        <scheme val="minor"/>
      </rPr>
      <t>汕德卡瑞隆祥物料6</t>
    </r>
    <r>
      <rPr>
        <sz val="12"/>
        <color theme="1"/>
        <rFont val="宋体"/>
        <family val="3"/>
        <charset val="134"/>
        <scheme val="minor"/>
      </rPr>
      <t>-12</t>
    </r>
  </si>
  <si>
    <r>
      <rPr>
        <sz val="12"/>
        <color theme="1"/>
        <rFont val="宋体"/>
        <family val="3"/>
        <charset val="134"/>
        <scheme val="minor"/>
      </rPr>
      <t>19348.09</t>
    </r>
    <r>
      <rPr>
        <sz val="12"/>
        <color theme="1"/>
        <rFont val="宋体"/>
        <family val="3"/>
        <charset val="134"/>
        <scheme val="minor"/>
      </rPr>
      <t>/4052.17/5916.77</t>
    </r>
  </si>
  <si>
    <r>
      <rPr>
        <sz val="12"/>
        <color theme="1"/>
        <rFont val="宋体"/>
        <family val="3"/>
        <charset val="134"/>
        <scheme val="minor"/>
      </rPr>
      <t>0</t>
    </r>
    <r>
      <rPr>
        <sz val="12"/>
        <color theme="1"/>
        <rFont val="宋体"/>
        <family val="3"/>
        <charset val="134"/>
        <scheme val="minor"/>
      </rPr>
      <t>0315267/00315266/00315268</t>
    </r>
  </si>
  <si>
    <t>江阴诚信</t>
  </si>
  <si>
    <t>50219991</t>
  </si>
  <si>
    <t>Z72002</t>
  </si>
  <si>
    <t>天津凌鹰</t>
  </si>
  <si>
    <t>08867147</t>
  </si>
  <si>
    <t>07453436</t>
  </si>
  <si>
    <t>93158046</t>
  </si>
  <si>
    <t>08867145</t>
  </si>
  <si>
    <t>07453437</t>
  </si>
  <si>
    <t>07453438</t>
  </si>
  <si>
    <t>10394296</t>
  </si>
  <si>
    <t>检测费</t>
  </si>
  <si>
    <t>宁波华检质量</t>
  </si>
  <si>
    <t>邢焕</t>
  </si>
  <si>
    <t>09762694</t>
  </si>
  <si>
    <t>苏州春分检测</t>
  </si>
  <si>
    <t>83445.28/83445.28/71524.53</t>
  </si>
  <si>
    <t>71178264/71178265/71178266</t>
  </si>
  <si>
    <t>广电计量检测</t>
  </si>
  <si>
    <t>15335629</t>
  </si>
  <si>
    <t>缺说明</t>
  </si>
  <si>
    <t>保定显道</t>
  </si>
  <si>
    <t>周赛</t>
  </si>
  <si>
    <t>56500/50062.43</t>
  </si>
  <si>
    <t>19454519/19454520</t>
  </si>
  <si>
    <t>19454518</t>
  </si>
  <si>
    <t>物料开机费</t>
  </si>
  <si>
    <r>
      <rPr>
        <sz val="12"/>
        <color theme="1"/>
        <rFont val="宋体"/>
        <family val="3"/>
        <charset val="134"/>
        <scheme val="minor"/>
      </rPr>
      <t>0</t>
    </r>
    <r>
      <rPr>
        <sz val="12"/>
        <color theme="1"/>
        <rFont val="宋体"/>
        <family val="3"/>
        <charset val="134"/>
        <scheme val="minor"/>
      </rPr>
      <t>0</t>
    </r>
    <r>
      <rPr>
        <sz val="12"/>
        <color theme="1"/>
        <rFont val="宋体"/>
        <family val="3"/>
        <charset val="134"/>
        <scheme val="minor"/>
      </rPr>
      <t>315265</t>
    </r>
  </si>
  <si>
    <r>
      <rPr>
        <sz val="12"/>
        <color theme="1"/>
        <rFont val="宋体"/>
        <family val="3"/>
        <charset val="134"/>
        <scheme val="minor"/>
      </rPr>
      <t>Z</t>
    </r>
    <r>
      <rPr>
        <sz val="12"/>
        <color theme="1"/>
        <rFont val="宋体"/>
        <family val="3"/>
        <charset val="134"/>
        <scheme val="minor"/>
      </rPr>
      <t>Y2103</t>
    </r>
  </si>
  <si>
    <t>统帅坐垫发泡模具维修费</t>
  </si>
  <si>
    <r>
      <rPr>
        <sz val="12"/>
        <color theme="1"/>
        <rFont val="宋体"/>
        <family val="3"/>
        <charset val="134"/>
        <scheme val="minor"/>
      </rPr>
      <t>5</t>
    </r>
    <r>
      <rPr>
        <sz val="12"/>
        <color theme="1"/>
        <rFont val="宋体"/>
        <family val="3"/>
        <charset val="134"/>
        <scheme val="minor"/>
      </rPr>
      <t>1223809</t>
    </r>
  </si>
  <si>
    <r>
      <rPr>
        <sz val="12"/>
        <color theme="1"/>
        <rFont val="宋体"/>
        <family val="3"/>
        <charset val="134"/>
        <scheme val="minor"/>
      </rPr>
      <t>Z</t>
    </r>
    <r>
      <rPr>
        <sz val="12"/>
        <color theme="1"/>
        <rFont val="宋体"/>
        <family val="3"/>
        <charset val="134"/>
        <scheme val="minor"/>
      </rPr>
      <t>Y2150</t>
    </r>
  </si>
  <si>
    <r>
      <rPr>
        <sz val="12"/>
        <color theme="1"/>
        <rFont val="宋体"/>
        <family val="3"/>
        <charset val="134"/>
        <scheme val="minor"/>
      </rPr>
      <t>0</t>
    </r>
    <r>
      <rPr>
        <sz val="12"/>
        <color theme="1"/>
        <rFont val="宋体"/>
        <family val="3"/>
        <charset val="134"/>
        <scheme val="minor"/>
      </rPr>
      <t>0315264</t>
    </r>
  </si>
  <si>
    <t>统帅发泡模具</t>
  </si>
  <si>
    <r>
      <rPr>
        <sz val="12"/>
        <color theme="1"/>
        <rFont val="宋体"/>
        <family val="3"/>
        <charset val="134"/>
        <scheme val="minor"/>
      </rPr>
      <t>5</t>
    </r>
    <r>
      <rPr>
        <sz val="12"/>
        <color theme="1"/>
        <rFont val="宋体"/>
        <family val="3"/>
        <charset val="134"/>
        <scheme val="minor"/>
      </rPr>
      <t>1223810</t>
    </r>
  </si>
  <si>
    <t>07846669</t>
  </si>
  <si>
    <t>00315263</t>
  </si>
  <si>
    <t>00315244</t>
  </si>
  <si>
    <t>00315243</t>
  </si>
  <si>
    <t>00315223</t>
  </si>
  <si>
    <t>小计</t>
  </si>
  <si>
    <t>需开承兑明细</t>
  </si>
  <si>
    <t>ZY2009</t>
  </si>
  <si>
    <t>T5/T7发泡模具验收款</t>
  </si>
  <si>
    <t>吴英各</t>
  </si>
  <si>
    <t>ZY2110</t>
  </si>
  <si>
    <t>1.0连续模发货款30%（第二笔）</t>
  </si>
  <si>
    <t>苏州荣威</t>
  </si>
  <si>
    <t>试验费</t>
  </si>
  <si>
    <t>埃意（廊坊）</t>
  </si>
  <si>
    <t>重汽换档扶手发泡内定板</t>
  </si>
  <si>
    <t>漳浦天泽（保定新梦顶）</t>
  </si>
  <si>
    <r>
      <rPr>
        <sz val="12"/>
        <color theme="1"/>
        <rFont val="宋体"/>
        <family val="3"/>
        <charset val="134"/>
        <scheme val="minor"/>
      </rPr>
      <t>Z</t>
    </r>
    <r>
      <rPr>
        <sz val="12"/>
        <color theme="1"/>
        <rFont val="宋体"/>
        <family val="3"/>
        <charset val="134"/>
        <scheme val="minor"/>
      </rPr>
      <t>Y2015</t>
    </r>
  </si>
  <si>
    <t>江苏艾文德</t>
  </si>
  <si>
    <t>浙江松原汽车</t>
  </si>
  <si>
    <t>样件费（开机费）</t>
  </si>
  <si>
    <t>佛吉亚（无锡）</t>
  </si>
  <si>
    <t>长青统帅发泡</t>
  </si>
  <si>
    <t>汕德卡发泡</t>
  </si>
  <si>
    <t>2022.7月已支付金额明细</t>
  </si>
  <si>
    <t>2022.7.11</t>
  </si>
  <si>
    <t>昌分支付</t>
  </si>
  <si>
    <t>冲压模具预付款30%</t>
  </si>
  <si>
    <t>沧州森德</t>
  </si>
  <si>
    <t>2022.7.1</t>
  </si>
  <si>
    <t>转河北</t>
  </si>
  <si>
    <t>发泡模具</t>
  </si>
  <si>
    <t>2022.7.6</t>
  </si>
  <si>
    <t>2022.7.21</t>
  </si>
  <si>
    <t>江阴长青工艺品</t>
  </si>
  <si>
    <t>天津天龙得</t>
  </si>
  <si>
    <t>中国质量认证</t>
  </si>
  <si>
    <r>
      <rPr>
        <sz val="12"/>
        <color theme="1"/>
        <rFont val="宋体"/>
        <family val="3"/>
        <charset val="134"/>
        <scheme val="minor"/>
      </rPr>
      <t>2</t>
    </r>
    <r>
      <rPr>
        <sz val="12"/>
        <color theme="1"/>
        <rFont val="宋体"/>
        <family val="3"/>
        <charset val="134"/>
        <scheme val="minor"/>
      </rPr>
      <t>022.7.19</t>
    </r>
  </si>
  <si>
    <t>设计费2022.4</t>
  </si>
  <si>
    <t>运费</t>
  </si>
  <si>
    <t>跨越</t>
  </si>
  <si>
    <t>张玉娇</t>
  </si>
  <si>
    <t>2022.7</t>
  </si>
  <si>
    <t>天津市勃辉</t>
  </si>
  <si>
    <t>黄岩佩雷希</t>
  </si>
  <si>
    <t>2022.7.5</t>
  </si>
  <si>
    <t>不织布</t>
  </si>
  <si>
    <t>浙江路得坦摩</t>
  </si>
  <si>
    <t>2022.7.14</t>
  </si>
  <si>
    <t>上海绽奇</t>
  </si>
  <si>
    <t>走非项目（ZY2142)</t>
  </si>
  <si>
    <t>北京凯泽</t>
  </si>
  <si>
    <t>纪内蒙（李明）</t>
  </si>
  <si>
    <t>北京京宁通海</t>
  </si>
  <si>
    <t>ZY2165</t>
  </si>
  <si>
    <t>北京美好</t>
  </si>
  <si>
    <t>天津博荣</t>
  </si>
  <si>
    <t>样件和加工费</t>
  </si>
  <si>
    <t>ZY2233</t>
  </si>
  <si>
    <t>安徽盛达</t>
  </si>
  <si>
    <t>2022.7.18</t>
  </si>
  <si>
    <t>紧急项目付款明细</t>
  </si>
  <si>
    <t>项目</t>
  </si>
  <si>
    <t>内容</t>
  </si>
  <si>
    <t>供应商简称</t>
  </si>
  <si>
    <t>折扣信息</t>
  </si>
  <si>
    <t>ZY2105</t>
  </si>
  <si>
    <t>轩德六及二汽712底支架验收款50%</t>
  </si>
  <si>
    <t>黄骅市桥行</t>
  </si>
  <si>
    <t>卡板模具预付款50%</t>
  </si>
  <si>
    <t>福田欧马可模具预付款</t>
  </si>
  <si>
    <t>福田欧马可冲压模具预付款</t>
  </si>
  <si>
    <t>泊头新峰</t>
  </si>
  <si>
    <t>J6L冲压模具预付款30%</t>
  </si>
  <si>
    <t>沧州啸宇</t>
  </si>
  <si>
    <t>福田欧马可冲压模具预付款30%</t>
  </si>
  <si>
    <t>黄骅旭鑫</t>
  </si>
  <si>
    <t>黄骅市源宏</t>
  </si>
  <si>
    <t>ZY2236</t>
  </si>
  <si>
    <t>X3000焊胎预付30%（走L6000)</t>
  </si>
  <si>
    <t>天津市朗力</t>
  </si>
  <si>
    <t>文安县恒德</t>
  </si>
  <si>
    <t>刘志富</t>
  </si>
  <si>
    <r>
      <rPr>
        <sz val="12"/>
        <color theme="1"/>
        <rFont val="宋体"/>
        <family val="3"/>
        <charset val="134"/>
        <scheme val="minor"/>
      </rPr>
      <t>Z</t>
    </r>
    <r>
      <rPr>
        <sz val="12"/>
        <color theme="1"/>
        <rFont val="宋体"/>
        <family val="3"/>
        <charset val="134"/>
        <scheme val="minor"/>
      </rPr>
      <t>Y2002</t>
    </r>
  </si>
  <si>
    <t>按钮帽模具</t>
  </si>
  <si>
    <t>昌分付款</t>
  </si>
  <si>
    <t xml:space="preserve">申请金额 </t>
  </si>
  <si>
    <t>四万元承兑。</t>
  </si>
  <si>
    <t>冲压模具预付款</t>
  </si>
  <si>
    <t>ZY2219</t>
  </si>
  <si>
    <t>徐州华夏</t>
  </si>
  <si>
    <t>中汽认证</t>
  </si>
  <si>
    <t>中机科</t>
  </si>
  <si>
    <t>设计费2022.3</t>
  </si>
  <si>
    <t>设计费2022.5</t>
  </si>
  <si>
    <t>武汉前蔚</t>
  </si>
  <si>
    <t>ZY2106</t>
  </si>
  <si>
    <t>黄骅市博实</t>
  </si>
  <si>
    <t>生产用料</t>
  </si>
  <si>
    <t>文安县欧新</t>
  </si>
  <si>
    <t>代李伟青签字了。</t>
  </si>
  <si>
    <t>旷达汽车</t>
  </si>
  <si>
    <t>ZY2001</t>
  </si>
  <si>
    <t>3D打印丝网印刷</t>
  </si>
  <si>
    <t>ZY2140</t>
  </si>
  <si>
    <t>天津湘鑫</t>
  </si>
  <si>
    <t>走非项目（ZY2138)</t>
  </si>
  <si>
    <t>前部罩壳、高调手柄模具</t>
  </si>
  <si>
    <t>转西安</t>
  </si>
  <si>
    <t>罗让平</t>
  </si>
  <si>
    <t>上海运百</t>
  </si>
  <si>
    <t>石磊</t>
  </si>
  <si>
    <t>增加行</t>
    <phoneticPr fontId="45" type="noConversion"/>
  </si>
  <si>
    <t>集团研发项目2023年10月付款明细</t>
    <phoneticPr fontId="45" type="noConversion"/>
  </si>
  <si>
    <t>工厂自己支付</t>
    <phoneticPr fontId="45" type="noConversion"/>
  </si>
  <si>
    <t>2023年10月延期到11月付款明细</t>
    <phoneticPr fontId="45" type="noConversion"/>
  </si>
  <si>
    <t>ZY2130</t>
    <phoneticPr fontId="45" type="noConversion"/>
  </si>
  <si>
    <t>M4中期改款</t>
    <phoneticPr fontId="45" type="noConversion"/>
  </si>
  <si>
    <t>9-1</t>
  </si>
  <si>
    <t>5-5</t>
  </si>
  <si>
    <t>安路普</t>
    <phoneticPr fontId="45" type="noConversion"/>
  </si>
  <si>
    <t>北京荣昌</t>
    <phoneticPr fontId="45" type="noConversion"/>
  </si>
  <si>
    <t>安路普</t>
    <phoneticPr fontId="45" type="noConversion"/>
  </si>
  <si>
    <t>北京荣昌</t>
    <phoneticPr fontId="45" type="noConversion"/>
  </si>
  <si>
    <t>河北荣昌</t>
    <phoneticPr fontId="45" type="noConversion"/>
  </si>
  <si>
    <t>G3座椅</t>
    <phoneticPr fontId="45" type="noConversion"/>
  </si>
  <si>
    <t>电动滑轨模具费</t>
    <phoneticPr fontId="45" type="noConversion"/>
  </si>
  <si>
    <t>黄骅市瑞丰五金制品有限公司</t>
    <phoneticPr fontId="45" type="noConversion"/>
  </si>
  <si>
    <t>ZY2303费用</t>
    <phoneticPr fontId="45" type="noConversion"/>
  </si>
  <si>
    <t>ZY2306</t>
    <phoneticPr fontId="45" type="noConversion"/>
  </si>
  <si>
    <t xml:space="preserve">圆盘需大改 </t>
    <phoneticPr fontId="45" type="noConversion"/>
  </si>
  <si>
    <t>到期应支付金额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</si>
</sst>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3" formatCode="_ * #,##0.00_ ;_ * \-#,##0.00_ ;_ * &quot;-&quot;??_ ;_ @_ "/>
    <numFmt numFmtId="176" formatCode="_([$€-2]* #,##0.00_);_([$€-2]* \(#,##0.00\);_([$€-2]* &quot;-&quot;??_)"/>
    <numFmt numFmtId="177" formatCode="0.00_);[Red]\(0.00\)"/>
    <numFmt numFmtId="178" formatCode="0_);[Red]\(0\)"/>
    <numFmt numFmtId="179" formatCode="#,##0_ "/>
    <numFmt numFmtId="180" formatCode="#,##0.00_ "/>
    <numFmt numFmtId="181" formatCode="\¥#,##0.00_);[Red]\(\¥#,##0.00\)"/>
    <numFmt numFmtId="182" formatCode="yyyy/m/d;@"/>
    <numFmt numFmtId="183" formatCode="\¥#,##0_);[Red]\(\¥#,##0\)"/>
    <numFmt numFmtId="184" formatCode="#,##0.00_);[Red]\(#,##0.00\)"/>
    <numFmt numFmtId="185" formatCode="0.00_ "/>
    <numFmt numFmtId="186" formatCode="0.0_);[Red]\(0.0\)"/>
    <numFmt numFmtId="187" formatCode="0.0000_);[Red]\(0.0000\)"/>
  </numFmts>
  <fonts count="53">
    <font>
      <sz val="12"/>
      <color theme="1"/>
      <name val="宋体"/>
      <charset val="134"/>
      <scheme val="minor"/>
    </font>
    <font>
      <sz val="10"/>
      <color rgb="FF333333"/>
      <name val="Arial"/>
      <family val="2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9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ajor"/>
    </font>
    <font>
      <sz val="19"/>
      <color theme="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b/>
      <sz val="12"/>
      <color theme="1"/>
      <name val="仿宋"/>
      <family val="3"/>
      <charset val="134"/>
    </font>
    <font>
      <sz val="12"/>
      <color theme="1"/>
      <name val="宋体"/>
      <family val="3"/>
      <charset val="134"/>
      <scheme val="major"/>
    </font>
    <font>
      <sz val="12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9"/>
      <name val="微软雅黑"/>
      <family val="2"/>
      <charset val="134"/>
    </font>
    <font>
      <sz val="11"/>
      <color theme="1"/>
      <name val="Microsoft YaHei Light"/>
      <family val="1"/>
    </font>
    <font>
      <b/>
      <sz val="12"/>
      <color theme="1"/>
      <name val="微软雅黑"/>
      <family val="2"/>
      <charset val="134"/>
    </font>
    <font>
      <b/>
      <sz val="8"/>
      <color theme="1"/>
      <name val="微软雅黑"/>
      <family val="2"/>
      <charset val="134"/>
    </font>
    <font>
      <sz val="10"/>
      <name val="微软雅黑"/>
      <family val="2"/>
      <charset val="134"/>
    </font>
    <font>
      <sz val="8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0"/>
      <color rgb="FF333333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1"/>
      <color rgb="FFFF0000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18"/>
      <name val="宋体"/>
      <family val="3"/>
      <charset val="134"/>
      <scheme val="major"/>
    </font>
    <font>
      <b/>
      <sz val="22"/>
      <color theme="1"/>
      <name val="宋体"/>
      <family val="3"/>
      <charset val="134"/>
      <scheme val="minor"/>
    </font>
    <font>
      <b/>
      <sz val="26"/>
      <color theme="1"/>
      <name val="宋体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8229926450392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auto="1"/>
      </left>
      <right/>
      <top/>
      <bottom/>
      <diagonal/>
    </border>
  </borders>
  <cellStyleXfs count="6">
    <xf numFmtId="176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176" fontId="41" fillId="0" borderId="0">
      <alignment vertical="center"/>
    </xf>
    <xf numFmtId="176" fontId="5" fillId="0" borderId="0">
      <alignment vertical="center"/>
    </xf>
    <xf numFmtId="176" fontId="41" fillId="0" borderId="0"/>
    <xf numFmtId="176" fontId="41" fillId="0" borderId="0"/>
  </cellStyleXfs>
  <cellXfs count="673">
    <xf numFmtId="176" fontId="0" fillId="0" borderId="0" xfId="0">
      <alignment vertical="center"/>
    </xf>
    <xf numFmtId="176" fontId="0" fillId="0" borderId="1" xfId="0" applyBorder="1" applyAlignment="1">
      <alignment horizontal="center" vertical="center"/>
    </xf>
    <xf numFmtId="176" fontId="0" fillId="0" borderId="1" xfId="0" applyFont="1" applyBorder="1">
      <alignment vertical="center"/>
    </xf>
    <xf numFmtId="176" fontId="0" fillId="0" borderId="1" xfId="0" applyFont="1" applyFill="1" applyBorder="1">
      <alignment vertical="center"/>
    </xf>
    <xf numFmtId="43" fontId="0" fillId="0" borderId="1" xfId="1" applyFont="1" applyBorder="1">
      <alignment vertical="center"/>
    </xf>
    <xf numFmtId="176" fontId="0" fillId="2" borderId="1" xfId="0" applyFont="1" applyFill="1" applyBorder="1" applyAlignment="1">
      <alignment horizontal="center" vertical="center"/>
    </xf>
    <xf numFmtId="176" fontId="0" fillId="2" borderId="1" xfId="0" applyFont="1" applyFill="1" applyBorder="1">
      <alignment vertical="center"/>
    </xf>
    <xf numFmtId="176" fontId="0" fillId="0" borderId="1" xfId="0" applyFont="1" applyFill="1" applyBorder="1" applyAlignment="1">
      <alignment horizontal="center" vertical="center"/>
    </xf>
    <xf numFmtId="43" fontId="0" fillId="0" borderId="1" xfId="1" applyFont="1" applyFill="1" applyBorder="1">
      <alignment vertical="center"/>
    </xf>
    <xf numFmtId="43" fontId="0" fillId="3" borderId="1" xfId="1" applyFont="1" applyFill="1" applyBorder="1">
      <alignment vertical="center"/>
    </xf>
    <xf numFmtId="176" fontId="0" fillId="3" borderId="1" xfId="0" applyFont="1" applyFill="1" applyBorder="1">
      <alignment vertical="center"/>
    </xf>
    <xf numFmtId="176" fontId="0" fillId="0" borderId="1" xfId="0" applyFill="1" applyBorder="1">
      <alignment vertical="center"/>
    </xf>
    <xf numFmtId="49" fontId="0" fillId="0" borderId="1" xfId="0" applyNumberFormat="1" applyFont="1" applyFill="1" applyBorder="1">
      <alignment vertical="center"/>
    </xf>
    <xf numFmtId="176" fontId="0" fillId="3" borderId="1" xfId="0" applyFill="1" applyBorder="1">
      <alignment vertical="center"/>
    </xf>
    <xf numFmtId="43" fontId="0" fillId="0" borderId="0" xfId="0" applyNumberFormat="1">
      <alignment vertical="center"/>
    </xf>
    <xf numFmtId="176" fontId="0" fillId="0" borderId="1" xfId="0" applyBorder="1">
      <alignment vertical="center"/>
    </xf>
    <xf numFmtId="176" fontId="0" fillId="0" borderId="1" xfId="0" applyFont="1" applyFill="1" applyBorder="1" applyAlignment="1">
      <alignment vertical="center"/>
    </xf>
    <xf numFmtId="176" fontId="0" fillId="0" borderId="0" xfId="0" applyFont="1">
      <alignment vertical="center"/>
    </xf>
    <xf numFmtId="43" fontId="0" fillId="4" borderId="1" xfId="1" applyFont="1" applyFill="1" applyBorder="1">
      <alignment vertical="center"/>
    </xf>
    <xf numFmtId="9" fontId="0" fillId="0" borderId="1" xfId="1" applyNumberFormat="1" applyFont="1" applyFill="1" applyBorder="1">
      <alignment vertical="center"/>
    </xf>
    <xf numFmtId="43" fontId="0" fillId="0" borderId="1" xfId="0" applyNumberFormat="1" applyBorder="1">
      <alignment vertical="center"/>
    </xf>
    <xf numFmtId="176" fontId="0" fillId="0" borderId="0" xfId="0" applyFill="1">
      <alignment vertical="center"/>
    </xf>
    <xf numFmtId="176" fontId="0" fillId="0" borderId="0" xfId="0" applyFill="1" applyAlignment="1">
      <alignment horizontal="center" vertical="center"/>
    </xf>
    <xf numFmtId="176" fontId="0" fillId="0" borderId="1" xfId="0" applyFont="1" applyBorder="1" applyAlignment="1">
      <alignment horizontal="center" vertical="center"/>
    </xf>
    <xf numFmtId="176" fontId="0" fillId="0" borderId="4" xfId="0" applyFill="1" applyBorder="1" applyAlignment="1">
      <alignment vertical="center"/>
    </xf>
    <xf numFmtId="176" fontId="0" fillId="0" borderId="1" xfId="0" applyFill="1" applyBorder="1" applyAlignment="1">
      <alignment horizontal="center" vertical="center"/>
    </xf>
    <xf numFmtId="176" fontId="1" fillId="0" borderId="0" xfId="0" applyFont="1" applyFill="1">
      <alignment vertical="center"/>
    </xf>
    <xf numFmtId="43" fontId="0" fillId="0" borderId="1" xfId="0" applyNumberFormat="1" applyFill="1" applyBorder="1">
      <alignment vertical="center"/>
    </xf>
    <xf numFmtId="176" fontId="0" fillId="4" borderId="1" xfId="0" applyFont="1" applyFill="1" applyBorder="1">
      <alignment vertical="center"/>
    </xf>
    <xf numFmtId="176" fontId="0" fillId="4" borderId="1" xfId="0" applyFill="1" applyBorder="1">
      <alignment vertical="center"/>
    </xf>
    <xf numFmtId="176" fontId="0" fillId="0" borderId="5" xfId="0" applyFont="1" applyFill="1" applyBorder="1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>
      <alignment vertical="center"/>
    </xf>
    <xf numFmtId="49" fontId="0" fillId="0" borderId="1" xfId="0" applyNumberFormat="1" applyFont="1" applyBorder="1">
      <alignment vertical="center"/>
    </xf>
    <xf numFmtId="176" fontId="0" fillId="0" borderId="0" xfId="0" applyBorder="1">
      <alignment vertical="center"/>
    </xf>
    <xf numFmtId="176" fontId="0" fillId="0" borderId="0" xfId="0" applyFont="1" applyFill="1" applyBorder="1">
      <alignment vertical="center"/>
    </xf>
    <xf numFmtId="176" fontId="0" fillId="0" borderId="0" xfId="0" applyFill="1" applyBorder="1">
      <alignment vertical="center"/>
    </xf>
    <xf numFmtId="49" fontId="0" fillId="0" borderId="0" xfId="0" applyNumberFormat="1" applyFont="1" applyBorder="1">
      <alignment vertical="center"/>
    </xf>
    <xf numFmtId="176" fontId="0" fillId="0" borderId="0" xfId="0" applyFill="1" applyAlignment="1">
      <alignment horizontal="left" vertical="center"/>
    </xf>
    <xf numFmtId="176" fontId="0" fillId="5" borderId="0" xfId="0" applyFill="1" applyAlignment="1">
      <alignment horizontal="center" vertical="center"/>
    </xf>
    <xf numFmtId="176" fontId="0" fillId="5" borderId="0" xfId="0" applyFill="1" applyAlignment="1">
      <alignment vertical="center" wrapText="1"/>
    </xf>
    <xf numFmtId="177" fontId="0" fillId="5" borderId="0" xfId="0" applyNumberFormat="1" applyFill="1">
      <alignment vertical="center"/>
    </xf>
    <xf numFmtId="176" fontId="0" fillId="5" borderId="0" xfId="0" applyFill="1">
      <alignment vertical="center"/>
    </xf>
    <xf numFmtId="176" fontId="0" fillId="5" borderId="0" xfId="0" applyFill="1" applyAlignment="1">
      <alignment vertical="center"/>
    </xf>
    <xf numFmtId="176" fontId="0" fillId="5" borderId="0" xfId="0" applyFill="1" applyAlignment="1">
      <alignment horizontal="left" vertical="center"/>
    </xf>
    <xf numFmtId="176" fontId="0" fillId="5" borderId="0" xfId="0" applyFill="1" applyAlignment="1">
      <alignment horizontal="left" vertical="center" wrapText="1"/>
    </xf>
    <xf numFmtId="176" fontId="0" fillId="5" borderId="6" xfId="0" applyFont="1" applyFill="1" applyBorder="1" applyAlignment="1">
      <alignment vertical="center"/>
    </xf>
    <xf numFmtId="176" fontId="0" fillId="5" borderId="1" xfId="0" applyFont="1" applyFill="1" applyBorder="1" applyAlignment="1">
      <alignment vertical="center" wrapText="1"/>
    </xf>
    <xf numFmtId="176" fontId="0" fillId="5" borderId="1" xfId="0" applyFont="1" applyFill="1" applyBorder="1" applyAlignment="1">
      <alignment horizontal="center" vertical="center"/>
    </xf>
    <xf numFmtId="177" fontId="0" fillId="5" borderId="1" xfId="1" applyNumberFormat="1" applyFont="1" applyFill="1" applyBorder="1">
      <alignment vertical="center"/>
    </xf>
    <xf numFmtId="0" fontId="0" fillId="0" borderId="1" xfId="0" applyNumberFormat="1" applyFont="1" applyFill="1" applyBorder="1" applyAlignment="1">
      <alignment horizontal="left" vertical="center"/>
    </xf>
    <xf numFmtId="176" fontId="0" fillId="0" borderId="1" xfId="0" applyFont="1" applyFill="1" applyBorder="1" applyAlignment="1">
      <alignment vertical="center" wrapText="1"/>
    </xf>
    <xf numFmtId="177" fontId="0" fillId="0" borderId="1" xfId="1" applyNumberFormat="1" applyFont="1" applyFill="1" applyBorder="1" applyAlignment="1">
      <alignment vertical="center"/>
    </xf>
    <xf numFmtId="14" fontId="0" fillId="0" borderId="1" xfId="0" applyNumberFormat="1" applyFont="1" applyFill="1" applyBorder="1" applyAlignment="1">
      <alignment vertical="center"/>
    </xf>
    <xf numFmtId="58" fontId="0" fillId="0" borderId="1" xfId="0" applyNumberFormat="1" applyFont="1" applyFill="1" applyBorder="1" applyAlignment="1">
      <alignment vertical="center"/>
    </xf>
    <xf numFmtId="176" fontId="1" fillId="0" borderId="1" xfId="0" applyFont="1" applyFill="1" applyBorder="1">
      <alignment vertical="center"/>
    </xf>
    <xf numFmtId="0" fontId="0" fillId="5" borderId="7" xfId="0" applyNumberFormat="1" applyFont="1" applyFill="1" applyBorder="1" applyAlignment="1">
      <alignment horizontal="left" vertical="center"/>
    </xf>
    <xf numFmtId="176" fontId="0" fillId="0" borderId="3" xfId="0" applyFont="1" applyFill="1" applyBorder="1" applyAlignment="1">
      <alignment vertical="center" wrapText="1"/>
    </xf>
    <xf numFmtId="177" fontId="0" fillId="6" borderId="10" xfId="1" applyNumberFormat="1" applyFont="1" applyFill="1" applyBorder="1" applyAlignment="1">
      <alignment horizontal="center" vertical="center"/>
    </xf>
    <xf numFmtId="177" fontId="4" fillId="0" borderId="1" xfId="1" applyNumberFormat="1" applyFont="1" applyFill="1" applyBorder="1" applyAlignment="1">
      <alignment vertical="center"/>
    </xf>
    <xf numFmtId="176" fontId="0" fillId="5" borderId="1" xfId="0" applyFill="1" applyBorder="1">
      <alignment vertical="center"/>
    </xf>
    <xf numFmtId="176" fontId="0" fillId="5" borderId="1" xfId="0" applyFont="1" applyFill="1" applyBorder="1" applyAlignment="1">
      <alignment vertical="center"/>
    </xf>
    <xf numFmtId="43" fontId="0" fillId="0" borderId="1" xfId="1" applyFont="1" applyFill="1" applyBorder="1" applyAlignment="1">
      <alignment vertical="center"/>
    </xf>
    <xf numFmtId="176" fontId="0" fillId="0" borderId="0" xfId="0" applyFont="1" applyFill="1">
      <alignment vertical="center"/>
    </xf>
    <xf numFmtId="176" fontId="0" fillId="0" borderId="1" xfId="0" applyFont="1" applyFill="1" applyBorder="1" applyAlignment="1">
      <alignment horizontal="left" vertical="center"/>
    </xf>
    <xf numFmtId="176" fontId="0" fillId="0" borderId="0" xfId="0" applyFont="1" applyFill="1" applyAlignment="1">
      <alignment horizontal="left" vertical="center"/>
    </xf>
    <xf numFmtId="176" fontId="0" fillId="5" borderId="1" xfId="0" applyFill="1" applyBorder="1" applyAlignment="1">
      <alignment vertical="center"/>
    </xf>
    <xf numFmtId="176" fontId="0" fillId="5" borderId="1" xfId="0" applyFill="1" applyBorder="1" applyAlignment="1">
      <alignment horizontal="left" vertical="center"/>
    </xf>
    <xf numFmtId="176" fontId="0" fillId="5" borderId="1" xfId="0" applyFill="1" applyBorder="1" applyAlignment="1">
      <alignment horizontal="left" vertical="center" wrapText="1"/>
    </xf>
    <xf numFmtId="176" fontId="0" fillId="5" borderId="0" xfId="0" applyFont="1" applyFill="1">
      <alignment vertical="center"/>
    </xf>
    <xf numFmtId="176" fontId="5" fillId="0" borderId="0" xfId="0" applyFont="1" applyFill="1">
      <alignment vertical="center"/>
    </xf>
    <xf numFmtId="176" fontId="6" fillId="7" borderId="0" xfId="0" applyFont="1" applyFill="1">
      <alignment vertical="center"/>
    </xf>
    <xf numFmtId="176" fontId="5" fillId="0" borderId="0" xfId="0" applyFont="1" applyFill="1" applyAlignment="1">
      <alignment horizontal="left" vertical="center"/>
    </xf>
    <xf numFmtId="176" fontId="6" fillId="7" borderId="0" xfId="0" applyFont="1" applyFill="1" applyAlignment="1">
      <alignment horizontal="left" vertical="center"/>
    </xf>
    <xf numFmtId="176" fontId="7" fillId="0" borderId="0" xfId="0" applyFont="1" applyFill="1">
      <alignment vertical="center"/>
    </xf>
    <xf numFmtId="176" fontId="7" fillId="0" borderId="0" xfId="0" applyFont="1" applyFill="1" applyAlignment="1">
      <alignment horizontal="center" vertical="center"/>
    </xf>
    <xf numFmtId="176" fontId="5" fillId="3" borderId="0" xfId="0" applyFont="1" applyFill="1">
      <alignment vertical="center"/>
    </xf>
    <xf numFmtId="176" fontId="5" fillId="0" borderId="0" xfId="0" applyFont="1">
      <alignment vertical="center"/>
    </xf>
    <xf numFmtId="176" fontId="5" fillId="5" borderId="0" xfId="0" applyFont="1" applyFill="1">
      <alignment vertical="center"/>
    </xf>
    <xf numFmtId="176" fontId="0" fillId="0" borderId="0" xfId="0" applyFill="1" applyAlignment="1">
      <alignment vertical="center" wrapText="1"/>
    </xf>
    <xf numFmtId="176" fontId="0" fillId="0" borderId="0" xfId="0" applyFill="1" applyAlignment="1">
      <alignment horizontal="center" vertical="center" wrapText="1"/>
    </xf>
    <xf numFmtId="176" fontId="0" fillId="0" borderId="0" xfId="0" applyFill="1" applyAlignment="1">
      <alignment vertical="center"/>
    </xf>
    <xf numFmtId="178" fontId="0" fillId="0" borderId="0" xfId="0" applyNumberFormat="1" applyFill="1" applyAlignment="1">
      <alignment horizontal="center" vertical="center"/>
    </xf>
    <xf numFmtId="0" fontId="0" fillId="0" borderId="0" xfId="0" applyNumberFormat="1" applyFill="1">
      <alignment vertical="center"/>
    </xf>
    <xf numFmtId="176" fontId="3" fillId="0" borderId="1" xfId="0" applyFont="1" applyFill="1" applyBorder="1" applyAlignment="1">
      <alignment horizontal="left" vertical="center"/>
    </xf>
    <xf numFmtId="176" fontId="3" fillId="0" borderId="1" xfId="0" applyFont="1" applyFill="1" applyBorder="1" applyAlignment="1">
      <alignment horizontal="center" vertical="center" wrapText="1"/>
    </xf>
    <xf numFmtId="176" fontId="3" fillId="0" borderId="6" xfId="0" applyFont="1" applyFill="1" applyBorder="1" applyAlignment="1">
      <alignment horizontal="center" vertical="center"/>
    </xf>
    <xf numFmtId="176" fontId="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176" fontId="8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6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176" fontId="8" fillId="0" borderId="1" xfId="0" applyFont="1" applyFill="1" applyBorder="1" applyAlignment="1">
      <alignment horizontal="left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Font="1" applyFill="1" applyBorder="1" applyAlignment="1">
      <alignment horizontal="left" vertical="center"/>
    </xf>
    <xf numFmtId="177" fontId="0" fillId="0" borderId="1" xfId="0" applyNumberFormat="1" applyFont="1" applyFill="1" applyBorder="1" applyAlignment="1">
      <alignment horizontal="center" vertical="center"/>
    </xf>
    <xf numFmtId="176" fontId="0" fillId="5" borderId="1" xfId="0" applyFont="1" applyFill="1" applyBorder="1" applyAlignment="1">
      <alignment horizontal="left" vertical="center"/>
    </xf>
    <xf numFmtId="0" fontId="0" fillId="5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176" fontId="0" fillId="3" borderId="1" xfId="0" applyFont="1" applyFill="1" applyBorder="1" applyAlignment="1">
      <alignment horizontal="center" vertical="center" wrapText="1"/>
    </xf>
    <xf numFmtId="176" fontId="0" fillId="3" borderId="1" xfId="0" applyFont="1" applyFill="1" applyBorder="1" applyAlignment="1">
      <alignment horizontal="left" vertical="center" wrapText="1"/>
    </xf>
    <xf numFmtId="177" fontId="0" fillId="3" borderId="1" xfId="0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8" fontId="3" fillId="0" borderId="1" xfId="1" applyNumberFormat="1" applyFont="1" applyFill="1" applyBorder="1" applyAlignment="1">
      <alignment horizontal="center" vertical="center"/>
    </xf>
    <xf numFmtId="178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58" fontId="8" fillId="0" borderId="1" xfId="0" applyNumberFormat="1" applyFont="1" applyFill="1" applyBorder="1" applyAlignment="1">
      <alignment horizontal="center" vertical="center"/>
    </xf>
    <xf numFmtId="178" fontId="11" fillId="7" borderId="1" xfId="0" applyNumberFormat="1" applyFont="1" applyFill="1" applyBorder="1" applyAlignment="1">
      <alignment horizontal="center" vertical="center"/>
    </xf>
    <xf numFmtId="0" fontId="6" fillId="7" borderId="1" xfId="0" applyNumberFormat="1" applyFont="1" applyFill="1" applyBorder="1" applyAlignment="1">
      <alignment horizontal="center" vertical="center"/>
    </xf>
    <xf numFmtId="176" fontId="6" fillId="7" borderId="1" xfId="0" applyFont="1" applyFill="1" applyBorder="1" applyAlignment="1">
      <alignment horizontal="center" vertical="center"/>
    </xf>
    <xf numFmtId="49" fontId="6" fillId="7" borderId="1" xfId="0" applyNumberFormat="1" applyFont="1" applyFill="1" applyBorder="1" applyAlignment="1">
      <alignment horizontal="center" vertical="center"/>
    </xf>
    <xf numFmtId="176" fontId="12" fillId="7" borderId="1" xfId="0" applyFont="1" applyFill="1" applyBorder="1" applyAlignment="1">
      <alignment horizontal="center" vertical="center"/>
    </xf>
    <xf numFmtId="178" fontId="13" fillId="7" borderId="1" xfId="0" applyNumberFormat="1" applyFont="1" applyFill="1" applyBorder="1" applyAlignment="1">
      <alignment horizontal="center" vertical="center"/>
    </xf>
    <xf numFmtId="58" fontId="0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>
      <alignment vertical="center"/>
    </xf>
    <xf numFmtId="180" fontId="14" fillId="7" borderId="1" xfId="0" applyNumberFormat="1" applyFont="1" applyFill="1" applyBorder="1" applyAlignment="1">
      <alignment horizontal="center" vertical="center"/>
    </xf>
    <xf numFmtId="178" fontId="14" fillId="7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180" fontId="13" fillId="7" borderId="1" xfId="0" applyNumberFormat="1" applyFont="1" applyFill="1" applyBorder="1" applyAlignment="1">
      <alignment horizontal="center" vertical="center"/>
    </xf>
    <xf numFmtId="0" fontId="0" fillId="7" borderId="1" xfId="0" applyNumberFormat="1" applyFill="1" applyBorder="1">
      <alignment vertical="center"/>
    </xf>
    <xf numFmtId="176" fontId="0" fillId="7" borderId="1" xfId="0" applyFill="1" applyBorder="1" applyAlignment="1">
      <alignment horizontal="left" vertical="center"/>
    </xf>
    <xf numFmtId="176" fontId="0" fillId="7" borderId="1" xfId="0" applyFill="1" applyBorder="1">
      <alignment vertical="center"/>
    </xf>
    <xf numFmtId="176" fontId="9" fillId="0" borderId="1" xfId="0" applyFont="1" applyFill="1" applyBorder="1" applyAlignment="1">
      <alignment horizontal="center" vertical="center"/>
    </xf>
    <xf numFmtId="176" fontId="5" fillId="5" borderId="1" xfId="0" applyFont="1" applyFill="1" applyBorder="1" applyAlignment="1">
      <alignment horizontal="center" vertical="center"/>
    </xf>
    <xf numFmtId="176" fontId="0" fillId="0" borderId="1" xfId="0" applyFont="1" applyFill="1" applyBorder="1" applyAlignment="1">
      <alignment horizontal="left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6" fontId="0" fillId="5" borderId="1" xfId="0" applyFont="1" applyFill="1" applyBorder="1" applyAlignment="1">
      <alignment horizontal="left" vertical="center" wrapText="1"/>
    </xf>
    <xf numFmtId="0" fontId="0" fillId="0" borderId="6" xfId="0" applyNumberFormat="1" applyFont="1" applyFill="1" applyBorder="1" applyAlignment="1">
      <alignment horizontal="center" vertical="center"/>
    </xf>
    <xf numFmtId="176" fontId="0" fillId="0" borderId="6" xfId="0" applyFont="1" applyFill="1" applyBorder="1" applyAlignment="1">
      <alignment horizontal="center" vertical="center"/>
    </xf>
    <xf numFmtId="176" fontId="0" fillId="0" borderId="6" xfId="0" applyFont="1" applyFill="1" applyBorder="1" applyAlignment="1">
      <alignment horizontal="left" vertical="center"/>
    </xf>
    <xf numFmtId="177" fontId="0" fillId="0" borderId="6" xfId="0" applyNumberFormat="1" applyFont="1" applyFill="1" applyBorder="1" applyAlignment="1">
      <alignment horizontal="center" vertical="center"/>
    </xf>
    <xf numFmtId="176" fontId="0" fillId="0" borderId="6" xfId="0" applyFont="1" applyFill="1" applyBorder="1" applyAlignment="1">
      <alignment horizontal="center" vertical="center" wrapText="1"/>
    </xf>
    <xf numFmtId="14" fontId="0" fillId="0" borderId="6" xfId="0" applyNumberFormat="1" applyFont="1" applyFill="1" applyBorder="1" applyAlignment="1">
      <alignment horizontal="center" vertical="center"/>
    </xf>
    <xf numFmtId="0" fontId="0" fillId="0" borderId="11" xfId="0" applyNumberFormat="1" applyFont="1" applyFill="1" applyBorder="1" applyAlignment="1">
      <alignment horizontal="center" vertical="center"/>
    </xf>
    <xf numFmtId="176" fontId="0" fillId="0" borderId="9" xfId="0" applyFont="1" applyFill="1" applyBorder="1" applyAlignment="1">
      <alignment horizontal="center" vertical="center" wrapText="1"/>
    </xf>
    <xf numFmtId="176" fontId="0" fillId="0" borderId="2" xfId="0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176" fontId="0" fillId="0" borderId="9" xfId="0" applyFont="1" applyFill="1" applyBorder="1" applyAlignment="1">
      <alignment horizontal="left" vertical="center" wrapText="1"/>
    </xf>
    <xf numFmtId="176" fontId="0" fillId="0" borderId="10" xfId="0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176" fontId="9" fillId="0" borderId="10" xfId="0" applyFont="1" applyFill="1" applyBorder="1" applyAlignment="1">
      <alignment horizontal="center" vertical="center"/>
    </xf>
    <xf numFmtId="176" fontId="9" fillId="0" borderId="6" xfId="0" applyFont="1" applyFill="1" applyBorder="1" applyAlignment="1">
      <alignment horizontal="center" vertical="center" wrapText="1"/>
    </xf>
    <xf numFmtId="181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 wrapText="1"/>
    </xf>
    <xf numFmtId="178" fontId="8" fillId="5" borderId="1" xfId="0" applyNumberFormat="1" applyFont="1" applyFill="1" applyBorder="1" applyAlignment="1">
      <alignment horizontal="center" vertical="center"/>
    </xf>
    <xf numFmtId="178" fontId="0" fillId="5" borderId="1" xfId="0" applyNumberFormat="1" applyFont="1" applyFill="1" applyBorder="1" applyAlignment="1">
      <alignment horizontal="center" vertical="center"/>
    </xf>
    <xf numFmtId="49" fontId="0" fillId="5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/>
    </xf>
    <xf numFmtId="176" fontId="9" fillId="0" borderId="1" xfId="0" applyFont="1" applyFill="1" applyBorder="1" applyAlignment="1">
      <alignment horizontal="center" vertical="center" wrapText="1"/>
    </xf>
    <xf numFmtId="180" fontId="3" fillId="7" borderId="1" xfId="0" applyNumberFormat="1" applyFont="1" applyFill="1" applyBorder="1" applyAlignment="1">
      <alignment horizontal="center" vertical="center"/>
    </xf>
    <xf numFmtId="178" fontId="0" fillId="7" borderId="1" xfId="0" applyNumberFormat="1" applyFill="1" applyBorder="1" applyAlignment="1">
      <alignment horizontal="center" vertical="center"/>
    </xf>
    <xf numFmtId="176" fontId="5" fillId="0" borderId="0" xfId="0" applyFont="1" applyFill="1" applyAlignment="1">
      <alignment horizontal="center" vertical="center"/>
    </xf>
    <xf numFmtId="176" fontId="5" fillId="0" borderId="1" xfId="0" applyFont="1" applyFill="1" applyBorder="1" applyAlignment="1">
      <alignment horizontal="center" vertical="center"/>
    </xf>
    <xf numFmtId="176" fontId="7" fillId="3" borderId="0" xfId="0" applyFont="1" applyFill="1" applyAlignment="1">
      <alignment horizontal="center" vertical="center"/>
    </xf>
    <xf numFmtId="176" fontId="0" fillId="3" borderId="1" xfId="0" applyFont="1" applyFill="1" applyBorder="1" applyAlignment="1">
      <alignment horizontal="center" vertical="center"/>
    </xf>
    <xf numFmtId="176" fontId="0" fillId="3" borderId="1" xfId="0" applyFont="1" applyFill="1" applyBorder="1" applyAlignment="1">
      <alignment horizontal="left" vertical="center"/>
    </xf>
    <xf numFmtId="14" fontId="0" fillId="3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left" vertical="center"/>
    </xf>
    <xf numFmtId="49" fontId="0" fillId="3" borderId="1" xfId="0" applyNumberFormat="1" applyFont="1" applyFill="1" applyBorder="1" applyAlignment="1">
      <alignment horizontal="center" vertical="center"/>
    </xf>
    <xf numFmtId="176" fontId="8" fillId="3" borderId="1" xfId="0" applyFont="1" applyFill="1" applyBorder="1" applyAlignment="1">
      <alignment horizontal="center" vertical="center"/>
    </xf>
    <xf numFmtId="176" fontId="8" fillId="3" borderId="1" xfId="0" applyFont="1" applyFill="1" applyBorder="1" applyAlignment="1">
      <alignment horizontal="left" vertical="center"/>
    </xf>
    <xf numFmtId="176" fontId="8" fillId="3" borderId="1" xfId="0" applyFont="1" applyFill="1" applyBorder="1" applyAlignment="1">
      <alignment horizontal="center" vertical="center" wrapText="1"/>
    </xf>
    <xf numFmtId="177" fontId="0" fillId="3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center" vertical="center"/>
    </xf>
    <xf numFmtId="0" fontId="0" fillId="4" borderId="1" xfId="0" applyNumberFormat="1" applyFont="1" applyFill="1" applyBorder="1" applyAlignment="1">
      <alignment horizontal="center" vertical="center" wrapText="1"/>
    </xf>
    <xf numFmtId="176" fontId="0" fillId="4" borderId="1" xfId="0" applyFont="1" applyFill="1" applyBorder="1" applyAlignment="1">
      <alignment horizontal="center" vertical="center" wrapText="1"/>
    </xf>
    <xf numFmtId="178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182" fontId="0" fillId="3" borderId="1" xfId="0" applyNumberFormat="1" applyFont="1" applyFill="1" applyBorder="1" applyAlignment="1">
      <alignment horizontal="center" vertical="center"/>
    </xf>
    <xf numFmtId="176" fontId="8" fillId="3" borderId="1" xfId="0" applyFont="1" applyFill="1" applyBorder="1" applyAlignment="1">
      <alignment horizontal="left" vertical="center" wrapText="1"/>
    </xf>
    <xf numFmtId="58" fontId="8" fillId="3" borderId="1" xfId="0" applyNumberFormat="1" applyFont="1" applyFill="1" applyBorder="1" applyAlignment="1">
      <alignment horizontal="center" vertical="center"/>
    </xf>
    <xf numFmtId="176" fontId="6" fillId="0" borderId="0" xfId="0" applyFont="1" applyFill="1">
      <alignment vertical="center"/>
    </xf>
    <xf numFmtId="176" fontId="6" fillId="3" borderId="0" xfId="0" applyFont="1" applyFill="1">
      <alignment vertical="center"/>
    </xf>
    <xf numFmtId="176" fontId="6" fillId="4" borderId="0" xfId="0" applyFont="1" applyFill="1">
      <alignment vertical="center"/>
    </xf>
    <xf numFmtId="176" fontId="6" fillId="0" borderId="0" xfId="0" applyFont="1" applyFill="1" applyAlignment="1">
      <alignment horizontal="left" vertical="center"/>
    </xf>
    <xf numFmtId="176" fontId="0" fillId="4" borderId="0" xfId="0" applyFill="1">
      <alignment vertical="center"/>
    </xf>
    <xf numFmtId="176" fontId="8" fillId="0" borderId="0" xfId="0" applyFont="1" applyFill="1">
      <alignment vertical="center"/>
    </xf>
    <xf numFmtId="176" fontId="0" fillId="4" borderId="0" xfId="0" applyFill="1" applyAlignment="1">
      <alignment horizontal="center" vertical="center"/>
    </xf>
    <xf numFmtId="176" fontId="12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1" xfId="0" applyFont="1" applyFill="1" applyBorder="1" applyAlignment="1">
      <alignment horizontal="center" vertical="center"/>
    </xf>
    <xf numFmtId="176" fontId="6" fillId="0" borderId="1" xfId="0" applyFont="1" applyFill="1" applyBorder="1" applyAlignment="1">
      <alignment horizontal="center" vertical="center" wrapText="1"/>
    </xf>
    <xf numFmtId="176" fontId="6" fillId="0" borderId="1" xfId="0" applyFont="1" applyFill="1" applyBorder="1" applyAlignment="1">
      <alignment horizontal="left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176" fontId="6" fillId="3" borderId="1" xfId="0" applyFont="1" applyFill="1" applyBorder="1" applyAlignment="1">
      <alignment horizontal="center" vertical="center"/>
    </xf>
    <xf numFmtId="176" fontId="6" fillId="3" borderId="1" xfId="0" applyFont="1" applyFill="1" applyBorder="1" applyAlignment="1">
      <alignment horizontal="center" vertical="center" wrapText="1"/>
    </xf>
    <xf numFmtId="176" fontId="6" fillId="3" borderId="1" xfId="0" applyFont="1" applyFill="1" applyBorder="1" applyAlignment="1">
      <alignment horizontal="left" vertical="center"/>
    </xf>
    <xf numFmtId="14" fontId="6" fillId="3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left" vertical="center"/>
    </xf>
    <xf numFmtId="49" fontId="12" fillId="4" borderId="1" xfId="0" applyNumberFormat="1" applyFont="1" applyFill="1" applyBorder="1" applyAlignment="1">
      <alignment horizontal="center" vertical="center"/>
    </xf>
    <xf numFmtId="176" fontId="12" fillId="4" borderId="1" xfId="0" applyFont="1" applyFill="1" applyBorder="1" applyAlignment="1">
      <alignment horizontal="left" vertical="center" wrapText="1"/>
    </xf>
    <xf numFmtId="176" fontId="12" fillId="4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176" fontId="12" fillId="0" borderId="1" xfId="0" applyFont="1" applyFill="1" applyBorder="1" applyAlignment="1">
      <alignment horizontal="center" vertical="center"/>
    </xf>
    <xf numFmtId="176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76" fontId="6" fillId="4" borderId="1" xfId="0" applyFont="1" applyFill="1" applyBorder="1" applyAlignment="1">
      <alignment horizontal="center" vertical="center"/>
    </xf>
    <xf numFmtId="176" fontId="6" fillId="4" borderId="1" xfId="0" applyFont="1" applyFill="1" applyBorder="1" applyAlignment="1">
      <alignment horizontal="left" vertical="center"/>
    </xf>
    <xf numFmtId="14" fontId="6" fillId="4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 wrapText="1"/>
    </xf>
    <xf numFmtId="176" fontId="1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/>
    </xf>
    <xf numFmtId="49" fontId="12" fillId="0" borderId="1" xfId="0" applyNumberFormat="1" applyFont="1" applyFill="1" applyBorder="1" applyAlignment="1">
      <alignment horizontal="center" vertical="center"/>
    </xf>
    <xf numFmtId="176" fontId="12" fillId="0" borderId="1" xfId="0" applyFont="1" applyFill="1" applyBorder="1" applyAlignment="1">
      <alignment horizontal="left" vertical="center" wrapText="1"/>
    </xf>
    <xf numFmtId="176" fontId="6" fillId="4" borderId="1" xfId="0" applyFont="1" applyFill="1" applyBorder="1" applyAlignment="1">
      <alignment horizontal="center" vertical="center" wrapText="1"/>
    </xf>
    <xf numFmtId="176" fontId="6" fillId="4" borderId="1" xfId="0" applyFont="1" applyFill="1" applyBorder="1" applyAlignment="1">
      <alignment horizontal="left" vertical="center" wrapText="1"/>
    </xf>
    <xf numFmtId="0" fontId="6" fillId="4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7" fontId="6" fillId="3" borderId="1" xfId="0" applyNumberFormat="1" applyFont="1" applyFill="1" applyBorder="1" applyAlignment="1">
      <alignment horizontal="center" vertical="center"/>
    </xf>
    <xf numFmtId="178" fontId="6" fillId="3" borderId="1" xfId="0" applyNumberFormat="1" applyFont="1" applyFill="1" applyBorder="1" applyAlignment="1">
      <alignment horizontal="center" vertical="center"/>
    </xf>
    <xf numFmtId="178" fontId="12" fillId="4" borderId="1" xfId="0" applyNumberFormat="1" applyFont="1" applyFill="1" applyBorder="1" applyAlignment="1">
      <alignment horizontal="center" vertical="center"/>
    </xf>
    <xf numFmtId="58" fontId="12" fillId="4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58" fontId="12" fillId="0" borderId="1" xfId="0" applyNumberFormat="1" applyFont="1" applyFill="1" applyBorder="1" applyAlignment="1">
      <alignment horizontal="center" vertical="center"/>
    </xf>
    <xf numFmtId="58" fontId="6" fillId="0" borderId="1" xfId="0" applyNumberFormat="1" applyFont="1" applyFill="1" applyBorder="1" applyAlignment="1">
      <alignment horizontal="center" vertical="center"/>
    </xf>
    <xf numFmtId="176" fontId="6" fillId="0" borderId="1" xfId="0" applyFont="1" applyFill="1" applyBorder="1">
      <alignment vertical="center"/>
    </xf>
    <xf numFmtId="178" fontId="6" fillId="4" borderId="1" xfId="0" applyNumberFormat="1" applyFont="1" applyFill="1" applyBorder="1" applyAlignment="1">
      <alignment horizontal="center" vertical="center"/>
    </xf>
    <xf numFmtId="181" fontId="6" fillId="4" borderId="1" xfId="0" applyNumberFormat="1" applyFont="1" applyFill="1" applyBorder="1" applyAlignment="1">
      <alignment horizontal="center" vertical="center"/>
    </xf>
    <xf numFmtId="177" fontId="6" fillId="4" borderId="1" xfId="0" applyNumberFormat="1" applyFont="1" applyFill="1" applyBorder="1" applyAlignment="1">
      <alignment horizontal="center" vertical="center" wrapText="1"/>
    </xf>
    <xf numFmtId="178" fontId="6" fillId="4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177" fontId="6" fillId="4" borderId="1" xfId="0" applyNumberFormat="1" applyFont="1" applyFill="1" applyBorder="1" applyAlignment="1">
      <alignment horizontal="center" vertical="center"/>
    </xf>
    <xf numFmtId="176" fontId="12" fillId="0" borderId="1" xfId="0" applyFont="1" applyFill="1" applyBorder="1" applyAlignment="1">
      <alignment horizontal="left" vertical="center"/>
    </xf>
    <xf numFmtId="176" fontId="5" fillId="4" borderId="1" xfId="0" applyFont="1" applyFill="1" applyBorder="1" applyAlignment="1">
      <alignment horizontal="center" vertical="center"/>
    </xf>
    <xf numFmtId="176" fontId="5" fillId="4" borderId="1" xfId="0" applyFont="1" applyFill="1" applyBorder="1" applyAlignment="1">
      <alignment horizontal="left" vertical="center"/>
    </xf>
    <xf numFmtId="177" fontId="5" fillId="4" borderId="1" xfId="0" applyNumberFormat="1" applyFont="1" applyFill="1" applyBorder="1" applyAlignment="1">
      <alignment horizontal="center" vertical="center"/>
    </xf>
    <xf numFmtId="176" fontId="0" fillId="0" borderId="1" xfId="0" applyFill="1" applyBorder="1" applyAlignment="1">
      <alignment horizontal="center" vertical="center" wrapText="1"/>
    </xf>
    <xf numFmtId="176" fontId="0" fillId="0" borderId="1" xfId="0" applyFill="1" applyBorder="1" applyAlignment="1">
      <alignment horizontal="left" vertical="center"/>
    </xf>
    <xf numFmtId="177" fontId="0" fillId="0" borderId="1" xfId="0" applyNumberFormat="1" applyFill="1" applyBorder="1" applyAlignment="1">
      <alignment horizontal="center" vertical="center"/>
    </xf>
    <xf numFmtId="176" fontId="16" fillId="0" borderId="0" xfId="0" applyFont="1" applyFill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177" fontId="12" fillId="4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177" fontId="17" fillId="4" borderId="1" xfId="0" applyNumberFormat="1" applyFont="1" applyFill="1" applyBorder="1" applyAlignment="1">
      <alignment horizontal="center" vertical="center"/>
    </xf>
    <xf numFmtId="178" fontId="17" fillId="4" borderId="1" xfId="0" applyNumberFormat="1" applyFont="1" applyFill="1" applyBorder="1" applyAlignment="1">
      <alignment horizontal="center" vertical="center"/>
    </xf>
    <xf numFmtId="176" fontId="0" fillId="4" borderId="1" xfId="0" applyFill="1" applyBorder="1" applyAlignment="1">
      <alignment horizontal="center" vertical="center"/>
    </xf>
    <xf numFmtId="180" fontId="0" fillId="0" borderId="1" xfId="0" applyNumberForma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>
      <alignment vertical="center"/>
    </xf>
    <xf numFmtId="176" fontId="0" fillId="4" borderId="0" xfId="0" applyFont="1" applyFill="1">
      <alignment vertical="center"/>
    </xf>
    <xf numFmtId="176" fontId="0" fillId="4" borderId="0" xfId="0" applyFont="1" applyFill="1" applyAlignment="1">
      <alignment horizontal="center" vertical="center"/>
    </xf>
    <xf numFmtId="176" fontId="5" fillId="4" borderId="1" xfId="0" applyFont="1" applyFill="1" applyBorder="1" applyAlignment="1">
      <alignment horizontal="center" vertical="center" wrapText="1"/>
    </xf>
    <xf numFmtId="176" fontId="6" fillId="5" borderId="0" xfId="0" applyFont="1" applyFill="1">
      <alignment vertical="center"/>
    </xf>
    <xf numFmtId="176" fontId="6" fillId="5" borderId="0" xfId="0" applyFont="1" applyFill="1" applyAlignment="1">
      <alignment horizontal="left" vertical="center"/>
    </xf>
    <xf numFmtId="176" fontId="0" fillId="3" borderId="0" xfId="0" applyFill="1">
      <alignment vertical="center"/>
    </xf>
    <xf numFmtId="176" fontId="8" fillId="8" borderId="0" xfId="0" applyFont="1" applyFill="1">
      <alignment vertical="center"/>
    </xf>
    <xf numFmtId="176" fontId="0" fillId="8" borderId="0" xfId="0" applyFill="1">
      <alignment vertical="center"/>
    </xf>
    <xf numFmtId="176" fontId="6" fillId="5" borderId="0" xfId="0" applyFont="1" applyFill="1" applyAlignment="1">
      <alignment horizontal="center" vertical="center"/>
    </xf>
    <xf numFmtId="176" fontId="6" fillId="0" borderId="0" xfId="0" applyFont="1">
      <alignment vertical="center"/>
    </xf>
    <xf numFmtId="176" fontId="0" fillId="5" borderId="0" xfId="0" applyFill="1" applyAlignment="1">
      <alignment horizontal="center" vertical="center" wrapText="1"/>
    </xf>
    <xf numFmtId="178" fontId="0" fillId="5" borderId="0" xfId="0" applyNumberFormat="1" applyFill="1" applyAlignment="1">
      <alignment horizontal="center" vertical="center"/>
    </xf>
    <xf numFmtId="0" fontId="0" fillId="5" borderId="0" xfId="0" applyNumberFormat="1" applyFill="1">
      <alignment vertical="center"/>
    </xf>
    <xf numFmtId="176" fontId="3" fillId="5" borderId="6" xfId="0" applyFont="1" applyFill="1" applyBorder="1" applyAlignment="1">
      <alignment horizontal="center" vertical="center"/>
    </xf>
    <xf numFmtId="176" fontId="3" fillId="5" borderId="1" xfId="0" applyFont="1" applyFill="1" applyBorder="1" applyAlignment="1">
      <alignment horizontal="center" vertical="center" wrapText="1"/>
    </xf>
    <xf numFmtId="176" fontId="3" fillId="5" borderId="1" xfId="0" applyFont="1" applyFill="1" applyBorder="1" applyAlignment="1">
      <alignment horizontal="left" vertical="center"/>
    </xf>
    <xf numFmtId="176" fontId="3" fillId="5" borderId="1" xfId="0" applyFont="1" applyFill="1" applyBorder="1" applyAlignment="1">
      <alignment horizontal="center" vertical="center"/>
    </xf>
    <xf numFmtId="0" fontId="6" fillId="5" borderId="1" xfId="0" applyNumberFormat="1" applyFont="1" applyFill="1" applyBorder="1" applyAlignment="1">
      <alignment horizontal="center" vertical="center"/>
    </xf>
    <xf numFmtId="176" fontId="6" fillId="5" borderId="1" xfId="0" applyFont="1" applyFill="1" applyBorder="1" applyAlignment="1">
      <alignment horizontal="center" vertical="center"/>
    </xf>
    <xf numFmtId="176" fontId="6" fillId="5" borderId="1" xfId="0" applyFont="1" applyFill="1" applyBorder="1" applyAlignment="1">
      <alignment horizontal="center" vertical="center" wrapText="1"/>
    </xf>
    <xf numFmtId="176" fontId="6" fillId="5" borderId="1" xfId="0" applyFont="1" applyFill="1" applyBorder="1" applyAlignment="1">
      <alignment horizontal="left" vertical="center"/>
    </xf>
    <xf numFmtId="14" fontId="6" fillId="5" borderId="1" xfId="0" applyNumberFormat="1" applyFont="1" applyFill="1" applyBorder="1" applyAlignment="1">
      <alignment horizontal="center" vertical="center"/>
    </xf>
    <xf numFmtId="0" fontId="6" fillId="5" borderId="1" xfId="0" applyNumberFormat="1" applyFont="1" applyFill="1" applyBorder="1" applyAlignment="1">
      <alignment horizontal="left" vertical="center" wrapText="1"/>
    </xf>
    <xf numFmtId="176" fontId="12" fillId="5" borderId="1" xfId="0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center" vertical="center"/>
    </xf>
    <xf numFmtId="176" fontId="6" fillId="5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12" fillId="5" borderId="1" xfId="0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left" vertical="center"/>
    </xf>
    <xf numFmtId="49" fontId="12" fillId="5" borderId="1" xfId="0" applyNumberFormat="1" applyFont="1" applyFill="1" applyBorder="1" applyAlignment="1">
      <alignment horizontal="center" vertical="center"/>
    </xf>
    <xf numFmtId="176" fontId="12" fillId="5" borderId="1" xfId="0" applyFont="1" applyFill="1" applyBorder="1" applyAlignment="1">
      <alignment horizontal="left" vertical="center" wrapText="1"/>
    </xf>
    <xf numFmtId="178" fontId="3" fillId="5" borderId="1" xfId="0" applyNumberFormat="1" applyFont="1" applyFill="1" applyBorder="1" applyAlignment="1">
      <alignment horizontal="center" vertical="center"/>
    </xf>
    <xf numFmtId="178" fontId="3" fillId="5" borderId="1" xfId="1" applyNumberFormat="1" applyFont="1" applyFill="1" applyBorder="1" applyAlignment="1">
      <alignment horizontal="center" vertical="center"/>
    </xf>
    <xf numFmtId="178" fontId="3" fillId="5" borderId="6" xfId="0" applyNumberFormat="1" applyFont="1" applyFill="1" applyBorder="1" applyAlignment="1">
      <alignment horizontal="center" vertical="center" wrapText="1"/>
    </xf>
    <xf numFmtId="0" fontId="3" fillId="5" borderId="6" xfId="0" applyNumberFormat="1" applyFont="1" applyFill="1" applyBorder="1" applyAlignment="1">
      <alignment horizontal="center" vertical="center"/>
    </xf>
    <xf numFmtId="177" fontId="6" fillId="5" borderId="1" xfId="0" applyNumberFormat="1" applyFont="1" applyFill="1" applyBorder="1" applyAlignment="1">
      <alignment horizontal="center" vertical="center"/>
    </xf>
    <xf numFmtId="178" fontId="6" fillId="5" borderId="1" xfId="0" applyNumberFormat="1" applyFont="1" applyFill="1" applyBorder="1" applyAlignment="1">
      <alignment horizontal="center" vertical="center"/>
    </xf>
    <xf numFmtId="178" fontId="12" fillId="5" borderId="1" xfId="0" applyNumberFormat="1" applyFont="1" applyFill="1" applyBorder="1" applyAlignment="1">
      <alignment horizontal="center" vertical="center"/>
    </xf>
    <xf numFmtId="58" fontId="12" fillId="5" borderId="1" xfId="0" applyNumberFormat="1" applyFont="1" applyFill="1" applyBorder="1" applyAlignment="1">
      <alignment horizontal="center" vertical="center"/>
    </xf>
    <xf numFmtId="58" fontId="6" fillId="5" borderId="1" xfId="0" applyNumberFormat="1" applyFont="1" applyFill="1" applyBorder="1" applyAlignment="1">
      <alignment horizontal="center" vertical="center"/>
    </xf>
    <xf numFmtId="176" fontId="6" fillId="5" borderId="1" xfId="0" applyFont="1" applyFill="1" applyBorder="1">
      <alignment vertical="center"/>
    </xf>
    <xf numFmtId="181" fontId="6" fillId="0" borderId="1" xfId="0" applyNumberFormat="1" applyFont="1" applyFill="1" applyBorder="1" applyAlignment="1">
      <alignment horizontal="center" vertical="center"/>
    </xf>
    <xf numFmtId="176" fontId="6" fillId="3" borderId="1" xfId="0" applyFont="1" applyFill="1" applyBorder="1" applyAlignment="1">
      <alignment horizontal="left" vertical="center" wrapText="1"/>
    </xf>
    <xf numFmtId="177" fontId="6" fillId="3" borderId="1" xfId="0" applyNumberFormat="1" applyFont="1" applyFill="1" applyBorder="1" applyAlignment="1">
      <alignment horizontal="center" vertical="center" wrapText="1"/>
    </xf>
    <xf numFmtId="0" fontId="12" fillId="8" borderId="1" xfId="0" applyNumberFormat="1" applyFont="1" applyFill="1" applyBorder="1" applyAlignment="1">
      <alignment horizontal="center" vertical="center"/>
    </xf>
    <xf numFmtId="176" fontId="12" fillId="8" borderId="1" xfId="0" applyFont="1" applyFill="1" applyBorder="1" applyAlignment="1">
      <alignment horizontal="center" vertical="center" wrapText="1"/>
    </xf>
    <xf numFmtId="176" fontId="12" fillId="8" borderId="1" xfId="0" applyFont="1" applyFill="1" applyBorder="1" applyAlignment="1">
      <alignment horizontal="left" vertical="center" wrapText="1"/>
    </xf>
    <xf numFmtId="177" fontId="12" fillId="8" borderId="1" xfId="0" applyNumberFormat="1" applyFont="1" applyFill="1" applyBorder="1" applyAlignment="1">
      <alignment horizontal="center" vertical="center" wrapText="1"/>
    </xf>
    <xf numFmtId="0" fontId="6" fillId="8" borderId="1" xfId="0" applyNumberFormat="1" applyFont="1" applyFill="1" applyBorder="1" applyAlignment="1">
      <alignment horizontal="center" vertical="center"/>
    </xf>
    <xf numFmtId="176" fontId="6" fillId="8" borderId="1" xfId="0" applyFont="1" applyFill="1" applyBorder="1" applyAlignment="1">
      <alignment horizontal="center" vertical="center" wrapText="1"/>
    </xf>
    <xf numFmtId="176" fontId="6" fillId="8" borderId="1" xfId="0" applyFont="1" applyFill="1" applyBorder="1" applyAlignment="1">
      <alignment horizontal="left" vertical="center" wrapText="1"/>
    </xf>
    <xf numFmtId="177" fontId="6" fillId="8" borderId="1" xfId="0" applyNumberFormat="1" applyFont="1" applyFill="1" applyBorder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182" fontId="6" fillId="5" borderId="1" xfId="0" applyNumberFormat="1" applyFont="1" applyFill="1" applyBorder="1" applyAlignment="1">
      <alignment horizontal="center" vertical="center"/>
    </xf>
    <xf numFmtId="178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178" fontId="12" fillId="8" borderId="1" xfId="0" applyNumberFormat="1" applyFont="1" applyFill="1" applyBorder="1" applyAlignment="1">
      <alignment horizontal="center" vertical="center" wrapText="1"/>
    </xf>
    <xf numFmtId="0" fontId="12" fillId="8" borderId="1" xfId="0" applyNumberFormat="1" applyFont="1" applyFill="1" applyBorder="1" applyAlignment="1">
      <alignment horizontal="center" vertical="center" wrapText="1"/>
    </xf>
    <xf numFmtId="178" fontId="6" fillId="8" borderId="1" xfId="0" applyNumberFormat="1" applyFont="1" applyFill="1" applyBorder="1" applyAlignment="1">
      <alignment horizontal="center" vertical="center" wrapText="1"/>
    </xf>
    <xf numFmtId="0" fontId="6" fillId="8" borderId="1" xfId="0" applyNumberFormat="1" applyFont="1" applyFill="1" applyBorder="1" applyAlignment="1">
      <alignment horizontal="center" vertical="center" wrapText="1"/>
    </xf>
    <xf numFmtId="177" fontId="18" fillId="5" borderId="1" xfId="0" applyNumberFormat="1" applyFont="1" applyFill="1" applyBorder="1" applyAlignment="1">
      <alignment horizontal="center" vertical="center"/>
    </xf>
    <xf numFmtId="178" fontId="18" fillId="5" borderId="1" xfId="0" applyNumberFormat="1" applyFont="1" applyFill="1" applyBorder="1" applyAlignment="1">
      <alignment horizontal="center" vertical="center"/>
    </xf>
    <xf numFmtId="0" fontId="6" fillId="5" borderId="1" xfId="0" applyNumberFormat="1" applyFont="1" applyFill="1" applyBorder="1" applyAlignment="1">
      <alignment horizontal="center" vertical="center" wrapText="1"/>
    </xf>
    <xf numFmtId="180" fontId="6" fillId="5" borderId="1" xfId="0" applyNumberFormat="1" applyFont="1" applyFill="1" applyBorder="1" applyAlignment="1">
      <alignment horizontal="center" vertical="center"/>
    </xf>
    <xf numFmtId="0" fontId="6" fillId="5" borderId="1" xfId="0" applyNumberFormat="1" applyFont="1" applyFill="1" applyBorder="1">
      <alignment vertical="center"/>
    </xf>
    <xf numFmtId="177" fontId="12" fillId="5" borderId="1" xfId="0" applyNumberFormat="1" applyFont="1" applyFill="1" applyBorder="1" applyAlignment="1">
      <alignment horizontal="center" vertical="center"/>
    </xf>
    <xf numFmtId="176" fontId="19" fillId="3" borderId="0" xfId="0" applyFont="1" applyFill="1" applyAlignment="1">
      <alignment horizontal="left" vertical="center"/>
    </xf>
    <xf numFmtId="176" fontId="19" fillId="9" borderId="0" xfId="0" applyFont="1" applyFill="1" applyAlignment="1">
      <alignment horizontal="left" vertical="center"/>
    </xf>
    <xf numFmtId="176" fontId="19" fillId="3" borderId="0" xfId="0" applyFont="1" applyFill="1">
      <alignment vertical="center"/>
    </xf>
    <xf numFmtId="176" fontId="0" fillId="9" borderId="0" xfId="0" applyFill="1">
      <alignment vertical="center"/>
    </xf>
    <xf numFmtId="176" fontId="3" fillId="4" borderId="6" xfId="0" applyFont="1" applyFill="1" applyBorder="1" applyAlignment="1">
      <alignment horizontal="center" vertical="center"/>
    </xf>
    <xf numFmtId="176" fontId="3" fillId="4" borderId="1" xfId="0" applyFont="1" applyFill="1" applyBorder="1" applyAlignment="1">
      <alignment horizontal="center" vertical="center" wrapText="1"/>
    </xf>
    <xf numFmtId="176" fontId="3" fillId="4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left" vertical="center"/>
    </xf>
    <xf numFmtId="177" fontId="20" fillId="3" borderId="1" xfId="0" applyNumberFormat="1" applyFont="1" applyFill="1" applyBorder="1" applyAlignment="1">
      <alignment horizontal="left" vertical="center"/>
    </xf>
    <xf numFmtId="0" fontId="5" fillId="9" borderId="1" xfId="0" applyNumberFormat="1" applyFont="1" applyFill="1" applyBorder="1" applyAlignment="1">
      <alignment horizontal="center" vertical="center"/>
    </xf>
    <xf numFmtId="0" fontId="5" fillId="9" borderId="1" xfId="0" applyNumberFormat="1" applyFont="1" applyFill="1" applyBorder="1" applyAlignment="1">
      <alignment horizontal="left" vertical="center"/>
    </xf>
    <xf numFmtId="177" fontId="20" fillId="9" borderId="1" xfId="0" applyNumberFormat="1" applyFont="1" applyFill="1" applyBorder="1" applyAlignment="1">
      <alignment horizontal="left" vertical="center"/>
    </xf>
    <xf numFmtId="176" fontId="5" fillId="3" borderId="1" xfId="0" applyFont="1" applyFill="1" applyBorder="1" applyAlignment="1">
      <alignment horizontal="left" vertical="center"/>
    </xf>
    <xf numFmtId="176" fontId="5" fillId="3" borderId="1" xfId="0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left" vertical="center"/>
    </xf>
    <xf numFmtId="176" fontId="5" fillId="9" borderId="1" xfId="0" applyFont="1" applyFill="1" applyBorder="1" applyAlignment="1">
      <alignment horizontal="left" vertical="center"/>
    </xf>
    <xf numFmtId="176" fontId="5" fillId="9" borderId="1" xfId="0" applyFont="1" applyFill="1" applyBorder="1" applyAlignment="1">
      <alignment horizontal="center" vertical="center"/>
    </xf>
    <xf numFmtId="49" fontId="5" fillId="9" borderId="1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left" vertical="center"/>
    </xf>
    <xf numFmtId="176" fontId="0" fillId="4" borderId="1" xfId="0" applyFont="1" applyFill="1" applyBorder="1" applyAlignment="1">
      <alignment horizontal="center" vertical="center"/>
    </xf>
    <xf numFmtId="176" fontId="0" fillId="4" borderId="1" xfId="0" applyFill="1" applyBorder="1" applyAlignment="1">
      <alignment vertical="center" wrapText="1"/>
    </xf>
    <xf numFmtId="176" fontId="0" fillId="4" borderId="1" xfId="0" applyFill="1" applyBorder="1" applyAlignment="1">
      <alignment vertical="center"/>
    </xf>
    <xf numFmtId="176" fontId="0" fillId="0" borderId="0" xfId="0" applyFont="1" applyFill="1" applyAlignment="1">
      <alignment horizontal="center" vertical="center"/>
    </xf>
    <xf numFmtId="0" fontId="3" fillId="4" borderId="1" xfId="1" applyNumberFormat="1" applyFont="1" applyFill="1" applyBorder="1" applyAlignment="1">
      <alignment horizontal="center" vertical="center" wrapText="1"/>
    </xf>
    <xf numFmtId="177" fontId="3" fillId="4" borderId="6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/>
    </xf>
    <xf numFmtId="176" fontId="3" fillId="4" borderId="1" xfId="0" applyFont="1" applyFill="1" applyBorder="1" applyAlignment="1">
      <alignment horizontal="left" vertical="center"/>
    </xf>
    <xf numFmtId="176" fontId="3" fillId="4" borderId="6" xfId="0" applyFont="1" applyFill="1" applyBorder="1" applyAlignment="1">
      <alignment horizontal="center" vertical="center" wrapText="1"/>
    </xf>
    <xf numFmtId="183" fontId="20" fillId="3" borderId="1" xfId="0" applyNumberFormat="1" applyFont="1" applyFill="1" applyBorder="1" applyAlignment="1">
      <alignment horizontal="center" vertical="center"/>
    </xf>
    <xf numFmtId="176" fontId="5" fillId="3" borderId="1" xfId="0" applyFont="1" applyFill="1" applyBorder="1">
      <alignment vertical="center"/>
    </xf>
    <xf numFmtId="58" fontId="20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183" fontId="20" fillId="9" borderId="1" xfId="0" applyNumberFormat="1" applyFont="1" applyFill="1" applyBorder="1" applyAlignment="1">
      <alignment horizontal="center" vertical="center"/>
    </xf>
    <xf numFmtId="176" fontId="5" fillId="9" borderId="1" xfId="0" applyFont="1" applyFill="1" applyBorder="1">
      <alignment vertical="center"/>
    </xf>
    <xf numFmtId="58" fontId="20" fillId="9" borderId="1" xfId="0" applyNumberFormat="1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58" fontId="5" fillId="3" borderId="1" xfId="0" applyNumberFormat="1" applyFont="1" applyFill="1" applyBorder="1" applyAlignment="1">
      <alignment horizontal="center" vertical="center"/>
    </xf>
    <xf numFmtId="181" fontId="20" fillId="3" borderId="1" xfId="0" applyNumberFormat="1" applyFont="1" applyFill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/>
    </xf>
    <xf numFmtId="49" fontId="5" fillId="9" borderId="1" xfId="0" applyNumberFormat="1" applyFont="1" applyFill="1" applyBorder="1" applyAlignment="1">
      <alignment horizontal="center" vertical="center"/>
    </xf>
    <xf numFmtId="14" fontId="20" fillId="3" borderId="1" xfId="0" applyNumberFormat="1" applyFont="1" applyFill="1" applyBorder="1" applyAlignment="1">
      <alignment horizontal="center" vertical="center"/>
    </xf>
    <xf numFmtId="181" fontId="20" fillId="9" borderId="1" xfId="0" applyNumberFormat="1" applyFont="1" applyFill="1" applyBorder="1" applyAlignment="1">
      <alignment horizontal="center" vertical="center"/>
    </xf>
    <xf numFmtId="177" fontId="5" fillId="9" borderId="1" xfId="0" applyNumberFormat="1" applyFont="1" applyFill="1" applyBorder="1" applyAlignment="1">
      <alignment horizontal="left" vertical="center"/>
    </xf>
    <xf numFmtId="14" fontId="20" fillId="9" borderId="1" xfId="0" applyNumberFormat="1" applyFont="1" applyFill="1" applyBorder="1" applyAlignment="1">
      <alignment horizontal="center" vertical="center"/>
    </xf>
    <xf numFmtId="176" fontId="5" fillId="3" borderId="1" xfId="0" applyFont="1" applyFill="1" applyBorder="1" applyAlignment="1">
      <alignment horizontal="left" vertical="center" wrapText="1"/>
    </xf>
    <xf numFmtId="0" fontId="0" fillId="4" borderId="1" xfId="0" applyNumberFormat="1" applyFill="1" applyBorder="1">
      <alignment vertical="center"/>
    </xf>
    <xf numFmtId="177" fontId="0" fillId="4" borderId="1" xfId="0" applyNumberFormat="1" applyFill="1" applyBorder="1" applyAlignment="1">
      <alignment horizontal="left" vertical="center"/>
    </xf>
    <xf numFmtId="176" fontId="0" fillId="4" borderId="1" xfId="0" applyFill="1" applyBorder="1" applyAlignment="1">
      <alignment horizontal="left" vertical="center"/>
    </xf>
    <xf numFmtId="176" fontId="0" fillId="5" borderId="6" xfId="0" applyFont="1" applyFill="1" applyBorder="1" applyAlignment="1">
      <alignment horizontal="center" vertical="center"/>
    </xf>
    <xf numFmtId="176" fontId="0" fillId="5" borderId="1" xfId="0" applyFont="1" applyFill="1" applyBorder="1" applyAlignment="1">
      <alignment horizontal="center" vertical="center" wrapText="1"/>
    </xf>
    <xf numFmtId="176" fontId="0" fillId="3" borderId="1" xfId="0" applyFill="1" applyBorder="1" applyAlignment="1">
      <alignment horizontal="center" vertical="center"/>
    </xf>
    <xf numFmtId="176" fontId="0" fillId="0" borderId="0" xfId="0" applyFont="1" applyBorder="1" applyAlignment="1">
      <alignment horizontal="center" vertical="center"/>
    </xf>
    <xf numFmtId="176" fontId="0" fillId="0" borderId="0" xfId="0" applyFont="1" applyFill="1" applyBorder="1" applyAlignment="1">
      <alignment horizontal="center" vertical="center"/>
    </xf>
    <xf numFmtId="176" fontId="21" fillId="0" borderId="0" xfId="0" applyFont="1">
      <alignment vertical="center"/>
    </xf>
    <xf numFmtId="176" fontId="21" fillId="0" borderId="0" xfId="0" applyFont="1" applyFill="1">
      <alignment vertical="center"/>
    </xf>
    <xf numFmtId="176" fontId="22" fillId="0" borderId="1" xfId="0" applyFont="1" applyFill="1" applyBorder="1" applyAlignment="1">
      <alignment horizontal="left" vertical="center"/>
    </xf>
    <xf numFmtId="176" fontId="23" fillId="0" borderId="1" xfId="0" applyFont="1" applyFill="1" applyBorder="1" applyAlignment="1">
      <alignment horizontal="center" vertical="center"/>
    </xf>
    <xf numFmtId="176" fontId="23" fillId="5" borderId="1" xfId="0" applyFont="1" applyFill="1" applyBorder="1" applyAlignment="1">
      <alignment horizontal="center" vertical="center"/>
    </xf>
    <xf numFmtId="177" fontId="0" fillId="0" borderId="10" xfId="1" applyNumberFormat="1" applyFont="1" applyFill="1" applyBorder="1" applyAlignment="1">
      <alignment horizontal="center" vertical="center"/>
    </xf>
    <xf numFmtId="0" fontId="0" fillId="5" borderId="1" xfId="1" applyNumberFormat="1" applyFont="1" applyFill="1" applyBorder="1" applyAlignment="1">
      <alignment horizontal="center" vertical="center"/>
    </xf>
    <xf numFmtId="0" fontId="0" fillId="5" borderId="6" xfId="0" applyNumberFormat="1" applyFont="1" applyFill="1" applyBorder="1" applyAlignment="1">
      <alignment horizontal="center" vertical="center"/>
    </xf>
    <xf numFmtId="181" fontId="22" fillId="0" borderId="1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4" fontId="0" fillId="0" borderId="8" xfId="0" applyNumberFormat="1" applyFont="1" applyBorder="1" applyAlignment="1">
      <alignment horizontal="center" vertical="center"/>
    </xf>
    <xf numFmtId="14" fontId="22" fillId="0" borderId="1" xfId="0" applyNumberFormat="1" applyFont="1" applyFill="1" applyBorder="1" applyAlignment="1">
      <alignment horizontal="left" vertical="center"/>
    </xf>
    <xf numFmtId="176" fontId="22" fillId="0" borderId="8" xfId="0" applyFont="1" applyFill="1" applyBorder="1" applyAlignment="1">
      <alignment horizontal="left" vertical="center"/>
    </xf>
    <xf numFmtId="176" fontId="23" fillId="0" borderId="8" xfId="0" applyFont="1" applyFill="1" applyBorder="1" applyAlignment="1">
      <alignment horizontal="center" vertical="center"/>
    </xf>
    <xf numFmtId="176" fontId="23" fillId="5" borderId="1" xfId="0" applyFont="1" applyFill="1" applyBorder="1" applyAlignment="1">
      <alignment horizontal="center" vertical="center" wrapText="1"/>
    </xf>
    <xf numFmtId="14" fontId="23" fillId="5" borderId="1" xfId="0" applyNumberFormat="1" applyFont="1" applyFill="1" applyBorder="1" applyAlignment="1">
      <alignment horizontal="center" vertical="center"/>
    </xf>
    <xf numFmtId="176" fontId="23" fillId="5" borderId="8" xfId="0" applyFont="1" applyFill="1" applyBorder="1" applyAlignment="1">
      <alignment horizontal="center" vertical="center"/>
    </xf>
    <xf numFmtId="14" fontId="23" fillId="0" borderId="1" xfId="0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vertical="center"/>
    </xf>
    <xf numFmtId="176" fontId="23" fillId="5" borderId="10" xfId="0" applyFont="1" applyFill="1" applyBorder="1" applyAlignment="1">
      <alignment horizontal="center" vertical="center"/>
    </xf>
    <xf numFmtId="176" fontId="0" fillId="5" borderId="0" xfId="0" applyFont="1" applyFill="1" applyAlignment="1">
      <alignment vertical="center"/>
    </xf>
    <xf numFmtId="176" fontId="23" fillId="0" borderId="10" xfId="0" applyFont="1" applyFill="1" applyBorder="1" applyAlignment="1">
      <alignment horizontal="center" vertical="center"/>
    </xf>
    <xf numFmtId="176" fontId="5" fillId="0" borderId="0" xfId="3" applyFill="1">
      <alignment vertical="center"/>
    </xf>
    <xf numFmtId="176" fontId="5" fillId="0" borderId="0" xfId="3" applyFill="1" applyAlignment="1">
      <alignment horizontal="center" vertical="center"/>
    </xf>
    <xf numFmtId="176" fontId="6" fillId="0" borderId="0" xfId="3" applyFont="1" applyFill="1" applyAlignment="1">
      <alignment horizontal="center" vertical="center"/>
    </xf>
    <xf numFmtId="176" fontId="24" fillId="0" borderId="1" xfId="0" applyFont="1" applyFill="1" applyBorder="1" applyAlignment="1">
      <alignment horizontal="center" vertical="center"/>
    </xf>
    <xf numFmtId="176" fontId="24" fillId="0" borderId="1" xfId="0" applyFont="1" applyFill="1" applyBorder="1" applyAlignment="1">
      <alignment horizontal="center" vertical="center" wrapText="1"/>
    </xf>
    <xf numFmtId="184" fontId="13" fillId="0" borderId="1" xfId="3" applyNumberFormat="1" applyFont="1" applyFill="1" applyBorder="1" applyAlignment="1">
      <alignment horizontal="center" vertical="center" wrapText="1"/>
    </xf>
    <xf numFmtId="176" fontId="13" fillId="0" borderId="1" xfId="3" applyFont="1" applyFill="1" applyBorder="1" applyAlignment="1">
      <alignment horizontal="center" vertical="center"/>
    </xf>
    <xf numFmtId="176" fontId="13" fillId="0" borderId="1" xfId="3" applyFont="1" applyFill="1" applyBorder="1" applyAlignment="1">
      <alignment horizontal="center" vertical="center" wrapText="1"/>
    </xf>
    <xf numFmtId="176" fontId="24" fillId="0" borderId="1" xfId="0" applyFont="1" applyFill="1" applyBorder="1" applyAlignment="1">
      <alignment vertical="center"/>
    </xf>
    <xf numFmtId="176" fontId="25" fillId="0" borderId="1" xfId="3" applyFont="1" applyFill="1" applyBorder="1" applyAlignment="1">
      <alignment horizontal="center" vertical="center"/>
    </xf>
    <xf numFmtId="176" fontId="24" fillId="0" borderId="1" xfId="3" applyFont="1" applyFill="1" applyBorder="1" applyAlignment="1">
      <alignment horizontal="center" vertical="center"/>
    </xf>
    <xf numFmtId="176" fontId="25" fillId="0" borderId="1" xfId="3" applyFont="1" applyFill="1" applyBorder="1" applyAlignment="1">
      <alignment horizontal="left" vertical="center"/>
    </xf>
    <xf numFmtId="176" fontId="25" fillId="0" borderId="1" xfId="0" applyFont="1" applyFill="1" applyBorder="1" applyAlignment="1">
      <alignment horizontal="left" vertical="center"/>
    </xf>
    <xf numFmtId="176" fontId="24" fillId="0" borderId="1" xfId="3" applyFont="1" applyFill="1" applyBorder="1" applyAlignment="1">
      <alignment horizontal="left" vertical="center"/>
    </xf>
    <xf numFmtId="184" fontId="24" fillId="0" borderId="1" xfId="0" applyNumberFormat="1" applyFont="1" applyFill="1" applyBorder="1" applyAlignment="1">
      <alignment horizontal="center" vertical="center"/>
    </xf>
    <xf numFmtId="185" fontId="24" fillId="0" borderId="1" xfId="3" applyNumberFormat="1" applyFont="1" applyFill="1" applyBorder="1" applyAlignment="1">
      <alignment horizontal="center" vertical="center"/>
    </xf>
    <xf numFmtId="184" fontId="24" fillId="0" borderId="1" xfId="3" applyNumberFormat="1" applyFont="1" applyFill="1" applyBorder="1" applyAlignment="1">
      <alignment horizontal="center" vertical="center"/>
    </xf>
    <xf numFmtId="176" fontId="24" fillId="0" borderId="1" xfId="0" applyFont="1" applyFill="1" applyBorder="1" applyAlignment="1">
      <alignment horizontal="left" vertical="center"/>
    </xf>
    <xf numFmtId="184" fontId="24" fillId="0" borderId="1" xfId="1" applyNumberFormat="1" applyFont="1" applyFill="1" applyBorder="1" applyAlignment="1">
      <alignment horizontal="center" vertical="center"/>
    </xf>
    <xf numFmtId="176" fontId="26" fillId="0" borderId="1" xfId="0" applyFont="1" applyFill="1" applyBorder="1" applyAlignment="1">
      <alignment horizontal="center" vertical="center"/>
    </xf>
    <xf numFmtId="176" fontId="26" fillId="0" borderId="6" xfId="0" applyFont="1" applyFill="1" applyBorder="1" applyAlignment="1">
      <alignment vertical="center"/>
    </xf>
    <xf numFmtId="176" fontId="26" fillId="0" borderId="1" xfId="0" applyFont="1" applyFill="1" applyBorder="1" applyAlignment="1">
      <alignment horizontal="left" vertical="center"/>
    </xf>
    <xf numFmtId="176" fontId="26" fillId="3" borderId="1" xfId="0" applyFont="1" applyFill="1" applyBorder="1" applyAlignment="1">
      <alignment horizontal="center" vertical="center"/>
    </xf>
    <xf numFmtId="176" fontId="24" fillId="0" borderId="1" xfId="0" applyFont="1" applyFill="1" applyBorder="1" applyAlignment="1">
      <alignment horizontal="left" vertical="center" wrapText="1"/>
    </xf>
    <xf numFmtId="176" fontId="27" fillId="0" borderId="1" xfId="0" applyFont="1" applyFill="1" applyBorder="1" applyAlignment="1">
      <alignment horizontal="center" vertical="center"/>
    </xf>
    <xf numFmtId="186" fontId="25" fillId="0" borderId="1" xfId="0" applyNumberFormat="1" applyFont="1" applyFill="1" applyBorder="1" applyAlignment="1">
      <alignment horizontal="center" vertical="center"/>
    </xf>
    <xf numFmtId="186" fontId="25" fillId="3" borderId="1" xfId="0" applyNumberFormat="1" applyFont="1" applyFill="1" applyBorder="1" applyAlignment="1">
      <alignment horizontal="center" vertical="center"/>
    </xf>
    <xf numFmtId="176" fontId="25" fillId="0" borderId="1" xfId="0" applyFont="1" applyFill="1" applyBorder="1" applyAlignment="1">
      <alignment horizontal="center" vertical="center"/>
    </xf>
    <xf numFmtId="176" fontId="27" fillId="10" borderId="1" xfId="0" applyFont="1" applyFill="1" applyBorder="1" applyAlignment="1">
      <alignment horizontal="center" vertical="center"/>
    </xf>
    <xf numFmtId="176" fontId="6" fillId="0" borderId="1" xfId="0" applyFont="1" applyFill="1" applyBorder="1" applyAlignment="1">
      <alignment vertical="center" wrapText="1"/>
    </xf>
    <xf numFmtId="176" fontId="6" fillId="0" borderId="1" xfId="3" applyFont="1" applyFill="1" applyBorder="1" applyAlignment="1">
      <alignment horizontal="center" vertical="center"/>
    </xf>
    <xf numFmtId="176" fontId="5" fillId="0" borderId="1" xfId="3" applyFill="1" applyBorder="1">
      <alignment vertical="center"/>
    </xf>
    <xf numFmtId="176" fontId="28" fillId="5" borderId="0" xfId="0" applyFont="1" applyFill="1" applyAlignment="1"/>
    <xf numFmtId="176" fontId="28" fillId="0" borderId="0" xfId="0" applyFont="1" applyFill="1" applyAlignment="1"/>
    <xf numFmtId="176" fontId="28" fillId="2" borderId="0" xfId="0" applyFont="1" applyFill="1" applyAlignment="1"/>
    <xf numFmtId="176" fontId="0" fillId="5" borderId="0" xfId="0" applyFill="1" applyAlignment="1"/>
    <xf numFmtId="187" fontId="0" fillId="5" borderId="0" xfId="0" applyNumberFormat="1" applyFill="1" applyAlignment="1"/>
    <xf numFmtId="176" fontId="30" fillId="4" borderId="1" xfId="0" applyFont="1" applyFill="1" applyBorder="1" applyAlignment="1">
      <alignment horizontal="center" vertical="center"/>
    </xf>
    <xf numFmtId="176" fontId="30" fillId="4" borderId="1" xfId="0" applyFont="1" applyFill="1" applyBorder="1" applyAlignment="1">
      <alignment horizontal="center" vertical="center" wrapText="1"/>
    </xf>
    <xf numFmtId="187" fontId="30" fillId="4" borderId="1" xfId="0" applyNumberFormat="1" applyFont="1" applyFill="1" applyBorder="1" applyAlignment="1">
      <alignment horizontal="center" vertical="center"/>
    </xf>
    <xf numFmtId="176" fontId="25" fillId="4" borderId="1" xfId="0" applyFont="1" applyFill="1" applyBorder="1" applyAlignment="1">
      <alignment horizontal="center" vertical="center"/>
    </xf>
    <xf numFmtId="176" fontId="27" fillId="4" borderId="1" xfId="0" applyFont="1" applyFill="1" applyBorder="1" applyAlignment="1">
      <alignment horizontal="center" vertical="center"/>
    </xf>
    <xf numFmtId="177" fontId="25" fillId="4" borderId="1" xfId="0" applyNumberFormat="1" applyFont="1" applyFill="1" applyBorder="1" applyAlignment="1">
      <alignment horizontal="center" vertical="center"/>
    </xf>
    <xf numFmtId="187" fontId="25" fillId="4" borderId="1" xfId="0" applyNumberFormat="1" applyFont="1" applyFill="1" applyBorder="1" applyAlignment="1">
      <alignment horizontal="center" vertical="center"/>
    </xf>
    <xf numFmtId="43" fontId="25" fillId="4" borderId="1" xfId="1" applyFont="1" applyFill="1" applyBorder="1" applyAlignment="1">
      <alignment horizontal="center" vertical="center"/>
    </xf>
    <xf numFmtId="49" fontId="27" fillId="4" borderId="1" xfId="0" applyNumberFormat="1" applyFont="1" applyFill="1" applyBorder="1" applyAlignment="1">
      <alignment horizontal="center" vertical="center"/>
    </xf>
    <xf numFmtId="187" fontId="25" fillId="0" borderId="1" xfId="0" applyNumberFormat="1" applyFont="1" applyFill="1" applyBorder="1" applyAlignment="1">
      <alignment horizontal="center" vertical="center"/>
    </xf>
    <xf numFmtId="49" fontId="30" fillId="4" borderId="1" xfId="0" applyNumberFormat="1" applyFont="1" applyFill="1" applyBorder="1" applyAlignment="1">
      <alignment horizontal="center" vertical="center"/>
    </xf>
    <xf numFmtId="14" fontId="27" fillId="4" borderId="1" xfId="0" applyNumberFormat="1" applyFont="1" applyFill="1" applyBorder="1" applyAlignment="1">
      <alignment horizontal="center" vertical="center"/>
    </xf>
    <xf numFmtId="14" fontId="27" fillId="0" borderId="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/>
    </xf>
    <xf numFmtId="176" fontId="0" fillId="0" borderId="0" xfId="0" applyFill="1" applyAlignment="1"/>
    <xf numFmtId="176" fontId="25" fillId="2" borderId="1" xfId="0" applyFont="1" applyFill="1" applyBorder="1" applyAlignment="1">
      <alignment horizontal="center" vertical="center"/>
    </xf>
    <xf numFmtId="177" fontId="25" fillId="2" borderId="1" xfId="0" applyNumberFormat="1" applyFont="1" applyFill="1" applyBorder="1" applyAlignment="1">
      <alignment horizontal="center" vertical="center"/>
    </xf>
    <xf numFmtId="177" fontId="27" fillId="2" borderId="1" xfId="0" applyNumberFormat="1" applyFont="1" applyFill="1" applyBorder="1" applyAlignment="1">
      <alignment horizontal="center" vertical="center"/>
    </xf>
    <xf numFmtId="176" fontId="31" fillId="2" borderId="13" xfId="2" applyFont="1" applyFill="1" applyBorder="1" applyAlignment="1" applyProtection="1">
      <alignment horizontal="center" vertical="center" shrinkToFit="1"/>
      <protection locked="0"/>
    </xf>
    <xf numFmtId="177" fontId="30" fillId="2" borderId="1" xfId="0" applyNumberFormat="1" applyFont="1" applyFill="1" applyBorder="1" applyAlignment="1">
      <alignment horizontal="center" vertical="center"/>
    </xf>
    <xf numFmtId="14" fontId="27" fillId="2" borderId="1" xfId="0" applyNumberFormat="1" applyFont="1" applyFill="1" applyBorder="1" applyAlignment="1">
      <alignment horizontal="center" vertical="center"/>
    </xf>
    <xf numFmtId="49" fontId="30" fillId="2" borderId="1" xfId="0" applyNumberFormat="1" applyFont="1" applyFill="1" applyBorder="1" applyAlignment="1">
      <alignment horizontal="center" vertical="center"/>
    </xf>
    <xf numFmtId="176" fontId="32" fillId="2" borderId="1" xfId="0" applyFont="1" applyFill="1" applyBorder="1" applyAlignment="1"/>
    <xf numFmtId="176" fontId="26" fillId="2" borderId="1" xfId="0" applyFont="1" applyFill="1" applyBorder="1" applyAlignment="1"/>
    <xf numFmtId="176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176" fontId="24" fillId="0" borderId="1" xfId="0" applyFont="1" applyBorder="1" applyAlignment="1">
      <alignment horizontal="center" vertical="center"/>
    </xf>
    <xf numFmtId="176" fontId="24" fillId="0" borderId="1" xfId="0" applyFont="1" applyBorder="1">
      <alignment vertical="center"/>
    </xf>
    <xf numFmtId="176" fontId="24" fillId="5" borderId="1" xfId="0" applyFont="1" applyFill="1" applyBorder="1">
      <alignment vertical="center"/>
    </xf>
    <xf numFmtId="176" fontId="24" fillId="5" borderId="1" xfId="0" applyFont="1" applyFill="1" applyBorder="1" applyAlignment="1">
      <alignment vertical="center"/>
    </xf>
    <xf numFmtId="176" fontId="24" fillId="5" borderId="1" xfId="0" applyFont="1" applyFill="1" applyBorder="1" applyAlignment="1">
      <alignment vertical="center" wrapText="1"/>
    </xf>
    <xf numFmtId="176" fontId="24" fillId="0" borderId="0" xfId="0" applyFont="1">
      <alignment vertical="center"/>
    </xf>
    <xf numFmtId="185" fontId="24" fillId="0" borderId="1" xfId="0" applyNumberFormat="1" applyFont="1" applyFill="1" applyBorder="1">
      <alignment vertical="center"/>
    </xf>
    <xf numFmtId="176" fontId="24" fillId="5" borderId="1" xfId="0" applyFont="1" applyFill="1" applyBorder="1" applyAlignment="1">
      <alignment horizontal="center" vertical="center"/>
    </xf>
    <xf numFmtId="176" fontId="24" fillId="5" borderId="1" xfId="0" applyFont="1" applyFill="1" applyBorder="1" applyAlignment="1">
      <alignment horizontal="center" vertical="center" wrapText="1"/>
    </xf>
    <xf numFmtId="176" fontId="6" fillId="0" borderId="0" xfId="3" applyFont="1" applyFill="1">
      <alignment vertical="center"/>
    </xf>
    <xf numFmtId="184" fontId="5" fillId="0" borderId="0" xfId="3" applyNumberFormat="1" applyFill="1" applyAlignment="1">
      <alignment horizontal="right" vertical="center"/>
    </xf>
    <xf numFmtId="176" fontId="5" fillId="0" borderId="0" xfId="3" applyFill="1" applyAlignment="1">
      <alignment horizontal="left" vertical="center"/>
    </xf>
    <xf numFmtId="176" fontId="13" fillId="0" borderId="1" xfId="3" applyFont="1" applyFill="1" applyBorder="1">
      <alignment vertical="center"/>
    </xf>
    <xf numFmtId="184" fontId="24" fillId="0" borderId="1" xfId="0" applyNumberFormat="1" applyFont="1" applyFill="1" applyBorder="1" applyAlignment="1">
      <alignment horizontal="right" vertical="center"/>
    </xf>
    <xf numFmtId="185" fontId="24" fillId="0" borderId="1" xfId="3" applyNumberFormat="1" applyFont="1" applyFill="1" applyBorder="1" applyAlignment="1">
      <alignment horizontal="left" vertical="center"/>
    </xf>
    <xf numFmtId="176" fontId="24" fillId="0" borderId="1" xfId="3" applyFont="1" applyFill="1" applyBorder="1" applyAlignment="1">
      <alignment horizontal="left" vertical="center" wrapText="1"/>
    </xf>
    <xf numFmtId="184" fontId="24" fillId="0" borderId="6" xfId="0" applyNumberFormat="1" applyFont="1" applyFill="1" applyBorder="1" applyAlignment="1">
      <alignment horizontal="right" vertical="center"/>
    </xf>
    <xf numFmtId="185" fontId="24" fillId="0" borderId="1" xfId="3" applyNumberFormat="1" applyFont="1" applyFill="1" applyBorder="1" applyAlignment="1">
      <alignment horizontal="left" vertical="center" wrapText="1"/>
    </xf>
    <xf numFmtId="184" fontId="24" fillId="0" borderId="1" xfId="3" applyNumberFormat="1" applyFont="1" applyFill="1" applyBorder="1" applyAlignment="1">
      <alignment horizontal="right" vertical="center"/>
    </xf>
    <xf numFmtId="184" fontId="24" fillId="0" borderId="1" xfId="1" applyNumberFormat="1" applyFont="1" applyFill="1" applyBorder="1" applyAlignment="1">
      <alignment horizontal="right" vertical="center"/>
    </xf>
    <xf numFmtId="185" fontId="6" fillId="0" borderId="1" xfId="0" applyNumberFormat="1" applyFont="1" applyFill="1" applyBorder="1" applyAlignment="1">
      <alignment horizontal="right" vertical="center"/>
    </xf>
    <xf numFmtId="176" fontId="24" fillId="0" borderId="1" xfId="3" applyFont="1" applyFill="1" applyBorder="1" applyAlignment="1">
      <alignment vertical="center"/>
    </xf>
    <xf numFmtId="176" fontId="24" fillId="0" borderId="1" xfId="3" applyFont="1" applyFill="1" applyBorder="1">
      <alignment vertical="center"/>
    </xf>
    <xf numFmtId="176" fontId="29" fillId="0" borderId="0" xfId="3" applyFont="1" applyFill="1" applyBorder="1" applyAlignment="1">
      <alignment horizontal="center" vertical="center"/>
    </xf>
    <xf numFmtId="176" fontId="5" fillId="0" borderId="1" xfId="3" applyFill="1" applyBorder="1" applyAlignment="1">
      <alignment horizontal="center" vertical="center"/>
    </xf>
    <xf numFmtId="176" fontId="6" fillId="0" borderId="1" xfId="3" applyFont="1" applyFill="1" applyBorder="1" applyAlignment="1">
      <alignment horizontal="left" vertical="center"/>
    </xf>
    <xf numFmtId="176" fontId="6" fillId="0" borderId="1" xfId="3" applyFont="1" applyFill="1" applyBorder="1" applyAlignment="1">
      <alignment horizontal="left" vertical="center" wrapText="1"/>
    </xf>
    <xf numFmtId="176" fontId="6" fillId="0" borderId="1" xfId="3" applyFont="1" applyFill="1" applyBorder="1">
      <alignment vertical="center"/>
    </xf>
    <xf numFmtId="176" fontId="0" fillId="0" borderId="0" xfId="0" applyAlignment="1">
      <alignment horizontal="center" vertical="center" wrapText="1"/>
    </xf>
    <xf numFmtId="185" fontId="0" fillId="0" borderId="0" xfId="0" applyNumberFormat="1">
      <alignment vertical="center"/>
    </xf>
    <xf numFmtId="176" fontId="0" fillId="0" borderId="0" xfId="0" applyAlignment="1">
      <alignment vertical="center" wrapText="1"/>
    </xf>
    <xf numFmtId="176" fontId="24" fillId="0" borderId="1" xfId="0" applyFont="1" applyBorder="1" applyAlignment="1">
      <alignment horizontal="center" vertical="center" wrapText="1"/>
    </xf>
    <xf numFmtId="176" fontId="6" fillId="0" borderId="1" xfId="0" applyFont="1" applyBorder="1" applyAlignment="1">
      <alignment horizontal="center" vertical="center"/>
    </xf>
    <xf numFmtId="176" fontId="6" fillId="0" borderId="1" xfId="0" applyFont="1" applyBorder="1" applyAlignment="1">
      <alignment horizontal="center" vertical="center" wrapText="1"/>
    </xf>
    <xf numFmtId="176" fontId="5" fillId="0" borderId="1" xfId="0" applyFont="1" applyBorder="1" applyAlignment="1">
      <alignment horizontal="center" vertical="center"/>
    </xf>
    <xf numFmtId="176" fontId="34" fillId="0" borderId="1" xfId="0" applyFont="1" applyFill="1" applyBorder="1" applyAlignment="1">
      <alignment horizontal="center" vertical="center" wrapText="1"/>
    </xf>
    <xf numFmtId="176" fontId="34" fillId="0" borderId="1" xfId="0" applyFont="1" applyFill="1" applyBorder="1" applyAlignment="1">
      <alignment vertical="center" wrapText="1"/>
    </xf>
    <xf numFmtId="185" fontId="6" fillId="0" borderId="1" xfId="0" applyNumberFormat="1" applyFont="1" applyFill="1" applyBorder="1" applyAlignment="1">
      <alignment horizontal="center" vertical="center" wrapText="1"/>
    </xf>
    <xf numFmtId="176" fontId="35" fillId="0" borderId="1" xfId="0" applyFont="1" applyFill="1" applyBorder="1" applyAlignment="1">
      <alignment horizontal="center" vertical="center"/>
    </xf>
    <xf numFmtId="176" fontId="0" fillId="0" borderId="1" xfId="0" applyBorder="1" applyAlignment="1">
      <alignment horizontal="center" vertical="center" wrapText="1"/>
    </xf>
    <xf numFmtId="176" fontId="36" fillId="0" borderId="1" xfId="0" applyFont="1" applyBorder="1" applyAlignment="1">
      <alignment horizontal="center" vertical="center"/>
    </xf>
    <xf numFmtId="176" fontId="24" fillId="0" borderId="0" xfId="0" applyFont="1" applyBorder="1" applyAlignment="1">
      <alignment horizontal="center" vertical="center"/>
    </xf>
    <xf numFmtId="176" fontId="24" fillId="0" borderId="0" xfId="0" applyFont="1" applyBorder="1" applyAlignment="1">
      <alignment horizontal="center" vertical="center" wrapText="1"/>
    </xf>
    <xf numFmtId="176" fontId="24" fillId="0" borderId="0" xfId="0" applyFont="1" applyAlignment="1">
      <alignment horizontal="center" vertical="center"/>
    </xf>
    <xf numFmtId="176" fontId="37" fillId="0" borderId="0" xfId="0" applyFont="1" applyAlignment="1">
      <alignment horizontal="center" vertical="center"/>
    </xf>
    <xf numFmtId="176" fontId="24" fillId="0" borderId="0" xfId="0" applyFont="1" applyAlignment="1">
      <alignment horizontal="center" vertical="center" wrapText="1"/>
    </xf>
    <xf numFmtId="185" fontId="24" fillId="0" borderId="1" xfId="0" applyNumberFormat="1" applyFont="1" applyFill="1" applyBorder="1" applyAlignment="1">
      <alignment horizontal="center" vertical="center"/>
    </xf>
    <xf numFmtId="176" fontId="0" fillId="0" borderId="1" xfId="0" applyFont="1" applyBorder="1" applyAlignment="1">
      <alignment horizontal="center" vertical="center" wrapText="1"/>
    </xf>
    <xf numFmtId="176" fontId="0" fillId="0" borderId="0" xfId="0" applyFont="1" applyBorder="1" applyAlignment="1">
      <alignment horizontal="center" vertical="center" wrapText="1"/>
    </xf>
    <xf numFmtId="185" fontId="6" fillId="0" borderId="1" xfId="0" applyNumberFormat="1" applyFont="1" applyFill="1" applyBorder="1">
      <alignment vertical="center"/>
    </xf>
    <xf numFmtId="176" fontId="38" fillId="0" borderId="5" xfId="0" applyFont="1" applyFill="1" applyBorder="1" applyAlignment="1">
      <alignment horizontal="left" vertical="center" wrapText="1"/>
    </xf>
    <xf numFmtId="176" fontId="6" fillId="0" borderId="5" xfId="0" applyFont="1" applyBorder="1" applyAlignment="1">
      <alignment vertical="center" wrapText="1"/>
    </xf>
    <xf numFmtId="176" fontId="38" fillId="0" borderId="0" xfId="0" applyFont="1" applyFill="1" applyBorder="1" applyAlignment="1">
      <alignment horizontal="left" vertical="center" wrapText="1"/>
    </xf>
    <xf numFmtId="176" fontId="38" fillId="0" borderId="5" xfId="0" applyFont="1" applyBorder="1" applyAlignment="1">
      <alignment horizontal="left" vertical="center" wrapText="1"/>
    </xf>
    <xf numFmtId="176" fontId="6" fillId="0" borderId="14" xfId="0" applyFont="1" applyFill="1" applyBorder="1" applyAlignment="1">
      <alignment horizontal="center" vertical="center" wrapText="1"/>
    </xf>
    <xf numFmtId="176" fontId="36" fillId="0" borderId="0" xfId="0" applyFont="1" applyFill="1">
      <alignment vertical="center"/>
    </xf>
    <xf numFmtId="176" fontId="39" fillId="0" borderId="0" xfId="0" applyFont="1" applyFill="1" applyAlignment="1">
      <alignment vertical="center" wrapText="1"/>
    </xf>
    <xf numFmtId="185" fontId="0" fillId="0" borderId="1" xfId="0" applyNumberFormat="1" applyBorder="1">
      <alignment vertical="center"/>
    </xf>
    <xf numFmtId="176" fontId="0" fillId="0" borderId="1" xfId="0" applyBorder="1" applyAlignment="1">
      <alignment vertical="center" wrapText="1"/>
    </xf>
    <xf numFmtId="176" fontId="39" fillId="0" borderId="0" xfId="0" applyFont="1" applyAlignment="1">
      <alignment vertical="center" wrapText="1"/>
    </xf>
    <xf numFmtId="176" fontId="36" fillId="0" borderId="0" xfId="0" applyFont="1">
      <alignment vertical="center"/>
    </xf>
    <xf numFmtId="176" fontId="40" fillId="0" borderId="0" xfId="0" applyFont="1" applyFill="1" applyBorder="1" applyAlignment="1">
      <alignment horizontal="left" vertical="center" wrapText="1"/>
    </xf>
    <xf numFmtId="185" fontId="24" fillId="0" borderId="0" xfId="0" applyNumberFormat="1" applyFont="1" applyBorder="1">
      <alignment vertical="center"/>
    </xf>
    <xf numFmtId="185" fontId="24" fillId="0" borderId="0" xfId="0" applyNumberFormat="1" applyFont="1">
      <alignment vertical="center"/>
    </xf>
    <xf numFmtId="185" fontId="0" fillId="0" borderId="1" xfId="0" applyNumberFormat="1" applyFill="1" applyBorder="1">
      <alignment vertical="center"/>
    </xf>
    <xf numFmtId="185" fontId="36" fillId="0" borderId="0" xfId="0" applyNumberFormat="1" applyFont="1" applyFill="1">
      <alignment vertical="center"/>
    </xf>
    <xf numFmtId="185" fontId="0" fillId="0" borderId="0" xfId="0" applyNumberFormat="1" applyFill="1">
      <alignment vertical="center"/>
    </xf>
    <xf numFmtId="176" fontId="0" fillId="5" borderId="1" xfId="0" applyFont="1" applyFill="1" applyBorder="1" applyAlignment="1">
      <alignment horizontal="center" vertical="center"/>
    </xf>
    <xf numFmtId="176" fontId="3" fillId="0" borderId="1" xfId="0" applyFont="1" applyFill="1" applyBorder="1" applyAlignment="1">
      <alignment horizontal="center" vertical="center"/>
    </xf>
    <xf numFmtId="176" fontId="3" fillId="0" borderId="1" xfId="0" applyFont="1" applyFill="1" applyBorder="1" applyAlignment="1">
      <alignment horizontal="left" vertical="center"/>
    </xf>
    <xf numFmtId="176" fontId="3" fillId="0" borderId="1" xfId="0" applyFont="1" applyFill="1" applyBorder="1" applyAlignment="1">
      <alignment horizontal="center" vertical="center" wrapText="1"/>
    </xf>
    <xf numFmtId="176" fontId="7" fillId="3" borderId="0" xfId="0" applyFont="1" applyFill="1">
      <alignment vertical="center"/>
    </xf>
    <xf numFmtId="176" fontId="9" fillId="0" borderId="1" xfId="0" applyFont="1" applyFill="1" applyBorder="1" applyAlignment="1">
      <alignment horizontal="left" vertical="center" wrapText="1"/>
    </xf>
    <xf numFmtId="14" fontId="0" fillId="0" borderId="10" xfId="0" applyNumberFormat="1" applyFont="1" applyFill="1" applyBorder="1" applyAlignment="1">
      <alignment horizontal="center" vertical="center"/>
    </xf>
    <xf numFmtId="176" fontId="5" fillId="3" borderId="0" xfId="0" applyFont="1" applyFill="1" applyAlignment="1">
      <alignment horizontal="center" vertical="center"/>
    </xf>
    <xf numFmtId="14" fontId="0" fillId="5" borderId="2" xfId="0" applyNumberFormat="1" applyFont="1" applyFill="1" applyBorder="1" applyAlignment="1">
      <alignment horizontal="center" vertical="center"/>
    </xf>
    <xf numFmtId="177" fontId="15" fillId="5" borderId="1" xfId="0" applyNumberFormat="1" applyFont="1" applyFill="1" applyBorder="1" applyAlignment="1">
      <alignment horizontal="center" vertical="center"/>
    </xf>
    <xf numFmtId="178" fontId="15" fillId="5" borderId="1" xfId="0" applyNumberFormat="1" applyFont="1" applyFill="1" applyBorder="1" applyAlignment="1">
      <alignment horizontal="center" vertical="center"/>
    </xf>
    <xf numFmtId="0" fontId="0" fillId="5" borderId="1" xfId="0" applyNumberFormat="1" applyFont="1" applyFill="1" applyBorder="1" applyAlignment="1">
      <alignment horizontal="center" vertical="center" wrapText="1"/>
    </xf>
    <xf numFmtId="176" fontId="5" fillId="5" borderId="0" xfId="0" applyFont="1" applyFill="1" applyAlignment="1">
      <alignment horizontal="center" vertical="center"/>
    </xf>
    <xf numFmtId="176" fontId="0" fillId="5" borderId="10" xfId="0" applyFont="1" applyFill="1" applyBorder="1" applyAlignment="1">
      <alignment horizontal="center" vertical="center"/>
    </xf>
    <xf numFmtId="177" fontId="0" fillId="5" borderId="1" xfId="0" applyNumberFormat="1" applyFont="1" applyFill="1" applyBorder="1" applyAlignment="1">
      <alignment horizontal="center" vertical="center" wrapText="1"/>
    </xf>
    <xf numFmtId="49" fontId="0" fillId="5" borderId="1" xfId="0" applyNumberFormat="1" applyFont="1" applyFill="1" applyBorder="1" applyAlignment="1">
      <alignment horizontal="center" vertical="center" wrapText="1"/>
    </xf>
    <xf numFmtId="178" fontId="0" fillId="5" borderId="1" xfId="0" applyNumberFormat="1" applyFont="1" applyFill="1" applyBorder="1" applyAlignment="1">
      <alignment horizontal="center" vertical="center" wrapText="1"/>
    </xf>
    <xf numFmtId="177" fontId="0" fillId="5" borderId="1" xfId="0" applyNumberFormat="1" applyFont="1" applyFill="1" applyBorder="1" applyAlignment="1">
      <alignment horizontal="center" vertical="center"/>
    </xf>
    <xf numFmtId="176" fontId="33" fillId="0" borderId="0" xfId="0" applyFont="1" applyAlignment="1">
      <alignment horizontal="center" vertical="center"/>
    </xf>
    <xf numFmtId="176" fontId="0" fillId="0" borderId="8" xfId="0" applyFont="1" applyBorder="1" applyAlignment="1">
      <alignment horizontal="center" vertical="center"/>
    </xf>
    <xf numFmtId="176" fontId="0" fillId="0" borderId="9" xfId="0" applyBorder="1" applyAlignment="1">
      <alignment horizontal="center" vertical="center"/>
    </xf>
    <xf numFmtId="176" fontId="0" fillId="0" borderId="10" xfId="0" applyBorder="1" applyAlignment="1">
      <alignment horizontal="center" vertical="center"/>
    </xf>
    <xf numFmtId="176" fontId="29" fillId="0" borderId="3" xfId="3" applyFont="1" applyFill="1" applyBorder="1" applyAlignment="1">
      <alignment horizontal="center" vertical="center"/>
    </xf>
    <xf numFmtId="176" fontId="0" fillId="5" borderId="1" xfId="0" applyFont="1" applyFill="1" applyBorder="1" applyAlignment="1">
      <alignment horizontal="center" vertical="center"/>
    </xf>
    <xf numFmtId="176" fontId="0" fillId="0" borderId="14" xfId="0" applyFont="1" applyBorder="1" applyAlignment="1">
      <alignment horizontal="center" vertical="center"/>
    </xf>
    <xf numFmtId="176" fontId="24" fillId="0" borderId="6" xfId="0" applyFont="1" applyBorder="1" applyAlignment="1">
      <alignment horizontal="center" vertical="center" wrapText="1"/>
    </xf>
    <xf numFmtId="176" fontId="24" fillId="0" borderId="5" xfId="0" applyFont="1" applyBorder="1" applyAlignment="1">
      <alignment horizontal="center" vertical="center" wrapText="1"/>
    </xf>
    <xf numFmtId="176" fontId="24" fillId="0" borderId="12" xfId="0" applyFont="1" applyBorder="1" applyAlignment="1">
      <alignment horizontal="center" vertical="center" wrapText="1"/>
    </xf>
    <xf numFmtId="176" fontId="24" fillId="5" borderId="6" xfId="0" applyFont="1" applyFill="1" applyBorder="1" applyAlignment="1">
      <alignment horizontal="center" vertical="center"/>
    </xf>
    <xf numFmtId="176" fontId="24" fillId="5" borderId="5" xfId="0" applyFont="1" applyFill="1" applyBorder="1" applyAlignment="1">
      <alignment horizontal="center" vertical="center"/>
    </xf>
    <xf numFmtId="176" fontId="24" fillId="5" borderId="12" xfId="0" applyFont="1" applyFill="1" applyBorder="1" applyAlignment="1">
      <alignment horizontal="center" vertical="center"/>
    </xf>
    <xf numFmtId="176" fontId="0" fillId="0" borderId="5" xfId="0" applyBorder="1" applyAlignment="1">
      <alignment horizontal="left" vertical="center" wrapText="1"/>
    </xf>
    <xf numFmtId="176" fontId="0" fillId="0" borderId="12" xfId="0" applyBorder="1" applyAlignment="1">
      <alignment horizontal="left" vertical="center" wrapText="1"/>
    </xf>
    <xf numFmtId="176" fontId="29" fillId="4" borderId="1" xfId="0" applyFont="1" applyFill="1" applyBorder="1" applyAlignment="1">
      <alignment horizontal="center" vertical="center"/>
    </xf>
    <xf numFmtId="176" fontId="30" fillId="2" borderId="8" xfId="0" applyFont="1" applyFill="1" applyBorder="1" applyAlignment="1">
      <alignment horizontal="center" vertical="center"/>
    </xf>
    <xf numFmtId="176" fontId="30" fillId="2" borderId="9" xfId="0" applyFont="1" applyFill="1" applyBorder="1" applyAlignment="1">
      <alignment horizontal="center" vertical="center"/>
    </xf>
    <xf numFmtId="176" fontId="30" fillId="2" borderId="10" xfId="0" applyFont="1" applyFill="1" applyBorder="1" applyAlignment="1">
      <alignment horizontal="center" vertical="center"/>
    </xf>
    <xf numFmtId="176" fontId="26" fillId="0" borderId="6" xfId="0" applyFont="1" applyFill="1" applyBorder="1" applyAlignment="1">
      <alignment horizontal="center" vertical="center"/>
    </xf>
    <xf numFmtId="176" fontId="26" fillId="0" borderId="5" xfId="0" applyFont="1" applyFill="1" applyBorder="1" applyAlignment="1">
      <alignment horizontal="center" vertical="center"/>
    </xf>
    <xf numFmtId="176" fontId="24" fillId="0" borderId="6" xfId="0" applyFont="1" applyFill="1" applyBorder="1" applyAlignment="1">
      <alignment horizontal="center" vertical="center"/>
    </xf>
    <xf numFmtId="176" fontId="24" fillId="0" borderId="5" xfId="0" applyFont="1" applyFill="1" applyBorder="1" applyAlignment="1">
      <alignment horizontal="center" vertical="center"/>
    </xf>
    <xf numFmtId="176" fontId="24" fillId="0" borderId="12" xfId="0" applyFont="1" applyFill="1" applyBorder="1" applyAlignment="1">
      <alignment horizontal="center" vertical="center"/>
    </xf>
    <xf numFmtId="176" fontId="6" fillId="0" borderId="6" xfId="0" applyFont="1" applyFill="1" applyBorder="1" applyAlignment="1">
      <alignment horizontal="center" vertical="center"/>
    </xf>
    <xf numFmtId="176" fontId="6" fillId="0" borderId="5" xfId="0" applyFont="1" applyFill="1" applyBorder="1" applyAlignment="1">
      <alignment horizontal="center" vertical="center"/>
    </xf>
    <xf numFmtId="176" fontId="6" fillId="0" borderId="12" xfId="0" applyFont="1" applyFill="1" applyBorder="1" applyAlignment="1">
      <alignment horizontal="center" vertical="center"/>
    </xf>
    <xf numFmtId="176" fontId="2" fillId="0" borderId="0" xfId="0" applyFont="1" applyFill="1" applyAlignment="1">
      <alignment horizontal="center" vertical="center"/>
    </xf>
    <xf numFmtId="177" fontId="0" fillId="6" borderId="8" xfId="1" applyNumberFormat="1" applyFont="1" applyFill="1" applyBorder="1" applyAlignment="1">
      <alignment horizontal="center" vertical="center"/>
    </xf>
    <xf numFmtId="177" fontId="0" fillId="6" borderId="9" xfId="1" applyNumberFormat="1" applyFont="1" applyFill="1" applyBorder="1" applyAlignment="1">
      <alignment horizontal="center" vertical="center"/>
    </xf>
    <xf numFmtId="177" fontId="0" fillId="6" borderId="10" xfId="1" applyNumberFormat="1" applyFont="1" applyFill="1" applyBorder="1" applyAlignment="1">
      <alignment horizontal="center" vertical="center"/>
    </xf>
    <xf numFmtId="176" fontId="2" fillId="5" borderId="0" xfId="0" applyFont="1" applyFill="1" applyAlignment="1">
      <alignment horizontal="center" vertical="center"/>
    </xf>
    <xf numFmtId="176" fontId="3" fillId="5" borderId="0" xfId="0" applyFont="1" applyFill="1" applyAlignment="1">
      <alignment horizontal="center" vertical="center"/>
    </xf>
    <xf numFmtId="176" fontId="2" fillId="4" borderId="1" xfId="0" applyFont="1" applyFill="1" applyBorder="1" applyAlignment="1">
      <alignment horizontal="left" vertical="center"/>
    </xf>
    <xf numFmtId="176" fontId="2" fillId="5" borderId="1" xfId="0" applyFont="1" applyFill="1" applyBorder="1" applyAlignment="1">
      <alignment horizontal="center" vertical="center"/>
    </xf>
    <xf numFmtId="176" fontId="3" fillId="5" borderId="1" xfId="0" applyFont="1" applyFill="1" applyBorder="1" applyAlignment="1">
      <alignment horizontal="center" vertical="center"/>
    </xf>
    <xf numFmtId="176" fontId="2" fillId="5" borderId="1" xfId="0" applyFont="1" applyFill="1" applyBorder="1" applyAlignment="1">
      <alignment horizontal="left" vertical="center"/>
    </xf>
    <xf numFmtId="176" fontId="2" fillId="5" borderId="1" xfId="0" applyFont="1" applyFill="1" applyBorder="1" applyAlignment="1">
      <alignment horizontal="left" vertical="center" wrapText="1"/>
    </xf>
    <xf numFmtId="176" fontId="2" fillId="5" borderId="1" xfId="0" applyFont="1" applyFill="1" applyBorder="1" applyAlignment="1">
      <alignment horizontal="center" vertical="center" wrapText="1"/>
    </xf>
    <xf numFmtId="0" fontId="3" fillId="7" borderId="8" xfId="0" applyNumberFormat="1" applyFont="1" applyFill="1" applyBorder="1" applyAlignment="1">
      <alignment horizontal="center" vertical="center"/>
    </xf>
    <xf numFmtId="0" fontId="3" fillId="7" borderId="9" xfId="0" applyNumberFormat="1" applyFont="1" applyFill="1" applyBorder="1" applyAlignment="1">
      <alignment horizontal="center" vertical="center"/>
    </xf>
    <xf numFmtId="0" fontId="3" fillId="7" borderId="10" xfId="0" applyNumberFormat="1" applyFont="1" applyFill="1" applyBorder="1" applyAlignment="1">
      <alignment horizontal="center" vertical="center"/>
    </xf>
    <xf numFmtId="176" fontId="2" fillId="0" borderId="1" xfId="0" applyFont="1" applyFill="1" applyBorder="1" applyAlignment="1">
      <alignment horizontal="center" vertical="center"/>
    </xf>
    <xf numFmtId="176" fontId="2" fillId="0" borderId="1" xfId="0" applyFont="1" applyFill="1" applyBorder="1" applyAlignment="1">
      <alignment horizontal="center" vertical="center" wrapText="1"/>
    </xf>
    <xf numFmtId="176" fontId="3" fillId="0" borderId="1" xfId="0" applyFont="1" applyFill="1" applyBorder="1" applyAlignment="1">
      <alignment horizontal="center" vertical="center"/>
    </xf>
    <xf numFmtId="176" fontId="2" fillId="0" borderId="1" xfId="0" applyFont="1" applyFill="1" applyBorder="1" applyAlignment="1">
      <alignment horizontal="left" vertical="center"/>
    </xf>
    <xf numFmtId="176" fontId="2" fillId="0" borderId="1" xfId="0" applyFont="1" applyFill="1" applyBorder="1" applyAlignment="1">
      <alignment horizontal="left" vertical="center" wrapText="1"/>
    </xf>
    <xf numFmtId="0" fontId="3" fillId="7" borderId="9" xfId="0" applyNumberFormat="1" applyFont="1" applyFill="1" applyBorder="1" applyAlignment="1">
      <alignment horizontal="center" vertical="center" wrapText="1"/>
    </xf>
    <xf numFmtId="176" fontId="10" fillId="0" borderId="1" xfId="0" applyFont="1" applyFill="1" applyBorder="1" applyAlignment="1">
      <alignment horizontal="center" vertical="center"/>
    </xf>
    <xf numFmtId="176" fontId="3" fillId="0" borderId="1" xfId="0" applyFont="1" applyFill="1" applyBorder="1" applyAlignment="1">
      <alignment horizontal="left" vertical="center"/>
    </xf>
    <xf numFmtId="176" fontId="3" fillId="0" borderId="1" xfId="0" applyFont="1" applyFill="1" applyBorder="1" applyAlignment="1">
      <alignment horizontal="center" vertical="center" wrapText="1"/>
    </xf>
    <xf numFmtId="0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/>
    </xf>
    <xf numFmtId="0" fontId="3" fillId="5" borderId="10" xfId="0" applyNumberFormat="1" applyFont="1" applyFill="1" applyBorder="1" applyAlignment="1">
      <alignment horizontal="center" vertical="center"/>
    </xf>
    <xf numFmtId="176" fontId="2" fillId="0" borderId="2" xfId="0" applyFont="1" applyFill="1" applyBorder="1" applyAlignment="1">
      <alignment horizontal="center" vertical="center"/>
    </xf>
    <xf numFmtId="177" fontId="0" fillId="4" borderId="8" xfId="1" applyNumberFormat="1" applyFont="1" applyFill="1" applyBorder="1" applyAlignment="1">
      <alignment horizontal="center" vertical="center"/>
    </xf>
    <xf numFmtId="177" fontId="0" fillId="4" borderId="9" xfId="1" applyNumberFormat="1" applyFont="1" applyFill="1" applyBorder="1" applyAlignment="1">
      <alignment horizontal="center" vertical="center"/>
    </xf>
    <xf numFmtId="177" fontId="0" fillId="4" borderId="10" xfId="1" applyNumberFormat="1" applyFont="1" applyFill="1" applyBorder="1" applyAlignment="1">
      <alignment horizontal="center" vertical="center"/>
    </xf>
    <xf numFmtId="176" fontId="0" fillId="0" borderId="0" xfId="0" applyFont="1" applyAlignment="1">
      <alignment horizontal="center" vertical="center"/>
    </xf>
    <xf numFmtId="176" fontId="0" fillId="0" borderId="3" xfId="0" applyFont="1" applyFill="1" applyBorder="1" applyAlignment="1">
      <alignment horizontal="center" vertical="center"/>
    </xf>
    <xf numFmtId="176" fontId="0" fillId="0" borderId="3" xfId="0" applyFill="1" applyBorder="1" applyAlignment="1">
      <alignment horizontal="center" vertical="center"/>
    </xf>
    <xf numFmtId="176" fontId="0" fillId="0" borderId="2" xfId="0" applyFont="1" applyBorder="1" applyAlignment="1">
      <alignment horizontal="center" vertical="center"/>
    </xf>
    <xf numFmtId="176" fontId="0" fillId="0" borderId="2" xfId="0" applyBorder="1" applyAlignment="1">
      <alignment horizontal="center" vertical="center"/>
    </xf>
    <xf numFmtId="176" fontId="46" fillId="0" borderId="1" xfId="0" applyFont="1" applyFill="1" applyBorder="1" applyAlignment="1">
      <alignment horizontal="center" vertical="center" wrapText="1"/>
    </xf>
    <xf numFmtId="176" fontId="46" fillId="0" borderId="1" xfId="0" applyFont="1" applyFill="1" applyBorder="1" applyAlignment="1">
      <alignment horizontal="left" vertical="center"/>
    </xf>
    <xf numFmtId="176" fontId="46" fillId="0" borderId="1" xfId="0" applyFont="1" applyFill="1" applyBorder="1" applyAlignment="1">
      <alignment horizontal="center" vertical="center"/>
    </xf>
    <xf numFmtId="178" fontId="46" fillId="0" borderId="1" xfId="0" applyNumberFormat="1" applyFont="1" applyFill="1" applyBorder="1" applyAlignment="1">
      <alignment horizontal="center" vertical="center"/>
    </xf>
    <xf numFmtId="178" fontId="46" fillId="0" borderId="1" xfId="1" applyNumberFormat="1" applyFont="1" applyFill="1" applyBorder="1" applyAlignment="1">
      <alignment horizontal="center" vertical="center"/>
    </xf>
    <xf numFmtId="0" fontId="47" fillId="5" borderId="1" xfId="0" applyNumberFormat="1" applyFont="1" applyFill="1" applyBorder="1" applyAlignment="1">
      <alignment horizontal="center" vertical="center"/>
    </xf>
    <xf numFmtId="176" fontId="47" fillId="5" borderId="1" xfId="0" applyFont="1" applyFill="1" applyBorder="1" applyAlignment="1">
      <alignment horizontal="center" vertical="center"/>
    </xf>
    <xf numFmtId="176" fontId="47" fillId="5" borderId="1" xfId="0" applyFont="1" applyFill="1" applyBorder="1" applyAlignment="1">
      <alignment horizontal="center" vertical="center" wrapText="1"/>
    </xf>
    <xf numFmtId="176" fontId="47" fillId="5" borderId="1" xfId="0" applyFont="1" applyFill="1" applyBorder="1" applyAlignment="1">
      <alignment horizontal="left" vertical="center"/>
    </xf>
    <xf numFmtId="14" fontId="47" fillId="5" borderId="1" xfId="0" applyNumberFormat="1" applyFont="1" applyFill="1" applyBorder="1" applyAlignment="1">
      <alignment horizontal="center" vertical="center"/>
    </xf>
    <xf numFmtId="177" fontId="47" fillId="5" borderId="1" xfId="0" applyNumberFormat="1" applyFont="1" applyFill="1" applyBorder="1" applyAlignment="1">
      <alignment horizontal="center" vertical="center"/>
    </xf>
    <xf numFmtId="178" fontId="47" fillId="5" borderId="1" xfId="0" applyNumberFormat="1" applyFont="1" applyFill="1" applyBorder="1" applyAlignment="1">
      <alignment horizontal="center" vertical="center"/>
    </xf>
    <xf numFmtId="0" fontId="47" fillId="5" borderId="1" xfId="0" applyNumberFormat="1" applyFont="1" applyFill="1" applyBorder="1" applyAlignment="1">
      <alignment horizontal="center" vertical="center" wrapText="1"/>
    </xf>
    <xf numFmtId="176" fontId="48" fillId="5" borderId="1" xfId="0" applyFont="1" applyFill="1" applyBorder="1" applyAlignment="1">
      <alignment horizontal="center" vertical="center"/>
    </xf>
    <xf numFmtId="178" fontId="48" fillId="5" borderId="1" xfId="0" applyNumberFormat="1" applyFont="1" applyFill="1" applyBorder="1" applyAlignment="1">
      <alignment horizontal="center" vertical="center"/>
    </xf>
    <xf numFmtId="58" fontId="48" fillId="5" borderId="1" xfId="0" applyNumberFormat="1" applyFont="1" applyFill="1" applyBorder="1" applyAlignment="1">
      <alignment horizontal="center" vertical="center"/>
    </xf>
    <xf numFmtId="178" fontId="49" fillId="5" borderId="1" xfId="0" applyNumberFormat="1" applyFont="1" applyFill="1" applyBorder="1" applyAlignment="1">
      <alignment horizontal="center" vertical="center"/>
    </xf>
    <xf numFmtId="49" fontId="47" fillId="5" borderId="1" xfId="0" applyNumberFormat="1" applyFont="1" applyFill="1" applyBorder="1" applyAlignment="1">
      <alignment horizontal="center" vertical="center"/>
    </xf>
    <xf numFmtId="178" fontId="46" fillId="5" borderId="1" xfId="0" applyNumberFormat="1" applyFont="1" applyFill="1" applyBorder="1" applyAlignment="1">
      <alignment horizontal="center" vertical="center"/>
    </xf>
    <xf numFmtId="176" fontId="48" fillId="5" borderId="1" xfId="0" applyFont="1" applyFill="1" applyBorder="1" applyAlignment="1">
      <alignment horizontal="center" vertical="center" wrapText="1"/>
    </xf>
    <xf numFmtId="0" fontId="47" fillId="5" borderId="1" xfId="0" applyNumberFormat="1" applyFont="1" applyFill="1" applyBorder="1" applyAlignment="1">
      <alignment horizontal="left" vertical="center"/>
    </xf>
    <xf numFmtId="49" fontId="48" fillId="5" borderId="1" xfId="0" applyNumberFormat="1" applyFont="1" applyFill="1" applyBorder="1" applyAlignment="1">
      <alignment horizontal="center" vertical="center"/>
    </xf>
    <xf numFmtId="176" fontId="48" fillId="5" borderId="1" xfId="0" applyFont="1" applyFill="1" applyBorder="1" applyAlignment="1">
      <alignment horizontal="left" vertical="center" wrapText="1"/>
    </xf>
    <xf numFmtId="177" fontId="48" fillId="5" borderId="1" xfId="0" applyNumberFormat="1" applyFont="1" applyFill="1" applyBorder="1" applyAlignment="1">
      <alignment horizontal="center" vertical="center" wrapText="1"/>
    </xf>
    <xf numFmtId="178" fontId="48" fillId="5" borderId="1" xfId="0" applyNumberFormat="1" applyFont="1" applyFill="1" applyBorder="1" applyAlignment="1">
      <alignment horizontal="center" vertical="center" wrapText="1"/>
    </xf>
    <xf numFmtId="0" fontId="48" fillId="5" borderId="1" xfId="0" applyNumberFormat="1" applyFont="1" applyFill="1" applyBorder="1" applyAlignment="1">
      <alignment horizontal="center" vertical="center" wrapText="1"/>
    </xf>
    <xf numFmtId="176" fontId="48" fillId="5" borderId="1" xfId="0" applyFont="1" applyFill="1" applyBorder="1" applyAlignment="1">
      <alignment horizontal="left" vertical="center"/>
    </xf>
    <xf numFmtId="0" fontId="48" fillId="5" borderId="1" xfId="0" applyNumberFormat="1" applyFont="1" applyFill="1" applyBorder="1" applyAlignment="1">
      <alignment horizontal="center" vertical="center"/>
    </xf>
    <xf numFmtId="177" fontId="48" fillId="5" borderId="1" xfId="0" applyNumberFormat="1" applyFont="1" applyFill="1" applyBorder="1" applyAlignment="1">
      <alignment horizontal="center" vertical="center"/>
    </xf>
    <xf numFmtId="58" fontId="47" fillId="5" borderId="1" xfId="0" applyNumberFormat="1" applyFont="1" applyFill="1" applyBorder="1" applyAlignment="1">
      <alignment horizontal="center" vertical="center"/>
    </xf>
    <xf numFmtId="176" fontId="47" fillId="5" borderId="1" xfId="0" applyFont="1" applyFill="1" applyBorder="1" applyAlignment="1">
      <alignment horizontal="left" vertical="center" wrapText="1"/>
    </xf>
    <xf numFmtId="176" fontId="47" fillId="5" borderId="1" xfId="0" applyFont="1" applyFill="1" applyBorder="1">
      <alignment vertical="center"/>
    </xf>
    <xf numFmtId="177" fontId="47" fillId="5" borderId="1" xfId="0" applyNumberFormat="1" applyFont="1" applyFill="1" applyBorder="1" applyAlignment="1">
      <alignment horizontal="center" vertical="center" wrapText="1"/>
    </xf>
    <xf numFmtId="178" fontId="47" fillId="5" borderId="1" xfId="0" applyNumberFormat="1" applyFont="1" applyFill="1" applyBorder="1" applyAlignment="1">
      <alignment horizontal="center" vertical="center" wrapText="1"/>
    </xf>
    <xf numFmtId="177" fontId="50" fillId="5" borderId="1" xfId="0" applyNumberFormat="1" applyFont="1" applyFill="1" applyBorder="1" applyAlignment="1">
      <alignment horizontal="center" vertical="center"/>
    </xf>
    <xf numFmtId="178" fontId="50" fillId="5" borderId="1" xfId="0" applyNumberFormat="1" applyFont="1" applyFill="1" applyBorder="1" applyAlignment="1">
      <alignment horizontal="center" vertical="center"/>
    </xf>
    <xf numFmtId="177" fontId="46" fillId="5" borderId="1" xfId="0" applyNumberFormat="1" applyFont="1" applyFill="1" applyBorder="1" applyAlignment="1">
      <alignment horizontal="center" vertical="center"/>
    </xf>
    <xf numFmtId="0" fontId="46" fillId="5" borderId="1" xfId="0" applyNumberFormat="1" applyFont="1" applyFill="1" applyBorder="1" applyAlignment="1">
      <alignment horizontal="center" vertical="center"/>
    </xf>
    <xf numFmtId="0" fontId="46" fillId="5" borderId="1" xfId="0" applyNumberFormat="1" applyFont="1" applyFill="1" applyBorder="1" applyAlignment="1">
      <alignment horizontal="center" vertical="center" wrapText="1"/>
    </xf>
    <xf numFmtId="176" fontId="51" fillId="0" borderId="1" xfId="0" applyFont="1" applyFill="1" applyBorder="1" applyAlignment="1">
      <alignment horizontal="center" vertical="center" wrapText="1"/>
    </xf>
    <xf numFmtId="176" fontId="52" fillId="0" borderId="1" xfId="0" applyFont="1" applyFill="1" applyBorder="1" applyAlignment="1">
      <alignment horizontal="center" vertical="center"/>
    </xf>
    <xf numFmtId="176" fontId="52" fillId="0" borderId="1" xfId="0" applyFont="1" applyFill="1" applyBorder="1" applyAlignment="1">
      <alignment horizontal="center" vertical="center" wrapText="1"/>
    </xf>
    <xf numFmtId="176" fontId="51" fillId="0" borderId="1" xfId="0" applyFont="1" applyFill="1" applyBorder="1" applyAlignment="1">
      <alignment horizontal="left" vertical="center"/>
    </xf>
    <xf numFmtId="176" fontId="5" fillId="3" borderId="10" xfId="0" applyFont="1" applyFill="1" applyBorder="1" applyAlignment="1">
      <alignment horizontal="center" vertical="center"/>
    </xf>
    <xf numFmtId="178" fontId="46" fillId="0" borderId="1" xfId="0" applyNumberFormat="1" applyFont="1" applyFill="1" applyBorder="1" applyAlignment="1">
      <alignment horizontal="center" vertical="center" wrapText="1"/>
    </xf>
    <xf numFmtId="0" fontId="46" fillId="0" borderId="1" xfId="0" applyNumberFormat="1" applyFont="1" applyFill="1" applyBorder="1" applyAlignment="1">
      <alignment horizontal="center" vertical="center"/>
    </xf>
    <xf numFmtId="49" fontId="47" fillId="5" borderId="1" xfId="0" applyNumberFormat="1" applyFont="1" applyFill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22" xfId="3"/>
    <cellStyle name="常规 3" xfId="4"/>
    <cellStyle name="常规 3 4 2" xfId="5"/>
    <cellStyle name="千位分隔" xfId="1" builtinId="3"/>
  </cellStyles>
  <dxfs count="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1586753</xdr:colOff>
          <xdr:row>58</xdr:row>
          <xdr:rowOff>41462</xdr:rowOff>
        </xdr:from>
        <xdr:to>
          <xdr:col>3</xdr:col>
          <xdr:colOff>1782347</xdr:colOff>
          <xdr:row>59</xdr:row>
          <xdr:rowOff>7844</xdr:rowOff>
        </xdr:to>
        <xdr:sp macro="" textlink="">
          <xdr:nvSpPr>
            <xdr:cNvPr id="18444" name="Control 12" hidden="1">
              <a:extLst>
                <a:ext uri="{63B3BB69-23CF-44E3-9099-C40C66FF867C}">
                  <a14:compatExt spid="_x0000_s184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mments" Target="../comments4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R28"/>
  <sheetViews>
    <sheetView topLeftCell="A13" workbookViewId="0">
      <selection activeCell="A3" sqref="A3:XFD3"/>
    </sheetView>
  </sheetViews>
  <sheetFormatPr defaultColWidth="9" defaultRowHeight="16.5"/>
  <cols>
    <col min="2" max="2" width="14" style="476" customWidth="1"/>
    <col min="3" max="3" width="12" style="476" customWidth="1"/>
    <col min="4" max="4" width="7.375" style="476" customWidth="1"/>
    <col min="5" max="5" width="8.625" style="476" customWidth="1"/>
    <col min="6" max="6" width="10.5" style="476" customWidth="1"/>
    <col min="7" max="7" width="25.25" style="506" customWidth="1"/>
    <col min="8" max="8" width="6.75" style="476" customWidth="1"/>
    <col min="9" max="9" width="9" style="507"/>
    <col min="10" max="10" width="9" style="483"/>
    <col min="11" max="11" width="12.75" customWidth="1"/>
    <col min="12" max="12" width="10.5" style="508" customWidth="1"/>
    <col min="13" max="13" width="17.625" style="508" customWidth="1"/>
    <col min="14" max="14" width="12.25" customWidth="1"/>
    <col min="15" max="15" width="16.875" customWidth="1"/>
    <col min="16" max="16" width="16.375" customWidth="1"/>
    <col min="17" max="17" width="15.875" customWidth="1"/>
    <col min="18" max="18" width="12.75" customWidth="1"/>
  </cols>
  <sheetData>
    <row r="2" spans="1:18" ht="20.25">
      <c r="A2" s="563" t="s">
        <v>0</v>
      </c>
      <c r="B2" s="563"/>
      <c r="C2" s="563"/>
      <c r="D2" s="563"/>
      <c r="E2" s="563"/>
      <c r="F2" s="563"/>
      <c r="G2" s="563"/>
      <c r="H2" s="563"/>
      <c r="I2" s="563"/>
    </row>
    <row r="3" spans="1:18" ht="36" customHeight="1">
      <c r="A3" s="478" t="s">
        <v>1</v>
      </c>
      <c r="B3" s="478" t="s">
        <v>2</v>
      </c>
      <c r="C3" s="478" t="s">
        <v>3</v>
      </c>
      <c r="D3" s="509" t="s">
        <v>4</v>
      </c>
      <c r="E3" s="478" t="s">
        <v>5</v>
      </c>
      <c r="F3" s="478" t="s">
        <v>6</v>
      </c>
      <c r="G3" s="509" t="s">
        <v>7</v>
      </c>
      <c r="H3" s="418" t="s">
        <v>8</v>
      </c>
      <c r="I3" s="524" t="s">
        <v>9</v>
      </c>
      <c r="J3" s="478" t="s">
        <v>10</v>
      </c>
      <c r="K3" s="418" t="s">
        <v>11</v>
      </c>
      <c r="L3" s="525" t="s">
        <v>10</v>
      </c>
      <c r="M3" s="526"/>
      <c r="N3" s="418" t="s">
        <v>12</v>
      </c>
      <c r="O3" s="418" t="s">
        <v>13</v>
      </c>
      <c r="P3" s="418" t="s">
        <v>14</v>
      </c>
      <c r="Q3" s="418" t="s">
        <v>15</v>
      </c>
      <c r="R3" s="418"/>
    </row>
    <row r="4" spans="1:18" ht="36" customHeight="1">
      <c r="A4" s="199" t="s">
        <v>16</v>
      </c>
      <c r="B4" s="199" t="s">
        <v>17</v>
      </c>
      <c r="C4" s="199" t="s">
        <v>18</v>
      </c>
      <c r="D4" s="199"/>
      <c r="E4" s="199"/>
      <c r="F4" s="199">
        <v>31670</v>
      </c>
      <c r="G4" s="199" t="s">
        <v>19</v>
      </c>
      <c r="H4" s="199"/>
      <c r="I4" s="527">
        <v>2022.01</v>
      </c>
      <c r="J4" s="199" t="s">
        <v>20</v>
      </c>
      <c r="K4" s="418" t="s">
        <v>12</v>
      </c>
      <c r="L4" s="200" t="s">
        <v>21</v>
      </c>
      <c r="M4" s="528"/>
      <c r="N4" s="199">
        <v>31670</v>
      </c>
      <c r="O4" s="199">
        <v>14260</v>
      </c>
      <c r="P4" s="199">
        <v>56000</v>
      </c>
      <c r="Q4" s="199"/>
      <c r="R4" s="199"/>
    </row>
    <row r="5" spans="1:18" ht="36" customHeight="1">
      <c r="A5" s="199" t="s">
        <v>22</v>
      </c>
      <c r="B5" s="199" t="s">
        <v>23</v>
      </c>
      <c r="C5" s="200" t="s">
        <v>24</v>
      </c>
      <c r="D5" s="199"/>
      <c r="E5" s="199"/>
      <c r="F5" s="199">
        <v>58966</v>
      </c>
      <c r="G5" s="199" t="s">
        <v>19</v>
      </c>
      <c r="H5" s="199"/>
      <c r="I5" s="527">
        <v>2022.01</v>
      </c>
      <c r="J5" s="199" t="s">
        <v>25</v>
      </c>
      <c r="K5" s="418" t="s">
        <v>12</v>
      </c>
      <c r="L5" s="200" t="s">
        <v>21</v>
      </c>
      <c r="M5" s="528"/>
      <c r="N5" s="199">
        <v>58966</v>
      </c>
      <c r="O5" s="199">
        <v>13500</v>
      </c>
      <c r="P5" s="199">
        <v>132000</v>
      </c>
      <c r="Q5" s="199"/>
      <c r="R5" s="199"/>
    </row>
    <row r="6" spans="1:18" ht="36" customHeight="1">
      <c r="A6" s="199" t="s">
        <v>26</v>
      </c>
      <c r="B6" s="510" t="s">
        <v>27</v>
      </c>
      <c r="C6" s="510" t="s">
        <v>28</v>
      </c>
      <c r="D6" s="510"/>
      <c r="E6" s="510"/>
      <c r="F6" s="199">
        <v>14260</v>
      </c>
      <c r="G6" s="511" t="s">
        <v>29</v>
      </c>
      <c r="H6" s="199"/>
      <c r="I6" s="527">
        <v>2022.01</v>
      </c>
      <c r="J6" s="199" t="s">
        <v>20</v>
      </c>
      <c r="K6" s="418" t="s">
        <v>13</v>
      </c>
      <c r="L6" s="200" t="s">
        <v>30</v>
      </c>
      <c r="M6" s="529"/>
      <c r="N6" s="418"/>
      <c r="O6" s="1">
        <v>29775</v>
      </c>
      <c r="P6" s="199">
        <v>10075</v>
      </c>
      <c r="Q6" s="510"/>
      <c r="R6" s="199"/>
    </row>
    <row r="7" spans="1:18" ht="36" customHeight="1">
      <c r="A7" s="199" t="s">
        <v>31</v>
      </c>
      <c r="B7" s="199" t="s">
        <v>32</v>
      </c>
      <c r="C7" s="199" t="s">
        <v>33</v>
      </c>
      <c r="D7" s="199"/>
      <c r="E7" s="199"/>
      <c r="F7" s="199">
        <v>13500</v>
      </c>
      <c r="G7" s="200" t="s">
        <v>34</v>
      </c>
      <c r="H7" s="199"/>
      <c r="I7" s="527">
        <v>2022.01</v>
      </c>
      <c r="J7" s="199" t="s">
        <v>20</v>
      </c>
      <c r="K7" s="418" t="s">
        <v>13</v>
      </c>
      <c r="L7" s="200" t="s">
        <v>30</v>
      </c>
      <c r="M7" s="530"/>
      <c r="N7" s="418"/>
      <c r="O7" s="199">
        <v>1100</v>
      </c>
      <c r="P7" s="199">
        <v>252720</v>
      </c>
      <c r="Q7" s="199"/>
      <c r="R7" s="199"/>
    </row>
    <row r="8" spans="1:18" ht="36" customHeight="1">
      <c r="A8" s="199" t="s">
        <v>35</v>
      </c>
      <c r="B8" s="199" t="s">
        <v>32</v>
      </c>
      <c r="C8" s="199" t="s">
        <v>33</v>
      </c>
      <c r="D8" s="1"/>
      <c r="E8" s="1"/>
      <c r="F8" s="512">
        <v>29775</v>
      </c>
      <c r="G8" s="511" t="s">
        <v>36</v>
      </c>
      <c r="H8" s="1"/>
      <c r="I8" s="527">
        <v>2022.01</v>
      </c>
      <c r="J8" s="478" t="s">
        <v>20</v>
      </c>
      <c r="K8" s="418" t="s">
        <v>13</v>
      </c>
      <c r="L8" s="200" t="s">
        <v>30</v>
      </c>
      <c r="M8" s="531"/>
      <c r="N8" s="478"/>
      <c r="O8" s="199">
        <v>2200</v>
      </c>
      <c r="P8" s="199"/>
      <c r="Q8" s="199"/>
      <c r="R8" s="199"/>
    </row>
    <row r="9" spans="1:18" ht="36" customHeight="1">
      <c r="A9" s="199" t="s">
        <v>37</v>
      </c>
      <c r="B9" s="199" t="s">
        <v>32</v>
      </c>
      <c r="C9" s="199" t="s">
        <v>33</v>
      </c>
      <c r="D9" s="199"/>
      <c r="E9" s="199"/>
      <c r="F9" s="199">
        <v>1100</v>
      </c>
      <c r="G9" s="513" t="s">
        <v>38</v>
      </c>
      <c r="H9" s="199"/>
      <c r="I9" s="527">
        <v>2022.01</v>
      </c>
      <c r="J9" s="199" t="s">
        <v>20</v>
      </c>
      <c r="K9" s="418" t="s">
        <v>13</v>
      </c>
      <c r="L9" s="200" t="s">
        <v>21</v>
      </c>
      <c r="M9" s="531"/>
      <c r="N9" s="478"/>
      <c r="O9" s="199">
        <v>530</v>
      </c>
      <c r="P9" s="199"/>
      <c r="Q9" s="510"/>
      <c r="R9" s="535"/>
    </row>
    <row r="10" spans="1:18" ht="36" customHeight="1">
      <c r="A10" s="199" t="s">
        <v>39</v>
      </c>
      <c r="B10" s="510" t="s">
        <v>40</v>
      </c>
      <c r="C10" s="199" t="s">
        <v>41</v>
      </c>
      <c r="D10" s="199"/>
      <c r="E10" s="199"/>
      <c r="F10" s="199">
        <v>2200</v>
      </c>
      <c r="G10" s="514" t="s">
        <v>42</v>
      </c>
      <c r="H10" s="199"/>
      <c r="I10" s="527">
        <v>2022.01</v>
      </c>
      <c r="J10" s="199" t="s">
        <v>20</v>
      </c>
      <c r="K10" s="418" t="s">
        <v>13</v>
      </c>
      <c r="L10" s="200" t="s">
        <v>21</v>
      </c>
      <c r="M10" s="531"/>
      <c r="N10" s="478"/>
      <c r="O10" s="199">
        <v>800</v>
      </c>
      <c r="P10" s="199"/>
      <c r="Q10" s="199"/>
      <c r="R10" s="535"/>
    </row>
    <row r="11" spans="1:18" s="21" customFormat="1" ht="36" customHeight="1">
      <c r="A11" s="199" t="s">
        <v>43</v>
      </c>
      <c r="B11" s="199" t="s">
        <v>40</v>
      </c>
      <c r="C11" s="199" t="s">
        <v>41</v>
      </c>
      <c r="D11" s="199"/>
      <c r="E11" s="199"/>
      <c r="F11" s="199">
        <v>530</v>
      </c>
      <c r="G11" s="514" t="s">
        <v>42</v>
      </c>
      <c r="H11" s="199"/>
      <c r="I11" s="527">
        <v>2022.01</v>
      </c>
      <c r="J11" s="199" t="s">
        <v>20</v>
      </c>
      <c r="K11" s="418" t="s">
        <v>13</v>
      </c>
      <c r="L11" s="200" t="s">
        <v>21</v>
      </c>
      <c r="M11" s="532"/>
      <c r="N11" s="11"/>
      <c r="O11" s="199">
        <v>7000</v>
      </c>
      <c r="P11" s="11"/>
      <c r="Q11" s="11"/>
      <c r="R11" s="542"/>
    </row>
    <row r="12" spans="1:18" s="21" customFormat="1" ht="25.5" customHeight="1">
      <c r="A12" s="199" t="s">
        <v>44</v>
      </c>
      <c r="B12" s="199" t="s">
        <v>40</v>
      </c>
      <c r="C12" s="199" t="s">
        <v>41</v>
      </c>
      <c r="D12" s="199"/>
      <c r="E12" s="199"/>
      <c r="F12" s="199">
        <v>800</v>
      </c>
      <c r="G12" s="200" t="s">
        <v>45</v>
      </c>
      <c r="H12" s="199"/>
      <c r="I12" s="527">
        <v>2022.01</v>
      </c>
      <c r="J12" s="199" t="s">
        <v>20</v>
      </c>
      <c r="K12" s="418" t="s">
        <v>13</v>
      </c>
      <c r="L12" s="200" t="s">
        <v>21</v>
      </c>
      <c r="M12" s="530"/>
      <c r="N12" s="11"/>
      <c r="O12" s="199">
        <v>87920</v>
      </c>
      <c r="P12" s="11"/>
      <c r="Q12" s="11"/>
      <c r="R12" s="542"/>
    </row>
    <row r="13" spans="1:18" s="21" customFormat="1" ht="29.25" customHeight="1">
      <c r="A13" s="199" t="s">
        <v>46</v>
      </c>
      <c r="B13" s="199" t="s">
        <v>47</v>
      </c>
      <c r="C13" s="199" t="s">
        <v>48</v>
      </c>
      <c r="D13" s="199"/>
      <c r="E13" s="199"/>
      <c r="F13" s="199">
        <v>7000</v>
      </c>
      <c r="G13" s="513" t="s">
        <v>49</v>
      </c>
      <c r="H13" s="199"/>
      <c r="I13" s="527">
        <v>2022.01</v>
      </c>
      <c r="J13" s="199" t="s">
        <v>20</v>
      </c>
      <c r="K13" s="418" t="s">
        <v>13</v>
      </c>
      <c r="L13" s="200" t="s">
        <v>21</v>
      </c>
      <c r="M13" s="532"/>
      <c r="N13" s="11"/>
      <c r="O13" s="418"/>
      <c r="P13" s="11"/>
      <c r="Q13" s="11"/>
      <c r="R13" s="542"/>
    </row>
    <row r="14" spans="1:18" s="21" customFormat="1" ht="29.25" customHeight="1">
      <c r="A14" s="199" t="s">
        <v>50</v>
      </c>
      <c r="B14" s="199" t="s">
        <v>40</v>
      </c>
      <c r="C14" s="199" t="s">
        <v>51</v>
      </c>
      <c r="D14" s="199"/>
      <c r="E14" s="200" t="s">
        <v>52</v>
      </c>
      <c r="F14" s="199">
        <v>87920</v>
      </c>
      <c r="G14" s="200" t="s">
        <v>53</v>
      </c>
      <c r="H14" s="199"/>
      <c r="I14" s="527">
        <v>2022.01</v>
      </c>
      <c r="J14" s="199" t="s">
        <v>20</v>
      </c>
      <c r="K14" s="418" t="s">
        <v>13</v>
      </c>
      <c r="L14" s="200" t="s">
        <v>21</v>
      </c>
      <c r="M14" s="79"/>
      <c r="N14" s="533">
        <f>SUM(N4:N13)</f>
        <v>90636</v>
      </c>
      <c r="O14" s="533">
        <f>SUM(O4:O13)</f>
        <v>157085</v>
      </c>
      <c r="P14" s="533">
        <f>SUM(P4:P13)</f>
        <v>450795</v>
      </c>
      <c r="Q14" s="533">
        <f>SUM(Q4:Q13)</f>
        <v>0</v>
      </c>
      <c r="R14" s="543">
        <f>SUM(R4:R13)</f>
        <v>0</v>
      </c>
    </row>
    <row r="15" spans="1:18" s="21" customFormat="1" ht="52.5" customHeight="1">
      <c r="A15" s="199" t="s">
        <v>54</v>
      </c>
      <c r="B15" s="199" t="s">
        <v>40</v>
      </c>
      <c r="C15" s="200" t="s">
        <v>55</v>
      </c>
      <c r="D15" s="199"/>
      <c r="E15" s="199"/>
      <c r="F15" s="199">
        <v>56000</v>
      </c>
      <c r="G15" s="513" t="s">
        <v>56</v>
      </c>
      <c r="H15" s="199"/>
      <c r="I15" s="527">
        <v>2022.01</v>
      </c>
      <c r="J15" s="199" t="s">
        <v>20</v>
      </c>
      <c r="K15" s="418" t="s">
        <v>14</v>
      </c>
      <c r="L15" s="200" t="s">
        <v>30</v>
      </c>
      <c r="M15" s="79"/>
      <c r="N15" s="533"/>
      <c r="O15" s="533"/>
      <c r="P15" s="533"/>
      <c r="Q15" s="533"/>
      <c r="R15" s="544"/>
    </row>
    <row r="16" spans="1:18" s="21" customFormat="1" ht="29.25" customHeight="1">
      <c r="A16" s="199" t="s">
        <v>57</v>
      </c>
      <c r="B16" s="199" t="s">
        <v>58</v>
      </c>
      <c r="C16" s="200" t="s">
        <v>59</v>
      </c>
      <c r="D16" s="199"/>
      <c r="E16" s="199"/>
      <c r="F16" s="199">
        <v>132000</v>
      </c>
      <c r="G16" s="199" t="s">
        <v>60</v>
      </c>
      <c r="H16" s="199"/>
      <c r="I16" s="527">
        <v>2022.01</v>
      </c>
      <c r="J16" s="199" t="s">
        <v>20</v>
      </c>
      <c r="K16" s="418" t="s">
        <v>14</v>
      </c>
      <c r="L16" s="200" t="s">
        <v>21</v>
      </c>
      <c r="M16" s="534" t="s">
        <v>61</v>
      </c>
      <c r="N16" s="533"/>
      <c r="O16" s="533"/>
      <c r="P16" s="533"/>
      <c r="Q16" s="533"/>
      <c r="R16" s="544"/>
    </row>
    <row r="17" spans="1:18" s="21" customFormat="1" ht="29.25" customHeight="1">
      <c r="A17" s="199" t="s">
        <v>62</v>
      </c>
      <c r="B17" s="199" t="s">
        <v>63</v>
      </c>
      <c r="C17" s="199" t="s">
        <v>64</v>
      </c>
      <c r="D17" s="199"/>
      <c r="E17" s="199"/>
      <c r="F17" s="199">
        <v>10075</v>
      </c>
      <c r="G17" s="199" t="s">
        <v>60</v>
      </c>
      <c r="H17" s="199"/>
      <c r="I17" s="527">
        <v>2022.01</v>
      </c>
      <c r="J17" s="199" t="s">
        <v>20</v>
      </c>
      <c r="K17" s="418" t="s">
        <v>14</v>
      </c>
      <c r="L17" s="200" t="s">
        <v>21</v>
      </c>
      <c r="M17" s="534" t="s">
        <v>61</v>
      </c>
      <c r="N17" s="533"/>
      <c r="O17" s="533"/>
      <c r="P17" s="533"/>
      <c r="Q17" s="533"/>
      <c r="R17" s="544"/>
    </row>
    <row r="18" spans="1:18" s="21" customFormat="1" ht="29.25" customHeight="1">
      <c r="A18" s="199" t="s">
        <v>65</v>
      </c>
      <c r="B18" s="199" t="s">
        <v>58</v>
      </c>
      <c r="C18" s="199" t="s">
        <v>59</v>
      </c>
      <c r="D18" s="199"/>
      <c r="E18" s="199"/>
      <c r="F18" s="199">
        <v>252720</v>
      </c>
      <c r="G18" s="514" t="s">
        <v>42</v>
      </c>
      <c r="H18" s="199"/>
      <c r="I18" s="527">
        <v>2022.01</v>
      </c>
      <c r="J18" s="199" t="s">
        <v>20</v>
      </c>
      <c r="K18" s="418" t="s">
        <v>14</v>
      </c>
      <c r="L18" s="200" t="s">
        <v>30</v>
      </c>
      <c r="M18" s="534"/>
      <c r="N18" s="533"/>
      <c r="O18" s="533"/>
      <c r="P18" s="533"/>
      <c r="Q18" s="533"/>
      <c r="R18" s="544"/>
    </row>
    <row r="19" spans="1:18" s="21" customFormat="1" ht="29.25" customHeight="1">
      <c r="A19" s="199"/>
      <c r="B19" s="199"/>
      <c r="C19" s="511"/>
      <c r="D19" s="199"/>
      <c r="E19" s="23"/>
      <c r="F19" s="199"/>
      <c r="G19" s="515"/>
      <c r="H19" s="516"/>
      <c r="I19" s="527"/>
      <c r="J19" s="199"/>
      <c r="K19" s="418"/>
      <c r="L19" s="200"/>
      <c r="M19" s="534"/>
      <c r="N19" s="533"/>
      <c r="O19" s="533"/>
      <c r="P19" s="533"/>
      <c r="Q19" s="533"/>
      <c r="R19" s="544"/>
    </row>
    <row r="20" spans="1:18" s="21" customFormat="1" ht="29.25" customHeight="1">
      <c r="A20" s="199"/>
      <c r="B20" s="199"/>
      <c r="C20" s="510"/>
      <c r="D20" s="199"/>
      <c r="E20" s="3"/>
      <c r="F20" s="199"/>
      <c r="G20" s="515"/>
      <c r="H20" s="516"/>
      <c r="I20" s="527"/>
      <c r="J20" s="199"/>
      <c r="K20" s="418"/>
      <c r="L20" s="200"/>
      <c r="M20" s="534"/>
      <c r="N20" s="533"/>
      <c r="O20" s="533"/>
      <c r="P20" s="533"/>
      <c r="Q20" s="533"/>
      <c r="R20" s="544"/>
    </row>
    <row r="21" spans="1:18" ht="29.25" hidden="1" customHeight="1">
      <c r="A21" s="199"/>
      <c r="B21" s="1"/>
      <c r="C21" s="1"/>
      <c r="D21" s="1"/>
      <c r="E21" s="1"/>
      <c r="F21" s="1"/>
      <c r="G21" s="517"/>
      <c r="H21" s="1"/>
      <c r="I21" s="535"/>
      <c r="J21" s="479"/>
      <c r="K21" s="15"/>
      <c r="L21" s="536"/>
      <c r="M21" s="537"/>
      <c r="N21" s="538"/>
      <c r="O21" s="538"/>
      <c r="P21" s="538"/>
      <c r="Q21" s="538"/>
      <c r="R21" s="507"/>
    </row>
    <row r="22" spans="1:18" ht="29.25" hidden="1" customHeight="1">
      <c r="A22" s="199"/>
      <c r="B22" s="199"/>
      <c r="C22" s="199"/>
      <c r="D22" s="199"/>
      <c r="E22" s="23"/>
      <c r="F22" s="199"/>
      <c r="G22" s="515"/>
      <c r="H22" s="516"/>
      <c r="I22" s="527"/>
      <c r="J22" s="199"/>
      <c r="K22" s="418"/>
      <c r="L22" s="200"/>
      <c r="M22" s="537"/>
      <c r="N22" s="538"/>
      <c r="O22" s="538"/>
      <c r="P22" s="538"/>
      <c r="Q22" s="538"/>
      <c r="R22" s="507"/>
    </row>
    <row r="23" spans="1:18" ht="29.25" hidden="1" customHeight="1">
      <c r="A23" s="199"/>
      <c r="B23" s="199"/>
      <c r="C23" s="511"/>
      <c r="D23" s="199"/>
      <c r="E23" s="23"/>
      <c r="F23" s="199"/>
      <c r="G23" s="515"/>
      <c r="H23" s="516"/>
      <c r="I23" s="527"/>
      <c r="J23" s="199"/>
      <c r="K23" s="418"/>
      <c r="L23" s="200"/>
      <c r="M23" s="537"/>
      <c r="N23" s="538"/>
      <c r="O23" s="538"/>
      <c r="P23" s="538"/>
      <c r="Q23" s="538"/>
      <c r="R23" s="507"/>
    </row>
    <row r="24" spans="1:18" ht="29.25" customHeight="1">
      <c r="A24" s="199"/>
      <c r="B24" s="199"/>
      <c r="C24" s="511"/>
      <c r="D24" s="199"/>
      <c r="E24" s="23"/>
      <c r="F24" s="199"/>
      <c r="G24" s="515"/>
      <c r="H24" s="516"/>
      <c r="I24" s="527"/>
      <c r="J24" s="199"/>
      <c r="K24" s="418"/>
      <c r="L24" s="200"/>
      <c r="M24" s="537"/>
      <c r="N24" s="538"/>
      <c r="O24" s="538"/>
      <c r="P24" s="538"/>
      <c r="Q24" s="538"/>
      <c r="R24" s="507"/>
    </row>
    <row r="25" spans="1:18">
      <c r="A25" s="478"/>
      <c r="B25" s="564" t="s">
        <v>66</v>
      </c>
      <c r="C25" s="565"/>
      <c r="D25" s="565"/>
      <c r="E25" s="566"/>
      <c r="F25" s="518">
        <f>SUBTOTAL(9,F4:F18)</f>
        <v>698516</v>
      </c>
      <c r="G25" s="517"/>
      <c r="H25" s="1"/>
      <c r="I25" s="484"/>
      <c r="J25" s="199"/>
      <c r="K25" s="15"/>
      <c r="L25" s="536"/>
      <c r="M25" s="539"/>
      <c r="N25" s="538"/>
      <c r="O25" s="538"/>
      <c r="P25" s="538"/>
    </row>
    <row r="26" spans="1:18">
      <c r="A26" s="519"/>
      <c r="B26" s="519"/>
      <c r="C26" s="519"/>
      <c r="D26" s="519"/>
      <c r="E26" s="519"/>
      <c r="F26" s="519"/>
      <c r="G26" s="520"/>
      <c r="H26" s="519"/>
      <c r="I26" s="540"/>
      <c r="J26"/>
      <c r="L26"/>
      <c r="M26"/>
    </row>
    <row r="27" spans="1:18">
      <c r="A27" s="519"/>
      <c r="B27" s="519"/>
      <c r="C27" s="519"/>
      <c r="D27" s="519"/>
      <c r="E27" s="519"/>
      <c r="F27" s="519"/>
      <c r="G27" s="520"/>
      <c r="H27" s="519"/>
      <c r="I27" s="540"/>
      <c r="J27"/>
      <c r="L27"/>
      <c r="M27"/>
    </row>
    <row r="28" spans="1:18">
      <c r="A28" s="483"/>
      <c r="B28" s="521"/>
      <c r="C28" s="521"/>
      <c r="D28" s="521"/>
      <c r="E28" s="521"/>
      <c r="F28" s="522"/>
      <c r="G28" s="523"/>
      <c r="H28" s="521"/>
      <c r="I28" s="541"/>
      <c r="J28"/>
      <c r="L28"/>
      <c r="M28"/>
    </row>
  </sheetData>
  <autoFilter ref="A3:R18"/>
  <mergeCells count="2">
    <mergeCell ref="A2:I2"/>
    <mergeCell ref="B25:E25"/>
  </mergeCells>
  <phoneticPr fontId="45" type="noConversion"/>
  <dataValidations count="1">
    <dataValidation type="list" allowBlank="1" showInputMessage="1" showErrorMessage="1" sqref="D3">
      <formula1>$J$35:$J$38</formula1>
    </dataValidation>
  </dataValidations>
  <pageMargins left="0" right="0" top="0" bottom="0" header="0.31496062992126" footer="0.31496062992126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04"/>
  <sheetViews>
    <sheetView topLeftCell="A73" zoomScale="85" zoomScaleNormal="85" workbookViewId="0">
      <selection activeCell="A48" sqref="A48:XFD49"/>
    </sheetView>
  </sheetViews>
  <sheetFormatPr defaultColWidth="9" defaultRowHeight="14.25"/>
  <cols>
    <col min="1" max="1" width="5.875" style="22" customWidth="1"/>
    <col min="2" max="2" width="8.25" style="22" customWidth="1"/>
    <col min="3" max="3" width="17.625" style="22" customWidth="1"/>
    <col min="4" max="4" width="20.375" style="79" customWidth="1"/>
    <col min="5" max="5" width="33.5" style="38" customWidth="1"/>
    <col min="6" max="6" width="15.875" style="22" customWidth="1"/>
    <col min="7" max="7" width="28" style="80" customWidth="1"/>
    <col min="8" max="8" width="11.375" style="81" customWidth="1"/>
    <col min="9" max="9" width="14" style="82" customWidth="1"/>
    <col min="10" max="10" width="18.75" style="82" customWidth="1"/>
    <col min="11" max="11" width="15.5" style="82" customWidth="1"/>
    <col min="12" max="12" width="13.375" style="83" customWidth="1"/>
    <col min="13" max="13" width="17.75" style="83" customWidth="1"/>
    <col min="14" max="14" width="11.5" style="38" customWidth="1"/>
    <col min="15" max="15" width="15" style="21" customWidth="1"/>
    <col min="16" max="16" width="12.75" style="38" customWidth="1"/>
    <col min="17" max="17" width="15.375" style="21" customWidth="1"/>
    <col min="18" max="16384" width="9" style="21"/>
  </cols>
  <sheetData>
    <row r="1" spans="1:17">
      <c r="A1" s="605" t="s">
        <v>792</v>
      </c>
      <c r="B1" s="605"/>
      <c r="C1" s="605"/>
      <c r="D1" s="605"/>
      <c r="E1" s="605"/>
      <c r="F1" s="605"/>
      <c r="G1" s="606"/>
      <c r="H1" s="605"/>
      <c r="I1" s="605"/>
      <c r="J1" s="605"/>
      <c r="K1" s="605"/>
      <c r="L1" s="605"/>
      <c r="M1" s="605"/>
      <c r="N1" s="605"/>
      <c r="O1" s="607"/>
      <c r="P1" s="605"/>
      <c r="Q1" s="607"/>
    </row>
    <row r="2" spans="1:17" ht="18.75" customHeight="1">
      <c r="A2" s="605"/>
      <c r="B2" s="605"/>
      <c r="C2" s="605"/>
      <c r="D2" s="605"/>
      <c r="E2" s="605"/>
      <c r="F2" s="605"/>
      <c r="G2" s="606"/>
      <c r="H2" s="605"/>
      <c r="I2" s="605"/>
      <c r="J2" s="605"/>
      <c r="K2" s="605"/>
      <c r="L2" s="605"/>
      <c r="M2" s="605"/>
      <c r="N2" s="605"/>
      <c r="O2" s="607"/>
      <c r="P2" s="605"/>
      <c r="Q2" s="607"/>
    </row>
    <row r="3" spans="1:17" ht="22.15" customHeight="1">
      <c r="A3" s="605"/>
      <c r="B3" s="605"/>
      <c r="C3" s="605"/>
      <c r="D3" s="605"/>
      <c r="E3" s="605"/>
      <c r="F3" s="605"/>
      <c r="G3" s="606"/>
      <c r="H3" s="605"/>
      <c r="I3" s="605"/>
      <c r="J3" s="605"/>
      <c r="K3" s="605"/>
      <c r="L3" s="605"/>
      <c r="M3" s="605"/>
      <c r="N3" s="605"/>
      <c r="O3" s="607"/>
      <c r="P3" s="605"/>
      <c r="Q3" s="607"/>
    </row>
    <row r="4" spans="1:17" ht="44.25" customHeight="1">
      <c r="A4" s="608" t="s">
        <v>616</v>
      </c>
      <c r="B4" s="608"/>
      <c r="C4" s="608"/>
      <c r="D4" s="608"/>
      <c r="E4" s="608"/>
      <c r="F4" s="608"/>
      <c r="G4" s="609"/>
      <c r="H4" s="608"/>
      <c r="I4" s="608"/>
      <c r="J4" s="608"/>
      <c r="K4" s="608"/>
      <c r="L4" s="608"/>
      <c r="M4" s="608"/>
      <c r="N4" s="608"/>
      <c r="O4" s="608"/>
      <c r="P4" s="608"/>
      <c r="Q4" s="608"/>
    </row>
    <row r="5" spans="1:17" s="22" customFormat="1" ht="53.25" customHeight="1">
      <c r="A5" s="86" t="s">
        <v>1</v>
      </c>
      <c r="B5" s="86" t="s">
        <v>528</v>
      </c>
      <c r="C5" s="86" t="s">
        <v>3</v>
      </c>
      <c r="D5" s="85" t="s">
        <v>385</v>
      </c>
      <c r="E5" s="84" t="s">
        <v>70</v>
      </c>
      <c r="F5" s="87" t="s">
        <v>617</v>
      </c>
      <c r="G5" s="85" t="s">
        <v>386</v>
      </c>
      <c r="H5" s="86" t="s">
        <v>356</v>
      </c>
      <c r="I5" s="111" t="s">
        <v>529</v>
      </c>
      <c r="J5" s="112" t="s">
        <v>72</v>
      </c>
      <c r="K5" s="113" t="s">
        <v>530</v>
      </c>
      <c r="L5" s="114" t="s">
        <v>531</v>
      </c>
      <c r="M5" s="114" t="s">
        <v>532</v>
      </c>
      <c r="N5" s="85" t="s">
        <v>391</v>
      </c>
      <c r="O5" s="86" t="s">
        <v>533</v>
      </c>
      <c r="P5" s="86" t="s">
        <v>534</v>
      </c>
      <c r="Q5" s="87" t="s">
        <v>10</v>
      </c>
    </row>
    <row r="6" spans="1:17" s="190" customFormat="1" ht="12">
      <c r="A6" s="198">
        <v>1</v>
      </c>
      <c r="B6" s="199" t="s">
        <v>535</v>
      </c>
      <c r="C6" s="199" t="s">
        <v>23</v>
      </c>
      <c r="D6" s="200" t="s">
        <v>618</v>
      </c>
      <c r="E6" s="201" t="s">
        <v>397</v>
      </c>
      <c r="F6" s="202">
        <v>44902</v>
      </c>
      <c r="G6" s="200" t="s">
        <v>536</v>
      </c>
      <c r="H6" s="199" t="s">
        <v>83</v>
      </c>
      <c r="I6" s="228">
        <v>61945.59</v>
      </c>
      <c r="J6" s="229"/>
      <c r="K6" s="228">
        <v>61945.59</v>
      </c>
      <c r="L6" s="198" t="s">
        <v>537</v>
      </c>
      <c r="M6" s="198"/>
      <c r="N6" s="199"/>
      <c r="O6" s="199" t="s">
        <v>25</v>
      </c>
      <c r="P6" s="199" t="s">
        <v>398</v>
      </c>
      <c r="Q6" s="199" t="s">
        <v>793</v>
      </c>
    </row>
    <row r="7" spans="1:17" s="190" customFormat="1" ht="12">
      <c r="A7" s="198">
        <v>2</v>
      </c>
      <c r="B7" s="199" t="s">
        <v>535</v>
      </c>
      <c r="C7" s="199" t="s">
        <v>23</v>
      </c>
      <c r="D7" s="200" t="s">
        <v>435</v>
      </c>
      <c r="E7" s="201" t="s">
        <v>436</v>
      </c>
      <c r="F7" s="202">
        <v>44970</v>
      </c>
      <c r="G7" s="200" t="s">
        <v>536</v>
      </c>
      <c r="H7" s="199" t="s">
        <v>83</v>
      </c>
      <c r="I7" s="228">
        <v>3651.58</v>
      </c>
      <c r="J7" s="229"/>
      <c r="K7" s="228">
        <v>3651.58</v>
      </c>
      <c r="L7" s="198" t="s">
        <v>537</v>
      </c>
      <c r="M7" s="198"/>
      <c r="N7" s="199" t="s">
        <v>538</v>
      </c>
      <c r="O7" s="199" t="s">
        <v>25</v>
      </c>
      <c r="P7" s="199" t="s">
        <v>398</v>
      </c>
      <c r="Q7" s="199" t="s">
        <v>793</v>
      </c>
    </row>
    <row r="8" spans="1:17" s="190" customFormat="1" ht="12">
      <c r="A8" s="198">
        <v>3</v>
      </c>
      <c r="B8" s="199" t="s">
        <v>535</v>
      </c>
      <c r="C8" s="199" t="s">
        <v>23</v>
      </c>
      <c r="D8" s="200" t="s">
        <v>619</v>
      </c>
      <c r="E8" s="201" t="s">
        <v>620</v>
      </c>
      <c r="F8" s="202">
        <v>44977</v>
      </c>
      <c r="G8" s="200" t="s">
        <v>536</v>
      </c>
      <c r="H8" s="199" t="s">
        <v>83</v>
      </c>
      <c r="I8" s="228">
        <v>1884.94</v>
      </c>
      <c r="J8" s="229"/>
      <c r="K8" s="228">
        <v>1884.94</v>
      </c>
      <c r="L8" s="198" t="s">
        <v>537</v>
      </c>
      <c r="M8" s="198"/>
      <c r="N8" s="199"/>
      <c r="O8" s="199" t="s">
        <v>25</v>
      </c>
      <c r="P8" s="199" t="s">
        <v>398</v>
      </c>
      <c r="Q8" s="199" t="s">
        <v>793</v>
      </c>
    </row>
    <row r="9" spans="1:17" s="190" customFormat="1" ht="12">
      <c r="A9" s="198">
        <v>4</v>
      </c>
      <c r="B9" s="199" t="s">
        <v>535</v>
      </c>
      <c r="C9" s="199" t="s">
        <v>395</v>
      </c>
      <c r="D9" s="200" t="s">
        <v>396</v>
      </c>
      <c r="E9" s="201" t="s">
        <v>397</v>
      </c>
      <c r="F9" s="202">
        <v>44956</v>
      </c>
      <c r="G9" s="200" t="s">
        <v>536</v>
      </c>
      <c r="H9" s="199" t="s">
        <v>83</v>
      </c>
      <c r="I9" s="228">
        <v>4979.91</v>
      </c>
      <c r="J9" s="229"/>
      <c r="K9" s="228">
        <v>4979.91</v>
      </c>
      <c r="L9" s="198" t="s">
        <v>537</v>
      </c>
      <c r="M9" s="198"/>
      <c r="N9" s="199"/>
      <c r="O9" s="199" t="s">
        <v>295</v>
      </c>
      <c r="P9" s="199" t="s">
        <v>398</v>
      </c>
      <c r="Q9" s="199" t="s">
        <v>794</v>
      </c>
    </row>
    <row r="10" spans="1:17" s="190" customFormat="1" ht="12">
      <c r="A10" s="198">
        <v>5</v>
      </c>
      <c r="B10" s="199" t="s">
        <v>535</v>
      </c>
      <c r="C10" s="199" t="s">
        <v>395</v>
      </c>
      <c r="D10" s="200" t="s">
        <v>621</v>
      </c>
      <c r="E10" s="201" t="s">
        <v>622</v>
      </c>
      <c r="F10" s="202">
        <v>44960</v>
      </c>
      <c r="G10" s="200" t="s">
        <v>536</v>
      </c>
      <c r="H10" s="199" t="s">
        <v>83</v>
      </c>
      <c r="I10" s="228">
        <v>1082.3900000000001</v>
      </c>
      <c r="J10" s="229"/>
      <c r="K10" s="228">
        <v>1082.3900000000001</v>
      </c>
      <c r="L10" s="198" t="s">
        <v>537</v>
      </c>
      <c r="M10" s="198"/>
      <c r="N10" s="199" t="s">
        <v>623</v>
      </c>
      <c r="O10" s="199" t="s">
        <v>295</v>
      </c>
      <c r="P10" s="199" t="s">
        <v>398</v>
      </c>
      <c r="Q10" s="199" t="s">
        <v>793</v>
      </c>
    </row>
    <row r="11" spans="1:17" s="190" customFormat="1" ht="12">
      <c r="A11" s="198">
        <v>6</v>
      </c>
      <c r="B11" s="199" t="s">
        <v>535</v>
      </c>
      <c r="C11" s="199" t="s">
        <v>395</v>
      </c>
      <c r="D11" s="200" t="s">
        <v>401</v>
      </c>
      <c r="E11" s="201" t="s">
        <v>402</v>
      </c>
      <c r="F11" s="202">
        <v>44972</v>
      </c>
      <c r="G11" s="200" t="s">
        <v>536</v>
      </c>
      <c r="H11" s="199" t="s">
        <v>83</v>
      </c>
      <c r="I11" s="228">
        <v>18456.88</v>
      </c>
      <c r="J11" s="229"/>
      <c r="K11" s="228">
        <v>18456.88</v>
      </c>
      <c r="L11" s="198" t="s">
        <v>537</v>
      </c>
      <c r="M11" s="198"/>
      <c r="N11" s="199" t="s">
        <v>624</v>
      </c>
      <c r="O11" s="199" t="s">
        <v>295</v>
      </c>
      <c r="P11" s="199" t="s">
        <v>398</v>
      </c>
      <c r="Q11" s="199" t="s">
        <v>794</v>
      </c>
    </row>
    <row r="12" spans="1:17" s="190" customFormat="1" ht="12">
      <c r="A12" s="198">
        <v>7</v>
      </c>
      <c r="B12" s="199" t="s">
        <v>535</v>
      </c>
      <c r="C12" s="199" t="s">
        <v>395</v>
      </c>
      <c r="D12" s="200" t="s">
        <v>403</v>
      </c>
      <c r="E12" s="201" t="s">
        <v>404</v>
      </c>
      <c r="F12" s="202">
        <v>44980</v>
      </c>
      <c r="G12" s="200" t="s">
        <v>536</v>
      </c>
      <c r="H12" s="199" t="s">
        <v>83</v>
      </c>
      <c r="I12" s="228">
        <v>25453.25</v>
      </c>
      <c r="J12" s="229"/>
      <c r="K12" s="228">
        <v>25453.25</v>
      </c>
      <c r="L12" s="198" t="s">
        <v>537</v>
      </c>
      <c r="M12" s="198"/>
      <c r="N12" s="199"/>
      <c r="O12" s="199" t="s">
        <v>295</v>
      </c>
      <c r="P12" s="199" t="s">
        <v>398</v>
      </c>
      <c r="Q12" s="199" t="s">
        <v>794</v>
      </c>
    </row>
    <row r="13" spans="1:17" s="190" customFormat="1" ht="12">
      <c r="A13" s="198">
        <v>8</v>
      </c>
      <c r="B13" s="199" t="s">
        <v>535</v>
      </c>
      <c r="C13" s="199" t="s">
        <v>395</v>
      </c>
      <c r="D13" s="200" t="s">
        <v>408</v>
      </c>
      <c r="E13" s="201" t="s">
        <v>409</v>
      </c>
      <c r="F13" s="202">
        <v>44994</v>
      </c>
      <c r="G13" s="200" t="s">
        <v>536</v>
      </c>
      <c r="H13" s="199" t="s">
        <v>83</v>
      </c>
      <c r="I13" s="228">
        <v>30065.02</v>
      </c>
      <c r="J13" s="229"/>
      <c r="K13" s="228">
        <v>30065.02</v>
      </c>
      <c r="L13" s="198" t="s">
        <v>537</v>
      </c>
      <c r="M13" s="198"/>
      <c r="N13" s="199"/>
      <c r="O13" s="199" t="s">
        <v>295</v>
      </c>
      <c r="P13" s="199" t="s">
        <v>398</v>
      </c>
      <c r="Q13" s="199" t="s">
        <v>794</v>
      </c>
    </row>
    <row r="14" spans="1:17" s="190" customFormat="1" ht="12">
      <c r="A14" s="198">
        <v>9</v>
      </c>
      <c r="B14" s="199" t="s">
        <v>535</v>
      </c>
      <c r="C14" s="199" t="s">
        <v>276</v>
      </c>
      <c r="D14" s="200" t="s">
        <v>410</v>
      </c>
      <c r="E14" s="201" t="s">
        <v>411</v>
      </c>
      <c r="F14" s="202">
        <v>45012</v>
      </c>
      <c r="G14" s="200" t="s">
        <v>536</v>
      </c>
      <c r="H14" s="199" t="s">
        <v>83</v>
      </c>
      <c r="I14" s="228">
        <v>29754.03</v>
      </c>
      <c r="J14" s="229"/>
      <c r="K14" s="228">
        <v>29754.03</v>
      </c>
      <c r="L14" s="198" t="s">
        <v>537</v>
      </c>
      <c r="M14" s="198"/>
      <c r="N14" s="199" t="s">
        <v>623</v>
      </c>
      <c r="O14" s="199" t="s">
        <v>295</v>
      </c>
      <c r="P14" s="199" t="s">
        <v>398</v>
      </c>
      <c r="Q14" s="199" t="s">
        <v>794</v>
      </c>
    </row>
    <row r="15" spans="1:17" s="190" customFormat="1" ht="12">
      <c r="A15" s="198">
        <v>10</v>
      </c>
      <c r="B15" s="199" t="s">
        <v>535</v>
      </c>
      <c r="C15" s="199" t="s">
        <v>424</v>
      </c>
      <c r="D15" s="200" t="s">
        <v>425</v>
      </c>
      <c r="E15" s="201" t="s">
        <v>236</v>
      </c>
      <c r="F15" s="202">
        <v>45022</v>
      </c>
      <c r="G15" s="200" t="s">
        <v>536</v>
      </c>
      <c r="H15" s="199" t="s">
        <v>83</v>
      </c>
      <c r="I15" s="228">
        <v>3360</v>
      </c>
      <c r="J15" s="229"/>
      <c r="K15" s="228">
        <v>3360</v>
      </c>
      <c r="L15" s="198" t="s">
        <v>537</v>
      </c>
      <c r="M15" s="198"/>
      <c r="N15" s="199"/>
      <c r="O15" s="199" t="s">
        <v>295</v>
      </c>
      <c r="P15" s="199" t="s">
        <v>398</v>
      </c>
      <c r="Q15" s="199" t="s">
        <v>794</v>
      </c>
    </row>
    <row r="16" spans="1:17" s="190" customFormat="1" ht="12">
      <c r="A16" s="198">
        <v>11</v>
      </c>
      <c r="B16" s="199" t="s">
        <v>535</v>
      </c>
      <c r="C16" s="199" t="s">
        <v>395</v>
      </c>
      <c r="D16" s="200" t="s">
        <v>426</v>
      </c>
      <c r="E16" s="201" t="s">
        <v>427</v>
      </c>
      <c r="F16" s="202">
        <v>45025</v>
      </c>
      <c r="G16" s="200" t="s">
        <v>536</v>
      </c>
      <c r="H16" s="199" t="s">
        <v>83</v>
      </c>
      <c r="I16" s="228">
        <v>22047.54</v>
      </c>
      <c r="J16" s="229"/>
      <c r="K16" s="228">
        <v>22047.54</v>
      </c>
      <c r="L16" s="198" t="s">
        <v>537</v>
      </c>
      <c r="M16" s="198"/>
      <c r="N16" s="199"/>
      <c r="O16" s="199" t="s">
        <v>295</v>
      </c>
      <c r="P16" s="199" t="s">
        <v>398</v>
      </c>
      <c r="Q16" s="199" t="s">
        <v>794</v>
      </c>
    </row>
    <row r="17" spans="1:17" s="190" customFormat="1" ht="12">
      <c r="A17" s="198">
        <v>12</v>
      </c>
      <c r="B17" s="199" t="s">
        <v>535</v>
      </c>
      <c r="C17" s="199" t="s">
        <v>434</v>
      </c>
      <c r="D17" s="200" t="s">
        <v>435</v>
      </c>
      <c r="E17" s="201" t="s">
        <v>436</v>
      </c>
      <c r="F17" s="202">
        <v>45040</v>
      </c>
      <c r="G17" s="200" t="s">
        <v>536</v>
      </c>
      <c r="H17" s="199" t="s">
        <v>83</v>
      </c>
      <c r="I17" s="228">
        <v>1062</v>
      </c>
      <c r="J17" s="229"/>
      <c r="K17" s="228">
        <v>1062</v>
      </c>
      <c r="L17" s="198" t="s">
        <v>537</v>
      </c>
      <c r="M17" s="198"/>
      <c r="N17" s="199" t="s">
        <v>538</v>
      </c>
      <c r="O17" s="199" t="s">
        <v>295</v>
      </c>
      <c r="P17" s="199" t="s">
        <v>398</v>
      </c>
      <c r="Q17" s="199" t="s">
        <v>794</v>
      </c>
    </row>
    <row r="18" spans="1:17" s="190" customFormat="1" ht="12">
      <c r="A18" s="198">
        <v>13</v>
      </c>
      <c r="B18" s="199" t="s">
        <v>535</v>
      </c>
      <c r="C18" s="199" t="s">
        <v>437</v>
      </c>
      <c r="D18" s="200" t="s">
        <v>438</v>
      </c>
      <c r="E18" s="201" t="s">
        <v>439</v>
      </c>
      <c r="F18" s="202">
        <v>45041</v>
      </c>
      <c r="G18" s="200" t="s">
        <v>536</v>
      </c>
      <c r="H18" s="199" t="s">
        <v>83</v>
      </c>
      <c r="I18" s="228">
        <v>11496</v>
      </c>
      <c r="J18" s="229"/>
      <c r="K18" s="228">
        <v>11496</v>
      </c>
      <c r="L18" s="198" t="s">
        <v>537</v>
      </c>
      <c r="M18" s="198"/>
      <c r="N18" s="199" t="s">
        <v>538</v>
      </c>
      <c r="O18" s="199" t="s">
        <v>440</v>
      </c>
      <c r="P18" s="199" t="s">
        <v>398</v>
      </c>
      <c r="Q18" s="199" t="s">
        <v>793</v>
      </c>
    </row>
    <row r="19" spans="1:17" s="190" customFormat="1" ht="12">
      <c r="A19" s="198">
        <v>14</v>
      </c>
      <c r="B19" s="199" t="s">
        <v>535</v>
      </c>
      <c r="C19" s="199" t="s">
        <v>625</v>
      </c>
      <c r="D19" s="200" t="s">
        <v>438</v>
      </c>
      <c r="E19" s="201" t="s">
        <v>626</v>
      </c>
      <c r="F19" s="202">
        <v>45042</v>
      </c>
      <c r="G19" s="200" t="s">
        <v>536</v>
      </c>
      <c r="H19" s="199" t="s">
        <v>83</v>
      </c>
      <c r="I19" s="228">
        <v>4200</v>
      </c>
      <c r="J19" s="229"/>
      <c r="K19" s="228">
        <v>4200</v>
      </c>
      <c r="L19" s="198" t="s">
        <v>537</v>
      </c>
      <c r="M19" s="198"/>
      <c r="N19" s="199"/>
      <c r="O19" s="199" t="s">
        <v>25</v>
      </c>
      <c r="P19" s="199" t="s">
        <v>398</v>
      </c>
      <c r="Q19" s="199" t="s">
        <v>794</v>
      </c>
    </row>
    <row r="20" spans="1:17" s="190" customFormat="1" ht="12">
      <c r="A20" s="198">
        <v>15</v>
      </c>
      <c r="B20" s="199" t="s">
        <v>535</v>
      </c>
      <c r="C20" s="199" t="s">
        <v>441</v>
      </c>
      <c r="D20" s="200" t="s">
        <v>442</v>
      </c>
      <c r="E20" s="201" t="s">
        <v>443</v>
      </c>
      <c r="F20" s="202">
        <v>45049</v>
      </c>
      <c r="G20" s="200" t="s">
        <v>536</v>
      </c>
      <c r="H20" s="199" t="s">
        <v>83</v>
      </c>
      <c r="I20" s="228">
        <v>2804.97</v>
      </c>
      <c r="J20" s="229"/>
      <c r="K20" s="228">
        <v>2804.97</v>
      </c>
      <c r="L20" s="198" t="s">
        <v>537</v>
      </c>
      <c r="M20" s="198"/>
      <c r="N20" s="199" t="s">
        <v>538</v>
      </c>
      <c r="O20" s="199" t="s">
        <v>25</v>
      </c>
      <c r="P20" s="199" t="s">
        <v>398</v>
      </c>
      <c r="Q20" s="199" t="s">
        <v>793</v>
      </c>
    </row>
    <row r="21" spans="1:17" s="190" customFormat="1" ht="12">
      <c r="A21" s="198">
        <v>16</v>
      </c>
      <c r="B21" s="199" t="s">
        <v>535</v>
      </c>
      <c r="C21" s="199" t="s">
        <v>23</v>
      </c>
      <c r="D21" s="200" t="s">
        <v>447</v>
      </c>
      <c r="E21" s="201" t="s">
        <v>448</v>
      </c>
      <c r="F21" s="202">
        <v>45057</v>
      </c>
      <c r="G21" s="200" t="s">
        <v>536</v>
      </c>
      <c r="H21" s="199" t="s">
        <v>83</v>
      </c>
      <c r="I21" s="228">
        <v>7648.97</v>
      </c>
      <c r="J21" s="229"/>
      <c r="K21" s="228">
        <v>7648.97</v>
      </c>
      <c r="L21" s="198" t="s">
        <v>537</v>
      </c>
      <c r="M21" s="198"/>
      <c r="N21" s="199" t="s">
        <v>538</v>
      </c>
      <c r="O21" s="199" t="s">
        <v>25</v>
      </c>
      <c r="P21" s="199" t="s">
        <v>398</v>
      </c>
      <c r="Q21" s="199" t="s">
        <v>794</v>
      </c>
    </row>
    <row r="22" spans="1:17" s="190" customFormat="1" ht="12">
      <c r="A22" s="198">
        <v>17</v>
      </c>
      <c r="B22" s="199" t="s">
        <v>535</v>
      </c>
      <c r="C22" s="199" t="s">
        <v>432</v>
      </c>
      <c r="D22" s="200" t="s">
        <v>329</v>
      </c>
      <c r="E22" s="201" t="s">
        <v>539</v>
      </c>
      <c r="F22" s="202">
        <v>45057</v>
      </c>
      <c r="G22" s="200" t="s">
        <v>536</v>
      </c>
      <c r="H22" s="199" t="s">
        <v>83</v>
      </c>
      <c r="I22" s="228">
        <v>921.5</v>
      </c>
      <c r="J22" s="229"/>
      <c r="K22" s="228">
        <v>921.5</v>
      </c>
      <c r="L22" s="198" t="s">
        <v>537</v>
      </c>
      <c r="M22" s="198"/>
      <c r="N22" s="199" t="s">
        <v>627</v>
      </c>
      <c r="O22" s="199" t="s">
        <v>25</v>
      </c>
      <c r="P22" s="199" t="s">
        <v>398</v>
      </c>
      <c r="Q22" s="199" t="s">
        <v>793</v>
      </c>
    </row>
    <row r="23" spans="1:17" s="190" customFormat="1" ht="12">
      <c r="A23" s="198">
        <v>18</v>
      </c>
      <c r="B23" s="199" t="s">
        <v>535</v>
      </c>
      <c r="C23" s="199" t="s">
        <v>454</v>
      </c>
      <c r="D23" s="200" t="s">
        <v>455</v>
      </c>
      <c r="E23" s="201" t="s">
        <v>456</v>
      </c>
      <c r="F23" s="202">
        <v>45065</v>
      </c>
      <c r="G23" s="200" t="s">
        <v>536</v>
      </c>
      <c r="H23" s="199" t="s">
        <v>83</v>
      </c>
      <c r="I23" s="228">
        <v>4011.5</v>
      </c>
      <c r="J23" s="229"/>
      <c r="K23" s="228">
        <v>4011.5</v>
      </c>
      <c r="L23" s="198" t="s">
        <v>537</v>
      </c>
      <c r="M23" s="198"/>
      <c r="N23" s="199" t="s">
        <v>538</v>
      </c>
      <c r="O23" s="199" t="s">
        <v>25</v>
      </c>
      <c r="P23" s="199" t="s">
        <v>398</v>
      </c>
      <c r="Q23" s="199" t="s">
        <v>793</v>
      </c>
    </row>
    <row r="24" spans="1:17" s="190" customFormat="1" ht="12">
      <c r="A24" s="198">
        <v>19</v>
      </c>
      <c r="B24" s="199" t="s">
        <v>535</v>
      </c>
      <c r="C24" s="199" t="s">
        <v>457</v>
      </c>
      <c r="D24" s="200" t="s">
        <v>458</v>
      </c>
      <c r="E24" s="201" t="s">
        <v>459</v>
      </c>
      <c r="F24" s="202">
        <v>45068</v>
      </c>
      <c r="G24" s="200" t="s">
        <v>536</v>
      </c>
      <c r="H24" s="199" t="s">
        <v>83</v>
      </c>
      <c r="I24" s="228">
        <v>5298</v>
      </c>
      <c r="J24" s="229"/>
      <c r="K24" s="228">
        <v>5298</v>
      </c>
      <c r="L24" s="198" t="s">
        <v>537</v>
      </c>
      <c r="M24" s="198"/>
      <c r="N24" s="199" t="s">
        <v>628</v>
      </c>
      <c r="O24" s="199" t="s">
        <v>295</v>
      </c>
      <c r="P24" s="199" t="s">
        <v>398</v>
      </c>
      <c r="Q24" s="199" t="s">
        <v>794</v>
      </c>
    </row>
    <row r="25" spans="1:17" s="190" customFormat="1" ht="12">
      <c r="A25" s="198">
        <v>20</v>
      </c>
      <c r="B25" s="199" t="s">
        <v>535</v>
      </c>
      <c r="C25" s="199" t="s">
        <v>629</v>
      </c>
      <c r="D25" s="200" t="s">
        <v>414</v>
      </c>
      <c r="E25" s="201" t="s">
        <v>284</v>
      </c>
      <c r="F25" s="202">
        <v>45077</v>
      </c>
      <c r="G25" s="200" t="s">
        <v>536</v>
      </c>
      <c r="H25" s="199" t="s">
        <v>83</v>
      </c>
      <c r="I25" s="228">
        <v>62344.480000000003</v>
      </c>
      <c r="J25" s="229"/>
      <c r="K25" s="228">
        <v>62344.480000000003</v>
      </c>
      <c r="L25" s="198" t="s">
        <v>537</v>
      </c>
      <c r="M25" s="198"/>
      <c r="N25" s="199" t="s">
        <v>624</v>
      </c>
      <c r="O25" s="199" t="s">
        <v>295</v>
      </c>
      <c r="P25" s="199" t="s">
        <v>398</v>
      </c>
      <c r="Q25" s="199" t="s">
        <v>794</v>
      </c>
    </row>
    <row r="26" spans="1:17" s="190" customFormat="1" ht="12">
      <c r="A26" s="198">
        <v>21</v>
      </c>
      <c r="B26" s="199" t="s">
        <v>535</v>
      </c>
      <c r="C26" s="199" t="s">
        <v>497</v>
      </c>
      <c r="D26" s="200" t="s">
        <v>438</v>
      </c>
      <c r="E26" s="201" t="s">
        <v>439</v>
      </c>
      <c r="F26" s="202">
        <v>45085</v>
      </c>
      <c r="G26" s="200" t="s">
        <v>536</v>
      </c>
      <c r="H26" s="199" t="s">
        <v>83</v>
      </c>
      <c r="I26" s="228">
        <v>7500</v>
      </c>
      <c r="J26" s="229"/>
      <c r="K26" s="228">
        <v>7500</v>
      </c>
      <c r="L26" s="198" t="s">
        <v>537</v>
      </c>
      <c r="M26" s="198"/>
      <c r="N26" s="199" t="s">
        <v>624</v>
      </c>
      <c r="O26" s="199" t="s">
        <v>295</v>
      </c>
      <c r="P26" s="199" t="s">
        <v>398</v>
      </c>
      <c r="Q26" s="199" t="s">
        <v>793</v>
      </c>
    </row>
    <row r="27" spans="1:17" s="190" customFormat="1" ht="12">
      <c r="A27" s="198">
        <v>22</v>
      </c>
      <c r="B27" s="199" t="s">
        <v>535</v>
      </c>
      <c r="C27" s="199" t="s">
        <v>468</v>
      </c>
      <c r="D27" s="200" t="s">
        <v>438</v>
      </c>
      <c r="E27" s="201" t="s">
        <v>439</v>
      </c>
      <c r="F27" s="202">
        <v>45085</v>
      </c>
      <c r="G27" s="200" t="s">
        <v>536</v>
      </c>
      <c r="H27" s="199" t="s">
        <v>83</v>
      </c>
      <c r="I27" s="228">
        <v>7298</v>
      </c>
      <c r="J27" s="229"/>
      <c r="K27" s="228">
        <v>7298</v>
      </c>
      <c r="L27" s="198" t="s">
        <v>537</v>
      </c>
      <c r="M27" s="198"/>
      <c r="N27" s="199" t="s">
        <v>624</v>
      </c>
      <c r="O27" s="199" t="s">
        <v>295</v>
      </c>
      <c r="P27" s="199" t="s">
        <v>398</v>
      </c>
      <c r="Q27" s="199" t="s">
        <v>794</v>
      </c>
    </row>
    <row r="28" spans="1:17" s="190" customFormat="1" ht="12">
      <c r="A28" s="198">
        <v>23</v>
      </c>
      <c r="B28" s="199" t="s">
        <v>535</v>
      </c>
      <c r="C28" s="199" t="s">
        <v>468</v>
      </c>
      <c r="D28" s="200" t="s">
        <v>630</v>
      </c>
      <c r="E28" s="201" t="s">
        <v>406</v>
      </c>
      <c r="F28" s="202">
        <v>45091</v>
      </c>
      <c r="G28" s="200" t="s">
        <v>536</v>
      </c>
      <c r="H28" s="199" t="s">
        <v>83</v>
      </c>
      <c r="I28" s="228">
        <v>38939.800000000003</v>
      </c>
      <c r="J28" s="229"/>
      <c r="K28" s="228">
        <v>38939.800000000003</v>
      </c>
      <c r="L28" s="198" t="s">
        <v>537</v>
      </c>
      <c r="M28" s="198"/>
      <c r="N28" s="199" t="s">
        <v>624</v>
      </c>
      <c r="O28" s="199" t="s">
        <v>295</v>
      </c>
      <c r="P28" s="199" t="s">
        <v>398</v>
      </c>
      <c r="Q28" s="199" t="s">
        <v>793</v>
      </c>
    </row>
    <row r="29" spans="1:17" s="190" customFormat="1" ht="12">
      <c r="A29" s="198">
        <v>24</v>
      </c>
      <c r="B29" s="199" t="s">
        <v>535</v>
      </c>
      <c r="C29" s="199" t="s">
        <v>631</v>
      </c>
      <c r="D29" s="200" t="s">
        <v>632</v>
      </c>
      <c r="E29" s="201" t="s">
        <v>633</v>
      </c>
      <c r="F29" s="202">
        <v>45071</v>
      </c>
      <c r="G29" s="200" t="s">
        <v>536</v>
      </c>
      <c r="H29" s="199" t="s">
        <v>83</v>
      </c>
      <c r="I29" s="228">
        <v>3468.18</v>
      </c>
      <c r="J29" s="229"/>
      <c r="K29" s="228">
        <v>3468.18</v>
      </c>
      <c r="L29" s="198"/>
      <c r="M29" s="198"/>
      <c r="N29" s="199" t="s">
        <v>628</v>
      </c>
      <c r="O29" s="199" t="s">
        <v>295</v>
      </c>
      <c r="P29" s="199" t="s">
        <v>398</v>
      </c>
      <c r="Q29" s="199" t="s">
        <v>793</v>
      </c>
    </row>
    <row r="30" spans="1:17" s="190" customFormat="1" ht="12">
      <c r="A30" s="198">
        <v>25</v>
      </c>
      <c r="B30" s="199" t="s">
        <v>535</v>
      </c>
      <c r="C30" s="199" t="s">
        <v>450</v>
      </c>
      <c r="D30" s="200" t="s">
        <v>329</v>
      </c>
      <c r="E30" s="201" t="s">
        <v>539</v>
      </c>
      <c r="F30" s="202">
        <v>45096</v>
      </c>
      <c r="G30" s="200" t="s">
        <v>536</v>
      </c>
      <c r="H30" s="199" t="s">
        <v>83</v>
      </c>
      <c r="I30" s="228">
        <v>452</v>
      </c>
      <c r="J30" s="229"/>
      <c r="K30" s="228">
        <v>452</v>
      </c>
      <c r="L30" s="198" t="s">
        <v>537</v>
      </c>
      <c r="M30" s="198"/>
      <c r="N30" s="199" t="s">
        <v>628</v>
      </c>
      <c r="O30" s="199" t="s">
        <v>295</v>
      </c>
      <c r="P30" s="199" t="s">
        <v>398</v>
      </c>
      <c r="Q30" s="199" t="s">
        <v>794</v>
      </c>
    </row>
    <row r="31" spans="1:17" s="190" customFormat="1" ht="12">
      <c r="A31" s="198">
        <v>26</v>
      </c>
      <c r="B31" s="199" t="s">
        <v>535</v>
      </c>
      <c r="C31" s="199" t="s">
        <v>450</v>
      </c>
      <c r="D31" s="200" t="s">
        <v>433</v>
      </c>
      <c r="E31" s="201" t="s">
        <v>471</v>
      </c>
      <c r="F31" s="202">
        <v>45097</v>
      </c>
      <c r="G31" s="200" t="s">
        <v>536</v>
      </c>
      <c r="H31" s="199" t="s">
        <v>83</v>
      </c>
      <c r="I31" s="228">
        <v>3745.95</v>
      </c>
      <c r="J31" s="229"/>
      <c r="K31" s="228">
        <v>3745.95</v>
      </c>
      <c r="L31" s="198" t="s">
        <v>537</v>
      </c>
      <c r="M31" s="198"/>
      <c r="N31" s="199" t="s">
        <v>628</v>
      </c>
      <c r="O31" s="199" t="s">
        <v>295</v>
      </c>
      <c r="P31" s="199" t="s">
        <v>398</v>
      </c>
      <c r="Q31" s="199" t="s">
        <v>794</v>
      </c>
    </row>
    <row r="32" spans="1:17" s="191" customFormat="1" ht="12">
      <c r="A32" s="203">
        <v>27</v>
      </c>
      <c r="B32" s="204" t="s">
        <v>535</v>
      </c>
      <c r="C32" s="204" t="s">
        <v>450</v>
      </c>
      <c r="D32" s="205" t="s">
        <v>465</v>
      </c>
      <c r="E32" s="206" t="s">
        <v>466</v>
      </c>
      <c r="F32" s="207">
        <v>45089</v>
      </c>
      <c r="G32" s="205" t="s">
        <v>536</v>
      </c>
      <c r="H32" s="204" t="s">
        <v>83</v>
      </c>
      <c r="I32" s="230">
        <v>14259.68</v>
      </c>
      <c r="J32" s="231"/>
      <c r="K32" s="230">
        <v>14259.68</v>
      </c>
      <c r="L32" s="203" t="s">
        <v>537</v>
      </c>
      <c r="M32" s="203"/>
      <c r="N32" s="204" t="s">
        <v>538</v>
      </c>
      <c r="O32" s="204" t="s">
        <v>295</v>
      </c>
      <c r="P32" s="204" t="s">
        <v>398</v>
      </c>
      <c r="Q32" s="204" t="s">
        <v>794</v>
      </c>
    </row>
    <row r="33" spans="1:17" s="190" customFormat="1" ht="12">
      <c r="A33" s="198">
        <v>28</v>
      </c>
      <c r="B33" s="199" t="s">
        <v>535</v>
      </c>
      <c r="C33" s="199" t="s">
        <v>450</v>
      </c>
      <c r="D33" s="200" t="s">
        <v>408</v>
      </c>
      <c r="E33" s="201" t="s">
        <v>502</v>
      </c>
      <c r="F33" s="202">
        <v>45106</v>
      </c>
      <c r="G33" s="200" t="s">
        <v>536</v>
      </c>
      <c r="H33" s="199" t="s">
        <v>83</v>
      </c>
      <c r="I33" s="228">
        <v>6916.31</v>
      </c>
      <c r="J33" s="229"/>
      <c r="K33" s="228">
        <v>6916.31</v>
      </c>
      <c r="L33" s="198" t="s">
        <v>537</v>
      </c>
      <c r="M33" s="198"/>
      <c r="N33" s="199" t="s">
        <v>624</v>
      </c>
      <c r="O33" s="199" t="s">
        <v>295</v>
      </c>
      <c r="P33" s="199" t="s">
        <v>398</v>
      </c>
      <c r="Q33" s="199" t="s">
        <v>793</v>
      </c>
    </row>
    <row r="34" spans="1:17" s="190" customFormat="1" ht="12">
      <c r="A34" s="198">
        <v>29</v>
      </c>
      <c r="B34" s="199" t="s">
        <v>535</v>
      </c>
      <c r="C34" s="199" t="s">
        <v>272</v>
      </c>
      <c r="D34" s="200" t="s">
        <v>414</v>
      </c>
      <c r="E34" s="201" t="s">
        <v>634</v>
      </c>
      <c r="F34" s="202">
        <v>45107</v>
      </c>
      <c r="G34" s="200" t="s">
        <v>536</v>
      </c>
      <c r="H34" s="199" t="s">
        <v>83</v>
      </c>
      <c r="I34" s="228">
        <v>26321.8</v>
      </c>
      <c r="J34" s="229"/>
      <c r="K34" s="228">
        <v>26321.8</v>
      </c>
      <c r="L34" s="198" t="s">
        <v>537</v>
      </c>
      <c r="M34" s="198"/>
      <c r="N34" s="199"/>
      <c r="O34" s="199" t="s">
        <v>295</v>
      </c>
      <c r="P34" s="199" t="s">
        <v>398</v>
      </c>
      <c r="Q34" s="199" t="s">
        <v>793</v>
      </c>
    </row>
    <row r="35" spans="1:17" s="191" customFormat="1" ht="12">
      <c r="A35" s="203">
        <v>30</v>
      </c>
      <c r="B35" s="204" t="s">
        <v>535</v>
      </c>
      <c r="C35" s="204" t="s">
        <v>454</v>
      </c>
      <c r="D35" s="205"/>
      <c r="E35" s="206" t="s">
        <v>427</v>
      </c>
      <c r="F35" s="207">
        <v>45110</v>
      </c>
      <c r="G35" s="205" t="s">
        <v>536</v>
      </c>
      <c r="H35" s="204" t="s">
        <v>83</v>
      </c>
      <c r="I35" s="230">
        <v>4262.08</v>
      </c>
      <c r="J35" s="231"/>
      <c r="K35" s="230">
        <v>4262.08</v>
      </c>
      <c r="L35" s="203" t="s">
        <v>537</v>
      </c>
      <c r="M35" s="203"/>
      <c r="N35" s="204"/>
      <c r="O35" s="204" t="s">
        <v>25</v>
      </c>
      <c r="P35" s="204" t="s">
        <v>398</v>
      </c>
      <c r="Q35" s="204" t="s">
        <v>793</v>
      </c>
    </row>
    <row r="36" spans="1:17" s="191" customFormat="1" ht="12">
      <c r="A36" s="203">
        <v>31</v>
      </c>
      <c r="B36" s="204" t="s">
        <v>535</v>
      </c>
      <c r="C36" s="204" t="s">
        <v>635</v>
      </c>
      <c r="D36" s="205" t="s">
        <v>458</v>
      </c>
      <c r="E36" s="206" t="s">
        <v>459</v>
      </c>
      <c r="F36" s="207">
        <v>45117</v>
      </c>
      <c r="G36" s="205" t="s">
        <v>536</v>
      </c>
      <c r="H36" s="204" t="s">
        <v>83</v>
      </c>
      <c r="I36" s="230">
        <v>6229</v>
      </c>
      <c r="J36" s="231"/>
      <c r="K36" s="230">
        <v>6229</v>
      </c>
      <c r="L36" s="203" t="s">
        <v>537</v>
      </c>
      <c r="M36" s="203"/>
      <c r="N36" s="204" t="s">
        <v>627</v>
      </c>
      <c r="O36" s="204" t="s">
        <v>295</v>
      </c>
      <c r="P36" s="204" t="s">
        <v>398</v>
      </c>
      <c r="Q36" s="204" t="s">
        <v>793</v>
      </c>
    </row>
    <row r="37" spans="1:17" s="191" customFormat="1" ht="12">
      <c r="A37" s="203">
        <v>32</v>
      </c>
      <c r="B37" s="204" t="s">
        <v>535</v>
      </c>
      <c r="C37" s="204" t="s">
        <v>444</v>
      </c>
      <c r="D37" s="205" t="s">
        <v>442</v>
      </c>
      <c r="E37" s="206" t="s">
        <v>443</v>
      </c>
      <c r="F37" s="207">
        <v>45114</v>
      </c>
      <c r="G37" s="205" t="s">
        <v>536</v>
      </c>
      <c r="H37" s="204" t="s">
        <v>83</v>
      </c>
      <c r="I37" s="230">
        <v>4047.38</v>
      </c>
      <c r="J37" s="231"/>
      <c r="K37" s="230">
        <v>4047.38</v>
      </c>
      <c r="L37" s="203" t="s">
        <v>537</v>
      </c>
      <c r="M37" s="203"/>
      <c r="N37" s="204"/>
      <c r="O37" s="204" t="s">
        <v>295</v>
      </c>
      <c r="P37" s="204" t="s">
        <v>398</v>
      </c>
      <c r="Q37" s="204" t="s">
        <v>793</v>
      </c>
    </row>
    <row r="38" spans="1:17" s="191" customFormat="1" ht="12">
      <c r="A38" s="203">
        <v>33</v>
      </c>
      <c r="B38" s="204" t="s">
        <v>535</v>
      </c>
      <c r="C38" s="204" t="s">
        <v>636</v>
      </c>
      <c r="D38" s="205" t="s">
        <v>442</v>
      </c>
      <c r="E38" s="206" t="s">
        <v>443</v>
      </c>
      <c r="F38" s="207">
        <v>45114</v>
      </c>
      <c r="G38" s="205" t="s">
        <v>536</v>
      </c>
      <c r="H38" s="204" t="s">
        <v>83</v>
      </c>
      <c r="I38" s="230">
        <v>3770.31</v>
      </c>
      <c r="J38" s="231"/>
      <c r="K38" s="230">
        <v>3770.31</v>
      </c>
      <c r="L38" s="203" t="s">
        <v>537</v>
      </c>
      <c r="M38" s="203"/>
      <c r="N38" s="204"/>
      <c r="O38" s="204" t="s">
        <v>25</v>
      </c>
      <c r="P38" s="204" t="s">
        <v>398</v>
      </c>
      <c r="Q38" s="204" t="s">
        <v>793</v>
      </c>
    </row>
    <row r="39" spans="1:17" s="191" customFormat="1" ht="12">
      <c r="A39" s="203">
        <v>34</v>
      </c>
      <c r="B39" s="204" t="s">
        <v>535</v>
      </c>
      <c r="C39" s="204" t="s">
        <v>450</v>
      </c>
      <c r="D39" s="205" t="s">
        <v>637</v>
      </c>
      <c r="E39" s="206" t="s">
        <v>569</v>
      </c>
      <c r="F39" s="207">
        <v>45119</v>
      </c>
      <c r="G39" s="205" t="s">
        <v>536</v>
      </c>
      <c r="H39" s="204" t="s">
        <v>83</v>
      </c>
      <c r="I39" s="230">
        <v>1179.72</v>
      </c>
      <c r="J39" s="231"/>
      <c r="K39" s="230">
        <v>1179.72</v>
      </c>
      <c r="L39" s="203" t="s">
        <v>537</v>
      </c>
      <c r="M39" s="203"/>
      <c r="N39" s="204" t="s">
        <v>538</v>
      </c>
      <c r="O39" s="204" t="s">
        <v>295</v>
      </c>
      <c r="P39" s="204" t="s">
        <v>398</v>
      </c>
      <c r="Q39" s="204" t="s">
        <v>793</v>
      </c>
    </row>
    <row r="40" spans="1:17" s="191" customFormat="1" ht="12">
      <c r="A40" s="203">
        <v>35</v>
      </c>
      <c r="B40" s="204" t="s">
        <v>535</v>
      </c>
      <c r="C40" s="204" t="s">
        <v>638</v>
      </c>
      <c r="D40" s="205" t="s">
        <v>619</v>
      </c>
      <c r="E40" s="206" t="s">
        <v>382</v>
      </c>
      <c r="F40" s="207">
        <v>45120</v>
      </c>
      <c r="G40" s="205" t="s">
        <v>536</v>
      </c>
      <c r="H40" s="204" t="s">
        <v>83</v>
      </c>
      <c r="I40" s="230">
        <v>1549.19</v>
      </c>
      <c r="J40" s="231"/>
      <c r="K40" s="230">
        <v>1549.19</v>
      </c>
      <c r="L40" s="203" t="s">
        <v>537</v>
      </c>
      <c r="M40" s="203"/>
      <c r="N40" s="204"/>
      <c r="O40" s="204" t="s">
        <v>295</v>
      </c>
      <c r="P40" s="204" t="s">
        <v>398</v>
      </c>
      <c r="Q40" s="204" t="s">
        <v>793</v>
      </c>
    </row>
    <row r="41" spans="1:17" s="191" customFormat="1" ht="12">
      <c r="A41" s="203">
        <v>36</v>
      </c>
      <c r="B41" s="204" t="s">
        <v>535</v>
      </c>
      <c r="C41" s="204" t="s">
        <v>468</v>
      </c>
      <c r="D41" s="205" t="s">
        <v>639</v>
      </c>
      <c r="E41" s="206" t="s">
        <v>640</v>
      </c>
      <c r="F41" s="207">
        <v>45126</v>
      </c>
      <c r="G41" s="205" t="s">
        <v>536</v>
      </c>
      <c r="H41" s="204" t="s">
        <v>83</v>
      </c>
      <c r="I41" s="230">
        <v>2280</v>
      </c>
      <c r="J41" s="231"/>
      <c r="K41" s="230">
        <v>2280</v>
      </c>
      <c r="L41" s="203" t="s">
        <v>537</v>
      </c>
      <c r="M41" s="203"/>
      <c r="N41" s="204"/>
      <c r="O41" s="204" t="s">
        <v>295</v>
      </c>
      <c r="P41" s="204" t="s">
        <v>398</v>
      </c>
      <c r="Q41" s="204" t="s">
        <v>793</v>
      </c>
    </row>
    <row r="42" spans="1:17" s="191" customFormat="1" ht="12">
      <c r="A42" s="203">
        <v>37</v>
      </c>
      <c r="B42" s="204" t="s">
        <v>535</v>
      </c>
      <c r="C42" s="204" t="s">
        <v>450</v>
      </c>
      <c r="D42" s="205" t="s">
        <v>641</v>
      </c>
      <c r="E42" s="206" t="s">
        <v>642</v>
      </c>
      <c r="F42" s="207">
        <v>45075</v>
      </c>
      <c r="G42" s="205" t="s">
        <v>536</v>
      </c>
      <c r="H42" s="204" t="s">
        <v>83</v>
      </c>
      <c r="I42" s="230">
        <v>2525</v>
      </c>
      <c r="J42" s="231"/>
      <c r="K42" s="230">
        <v>2525</v>
      </c>
      <c r="L42" s="203" t="s">
        <v>643</v>
      </c>
      <c r="M42" s="203"/>
      <c r="N42" s="204" t="s">
        <v>644</v>
      </c>
      <c r="O42" s="204" t="s">
        <v>295</v>
      </c>
      <c r="P42" s="204" t="s">
        <v>398</v>
      </c>
      <c r="Q42" s="204" t="s">
        <v>793</v>
      </c>
    </row>
    <row r="43" spans="1:17" s="191" customFormat="1" ht="12">
      <c r="A43" s="203">
        <v>38</v>
      </c>
      <c r="B43" s="204" t="s">
        <v>535</v>
      </c>
      <c r="C43" s="204" t="s">
        <v>635</v>
      </c>
      <c r="D43" s="205" t="s">
        <v>433</v>
      </c>
      <c r="E43" s="206" t="s">
        <v>645</v>
      </c>
      <c r="F43" s="207" t="s">
        <v>646</v>
      </c>
      <c r="G43" s="205" t="s">
        <v>536</v>
      </c>
      <c r="H43" s="204" t="s">
        <v>83</v>
      </c>
      <c r="I43" s="230">
        <v>2250</v>
      </c>
      <c r="J43" s="231"/>
      <c r="K43" s="230">
        <v>2250</v>
      </c>
      <c r="L43" s="203" t="s">
        <v>537</v>
      </c>
      <c r="M43" s="203"/>
      <c r="N43" s="204" t="s">
        <v>627</v>
      </c>
      <c r="O43" s="204" t="s">
        <v>295</v>
      </c>
      <c r="P43" s="204" t="s">
        <v>398</v>
      </c>
      <c r="Q43" s="204" t="s">
        <v>793</v>
      </c>
    </row>
    <row r="44" spans="1:17" s="191" customFormat="1" ht="12">
      <c r="A44" s="203">
        <v>39</v>
      </c>
      <c r="B44" s="204" t="s">
        <v>535</v>
      </c>
      <c r="C44" s="204" t="s">
        <v>647</v>
      </c>
      <c r="D44" s="205" t="s">
        <v>438</v>
      </c>
      <c r="E44" s="206" t="s">
        <v>439</v>
      </c>
      <c r="F44" s="207">
        <v>45124</v>
      </c>
      <c r="G44" s="205" t="s">
        <v>536</v>
      </c>
      <c r="H44" s="204" t="s">
        <v>83</v>
      </c>
      <c r="I44" s="230">
        <v>640</v>
      </c>
      <c r="J44" s="231"/>
      <c r="K44" s="230">
        <v>640</v>
      </c>
      <c r="L44" s="203" t="s">
        <v>537</v>
      </c>
      <c r="M44" s="203"/>
      <c r="N44" s="204"/>
      <c r="O44" s="204" t="s">
        <v>25</v>
      </c>
      <c r="P44" s="204" t="s">
        <v>398</v>
      </c>
      <c r="Q44" s="204" t="s">
        <v>793</v>
      </c>
    </row>
    <row r="45" spans="1:17" s="191" customFormat="1" ht="12">
      <c r="A45" s="203">
        <v>40</v>
      </c>
      <c r="B45" s="204" t="s">
        <v>535</v>
      </c>
      <c r="C45" s="204" t="s">
        <v>432</v>
      </c>
      <c r="D45" s="205" t="s">
        <v>648</v>
      </c>
      <c r="E45" s="206" t="s">
        <v>439</v>
      </c>
      <c r="F45" s="207">
        <v>45124</v>
      </c>
      <c r="G45" s="205" t="s">
        <v>536</v>
      </c>
      <c r="H45" s="204" t="s">
        <v>83</v>
      </c>
      <c r="I45" s="230">
        <v>7802</v>
      </c>
      <c r="J45" s="231"/>
      <c r="K45" s="230">
        <v>7802</v>
      </c>
      <c r="L45" s="203" t="s">
        <v>537</v>
      </c>
      <c r="M45" s="203"/>
      <c r="N45" s="204"/>
      <c r="O45" s="204" t="s">
        <v>25</v>
      </c>
      <c r="P45" s="204" t="s">
        <v>398</v>
      </c>
      <c r="Q45" s="204" t="s">
        <v>793</v>
      </c>
    </row>
    <row r="46" spans="1:17" s="191" customFormat="1" ht="12">
      <c r="A46" s="203">
        <v>41</v>
      </c>
      <c r="B46" s="204" t="s">
        <v>535</v>
      </c>
      <c r="C46" s="204" t="s">
        <v>649</v>
      </c>
      <c r="D46" s="205" t="s">
        <v>438</v>
      </c>
      <c r="E46" s="206" t="s">
        <v>439</v>
      </c>
      <c r="F46" s="207">
        <v>45124</v>
      </c>
      <c r="G46" s="205" t="s">
        <v>536</v>
      </c>
      <c r="H46" s="204" t="s">
        <v>83</v>
      </c>
      <c r="I46" s="230">
        <v>8325</v>
      </c>
      <c r="J46" s="231"/>
      <c r="K46" s="230">
        <v>8325</v>
      </c>
      <c r="L46" s="203"/>
      <c r="M46" s="203"/>
      <c r="N46" s="204"/>
      <c r="O46" s="204" t="s">
        <v>295</v>
      </c>
      <c r="P46" s="204" t="s">
        <v>398</v>
      </c>
      <c r="Q46" s="204" t="s">
        <v>793</v>
      </c>
    </row>
    <row r="47" spans="1:17" s="190" customFormat="1" ht="12">
      <c r="A47" s="198">
        <v>42</v>
      </c>
      <c r="B47" s="199" t="s">
        <v>535</v>
      </c>
      <c r="C47" s="199" t="s">
        <v>450</v>
      </c>
      <c r="D47" s="200" t="s">
        <v>650</v>
      </c>
      <c r="E47" s="201" t="s">
        <v>651</v>
      </c>
      <c r="F47" s="202" t="s">
        <v>652</v>
      </c>
      <c r="G47" s="200" t="s">
        <v>536</v>
      </c>
      <c r="H47" s="199" t="s">
        <v>83</v>
      </c>
      <c r="I47" s="228">
        <v>1952.5</v>
      </c>
      <c r="J47" s="229"/>
      <c r="K47" s="228">
        <v>1952.5</v>
      </c>
      <c r="L47" s="198"/>
      <c r="M47" s="198"/>
      <c r="N47" s="199" t="s">
        <v>627</v>
      </c>
      <c r="O47" s="199" t="s">
        <v>295</v>
      </c>
      <c r="P47" s="199" t="s">
        <v>398</v>
      </c>
      <c r="Q47" s="199" t="s">
        <v>793</v>
      </c>
    </row>
    <row r="48" spans="1:17" s="191" customFormat="1" ht="12">
      <c r="A48" s="203">
        <v>43</v>
      </c>
      <c r="B48" s="204" t="s">
        <v>535</v>
      </c>
      <c r="C48" s="204" t="s">
        <v>58</v>
      </c>
      <c r="D48" s="205" t="s">
        <v>653</v>
      </c>
      <c r="E48" s="206" t="s">
        <v>397</v>
      </c>
      <c r="F48" s="207">
        <v>45135</v>
      </c>
      <c r="G48" s="205" t="s">
        <v>536</v>
      </c>
      <c r="H48" s="204" t="s">
        <v>83</v>
      </c>
      <c r="I48" s="230">
        <v>711.9</v>
      </c>
      <c r="J48" s="231"/>
      <c r="K48" s="230">
        <v>711.9</v>
      </c>
      <c r="L48" s="203" t="s">
        <v>537</v>
      </c>
      <c r="M48" s="203"/>
      <c r="N48" s="204"/>
      <c r="O48" s="204" t="s">
        <v>295</v>
      </c>
      <c r="P48" s="204" t="s">
        <v>398</v>
      </c>
      <c r="Q48" s="204" t="s">
        <v>793</v>
      </c>
    </row>
    <row r="49" spans="1:17" s="191" customFormat="1" ht="12">
      <c r="A49" s="203">
        <v>44</v>
      </c>
      <c r="B49" s="204" t="s">
        <v>535</v>
      </c>
      <c r="C49" s="204" t="s">
        <v>468</v>
      </c>
      <c r="D49" s="205" t="s">
        <v>469</v>
      </c>
      <c r="E49" s="206" t="s">
        <v>654</v>
      </c>
      <c r="F49" s="207"/>
      <c r="G49" s="205" t="s">
        <v>655</v>
      </c>
      <c r="H49" s="204" t="s">
        <v>83</v>
      </c>
      <c r="I49" s="230">
        <v>332.61</v>
      </c>
      <c r="J49" s="231"/>
      <c r="K49" s="230">
        <v>332.61</v>
      </c>
      <c r="L49" s="203"/>
      <c r="M49" s="203"/>
      <c r="N49" s="204" t="s">
        <v>656</v>
      </c>
      <c r="O49" s="204" t="s">
        <v>295</v>
      </c>
      <c r="P49" s="204" t="s">
        <v>398</v>
      </c>
      <c r="Q49" s="204" t="s">
        <v>793</v>
      </c>
    </row>
    <row r="50" spans="1:17" s="190" customFormat="1" ht="12">
      <c r="A50" s="198">
        <v>45</v>
      </c>
      <c r="B50" s="199" t="s">
        <v>535</v>
      </c>
      <c r="C50" s="199" t="s">
        <v>657</v>
      </c>
      <c r="D50" s="200" t="s">
        <v>408</v>
      </c>
      <c r="E50" s="201" t="s">
        <v>658</v>
      </c>
      <c r="F50" s="202">
        <v>45042</v>
      </c>
      <c r="G50" s="200" t="s">
        <v>536</v>
      </c>
      <c r="H50" s="199" t="s">
        <v>83</v>
      </c>
      <c r="I50" s="228">
        <v>10506.74</v>
      </c>
      <c r="J50" s="229"/>
      <c r="K50" s="228">
        <v>10506.74</v>
      </c>
      <c r="L50" s="198" t="s">
        <v>537</v>
      </c>
      <c r="M50" s="198"/>
      <c r="N50" s="199"/>
      <c r="O50" s="199" t="s">
        <v>295</v>
      </c>
      <c r="P50" s="199" t="s">
        <v>398</v>
      </c>
      <c r="Q50" s="199" t="s">
        <v>793</v>
      </c>
    </row>
    <row r="51" spans="1:17" s="192" customFormat="1" ht="12">
      <c r="A51" s="208">
        <v>46</v>
      </c>
      <c r="B51" s="208" t="s">
        <v>535</v>
      </c>
      <c r="C51" s="208" t="s">
        <v>545</v>
      </c>
      <c r="D51" s="208" t="s">
        <v>659</v>
      </c>
      <c r="E51" s="209" t="s">
        <v>660</v>
      </c>
      <c r="F51" s="210" t="s">
        <v>661</v>
      </c>
      <c r="G51" s="211" t="s">
        <v>662</v>
      </c>
      <c r="H51" s="212" t="s">
        <v>83</v>
      </c>
      <c r="I51" s="232">
        <v>60568</v>
      </c>
      <c r="J51" s="232">
        <v>30284</v>
      </c>
      <c r="K51" s="232">
        <f>I51-J51</f>
        <v>30284</v>
      </c>
      <c r="L51" s="217" t="s">
        <v>537</v>
      </c>
      <c r="M51" s="233">
        <v>45120</v>
      </c>
      <c r="N51" s="212"/>
      <c r="O51" s="234" t="s">
        <v>295</v>
      </c>
      <c r="P51" s="212" t="s">
        <v>268</v>
      </c>
      <c r="Q51" s="212" t="s">
        <v>794</v>
      </c>
    </row>
    <row r="52" spans="1:17" s="190" customFormat="1" ht="12">
      <c r="A52" s="198">
        <v>47</v>
      </c>
      <c r="B52" s="198" t="s">
        <v>535</v>
      </c>
      <c r="C52" s="199" t="s">
        <v>518</v>
      </c>
      <c r="D52" s="200" t="s">
        <v>663</v>
      </c>
      <c r="E52" s="201" t="s">
        <v>525</v>
      </c>
      <c r="F52" s="202">
        <v>44977</v>
      </c>
      <c r="G52" s="213" t="s">
        <v>536</v>
      </c>
      <c r="H52" s="214" t="s">
        <v>83</v>
      </c>
      <c r="I52" s="235">
        <v>900</v>
      </c>
      <c r="J52" s="229">
        <v>0</v>
      </c>
      <c r="K52" s="229">
        <v>900</v>
      </c>
      <c r="L52" s="199" t="s">
        <v>537</v>
      </c>
      <c r="M52" s="236">
        <v>45120</v>
      </c>
      <c r="N52" s="199"/>
      <c r="O52" s="216" t="s">
        <v>295</v>
      </c>
      <c r="P52" s="214" t="s">
        <v>268</v>
      </c>
      <c r="Q52" s="214" t="s">
        <v>794</v>
      </c>
    </row>
    <row r="53" spans="1:17" s="190" customFormat="1" ht="12">
      <c r="A53" s="198">
        <v>48</v>
      </c>
      <c r="B53" s="199" t="s">
        <v>535</v>
      </c>
      <c r="C53" s="199" t="s">
        <v>545</v>
      </c>
      <c r="D53" s="199" t="s">
        <v>664</v>
      </c>
      <c r="E53" s="201" t="s">
        <v>665</v>
      </c>
      <c r="F53" s="199" t="s">
        <v>666</v>
      </c>
      <c r="G53" s="215" t="s">
        <v>597</v>
      </c>
      <c r="H53" s="199" t="s">
        <v>83</v>
      </c>
      <c r="I53" s="235">
        <v>7328.24</v>
      </c>
      <c r="J53" s="235">
        <v>0</v>
      </c>
      <c r="K53" s="229">
        <v>7328</v>
      </c>
      <c r="L53" s="198" t="s">
        <v>667</v>
      </c>
      <c r="M53" s="198"/>
      <c r="N53" s="199"/>
      <c r="O53" s="216" t="s">
        <v>295</v>
      </c>
      <c r="P53" s="214" t="s">
        <v>268</v>
      </c>
      <c r="Q53" s="199" t="s">
        <v>793</v>
      </c>
    </row>
    <row r="54" spans="1:17" s="190" customFormat="1" ht="12">
      <c r="A54" s="198">
        <v>49</v>
      </c>
      <c r="B54" s="199" t="s">
        <v>535</v>
      </c>
      <c r="C54" s="199" t="s">
        <v>545</v>
      </c>
      <c r="D54" s="199" t="s">
        <v>668</v>
      </c>
      <c r="E54" s="201" t="s">
        <v>251</v>
      </c>
      <c r="F54" s="199" t="s">
        <v>666</v>
      </c>
      <c r="G54" s="215" t="s">
        <v>597</v>
      </c>
      <c r="H54" s="199" t="s">
        <v>83</v>
      </c>
      <c r="I54" s="235">
        <v>22505.08</v>
      </c>
      <c r="J54" s="235">
        <v>0</v>
      </c>
      <c r="K54" s="229">
        <v>22505</v>
      </c>
      <c r="L54" s="198" t="s">
        <v>537</v>
      </c>
      <c r="M54" s="198"/>
      <c r="N54" s="199"/>
      <c r="O54" s="216" t="s">
        <v>295</v>
      </c>
      <c r="P54" s="214" t="s">
        <v>268</v>
      </c>
      <c r="Q54" s="199" t="s">
        <v>793</v>
      </c>
    </row>
    <row r="55" spans="1:17" s="71" customFormat="1" ht="32.1" customHeight="1">
      <c r="A55" s="602" t="s">
        <v>795</v>
      </c>
      <c r="B55" s="603"/>
      <c r="C55" s="603"/>
      <c r="D55" s="603"/>
      <c r="E55" s="603"/>
      <c r="F55" s="603"/>
      <c r="G55" s="603"/>
      <c r="H55" s="604"/>
      <c r="I55" s="118">
        <f>SUM(I6:I54)</f>
        <v>561035.0199999999</v>
      </c>
      <c r="J55" s="118"/>
      <c r="K55" s="118">
        <f>SUM(K6:K54)</f>
        <v>530750.69999999995</v>
      </c>
      <c r="L55" s="119"/>
      <c r="M55" s="119"/>
      <c r="N55" s="120"/>
      <c r="O55" s="121"/>
      <c r="P55" s="122"/>
      <c r="Q55" s="120"/>
    </row>
    <row r="56" spans="1:17" s="190" customFormat="1" ht="18" customHeight="1">
      <c r="A56" s="198">
        <v>50</v>
      </c>
      <c r="B56" s="198" t="s">
        <v>669</v>
      </c>
      <c r="C56" s="199" t="s">
        <v>670</v>
      </c>
      <c r="D56" s="199" t="s">
        <v>669</v>
      </c>
      <c r="E56" s="201" t="s">
        <v>508</v>
      </c>
      <c r="F56" s="216" t="s">
        <v>671</v>
      </c>
      <c r="G56" s="200" t="s">
        <v>536</v>
      </c>
      <c r="H56" s="199" t="s">
        <v>83</v>
      </c>
      <c r="I56" s="229">
        <v>85913.13</v>
      </c>
      <c r="J56" s="229">
        <v>0</v>
      </c>
      <c r="K56" s="229">
        <v>85913.13</v>
      </c>
      <c r="L56" s="199" t="s">
        <v>537</v>
      </c>
      <c r="M56" s="198"/>
      <c r="N56" s="199"/>
      <c r="O56" s="199" t="s">
        <v>295</v>
      </c>
      <c r="P56" s="199" t="s">
        <v>233</v>
      </c>
      <c r="Q56" s="199" t="s">
        <v>793</v>
      </c>
    </row>
    <row r="57" spans="1:17" s="193" customFormat="1" ht="18" customHeight="1">
      <c r="A57" s="198">
        <v>51</v>
      </c>
      <c r="B57" s="198" t="s">
        <v>669</v>
      </c>
      <c r="C57" s="199" t="s">
        <v>670</v>
      </c>
      <c r="D57" s="199" t="s">
        <v>669</v>
      </c>
      <c r="E57" s="201" t="s">
        <v>508</v>
      </c>
      <c r="F57" s="216" t="s">
        <v>672</v>
      </c>
      <c r="G57" s="200" t="s">
        <v>536</v>
      </c>
      <c r="H57" s="199" t="s">
        <v>83</v>
      </c>
      <c r="I57" s="229">
        <v>77580.600000000006</v>
      </c>
      <c r="J57" s="229">
        <v>0</v>
      </c>
      <c r="K57" s="229">
        <v>77580.600000000006</v>
      </c>
      <c r="L57" s="199" t="s">
        <v>537</v>
      </c>
      <c r="M57" s="198"/>
      <c r="N57" s="199"/>
      <c r="O57" s="199" t="s">
        <v>295</v>
      </c>
      <c r="P57" s="199" t="s">
        <v>233</v>
      </c>
      <c r="Q57" s="199" t="s">
        <v>793</v>
      </c>
    </row>
    <row r="58" spans="1:17" s="73" customFormat="1" ht="28.15" customHeight="1">
      <c r="A58" s="602" t="s">
        <v>796</v>
      </c>
      <c r="B58" s="603"/>
      <c r="C58" s="603"/>
      <c r="D58" s="603"/>
      <c r="E58" s="603"/>
      <c r="F58" s="603"/>
      <c r="G58" s="603"/>
      <c r="H58" s="604"/>
      <c r="I58" s="123">
        <f>SUM(I56:I57)</f>
        <v>163493.73000000001</v>
      </c>
      <c r="J58" s="123"/>
      <c r="K58" s="123">
        <f>SUM(K56:K57)</f>
        <v>163493.73000000001</v>
      </c>
      <c r="L58" s="120"/>
      <c r="M58" s="119"/>
      <c r="N58" s="120"/>
      <c r="O58" s="120"/>
      <c r="P58" s="120"/>
      <c r="Q58" s="120"/>
    </row>
    <row r="59" spans="1:17" s="190" customFormat="1" ht="18" customHeight="1">
      <c r="A59" s="198">
        <v>52</v>
      </c>
      <c r="B59" s="198" t="s">
        <v>310</v>
      </c>
      <c r="C59" s="199" t="s">
        <v>576</v>
      </c>
      <c r="D59" s="199" t="s">
        <v>577</v>
      </c>
      <c r="E59" s="201" t="s">
        <v>578</v>
      </c>
      <c r="F59" s="202">
        <v>44995</v>
      </c>
      <c r="G59" s="215" t="s">
        <v>579</v>
      </c>
      <c r="H59" s="199" t="s">
        <v>83</v>
      </c>
      <c r="I59" s="229">
        <v>904000</v>
      </c>
      <c r="J59" s="229">
        <v>200000</v>
      </c>
      <c r="K59" s="229">
        <v>200000</v>
      </c>
      <c r="L59" s="237"/>
      <c r="M59" s="201" t="s">
        <v>580</v>
      </c>
      <c r="N59" s="238" t="s">
        <v>537</v>
      </c>
      <c r="O59" s="216" t="s">
        <v>332</v>
      </c>
      <c r="P59" s="199" t="s">
        <v>233</v>
      </c>
      <c r="Q59" s="199" t="s">
        <v>793</v>
      </c>
    </row>
    <row r="60" spans="1:17" s="192" customFormat="1" ht="12">
      <c r="A60" s="208">
        <v>53</v>
      </c>
      <c r="B60" s="217" t="s">
        <v>310</v>
      </c>
      <c r="C60" s="217" t="s">
        <v>64</v>
      </c>
      <c r="D60" s="217" t="s">
        <v>593</v>
      </c>
      <c r="E60" s="218" t="s">
        <v>594</v>
      </c>
      <c r="F60" s="219">
        <v>45000</v>
      </c>
      <c r="G60" s="220" t="s">
        <v>595</v>
      </c>
      <c r="H60" s="217" t="s">
        <v>83</v>
      </c>
      <c r="I60" s="239">
        <v>280000</v>
      </c>
      <c r="J60" s="239">
        <v>140000</v>
      </c>
      <c r="K60" s="239">
        <v>112000</v>
      </c>
      <c r="L60" s="219"/>
      <c r="M60" s="218" t="s">
        <v>592</v>
      </c>
      <c r="N60" s="240" t="s">
        <v>537</v>
      </c>
      <c r="O60" s="234" t="s">
        <v>332</v>
      </c>
      <c r="P60" s="217" t="s">
        <v>487</v>
      </c>
      <c r="Q60" s="212" t="s">
        <v>794</v>
      </c>
    </row>
    <row r="61" spans="1:17" s="190" customFormat="1" ht="12">
      <c r="A61" s="198">
        <v>54</v>
      </c>
      <c r="B61" s="199" t="s">
        <v>245</v>
      </c>
      <c r="C61" s="198" t="s">
        <v>545</v>
      </c>
      <c r="D61" s="221" t="s">
        <v>674</v>
      </c>
      <c r="E61" s="222" t="s">
        <v>660</v>
      </c>
      <c r="F61" s="223" t="s">
        <v>675</v>
      </c>
      <c r="G61" s="224" t="s">
        <v>584</v>
      </c>
      <c r="H61" s="214" t="s">
        <v>83</v>
      </c>
      <c r="I61" s="235">
        <v>260000</v>
      </c>
      <c r="J61" s="235">
        <v>0</v>
      </c>
      <c r="K61" s="229">
        <v>65000</v>
      </c>
      <c r="L61" s="198" t="s">
        <v>537</v>
      </c>
      <c r="M61" s="198">
        <v>45120</v>
      </c>
      <c r="N61" s="199"/>
      <c r="O61" s="199" t="s">
        <v>332</v>
      </c>
      <c r="P61" s="199" t="s">
        <v>268</v>
      </c>
      <c r="Q61" s="214" t="s">
        <v>794</v>
      </c>
    </row>
    <row r="62" spans="1:17" s="192" customFormat="1" ht="12">
      <c r="A62" s="208">
        <v>55</v>
      </c>
      <c r="B62" s="217" t="s">
        <v>245</v>
      </c>
      <c r="C62" s="208" t="s">
        <v>481</v>
      </c>
      <c r="D62" s="208" t="s">
        <v>481</v>
      </c>
      <c r="E62" s="209" t="s">
        <v>482</v>
      </c>
      <c r="F62" s="208" t="s">
        <v>676</v>
      </c>
      <c r="G62" s="211" t="s">
        <v>584</v>
      </c>
      <c r="H62" s="212" t="s">
        <v>83</v>
      </c>
      <c r="I62" s="232">
        <v>390000</v>
      </c>
      <c r="J62" s="232">
        <v>117000</v>
      </c>
      <c r="K62" s="239">
        <v>117000</v>
      </c>
      <c r="L62" s="208" t="s">
        <v>537</v>
      </c>
      <c r="M62" s="208" t="s">
        <v>677</v>
      </c>
      <c r="N62" s="217"/>
      <c r="O62" s="217" t="s">
        <v>295</v>
      </c>
      <c r="P62" s="217" t="s">
        <v>268</v>
      </c>
      <c r="Q62" s="212" t="s">
        <v>794</v>
      </c>
    </row>
    <row r="63" spans="1:17" s="194" customFormat="1">
      <c r="A63" s="208">
        <v>56</v>
      </c>
      <c r="B63" s="225" t="s">
        <v>678</v>
      </c>
      <c r="C63" s="225" t="s">
        <v>254</v>
      </c>
      <c r="D63" s="225" t="s">
        <v>679</v>
      </c>
      <c r="E63" s="226" t="s">
        <v>486</v>
      </c>
      <c r="F63" s="225" t="s">
        <v>680</v>
      </c>
      <c r="G63" s="225" t="s">
        <v>536</v>
      </c>
      <c r="H63" s="225" t="s">
        <v>30</v>
      </c>
      <c r="I63" s="241">
        <v>4100</v>
      </c>
      <c r="J63" s="242"/>
      <c r="K63" s="241">
        <v>4100</v>
      </c>
      <c r="L63" s="227" t="s">
        <v>537</v>
      </c>
      <c r="M63" s="227"/>
      <c r="N63" s="225" t="s">
        <v>556</v>
      </c>
      <c r="O63" s="225" t="s">
        <v>295</v>
      </c>
      <c r="P63" s="225" t="s">
        <v>487</v>
      </c>
      <c r="Q63" s="225" t="s">
        <v>793</v>
      </c>
    </row>
    <row r="64" spans="1:17" s="194" customFormat="1">
      <c r="A64" s="208">
        <v>57</v>
      </c>
      <c r="B64" s="225" t="s">
        <v>678</v>
      </c>
      <c r="C64" s="225" t="s">
        <v>395</v>
      </c>
      <c r="D64" s="225" t="s">
        <v>679</v>
      </c>
      <c r="E64" s="226" t="s">
        <v>486</v>
      </c>
      <c r="F64" s="227">
        <v>2023.05</v>
      </c>
      <c r="G64" s="225" t="s">
        <v>536</v>
      </c>
      <c r="H64" s="225" t="s">
        <v>30</v>
      </c>
      <c r="I64" s="241">
        <v>6500</v>
      </c>
      <c r="J64" s="242"/>
      <c r="K64" s="241">
        <v>6500</v>
      </c>
      <c r="L64" s="227" t="s">
        <v>537</v>
      </c>
      <c r="M64" s="227"/>
      <c r="N64" s="225" t="s">
        <v>556</v>
      </c>
      <c r="O64" s="225" t="s">
        <v>295</v>
      </c>
      <c r="P64" s="225" t="s">
        <v>487</v>
      </c>
      <c r="Q64" s="225" t="s">
        <v>793</v>
      </c>
    </row>
    <row r="65" spans="1:19" s="194" customFormat="1">
      <c r="A65" s="208">
        <v>58</v>
      </c>
      <c r="B65" s="225" t="s">
        <v>678</v>
      </c>
      <c r="C65" s="225" t="s">
        <v>395</v>
      </c>
      <c r="D65" s="225" t="s">
        <v>679</v>
      </c>
      <c r="E65" s="226" t="s">
        <v>681</v>
      </c>
      <c r="F65" s="241">
        <v>2022.1</v>
      </c>
      <c r="G65" s="225" t="s">
        <v>536</v>
      </c>
      <c r="H65" s="225" t="s">
        <v>30</v>
      </c>
      <c r="I65" s="241">
        <v>5600</v>
      </c>
      <c r="J65" s="242"/>
      <c r="K65" s="241">
        <v>5600</v>
      </c>
      <c r="L65" s="227" t="s">
        <v>537</v>
      </c>
      <c r="M65" s="227"/>
      <c r="N65" s="225" t="s">
        <v>556</v>
      </c>
      <c r="O65" s="225" t="s">
        <v>295</v>
      </c>
      <c r="P65" s="225" t="s">
        <v>487</v>
      </c>
      <c r="Q65" s="225" t="s">
        <v>793</v>
      </c>
    </row>
    <row r="66" spans="1:19" s="194" customFormat="1">
      <c r="A66" s="208">
        <v>59</v>
      </c>
      <c r="B66" s="225" t="s">
        <v>678</v>
      </c>
      <c r="C66" s="225" t="s">
        <v>682</v>
      </c>
      <c r="D66" s="225" t="s">
        <v>679</v>
      </c>
      <c r="E66" s="226" t="s">
        <v>499</v>
      </c>
      <c r="F66" s="241">
        <v>2022.12</v>
      </c>
      <c r="G66" s="225" t="s">
        <v>536</v>
      </c>
      <c r="H66" s="225" t="s">
        <v>30</v>
      </c>
      <c r="I66" s="241">
        <v>2000</v>
      </c>
      <c r="J66" s="242"/>
      <c r="K66" s="241">
        <v>2000</v>
      </c>
      <c r="L66" s="227" t="s">
        <v>537</v>
      </c>
      <c r="M66" s="227"/>
      <c r="N66" s="225" t="s">
        <v>556</v>
      </c>
      <c r="O66" s="225" t="s">
        <v>295</v>
      </c>
      <c r="P66" s="225" t="s">
        <v>487</v>
      </c>
      <c r="Q66" s="225" t="s">
        <v>793</v>
      </c>
    </row>
    <row r="67" spans="1:19">
      <c r="A67" s="198">
        <v>60</v>
      </c>
      <c r="B67" s="200" t="s">
        <v>683</v>
      </c>
      <c r="C67" s="200" t="s">
        <v>450</v>
      </c>
      <c r="D67" s="200" t="s">
        <v>684</v>
      </c>
      <c r="E67" s="215" t="s">
        <v>520</v>
      </c>
      <c r="F67" s="243">
        <v>2023.06</v>
      </c>
      <c r="G67" s="200" t="s">
        <v>536</v>
      </c>
      <c r="H67" s="200" t="s">
        <v>30</v>
      </c>
      <c r="I67" s="243">
        <v>20000</v>
      </c>
      <c r="J67" s="254"/>
      <c r="K67" s="243">
        <v>20000</v>
      </c>
      <c r="L67" s="255" t="s">
        <v>537</v>
      </c>
      <c r="M67" s="255"/>
      <c r="N67" s="200" t="s">
        <v>685</v>
      </c>
      <c r="O67" s="200" t="s">
        <v>295</v>
      </c>
      <c r="P67" s="200" t="s">
        <v>487</v>
      </c>
      <c r="Q67" s="200" t="s">
        <v>793</v>
      </c>
    </row>
    <row r="68" spans="1:19">
      <c r="A68" s="198">
        <v>61</v>
      </c>
      <c r="B68" s="200" t="s">
        <v>683</v>
      </c>
      <c r="C68" s="200" t="s">
        <v>450</v>
      </c>
      <c r="D68" s="200" t="s">
        <v>684</v>
      </c>
      <c r="E68" s="215" t="s">
        <v>520</v>
      </c>
      <c r="F68" s="243">
        <v>2023.07</v>
      </c>
      <c r="G68" s="200" t="s">
        <v>536</v>
      </c>
      <c r="H68" s="200" t="s">
        <v>30</v>
      </c>
      <c r="I68" s="243">
        <v>23165</v>
      </c>
      <c r="J68" s="254"/>
      <c r="K68" s="243">
        <v>23165</v>
      </c>
      <c r="L68" s="255" t="s">
        <v>537</v>
      </c>
      <c r="M68" s="255"/>
      <c r="N68" s="200" t="s">
        <v>685</v>
      </c>
      <c r="O68" s="200" t="s">
        <v>295</v>
      </c>
      <c r="P68" s="200" t="s">
        <v>487</v>
      </c>
      <c r="Q68" s="200" t="s">
        <v>793</v>
      </c>
    </row>
    <row r="69" spans="1:19">
      <c r="A69" s="198">
        <v>62</v>
      </c>
      <c r="B69" s="200" t="s">
        <v>678</v>
      </c>
      <c r="C69" s="200" t="s">
        <v>682</v>
      </c>
      <c r="D69" s="200" t="s">
        <v>688</v>
      </c>
      <c r="E69" s="215" t="s">
        <v>797</v>
      </c>
      <c r="F69" s="243">
        <v>2023.05</v>
      </c>
      <c r="G69" s="200" t="s">
        <v>536</v>
      </c>
      <c r="H69" s="200" t="s">
        <v>83</v>
      </c>
      <c r="I69" s="243">
        <v>18080</v>
      </c>
      <c r="J69" s="254"/>
      <c r="K69" s="243">
        <v>18080</v>
      </c>
      <c r="L69" s="255" t="s">
        <v>537</v>
      </c>
      <c r="M69" s="255"/>
      <c r="N69" s="200" t="s">
        <v>556</v>
      </c>
      <c r="O69" s="200" t="s">
        <v>295</v>
      </c>
      <c r="P69" s="200" t="s">
        <v>487</v>
      </c>
      <c r="Q69" s="200" t="s">
        <v>793</v>
      </c>
    </row>
    <row r="70" spans="1:19">
      <c r="A70" s="198">
        <v>63</v>
      </c>
      <c r="B70" s="200" t="s">
        <v>593</v>
      </c>
      <c r="C70" s="200" t="s">
        <v>689</v>
      </c>
      <c r="D70" s="200" t="s">
        <v>690</v>
      </c>
      <c r="E70" s="215" t="s">
        <v>691</v>
      </c>
      <c r="F70" s="243">
        <v>2023.06</v>
      </c>
      <c r="G70" s="200" t="s">
        <v>536</v>
      </c>
      <c r="H70" s="200" t="s">
        <v>83</v>
      </c>
      <c r="I70" s="243">
        <v>3800</v>
      </c>
      <c r="J70" s="254"/>
      <c r="K70" s="243">
        <v>3800</v>
      </c>
      <c r="L70" s="255" t="s">
        <v>537</v>
      </c>
      <c r="M70" s="255"/>
      <c r="N70" s="200" t="s">
        <v>623</v>
      </c>
      <c r="O70" s="200" t="s">
        <v>332</v>
      </c>
      <c r="P70" s="200" t="s">
        <v>487</v>
      </c>
      <c r="Q70" s="200" t="s">
        <v>793</v>
      </c>
    </row>
    <row r="71" spans="1:19" ht="36">
      <c r="A71" s="198">
        <v>64</v>
      </c>
      <c r="B71" s="200" t="s">
        <v>593</v>
      </c>
      <c r="C71" s="200" t="s">
        <v>472</v>
      </c>
      <c r="D71" s="200" t="s">
        <v>798</v>
      </c>
      <c r="E71" s="215" t="s">
        <v>693</v>
      </c>
      <c r="F71" s="243">
        <v>2022.12</v>
      </c>
      <c r="G71" s="200" t="s">
        <v>694</v>
      </c>
      <c r="H71" s="200" t="s">
        <v>30</v>
      </c>
      <c r="I71" s="243">
        <v>1913000</v>
      </c>
      <c r="J71" s="254"/>
      <c r="K71" s="243">
        <v>1913000</v>
      </c>
      <c r="L71" s="255" t="s">
        <v>695</v>
      </c>
      <c r="M71" s="255"/>
      <c r="N71" s="200" t="s">
        <v>700</v>
      </c>
      <c r="O71" s="200" t="s">
        <v>332</v>
      </c>
      <c r="P71" s="200" t="s">
        <v>487</v>
      </c>
      <c r="Q71" s="200" t="s">
        <v>799</v>
      </c>
      <c r="R71" s="63" t="s">
        <v>793</v>
      </c>
      <c r="S71" s="63" t="s">
        <v>800</v>
      </c>
    </row>
    <row r="72" spans="1:19" s="195" customFormat="1" ht="24">
      <c r="A72" s="198">
        <v>65</v>
      </c>
      <c r="B72" s="221" t="s">
        <v>593</v>
      </c>
      <c r="C72" s="221" t="s">
        <v>457</v>
      </c>
      <c r="D72" s="221" t="s">
        <v>698</v>
      </c>
      <c r="E72" s="224" t="s">
        <v>681</v>
      </c>
      <c r="F72" s="244">
        <v>2023.01</v>
      </c>
      <c r="G72" s="221" t="s">
        <v>694</v>
      </c>
      <c r="H72" s="221" t="s">
        <v>30</v>
      </c>
      <c r="I72" s="244">
        <v>203000</v>
      </c>
      <c r="J72" s="256">
        <v>60900</v>
      </c>
      <c r="K72" s="244">
        <v>121800</v>
      </c>
      <c r="L72" s="257" t="s">
        <v>699</v>
      </c>
      <c r="M72" s="257"/>
      <c r="N72" s="221" t="s">
        <v>700</v>
      </c>
      <c r="O72" s="221" t="s">
        <v>332</v>
      </c>
      <c r="P72" s="221" t="s">
        <v>487</v>
      </c>
      <c r="Q72" s="221" t="s">
        <v>701</v>
      </c>
      <c r="R72" s="195" t="s">
        <v>793</v>
      </c>
    </row>
    <row r="73" spans="1:19" s="194" customFormat="1" ht="24">
      <c r="A73" s="208">
        <v>66</v>
      </c>
      <c r="B73" s="225" t="s">
        <v>593</v>
      </c>
      <c r="C73" s="225" t="s">
        <v>23</v>
      </c>
      <c r="D73" s="225" t="s">
        <v>801</v>
      </c>
      <c r="E73" s="226" t="s">
        <v>594</v>
      </c>
      <c r="F73" s="241">
        <v>2020.1</v>
      </c>
      <c r="G73" s="220" t="s">
        <v>703</v>
      </c>
      <c r="H73" s="225" t="s">
        <v>30</v>
      </c>
      <c r="I73" s="241">
        <v>990000</v>
      </c>
      <c r="J73" s="242">
        <v>495000</v>
      </c>
      <c r="K73" s="241">
        <v>495000</v>
      </c>
      <c r="L73" s="227" t="s">
        <v>699</v>
      </c>
      <c r="M73" s="227"/>
      <c r="N73" s="225" t="s">
        <v>704</v>
      </c>
      <c r="O73" s="225" t="s">
        <v>332</v>
      </c>
      <c r="P73" s="225" t="s">
        <v>487</v>
      </c>
      <c r="Q73" s="225" t="s">
        <v>705</v>
      </c>
      <c r="R73" s="268" t="s">
        <v>793</v>
      </c>
    </row>
    <row r="74" spans="1:19" s="194" customFormat="1">
      <c r="A74" s="208">
        <v>67</v>
      </c>
      <c r="B74" s="225" t="s">
        <v>706</v>
      </c>
      <c r="C74" s="225" t="s">
        <v>395</v>
      </c>
      <c r="D74" s="225" t="s">
        <v>707</v>
      </c>
      <c r="E74" s="226" t="s">
        <v>708</v>
      </c>
      <c r="F74" s="241" t="s">
        <v>709</v>
      </c>
      <c r="G74" s="220" t="s">
        <v>703</v>
      </c>
      <c r="H74" s="225" t="s">
        <v>83</v>
      </c>
      <c r="I74" s="241">
        <v>43500</v>
      </c>
      <c r="J74" s="242">
        <v>0</v>
      </c>
      <c r="K74" s="241">
        <v>17400</v>
      </c>
      <c r="L74" s="227" t="s">
        <v>699</v>
      </c>
      <c r="M74" s="227"/>
      <c r="N74" s="225" t="s">
        <v>331</v>
      </c>
      <c r="O74" s="225" t="s">
        <v>332</v>
      </c>
      <c r="P74" s="225" t="s">
        <v>487</v>
      </c>
      <c r="Q74" s="225" t="s">
        <v>793</v>
      </c>
    </row>
    <row r="75" spans="1:19" s="194" customFormat="1">
      <c r="A75" s="208">
        <v>68</v>
      </c>
      <c r="B75" s="225" t="s">
        <v>706</v>
      </c>
      <c r="C75" s="225" t="s">
        <v>395</v>
      </c>
      <c r="D75" s="225" t="s">
        <v>707</v>
      </c>
      <c r="E75" s="226" t="s">
        <v>708</v>
      </c>
      <c r="F75" s="241" t="s">
        <v>709</v>
      </c>
      <c r="G75" s="220" t="s">
        <v>703</v>
      </c>
      <c r="H75" s="225" t="s">
        <v>83</v>
      </c>
      <c r="I75" s="241">
        <v>43500</v>
      </c>
      <c r="J75" s="242">
        <v>0</v>
      </c>
      <c r="K75" s="241">
        <v>17400</v>
      </c>
      <c r="L75" s="227" t="s">
        <v>699</v>
      </c>
      <c r="M75" s="227"/>
      <c r="N75" s="225" t="s">
        <v>331</v>
      </c>
      <c r="O75" s="225" t="s">
        <v>712</v>
      </c>
      <c r="P75" s="225" t="s">
        <v>487</v>
      </c>
      <c r="Q75" s="225" t="s">
        <v>793</v>
      </c>
    </row>
    <row r="76" spans="1:19">
      <c r="A76" s="198">
        <v>69</v>
      </c>
      <c r="B76" s="200" t="s">
        <v>593</v>
      </c>
      <c r="C76" s="200" t="s">
        <v>468</v>
      </c>
      <c r="D76" s="200" t="s">
        <v>714</v>
      </c>
      <c r="E76" s="215" t="s">
        <v>715</v>
      </c>
      <c r="F76" s="243">
        <v>2023.08</v>
      </c>
      <c r="G76" s="200" t="s">
        <v>716</v>
      </c>
      <c r="H76" s="200" t="s">
        <v>83</v>
      </c>
      <c r="I76" s="243">
        <v>33335</v>
      </c>
      <c r="J76" s="254" t="s">
        <v>717</v>
      </c>
      <c r="K76" s="243">
        <v>12430</v>
      </c>
      <c r="L76" s="255" t="s">
        <v>699</v>
      </c>
      <c r="M76" s="255"/>
      <c r="N76" s="200" t="s">
        <v>331</v>
      </c>
      <c r="O76" s="200" t="s">
        <v>332</v>
      </c>
      <c r="P76" s="200" t="s">
        <v>487</v>
      </c>
      <c r="Q76" s="200" t="s">
        <v>793</v>
      </c>
    </row>
    <row r="77" spans="1:19" s="196" customFormat="1" ht="23.25" customHeight="1">
      <c r="A77" s="208">
        <v>70</v>
      </c>
      <c r="B77" s="217" t="s">
        <v>725</v>
      </c>
      <c r="C77" s="217" t="s">
        <v>726</v>
      </c>
      <c r="D77" s="225" t="s">
        <v>727</v>
      </c>
      <c r="E77" s="218" t="s">
        <v>728</v>
      </c>
      <c r="F77" s="245" t="s">
        <v>729</v>
      </c>
      <c r="G77" s="225" t="s">
        <v>730</v>
      </c>
      <c r="H77" s="217" t="s">
        <v>30</v>
      </c>
      <c r="I77" s="245">
        <v>310000</v>
      </c>
      <c r="J77" s="239">
        <v>0</v>
      </c>
      <c r="K77" s="245">
        <v>0</v>
      </c>
      <c r="L77" s="208" t="s">
        <v>731</v>
      </c>
      <c r="M77" s="208"/>
      <c r="N77" s="217" t="s">
        <v>727</v>
      </c>
      <c r="O77" s="225" t="s">
        <v>332</v>
      </c>
      <c r="P77" s="225" t="s">
        <v>487</v>
      </c>
      <c r="Q77" s="225" t="s">
        <v>687</v>
      </c>
      <c r="R77" s="269" t="s">
        <v>793</v>
      </c>
    </row>
    <row r="78" spans="1:19" s="197" customFormat="1" ht="20.25" customHeight="1">
      <c r="A78" s="198">
        <v>71</v>
      </c>
      <c r="B78" s="214" t="s">
        <v>678</v>
      </c>
      <c r="C78" s="214" t="s">
        <v>732</v>
      </c>
      <c r="D78" s="214" t="s">
        <v>733</v>
      </c>
      <c r="E78" s="246" t="s">
        <v>499</v>
      </c>
      <c r="F78" s="214" t="s">
        <v>734</v>
      </c>
      <c r="G78" s="221" t="s">
        <v>597</v>
      </c>
      <c r="H78" s="214" t="s">
        <v>83</v>
      </c>
      <c r="I78" s="235">
        <v>3000</v>
      </c>
      <c r="J78" s="235">
        <v>0</v>
      </c>
      <c r="K78" s="235">
        <v>3000</v>
      </c>
      <c r="L78" s="258" t="s">
        <v>537</v>
      </c>
      <c r="M78" s="258" t="s">
        <v>735</v>
      </c>
      <c r="N78" s="214" t="s">
        <v>610</v>
      </c>
      <c r="O78" s="223" t="s">
        <v>295</v>
      </c>
      <c r="P78" s="214" t="s">
        <v>487</v>
      </c>
      <c r="Q78" s="214" t="s">
        <v>794</v>
      </c>
    </row>
    <row r="79" spans="1:19" s="197" customFormat="1" ht="20.25" customHeight="1">
      <c r="A79" s="198"/>
      <c r="B79" s="214" t="s">
        <v>20</v>
      </c>
      <c r="C79" s="214" t="s">
        <v>802</v>
      </c>
      <c r="D79" s="214" t="s">
        <v>803</v>
      </c>
      <c r="E79" s="246" t="s">
        <v>804</v>
      </c>
      <c r="F79" s="214" t="s">
        <v>805</v>
      </c>
      <c r="G79" s="221" t="s">
        <v>597</v>
      </c>
      <c r="H79" s="214" t="s">
        <v>83</v>
      </c>
      <c r="I79" s="235">
        <v>11000</v>
      </c>
      <c r="J79" s="235">
        <v>0</v>
      </c>
      <c r="K79" s="235">
        <v>11000</v>
      </c>
      <c r="L79" s="258" t="s">
        <v>699</v>
      </c>
      <c r="M79" s="258"/>
      <c r="N79" s="214" t="s">
        <v>610</v>
      </c>
      <c r="O79" s="223" t="s">
        <v>295</v>
      </c>
      <c r="P79" s="214" t="s">
        <v>268</v>
      </c>
      <c r="Q79" s="214" t="s">
        <v>806</v>
      </c>
    </row>
    <row r="80" spans="1:19" s="197" customFormat="1" ht="20.25" customHeight="1">
      <c r="A80" s="198"/>
      <c r="B80" s="214" t="s">
        <v>807</v>
      </c>
      <c r="C80" s="214" t="s">
        <v>808</v>
      </c>
      <c r="D80" s="214"/>
      <c r="E80" s="246" t="s">
        <v>809</v>
      </c>
      <c r="F80" s="214" t="s">
        <v>810</v>
      </c>
      <c r="G80" s="221" t="s">
        <v>811</v>
      </c>
      <c r="H80" s="214" t="s">
        <v>83</v>
      </c>
      <c r="I80" s="235">
        <v>510000</v>
      </c>
      <c r="J80" s="235">
        <v>0</v>
      </c>
      <c r="K80" s="235">
        <f>I80*0.5</f>
        <v>255000</v>
      </c>
      <c r="L80" s="258" t="s">
        <v>667</v>
      </c>
      <c r="M80" s="258"/>
      <c r="N80" s="214"/>
      <c r="O80" s="223"/>
      <c r="P80" s="214"/>
      <c r="Q80" s="214"/>
    </row>
    <row r="81" spans="1:17" s="192" customFormat="1" ht="21.4" customHeight="1">
      <c r="A81" s="208">
        <v>72</v>
      </c>
      <c r="B81" s="217" t="s">
        <v>740</v>
      </c>
      <c r="C81" s="217" t="s">
        <v>741</v>
      </c>
      <c r="D81" s="217" t="s">
        <v>740</v>
      </c>
      <c r="E81" s="218" t="s">
        <v>742</v>
      </c>
      <c r="F81" s="217" t="s">
        <v>743</v>
      </c>
      <c r="G81" s="211" t="s">
        <v>744</v>
      </c>
      <c r="H81" s="217" t="s">
        <v>30</v>
      </c>
      <c r="I81" s="232">
        <v>548050</v>
      </c>
      <c r="J81" s="232">
        <f>I81*0.5</f>
        <v>274025</v>
      </c>
      <c r="K81" s="239">
        <f>I81*0.4</f>
        <v>219220</v>
      </c>
      <c r="L81" s="208" t="s">
        <v>667</v>
      </c>
      <c r="M81" s="208"/>
      <c r="N81" s="217"/>
      <c r="O81" s="234" t="s">
        <v>332</v>
      </c>
      <c r="P81" s="217" t="s">
        <v>268</v>
      </c>
      <c r="Q81" s="217" t="s">
        <v>793</v>
      </c>
    </row>
    <row r="82" spans="1:17" s="190" customFormat="1" ht="21.4" customHeight="1">
      <c r="A82" s="198">
        <v>73</v>
      </c>
      <c r="B82" s="199" t="s">
        <v>245</v>
      </c>
      <c r="C82" s="199" t="s">
        <v>745</v>
      </c>
      <c r="D82" s="199" t="s">
        <v>746</v>
      </c>
      <c r="E82" s="201" t="s">
        <v>583</v>
      </c>
      <c r="F82" s="199" t="s">
        <v>747</v>
      </c>
      <c r="G82" s="224" t="s">
        <v>748</v>
      </c>
      <c r="H82" s="199" t="s">
        <v>83</v>
      </c>
      <c r="I82" s="235">
        <v>370000</v>
      </c>
      <c r="J82" s="235">
        <f>I82*0.3</f>
        <v>111000</v>
      </c>
      <c r="K82" s="229">
        <f>I82*0.3</f>
        <v>111000</v>
      </c>
      <c r="L82" s="198" t="s">
        <v>667</v>
      </c>
      <c r="M82" s="198"/>
      <c r="N82" s="199"/>
      <c r="O82" s="216" t="s">
        <v>332</v>
      </c>
      <c r="P82" s="199" t="s">
        <v>268</v>
      </c>
      <c r="Q82" s="199" t="s">
        <v>793</v>
      </c>
    </row>
    <row r="83" spans="1:17" s="190" customFormat="1" ht="21.4" customHeight="1">
      <c r="A83" s="198">
        <v>74</v>
      </c>
      <c r="B83" s="199" t="s">
        <v>245</v>
      </c>
      <c r="C83" s="199" t="s">
        <v>745</v>
      </c>
      <c r="D83" s="199" t="s">
        <v>749</v>
      </c>
      <c r="E83" s="201" t="s">
        <v>583</v>
      </c>
      <c r="F83" s="199" t="s">
        <v>747</v>
      </c>
      <c r="G83" s="224" t="s">
        <v>748</v>
      </c>
      <c r="H83" s="199" t="s">
        <v>83</v>
      </c>
      <c r="I83" s="235">
        <v>310000</v>
      </c>
      <c r="J83" s="235">
        <f>I83*0.3</f>
        <v>93000</v>
      </c>
      <c r="K83" s="229">
        <f>I83*0.3</f>
        <v>93000</v>
      </c>
      <c r="L83" s="198" t="s">
        <v>667</v>
      </c>
      <c r="M83" s="198"/>
      <c r="N83" s="199"/>
      <c r="O83" s="216" t="s">
        <v>332</v>
      </c>
      <c r="P83" s="199" t="s">
        <v>268</v>
      </c>
      <c r="Q83" s="199" t="s">
        <v>793</v>
      </c>
    </row>
    <row r="84" spans="1:17" s="190" customFormat="1" ht="21.4" customHeight="1">
      <c r="A84" s="198">
        <v>75</v>
      </c>
      <c r="B84" s="199" t="s">
        <v>245</v>
      </c>
      <c r="C84" s="199" t="s">
        <v>586</v>
      </c>
      <c r="D84" s="199" t="s">
        <v>587</v>
      </c>
      <c r="E84" s="201" t="s">
        <v>583</v>
      </c>
      <c r="F84" s="199" t="s">
        <v>750</v>
      </c>
      <c r="G84" s="215" t="s">
        <v>748</v>
      </c>
      <c r="H84" s="199" t="s">
        <v>83</v>
      </c>
      <c r="I84" s="229">
        <v>36000</v>
      </c>
      <c r="J84" s="235">
        <f>I84*0.6</f>
        <v>21600</v>
      </c>
      <c r="K84" s="229">
        <v>10800</v>
      </c>
      <c r="L84" s="198" t="s">
        <v>667</v>
      </c>
      <c r="M84" s="202"/>
      <c r="N84" s="201"/>
      <c r="O84" s="216" t="s">
        <v>332</v>
      </c>
      <c r="P84" s="199" t="s">
        <v>268</v>
      </c>
      <c r="Q84" s="199" t="s">
        <v>793</v>
      </c>
    </row>
    <row r="85" spans="1:17" s="190" customFormat="1" ht="21.4" customHeight="1">
      <c r="A85" s="198">
        <v>76</v>
      </c>
      <c r="B85" s="199" t="s">
        <v>245</v>
      </c>
      <c r="C85" s="199" t="s">
        <v>405</v>
      </c>
      <c r="D85" s="199" t="s">
        <v>751</v>
      </c>
      <c r="E85" s="201" t="s">
        <v>583</v>
      </c>
      <c r="F85" s="199" t="s">
        <v>752</v>
      </c>
      <c r="G85" s="215" t="s">
        <v>748</v>
      </c>
      <c r="H85" s="199" t="s">
        <v>83</v>
      </c>
      <c r="I85" s="235">
        <v>190000</v>
      </c>
      <c r="J85" s="235">
        <v>0</v>
      </c>
      <c r="K85" s="229">
        <f>I85*0.3</f>
        <v>57000</v>
      </c>
      <c r="L85" s="198" t="s">
        <v>667</v>
      </c>
      <c r="M85" s="198"/>
      <c r="N85" s="199"/>
      <c r="O85" s="216" t="s">
        <v>332</v>
      </c>
      <c r="P85" s="199" t="s">
        <v>268</v>
      </c>
      <c r="Q85" s="199" t="s">
        <v>793</v>
      </c>
    </row>
    <row r="86" spans="1:17" s="190" customFormat="1" ht="21.4" customHeight="1">
      <c r="A86" s="198">
        <v>77</v>
      </c>
      <c r="B86" s="199" t="s">
        <v>245</v>
      </c>
      <c r="C86" s="199" t="s">
        <v>602</v>
      </c>
      <c r="D86" s="199" t="s">
        <v>740</v>
      </c>
      <c r="E86" s="201" t="s">
        <v>742</v>
      </c>
      <c r="F86" s="199" t="s">
        <v>753</v>
      </c>
      <c r="G86" s="215" t="s">
        <v>748</v>
      </c>
      <c r="H86" s="199" t="s">
        <v>30</v>
      </c>
      <c r="I86" s="235">
        <v>565000</v>
      </c>
      <c r="J86" s="235">
        <v>0</v>
      </c>
      <c r="K86" s="229">
        <f>I86*0.3</f>
        <v>169500</v>
      </c>
      <c r="L86" s="198" t="s">
        <v>667</v>
      </c>
      <c r="M86" s="198"/>
      <c r="N86" s="199"/>
      <c r="O86" s="216" t="s">
        <v>332</v>
      </c>
      <c r="P86" s="199" t="s">
        <v>268</v>
      </c>
      <c r="Q86" s="199" t="s">
        <v>793</v>
      </c>
    </row>
    <row r="87" spans="1:17" s="192" customFormat="1" ht="21.4" customHeight="1">
      <c r="A87" s="208">
        <v>78</v>
      </c>
      <c r="B87" s="217" t="s">
        <v>245</v>
      </c>
      <c r="C87" s="217" t="s">
        <v>602</v>
      </c>
      <c r="D87" s="217" t="s">
        <v>751</v>
      </c>
      <c r="E87" s="218" t="s">
        <v>583</v>
      </c>
      <c r="F87" s="217" t="s">
        <v>753</v>
      </c>
      <c r="G87" s="226" t="s">
        <v>748</v>
      </c>
      <c r="H87" s="217" t="s">
        <v>83</v>
      </c>
      <c r="I87" s="232">
        <v>230000</v>
      </c>
      <c r="J87" s="232">
        <v>0</v>
      </c>
      <c r="K87" s="239">
        <f>I87*0.3</f>
        <v>69000</v>
      </c>
      <c r="L87" s="208" t="s">
        <v>667</v>
      </c>
      <c r="M87" s="208"/>
      <c r="N87" s="217"/>
      <c r="O87" s="234" t="s">
        <v>332</v>
      </c>
      <c r="P87" s="217" t="s">
        <v>268</v>
      </c>
      <c r="Q87" s="217" t="s">
        <v>793</v>
      </c>
    </row>
    <row r="88" spans="1:17" s="190" customFormat="1" ht="21.4" customHeight="1">
      <c r="A88" s="198">
        <v>79</v>
      </c>
      <c r="B88" s="199" t="s">
        <v>245</v>
      </c>
      <c r="C88" s="199" t="s">
        <v>759</v>
      </c>
      <c r="D88" s="199" t="s">
        <v>760</v>
      </c>
      <c r="E88" s="201" t="s">
        <v>633</v>
      </c>
      <c r="F88" s="199" t="s">
        <v>758</v>
      </c>
      <c r="G88" s="215" t="s">
        <v>566</v>
      </c>
      <c r="H88" s="199" t="s">
        <v>83</v>
      </c>
      <c r="I88" s="235">
        <v>61020</v>
      </c>
      <c r="J88" s="235"/>
      <c r="K88" s="229">
        <v>61020</v>
      </c>
      <c r="L88" s="198" t="s">
        <v>667</v>
      </c>
      <c r="M88" s="198"/>
      <c r="N88" s="199"/>
      <c r="O88" s="216" t="s">
        <v>332</v>
      </c>
      <c r="P88" s="199" t="s">
        <v>268</v>
      </c>
      <c r="Q88" s="199" t="s">
        <v>793</v>
      </c>
    </row>
    <row r="89" spans="1:17" s="190" customFormat="1" ht="21.4" customHeight="1">
      <c r="A89" s="198">
        <v>80</v>
      </c>
      <c r="B89" s="199" t="s">
        <v>275</v>
      </c>
      <c r="C89" s="199" t="s">
        <v>545</v>
      </c>
      <c r="D89" s="199" t="s">
        <v>761</v>
      </c>
      <c r="E89" s="201" t="s">
        <v>482</v>
      </c>
      <c r="F89" s="199" t="s">
        <v>666</v>
      </c>
      <c r="G89" s="215"/>
      <c r="H89" s="199" t="s">
        <v>83</v>
      </c>
      <c r="I89" s="235">
        <v>1356</v>
      </c>
      <c r="J89" s="235"/>
      <c r="K89" s="229">
        <v>1356</v>
      </c>
      <c r="L89" s="198"/>
      <c r="M89" s="198"/>
      <c r="N89" s="199"/>
      <c r="O89" s="216" t="s">
        <v>332</v>
      </c>
      <c r="P89" s="199" t="s">
        <v>268</v>
      </c>
      <c r="Q89" s="199" t="s">
        <v>793</v>
      </c>
    </row>
    <row r="90" spans="1:17" s="192" customFormat="1" ht="21.4" customHeight="1">
      <c r="A90" s="208">
        <v>81</v>
      </c>
      <c r="B90" s="217" t="s">
        <v>245</v>
      </c>
      <c r="C90" s="217" t="s">
        <v>598</v>
      </c>
      <c r="D90" s="217" t="s">
        <v>751</v>
      </c>
      <c r="E90" s="218" t="s">
        <v>583</v>
      </c>
      <c r="F90" s="217" t="s">
        <v>762</v>
      </c>
      <c r="G90" s="226" t="s">
        <v>748</v>
      </c>
      <c r="H90" s="217" t="s">
        <v>83</v>
      </c>
      <c r="I90" s="232">
        <v>200000</v>
      </c>
      <c r="J90" s="232">
        <f>I90*0.6</f>
        <v>120000</v>
      </c>
      <c r="K90" s="239">
        <f>I90*0.3</f>
        <v>60000</v>
      </c>
      <c r="L90" s="208" t="s">
        <v>667</v>
      </c>
      <c r="M90" s="208"/>
      <c r="N90" s="217"/>
      <c r="O90" s="234" t="s">
        <v>332</v>
      </c>
      <c r="P90" s="217" t="s">
        <v>268</v>
      </c>
      <c r="Q90" s="217" t="s">
        <v>793</v>
      </c>
    </row>
    <row r="91" spans="1:17" s="192" customFormat="1" ht="21.4" customHeight="1">
      <c r="A91" s="208">
        <v>82</v>
      </c>
      <c r="B91" s="217" t="s">
        <v>245</v>
      </c>
      <c r="C91" s="217" t="s">
        <v>598</v>
      </c>
      <c r="D91" s="217" t="s">
        <v>763</v>
      </c>
      <c r="E91" s="218" t="s">
        <v>583</v>
      </c>
      <c r="F91" s="217" t="s">
        <v>762</v>
      </c>
      <c r="G91" s="226" t="s">
        <v>597</v>
      </c>
      <c r="H91" s="217" t="s">
        <v>83</v>
      </c>
      <c r="I91" s="259">
        <v>5329.08</v>
      </c>
      <c r="J91" s="232">
        <v>0</v>
      </c>
      <c r="K91" s="232">
        <v>5329.08</v>
      </c>
      <c r="L91" s="208" t="s">
        <v>667</v>
      </c>
      <c r="M91" s="208"/>
      <c r="N91" s="217"/>
      <c r="O91" s="234" t="s">
        <v>332</v>
      </c>
      <c r="P91" s="217" t="s">
        <v>268</v>
      </c>
      <c r="Q91" s="217" t="s">
        <v>793</v>
      </c>
    </row>
    <row r="92" spans="1:17" s="190" customFormat="1" ht="21.4" customHeight="1">
      <c r="A92" s="198">
        <v>83</v>
      </c>
      <c r="B92" s="199" t="s">
        <v>245</v>
      </c>
      <c r="C92" s="199" t="s">
        <v>545</v>
      </c>
      <c r="D92" s="199" t="s">
        <v>764</v>
      </c>
      <c r="E92" s="201" t="s">
        <v>765</v>
      </c>
      <c r="F92" s="199" t="s">
        <v>762</v>
      </c>
      <c r="G92" s="215" t="s">
        <v>766</v>
      </c>
      <c r="H92" s="199" t="s">
        <v>83</v>
      </c>
      <c r="I92" s="260">
        <v>21470</v>
      </c>
      <c r="J92" s="235">
        <f>I92*0.5</f>
        <v>10735</v>
      </c>
      <c r="K92" s="235">
        <f>I92-J92</f>
        <v>10735</v>
      </c>
      <c r="L92" s="198"/>
      <c r="M92" s="198"/>
      <c r="N92" s="199"/>
      <c r="O92" s="216" t="s">
        <v>332</v>
      </c>
      <c r="P92" s="199" t="s">
        <v>268</v>
      </c>
      <c r="Q92" s="199" t="s">
        <v>793</v>
      </c>
    </row>
    <row r="93" spans="1:17" s="190" customFormat="1" ht="21.4" customHeight="1">
      <c r="A93" s="198">
        <v>84</v>
      </c>
      <c r="B93" s="199" t="s">
        <v>245</v>
      </c>
      <c r="C93" s="199" t="s">
        <v>545</v>
      </c>
      <c r="D93" s="199" t="s">
        <v>767</v>
      </c>
      <c r="E93" s="201" t="s">
        <v>765</v>
      </c>
      <c r="F93" s="199" t="s">
        <v>762</v>
      </c>
      <c r="G93" s="215"/>
      <c r="H93" s="199" t="s">
        <v>83</v>
      </c>
      <c r="I93" s="260">
        <v>14690</v>
      </c>
      <c r="J93" s="235">
        <f>I93*0.5</f>
        <v>7345</v>
      </c>
      <c r="K93" s="235">
        <f>I93-J93</f>
        <v>7345</v>
      </c>
      <c r="L93" s="198"/>
      <c r="M93" s="198"/>
      <c r="N93" s="199"/>
      <c r="O93" s="216" t="s">
        <v>332</v>
      </c>
      <c r="P93" s="199" t="s">
        <v>268</v>
      </c>
      <c r="Q93" s="199" t="s">
        <v>793</v>
      </c>
    </row>
    <row r="94" spans="1:17" s="190" customFormat="1" ht="21.4" customHeight="1">
      <c r="A94" s="198">
        <v>85</v>
      </c>
      <c r="B94" s="199" t="s">
        <v>245</v>
      </c>
      <c r="C94" s="199" t="s">
        <v>545</v>
      </c>
      <c r="D94" s="199" t="s">
        <v>768</v>
      </c>
      <c r="E94" s="201" t="s">
        <v>765</v>
      </c>
      <c r="F94" s="199" t="s">
        <v>762</v>
      </c>
      <c r="G94" s="215"/>
      <c r="H94" s="199" t="s">
        <v>83</v>
      </c>
      <c r="I94" s="260">
        <v>6000</v>
      </c>
      <c r="J94" s="235">
        <v>0</v>
      </c>
      <c r="K94" s="235">
        <v>6000</v>
      </c>
      <c r="L94" s="198"/>
      <c r="M94" s="198"/>
      <c r="N94" s="199"/>
      <c r="O94" s="216" t="s">
        <v>295</v>
      </c>
      <c r="P94" s="199" t="s">
        <v>268</v>
      </c>
      <c r="Q94" s="199" t="s">
        <v>793</v>
      </c>
    </row>
    <row r="95" spans="1:17" ht="21.4" customHeight="1">
      <c r="A95" s="198">
        <v>86</v>
      </c>
      <c r="B95" s="199" t="s">
        <v>769</v>
      </c>
      <c r="C95" s="170" t="s">
        <v>812</v>
      </c>
      <c r="D95" s="199"/>
      <c r="E95" s="201"/>
      <c r="F95" s="199"/>
      <c r="G95" s="215"/>
      <c r="H95" s="199" t="s">
        <v>83</v>
      </c>
      <c r="I95" s="228">
        <v>14368.74</v>
      </c>
      <c r="J95" s="228">
        <v>0</v>
      </c>
      <c r="K95" s="228">
        <v>43489.55</v>
      </c>
      <c r="L95" s="199" t="s">
        <v>537</v>
      </c>
      <c r="M95" s="199"/>
      <c r="N95" s="199" t="s">
        <v>580</v>
      </c>
      <c r="O95" s="199" t="s">
        <v>332</v>
      </c>
      <c r="P95" s="199" t="s">
        <v>774</v>
      </c>
      <c r="Q95" s="199" t="s">
        <v>793</v>
      </c>
    </row>
    <row r="96" spans="1:17" ht="21.4" customHeight="1">
      <c r="A96" s="198">
        <v>87</v>
      </c>
      <c r="B96" s="199" t="s">
        <v>769</v>
      </c>
      <c r="C96" s="199" t="s">
        <v>813</v>
      </c>
      <c r="D96" s="199"/>
      <c r="E96" s="201"/>
      <c r="F96" s="199"/>
      <c r="G96" s="215"/>
      <c r="H96" s="199" t="s">
        <v>83</v>
      </c>
      <c r="I96" s="228">
        <v>26240</v>
      </c>
      <c r="J96" s="228">
        <v>0</v>
      </c>
      <c r="K96" s="228">
        <v>84620</v>
      </c>
      <c r="L96" s="199" t="s">
        <v>537</v>
      </c>
      <c r="M96" s="199"/>
      <c r="N96" s="199" t="s">
        <v>775</v>
      </c>
      <c r="O96" s="199" t="s">
        <v>332</v>
      </c>
      <c r="P96" s="199" t="s">
        <v>774</v>
      </c>
      <c r="Q96" s="199" t="s">
        <v>793</v>
      </c>
    </row>
    <row r="97" spans="1:18" ht="21.4" customHeight="1">
      <c r="A97" s="198">
        <v>88</v>
      </c>
      <c r="B97" s="199" t="s">
        <v>535</v>
      </c>
      <c r="C97" s="198" t="s">
        <v>782</v>
      </c>
      <c r="D97" s="198" t="s">
        <v>438</v>
      </c>
      <c r="E97" s="222" t="s">
        <v>783</v>
      </c>
      <c r="F97" s="202">
        <v>44998</v>
      </c>
      <c r="G97" s="224" t="s">
        <v>597</v>
      </c>
      <c r="H97" s="214" t="s">
        <v>83</v>
      </c>
      <c r="I97" s="260">
        <v>223.78</v>
      </c>
      <c r="J97" s="235">
        <v>0</v>
      </c>
      <c r="K97" s="228">
        <v>223.78</v>
      </c>
      <c r="L97" s="198" t="s">
        <v>537</v>
      </c>
      <c r="M97" s="202">
        <v>45044</v>
      </c>
      <c r="N97" s="199" t="s">
        <v>610</v>
      </c>
      <c r="O97" s="216" t="s">
        <v>295</v>
      </c>
      <c r="P97" s="199" t="s">
        <v>784</v>
      </c>
      <c r="Q97" s="199" t="s">
        <v>794</v>
      </c>
    </row>
    <row r="98" spans="1:18" ht="21.4" customHeight="1">
      <c r="A98" s="198">
        <v>89</v>
      </c>
      <c r="B98" s="199" t="s">
        <v>535</v>
      </c>
      <c r="C98" s="198" t="s">
        <v>785</v>
      </c>
      <c r="D98" s="198" t="s">
        <v>786</v>
      </c>
      <c r="E98" s="222" t="s">
        <v>787</v>
      </c>
      <c r="F98" s="202">
        <v>45014</v>
      </c>
      <c r="G98" s="224" t="s">
        <v>597</v>
      </c>
      <c r="H98" s="214" t="s">
        <v>83</v>
      </c>
      <c r="I98" s="260">
        <v>18428.439999999999</v>
      </c>
      <c r="J98" s="235">
        <v>0</v>
      </c>
      <c r="K98" s="228">
        <v>18428.439999999999</v>
      </c>
      <c r="L98" s="198" t="s">
        <v>537</v>
      </c>
      <c r="M98" s="202">
        <v>45044</v>
      </c>
      <c r="N98" s="199" t="s">
        <v>623</v>
      </c>
      <c r="O98" s="216" t="s">
        <v>295</v>
      </c>
      <c r="P98" s="199" t="s">
        <v>784</v>
      </c>
      <c r="Q98" s="199" t="s">
        <v>794</v>
      </c>
    </row>
    <row r="99" spans="1:18" s="196" customFormat="1" ht="21.4" customHeight="1">
      <c r="A99" s="208">
        <v>90</v>
      </c>
      <c r="B99" s="247" t="s">
        <v>593</v>
      </c>
      <c r="C99" s="247" t="s">
        <v>450</v>
      </c>
      <c r="D99" s="247" t="s">
        <v>736</v>
      </c>
      <c r="E99" s="248" t="s">
        <v>737</v>
      </c>
      <c r="F99" s="249">
        <v>2023.04</v>
      </c>
      <c r="G99" s="225" t="s">
        <v>694</v>
      </c>
      <c r="H99" s="217" t="s">
        <v>30</v>
      </c>
      <c r="I99" s="261">
        <v>1020000</v>
      </c>
      <c r="J99" s="262">
        <v>306000</v>
      </c>
      <c r="K99" s="262">
        <v>612000</v>
      </c>
      <c r="L99" s="227" t="s">
        <v>699</v>
      </c>
      <c r="M99" s="263"/>
      <c r="N99" s="225" t="s">
        <v>700</v>
      </c>
      <c r="O99" s="225" t="s">
        <v>332</v>
      </c>
      <c r="P99" s="225" t="s">
        <v>487</v>
      </c>
      <c r="Q99" s="270" t="s">
        <v>738</v>
      </c>
      <c r="R99" s="217" t="s">
        <v>793</v>
      </c>
    </row>
    <row r="100" spans="1:18" ht="21.4" customHeight="1">
      <c r="A100" s="198">
        <v>91</v>
      </c>
      <c r="B100" s="7" t="s">
        <v>230</v>
      </c>
      <c r="C100" s="25" t="s">
        <v>395</v>
      </c>
      <c r="D100" s="250" t="s">
        <v>739</v>
      </c>
      <c r="E100" s="251" t="s">
        <v>486</v>
      </c>
      <c r="F100" s="252">
        <v>2023.03</v>
      </c>
      <c r="G100" s="199" t="s">
        <v>536</v>
      </c>
      <c r="H100" s="199" t="s">
        <v>83</v>
      </c>
      <c r="I100" s="264">
        <v>12420.96</v>
      </c>
      <c r="J100" s="265">
        <v>0</v>
      </c>
      <c r="K100" s="264">
        <v>12420.96</v>
      </c>
      <c r="L100" s="266" t="s">
        <v>537</v>
      </c>
      <c r="M100" s="267"/>
      <c r="N100" s="251" t="s">
        <v>610</v>
      </c>
      <c r="O100" s="11" t="s">
        <v>295</v>
      </c>
      <c r="P100" s="200" t="s">
        <v>487</v>
      </c>
      <c r="Q100" s="11"/>
      <c r="R100" s="199" t="s">
        <v>793</v>
      </c>
    </row>
    <row r="101" spans="1:18" ht="21.4" customHeight="1">
      <c r="A101" s="198">
        <v>92</v>
      </c>
      <c r="B101" s="170" t="s">
        <v>593</v>
      </c>
      <c r="C101" s="7" t="s">
        <v>814</v>
      </c>
      <c r="D101" s="25" t="s">
        <v>815</v>
      </c>
      <c r="E101" s="64" t="s">
        <v>466</v>
      </c>
      <c r="F101" s="252"/>
      <c r="G101" s="199" t="s">
        <v>816</v>
      </c>
      <c r="H101" s="199" t="s">
        <v>83</v>
      </c>
      <c r="I101" s="264">
        <v>350300</v>
      </c>
      <c r="J101" s="265">
        <f>I101*0.5</f>
        <v>175150</v>
      </c>
      <c r="K101" s="264">
        <f>I101*0.3</f>
        <v>105090</v>
      </c>
      <c r="L101" s="255" t="s">
        <v>699</v>
      </c>
      <c r="M101" s="267"/>
      <c r="N101" s="251"/>
      <c r="O101" s="11"/>
      <c r="P101" s="200"/>
      <c r="Q101" s="3" t="s">
        <v>817</v>
      </c>
      <c r="R101" s="63" t="s">
        <v>806</v>
      </c>
    </row>
    <row r="102" spans="1:18" s="73" customFormat="1" ht="28.15" customHeight="1">
      <c r="A102" s="602" t="s">
        <v>818</v>
      </c>
      <c r="B102" s="603"/>
      <c r="C102" s="603"/>
      <c r="D102" s="603"/>
      <c r="E102" s="603"/>
      <c r="F102" s="603"/>
      <c r="G102" s="603"/>
      <c r="H102" s="604"/>
      <c r="I102" s="123">
        <f>SUM(I59:I101)</f>
        <v>9978477</v>
      </c>
      <c r="J102" s="123"/>
      <c r="K102" s="123">
        <f>SUM(K59:K101)</f>
        <v>5180852.8100000005</v>
      </c>
      <c r="L102" s="120"/>
      <c r="M102" s="119"/>
      <c r="N102" s="120"/>
      <c r="O102" s="120"/>
      <c r="P102" s="120"/>
      <c r="Q102" s="120"/>
    </row>
    <row r="103" spans="1:18" s="73" customFormat="1" ht="28.15" customHeight="1">
      <c r="A103" s="602" t="s">
        <v>218</v>
      </c>
      <c r="B103" s="603"/>
      <c r="C103" s="603"/>
      <c r="D103" s="603"/>
      <c r="E103" s="603"/>
      <c r="F103" s="603"/>
      <c r="G103" s="603"/>
      <c r="H103" s="604"/>
      <c r="I103" s="123">
        <f>I102+I58+I55</f>
        <v>10703005.75</v>
      </c>
      <c r="J103" s="123"/>
      <c r="K103" s="123">
        <f>K102+K58+K55</f>
        <v>5875097.2400000012</v>
      </c>
      <c r="L103" s="120"/>
      <c r="M103" s="119"/>
      <c r="N103" s="120"/>
      <c r="O103" s="120"/>
      <c r="P103" s="120"/>
      <c r="Q103" s="120"/>
    </row>
    <row r="104" spans="1:18" ht="24">
      <c r="C104" s="253" t="s">
        <v>819</v>
      </c>
    </row>
  </sheetData>
  <autoFilter ref="A5:S104"/>
  <mergeCells count="6">
    <mergeCell ref="A103:H103"/>
    <mergeCell ref="A1:Q3"/>
    <mergeCell ref="A4:Q4"/>
    <mergeCell ref="A55:H55"/>
    <mergeCell ref="A58:H58"/>
    <mergeCell ref="A102:H102"/>
  </mergeCells>
  <phoneticPr fontId="45" type="noConversion"/>
  <pageMargins left="0.7" right="0.7" top="0.75" bottom="0.75" header="0.3" footer="0.3"/>
  <pageSetup paperSize="9" orientation="portrait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119"/>
  <sheetViews>
    <sheetView topLeftCell="A39" zoomScale="70" zoomScaleNormal="70" workbookViewId="0">
      <selection activeCell="A58" sqref="A58:XFD58"/>
    </sheetView>
  </sheetViews>
  <sheetFormatPr defaultColWidth="9" defaultRowHeight="14.25"/>
  <cols>
    <col min="1" max="1" width="5.875" style="22" customWidth="1"/>
    <col min="2" max="2" width="8.25" style="22" customWidth="1"/>
    <col min="3" max="3" width="17.625" style="22" customWidth="1"/>
    <col min="4" max="4" width="20.375" style="79" customWidth="1"/>
    <col min="5" max="5" width="33.5" style="38" customWidth="1"/>
    <col min="6" max="6" width="15.875" style="22" customWidth="1"/>
    <col min="7" max="7" width="18.25" style="80" customWidth="1"/>
    <col min="8" max="8" width="11.375" style="81" customWidth="1"/>
    <col min="9" max="9" width="19.625" style="82" customWidth="1"/>
    <col min="10" max="10" width="18.75" style="82" customWidth="1"/>
    <col min="11" max="11" width="21.25" style="82" customWidth="1"/>
    <col min="12" max="12" width="13.375" style="83" customWidth="1"/>
    <col min="13" max="13" width="17.75" style="83" customWidth="1"/>
    <col min="14" max="14" width="13.625" style="38" customWidth="1"/>
    <col min="15" max="15" width="15" style="21" customWidth="1"/>
    <col min="16" max="16" width="12.75" style="38" customWidth="1"/>
    <col min="17" max="17" width="16.125" style="21" customWidth="1"/>
    <col min="18" max="16384" width="9" style="21"/>
  </cols>
  <sheetData>
    <row r="1" spans="1:17" ht="9.9499999999999993" customHeight="1">
      <c r="A1" s="605" t="s">
        <v>820</v>
      </c>
      <c r="B1" s="605"/>
      <c r="C1" s="605"/>
      <c r="D1" s="605"/>
      <c r="E1" s="605"/>
      <c r="F1" s="605"/>
      <c r="G1" s="606"/>
      <c r="H1" s="605"/>
      <c r="I1" s="605"/>
      <c r="J1" s="605"/>
      <c r="K1" s="605"/>
      <c r="L1" s="605"/>
      <c r="M1" s="605"/>
      <c r="N1" s="605"/>
      <c r="O1" s="607"/>
      <c r="P1" s="605"/>
      <c r="Q1" s="607"/>
    </row>
    <row r="2" spans="1:17" ht="9.9499999999999993" customHeight="1">
      <c r="A2" s="605"/>
      <c r="B2" s="605"/>
      <c r="C2" s="605"/>
      <c r="D2" s="605"/>
      <c r="E2" s="605"/>
      <c r="F2" s="605"/>
      <c r="G2" s="606"/>
      <c r="H2" s="605"/>
      <c r="I2" s="605"/>
      <c r="J2" s="605"/>
      <c r="K2" s="605"/>
      <c r="L2" s="605"/>
      <c r="M2" s="605"/>
      <c r="N2" s="605"/>
      <c r="O2" s="607"/>
      <c r="P2" s="605"/>
      <c r="Q2" s="607"/>
    </row>
    <row r="3" spans="1:17" ht="9.9499999999999993" customHeight="1">
      <c r="A3" s="605"/>
      <c r="B3" s="605"/>
      <c r="C3" s="605"/>
      <c r="D3" s="605"/>
      <c r="E3" s="605"/>
      <c r="F3" s="605"/>
      <c r="G3" s="606"/>
      <c r="H3" s="605"/>
      <c r="I3" s="605"/>
      <c r="J3" s="605"/>
      <c r="K3" s="605"/>
      <c r="L3" s="605"/>
      <c r="M3" s="605"/>
      <c r="N3" s="605"/>
      <c r="O3" s="607"/>
      <c r="P3" s="605"/>
      <c r="Q3" s="607"/>
    </row>
    <row r="4" spans="1:17" ht="30.95" customHeight="1">
      <c r="A4" s="612" t="s">
        <v>821</v>
      </c>
      <c r="B4" s="612"/>
      <c r="C4" s="612"/>
      <c r="D4" s="612"/>
      <c r="E4" s="612"/>
      <c r="F4" s="612"/>
      <c r="G4" s="613"/>
      <c r="H4" s="612"/>
      <c r="I4" s="612"/>
      <c r="J4" s="612"/>
      <c r="K4" s="612"/>
      <c r="L4" s="612"/>
      <c r="M4" s="612"/>
      <c r="N4" s="612"/>
      <c r="O4" s="612"/>
      <c r="P4" s="612"/>
      <c r="Q4" s="612"/>
    </row>
    <row r="5" spans="1:17" s="22" customFormat="1" ht="30.95" customHeight="1">
      <c r="A5" s="86" t="s">
        <v>1</v>
      </c>
      <c r="B5" s="86" t="s">
        <v>528</v>
      </c>
      <c r="C5" s="86" t="s">
        <v>3</v>
      </c>
      <c r="D5" s="85" t="s">
        <v>385</v>
      </c>
      <c r="E5" s="84" t="s">
        <v>70</v>
      </c>
      <c r="F5" s="87" t="s">
        <v>617</v>
      </c>
      <c r="G5" s="85" t="s">
        <v>386</v>
      </c>
      <c r="H5" s="86" t="s">
        <v>356</v>
      </c>
      <c r="I5" s="111" t="s">
        <v>529</v>
      </c>
      <c r="J5" s="112" t="s">
        <v>72</v>
      </c>
      <c r="K5" s="113" t="s">
        <v>530</v>
      </c>
      <c r="L5" s="114" t="s">
        <v>531</v>
      </c>
      <c r="M5" s="114" t="s">
        <v>532</v>
      </c>
      <c r="N5" s="85" t="s">
        <v>391</v>
      </c>
      <c r="O5" s="86" t="s">
        <v>533</v>
      </c>
      <c r="P5" s="86" t="s">
        <v>534</v>
      </c>
      <c r="Q5" s="87" t="s">
        <v>10</v>
      </c>
    </row>
    <row r="6" spans="1:17" s="70" customFormat="1" ht="20.100000000000001" customHeight="1">
      <c r="A6" s="88">
        <v>2</v>
      </c>
      <c r="B6" s="7" t="s">
        <v>535</v>
      </c>
      <c r="C6" s="7" t="s">
        <v>23</v>
      </c>
      <c r="D6" s="89" t="s">
        <v>435</v>
      </c>
      <c r="E6" s="64" t="s">
        <v>436</v>
      </c>
      <c r="F6" s="90">
        <v>44970</v>
      </c>
      <c r="G6" s="89" t="s">
        <v>536</v>
      </c>
      <c r="H6" s="7" t="s">
        <v>83</v>
      </c>
      <c r="I6" s="100">
        <v>3651.58</v>
      </c>
      <c r="J6" s="115"/>
      <c r="K6" s="100">
        <v>3651.58</v>
      </c>
      <c r="L6" s="88" t="s">
        <v>537</v>
      </c>
      <c r="M6" s="88"/>
      <c r="N6" s="7" t="s">
        <v>538</v>
      </c>
      <c r="O6" s="7" t="s">
        <v>25</v>
      </c>
      <c r="P6" s="7" t="s">
        <v>398</v>
      </c>
      <c r="Q6" s="7" t="s">
        <v>793</v>
      </c>
    </row>
    <row r="7" spans="1:17" s="70" customFormat="1" ht="20.100000000000001" customHeight="1">
      <c r="A7" s="88">
        <v>5</v>
      </c>
      <c r="B7" s="7" t="s">
        <v>535</v>
      </c>
      <c r="C7" s="7" t="s">
        <v>395</v>
      </c>
      <c r="D7" s="89" t="s">
        <v>621</v>
      </c>
      <c r="E7" s="64" t="s">
        <v>622</v>
      </c>
      <c r="F7" s="90">
        <v>44960</v>
      </c>
      <c r="G7" s="89" t="s">
        <v>536</v>
      </c>
      <c r="H7" s="7" t="s">
        <v>83</v>
      </c>
      <c r="I7" s="100">
        <v>1082.3900000000001</v>
      </c>
      <c r="J7" s="115"/>
      <c r="K7" s="100">
        <v>1082.3900000000001</v>
      </c>
      <c r="L7" s="88" t="s">
        <v>537</v>
      </c>
      <c r="M7" s="88"/>
      <c r="N7" s="7" t="s">
        <v>623</v>
      </c>
      <c r="O7" s="7" t="s">
        <v>295</v>
      </c>
      <c r="P7" s="7" t="s">
        <v>398</v>
      </c>
      <c r="Q7" s="7" t="s">
        <v>793</v>
      </c>
    </row>
    <row r="8" spans="1:17" s="70" customFormat="1" ht="20.100000000000001" customHeight="1">
      <c r="A8" s="88">
        <v>6</v>
      </c>
      <c r="B8" s="7" t="s">
        <v>535</v>
      </c>
      <c r="C8" s="7" t="s">
        <v>395</v>
      </c>
      <c r="D8" s="89" t="s">
        <v>401</v>
      </c>
      <c r="E8" s="64" t="s">
        <v>402</v>
      </c>
      <c r="F8" s="90">
        <v>44972</v>
      </c>
      <c r="G8" s="89" t="s">
        <v>536</v>
      </c>
      <c r="H8" s="7" t="s">
        <v>83</v>
      </c>
      <c r="I8" s="100">
        <v>18456.88</v>
      </c>
      <c r="J8" s="115"/>
      <c r="K8" s="100">
        <v>18456.88</v>
      </c>
      <c r="L8" s="88" t="s">
        <v>537</v>
      </c>
      <c r="M8" s="88"/>
      <c r="N8" s="7" t="s">
        <v>624</v>
      </c>
      <c r="O8" s="7" t="s">
        <v>295</v>
      </c>
      <c r="P8" s="7" t="s">
        <v>398</v>
      </c>
      <c r="Q8" s="7" t="s">
        <v>794</v>
      </c>
    </row>
    <row r="9" spans="1:17" s="70" customFormat="1" ht="20.100000000000001" customHeight="1">
      <c r="A9" s="88">
        <v>9</v>
      </c>
      <c r="B9" s="7" t="s">
        <v>535</v>
      </c>
      <c r="C9" s="7" t="s">
        <v>276</v>
      </c>
      <c r="D9" s="89" t="s">
        <v>410</v>
      </c>
      <c r="E9" s="64" t="s">
        <v>411</v>
      </c>
      <c r="F9" s="90">
        <v>45012</v>
      </c>
      <c r="G9" s="89" t="s">
        <v>536</v>
      </c>
      <c r="H9" s="7" t="s">
        <v>83</v>
      </c>
      <c r="I9" s="100">
        <v>29754.03</v>
      </c>
      <c r="J9" s="115"/>
      <c r="K9" s="100">
        <v>29754.03</v>
      </c>
      <c r="L9" s="88" t="s">
        <v>537</v>
      </c>
      <c r="M9" s="88"/>
      <c r="N9" s="7" t="s">
        <v>623</v>
      </c>
      <c r="O9" s="7" t="s">
        <v>295</v>
      </c>
      <c r="P9" s="7" t="s">
        <v>398</v>
      </c>
      <c r="Q9" s="7" t="s">
        <v>794</v>
      </c>
    </row>
    <row r="10" spans="1:17" s="70" customFormat="1" ht="20.100000000000001" customHeight="1">
      <c r="A10" s="88">
        <v>10</v>
      </c>
      <c r="B10" s="7" t="s">
        <v>535</v>
      </c>
      <c r="C10" s="7" t="s">
        <v>424</v>
      </c>
      <c r="D10" s="89" t="s">
        <v>425</v>
      </c>
      <c r="E10" s="64" t="s">
        <v>236</v>
      </c>
      <c r="F10" s="90">
        <v>45022</v>
      </c>
      <c r="G10" s="89" t="s">
        <v>536</v>
      </c>
      <c r="H10" s="7" t="s">
        <v>83</v>
      </c>
      <c r="I10" s="100">
        <v>3360</v>
      </c>
      <c r="J10" s="115"/>
      <c r="K10" s="100">
        <v>3360</v>
      </c>
      <c r="L10" s="88" t="s">
        <v>537</v>
      </c>
      <c r="M10" s="88"/>
      <c r="N10" s="7"/>
      <c r="O10" s="7" t="s">
        <v>295</v>
      </c>
      <c r="P10" s="7" t="s">
        <v>398</v>
      </c>
      <c r="Q10" s="7" t="s">
        <v>794</v>
      </c>
    </row>
    <row r="11" spans="1:17" s="70" customFormat="1" ht="20.100000000000001" customHeight="1">
      <c r="A11" s="88">
        <v>12</v>
      </c>
      <c r="B11" s="7" t="s">
        <v>535</v>
      </c>
      <c r="C11" s="7" t="s">
        <v>434</v>
      </c>
      <c r="D11" s="89" t="s">
        <v>435</v>
      </c>
      <c r="E11" s="64" t="s">
        <v>436</v>
      </c>
      <c r="F11" s="90">
        <v>45040</v>
      </c>
      <c r="G11" s="89" t="s">
        <v>536</v>
      </c>
      <c r="H11" s="7" t="s">
        <v>83</v>
      </c>
      <c r="I11" s="100">
        <v>1062</v>
      </c>
      <c r="J11" s="115"/>
      <c r="K11" s="100">
        <v>1062</v>
      </c>
      <c r="L11" s="88" t="s">
        <v>537</v>
      </c>
      <c r="M11" s="88"/>
      <c r="N11" s="7" t="s">
        <v>538</v>
      </c>
      <c r="O11" s="7" t="s">
        <v>295</v>
      </c>
      <c r="P11" s="7" t="s">
        <v>398</v>
      </c>
      <c r="Q11" s="7" t="s">
        <v>794</v>
      </c>
    </row>
    <row r="12" spans="1:17" s="70" customFormat="1" ht="20.100000000000001" customHeight="1">
      <c r="A12" s="88">
        <v>13</v>
      </c>
      <c r="B12" s="7" t="s">
        <v>535</v>
      </c>
      <c r="C12" s="7" t="s">
        <v>437</v>
      </c>
      <c r="D12" s="89" t="s">
        <v>438</v>
      </c>
      <c r="E12" s="64" t="s">
        <v>439</v>
      </c>
      <c r="F12" s="90">
        <v>45041</v>
      </c>
      <c r="G12" s="89" t="s">
        <v>536</v>
      </c>
      <c r="H12" s="7" t="s">
        <v>83</v>
      </c>
      <c r="I12" s="100">
        <v>11496</v>
      </c>
      <c r="J12" s="115"/>
      <c r="K12" s="100">
        <v>11496</v>
      </c>
      <c r="L12" s="88" t="s">
        <v>537</v>
      </c>
      <c r="M12" s="88"/>
      <c r="N12" s="7" t="s">
        <v>538</v>
      </c>
      <c r="O12" s="7" t="s">
        <v>440</v>
      </c>
      <c r="P12" s="7" t="s">
        <v>398</v>
      </c>
      <c r="Q12" s="7" t="s">
        <v>793</v>
      </c>
    </row>
    <row r="13" spans="1:17" s="70" customFormat="1" ht="20.100000000000001" customHeight="1">
      <c r="A13" s="88">
        <v>14</v>
      </c>
      <c r="B13" s="7" t="s">
        <v>535</v>
      </c>
      <c r="C13" s="7" t="s">
        <v>625</v>
      </c>
      <c r="D13" s="89" t="s">
        <v>438</v>
      </c>
      <c r="E13" s="64" t="s">
        <v>626</v>
      </c>
      <c r="F13" s="90">
        <v>45042</v>
      </c>
      <c r="G13" s="89" t="s">
        <v>536</v>
      </c>
      <c r="H13" s="7" t="s">
        <v>83</v>
      </c>
      <c r="I13" s="100">
        <v>4200</v>
      </c>
      <c r="J13" s="115"/>
      <c r="K13" s="100">
        <v>4200</v>
      </c>
      <c r="L13" s="88" t="s">
        <v>537</v>
      </c>
      <c r="M13" s="88"/>
      <c r="N13" s="7"/>
      <c r="O13" s="7" t="s">
        <v>25</v>
      </c>
      <c r="P13" s="7" t="s">
        <v>398</v>
      </c>
      <c r="Q13" s="7" t="s">
        <v>794</v>
      </c>
    </row>
    <row r="14" spans="1:17" s="70" customFormat="1" ht="20.100000000000001" customHeight="1">
      <c r="A14" s="88">
        <v>15</v>
      </c>
      <c r="B14" s="7" t="s">
        <v>535</v>
      </c>
      <c r="C14" s="7" t="s">
        <v>441</v>
      </c>
      <c r="D14" s="89" t="s">
        <v>442</v>
      </c>
      <c r="E14" s="64" t="s">
        <v>443</v>
      </c>
      <c r="F14" s="90">
        <v>45049</v>
      </c>
      <c r="G14" s="89" t="s">
        <v>536</v>
      </c>
      <c r="H14" s="7" t="s">
        <v>83</v>
      </c>
      <c r="I14" s="100">
        <v>2804.97</v>
      </c>
      <c r="J14" s="115"/>
      <c r="K14" s="100">
        <v>2804.97</v>
      </c>
      <c r="L14" s="88" t="s">
        <v>537</v>
      </c>
      <c r="M14" s="88"/>
      <c r="N14" s="7" t="s">
        <v>538</v>
      </c>
      <c r="O14" s="7" t="s">
        <v>25</v>
      </c>
      <c r="P14" s="7" t="s">
        <v>398</v>
      </c>
      <c r="Q14" s="7" t="s">
        <v>793</v>
      </c>
    </row>
    <row r="15" spans="1:17" s="70" customFormat="1" ht="20.100000000000001" customHeight="1">
      <c r="A15" s="88">
        <v>16</v>
      </c>
      <c r="B15" s="7" t="s">
        <v>535</v>
      </c>
      <c r="C15" s="7" t="s">
        <v>23</v>
      </c>
      <c r="D15" s="89" t="s">
        <v>447</v>
      </c>
      <c r="E15" s="64" t="s">
        <v>448</v>
      </c>
      <c r="F15" s="90">
        <v>45057</v>
      </c>
      <c r="G15" s="89" t="s">
        <v>536</v>
      </c>
      <c r="H15" s="7" t="s">
        <v>83</v>
      </c>
      <c r="I15" s="100">
        <v>7648.97</v>
      </c>
      <c r="J15" s="115"/>
      <c r="K15" s="100">
        <v>7648.97</v>
      </c>
      <c r="L15" s="88" t="s">
        <v>537</v>
      </c>
      <c r="M15" s="88"/>
      <c r="N15" s="7" t="s">
        <v>538</v>
      </c>
      <c r="O15" s="7" t="s">
        <v>25</v>
      </c>
      <c r="P15" s="7" t="s">
        <v>398</v>
      </c>
      <c r="Q15" s="7" t="s">
        <v>794</v>
      </c>
    </row>
    <row r="16" spans="1:17" s="70" customFormat="1" ht="20.100000000000001" customHeight="1">
      <c r="A16" s="88">
        <v>17</v>
      </c>
      <c r="B16" s="7" t="s">
        <v>535</v>
      </c>
      <c r="C16" s="7" t="s">
        <v>432</v>
      </c>
      <c r="D16" s="89" t="s">
        <v>329</v>
      </c>
      <c r="E16" s="64" t="s">
        <v>539</v>
      </c>
      <c r="F16" s="90">
        <v>45057</v>
      </c>
      <c r="G16" s="89" t="s">
        <v>536</v>
      </c>
      <c r="H16" s="7" t="s">
        <v>83</v>
      </c>
      <c r="I16" s="100">
        <v>921.5</v>
      </c>
      <c r="J16" s="115"/>
      <c r="K16" s="100">
        <v>921.5</v>
      </c>
      <c r="L16" s="88" t="s">
        <v>537</v>
      </c>
      <c r="M16" s="88"/>
      <c r="N16" s="7" t="s">
        <v>627</v>
      </c>
      <c r="O16" s="7" t="s">
        <v>25</v>
      </c>
      <c r="P16" s="7" t="s">
        <v>398</v>
      </c>
      <c r="Q16" s="7" t="s">
        <v>793</v>
      </c>
    </row>
    <row r="17" spans="1:17" s="70" customFormat="1" ht="20.100000000000001" customHeight="1">
      <c r="A17" s="88">
        <v>18</v>
      </c>
      <c r="B17" s="7" t="s">
        <v>535</v>
      </c>
      <c r="C17" s="7" t="s">
        <v>454</v>
      </c>
      <c r="D17" s="89" t="s">
        <v>455</v>
      </c>
      <c r="E17" s="64" t="s">
        <v>456</v>
      </c>
      <c r="F17" s="90">
        <v>45065</v>
      </c>
      <c r="G17" s="89" t="s">
        <v>536</v>
      </c>
      <c r="H17" s="7" t="s">
        <v>83</v>
      </c>
      <c r="I17" s="100">
        <v>4011.5</v>
      </c>
      <c r="J17" s="115"/>
      <c r="K17" s="100">
        <v>4011.5</v>
      </c>
      <c r="L17" s="88" t="s">
        <v>537</v>
      </c>
      <c r="M17" s="88"/>
      <c r="N17" s="7" t="s">
        <v>538</v>
      </c>
      <c r="O17" s="7" t="s">
        <v>25</v>
      </c>
      <c r="P17" s="7" t="s">
        <v>398</v>
      </c>
      <c r="Q17" s="7" t="s">
        <v>793</v>
      </c>
    </row>
    <row r="18" spans="1:17" s="70" customFormat="1" ht="20.100000000000001" customHeight="1">
      <c r="A18" s="88">
        <v>19</v>
      </c>
      <c r="B18" s="7" t="s">
        <v>535</v>
      </c>
      <c r="C18" s="7" t="s">
        <v>457</v>
      </c>
      <c r="D18" s="89" t="s">
        <v>458</v>
      </c>
      <c r="E18" s="64" t="s">
        <v>459</v>
      </c>
      <c r="F18" s="90">
        <v>45068</v>
      </c>
      <c r="G18" s="89" t="s">
        <v>536</v>
      </c>
      <c r="H18" s="7" t="s">
        <v>83</v>
      </c>
      <c r="I18" s="100">
        <v>5298</v>
      </c>
      <c r="J18" s="115"/>
      <c r="K18" s="100">
        <v>5298</v>
      </c>
      <c r="L18" s="88" t="s">
        <v>537</v>
      </c>
      <c r="M18" s="88"/>
      <c r="N18" s="7" t="s">
        <v>628</v>
      </c>
      <c r="O18" s="7" t="s">
        <v>295</v>
      </c>
      <c r="P18" s="7" t="s">
        <v>398</v>
      </c>
      <c r="Q18" s="7" t="s">
        <v>794</v>
      </c>
    </row>
    <row r="19" spans="1:17" s="70" customFormat="1" ht="20.100000000000001" customHeight="1">
      <c r="A19" s="88">
        <v>21</v>
      </c>
      <c r="B19" s="7" t="s">
        <v>535</v>
      </c>
      <c r="C19" s="7" t="s">
        <v>497</v>
      </c>
      <c r="D19" s="89" t="s">
        <v>438</v>
      </c>
      <c r="E19" s="64" t="s">
        <v>439</v>
      </c>
      <c r="F19" s="90">
        <v>45085</v>
      </c>
      <c r="G19" s="89" t="s">
        <v>536</v>
      </c>
      <c r="H19" s="7" t="s">
        <v>83</v>
      </c>
      <c r="I19" s="100">
        <v>7500</v>
      </c>
      <c r="J19" s="115"/>
      <c r="K19" s="100">
        <v>7500</v>
      </c>
      <c r="L19" s="88" t="s">
        <v>537</v>
      </c>
      <c r="M19" s="88"/>
      <c r="N19" s="7" t="s">
        <v>624</v>
      </c>
      <c r="O19" s="7" t="s">
        <v>295</v>
      </c>
      <c r="P19" s="7" t="s">
        <v>398</v>
      </c>
      <c r="Q19" s="7" t="s">
        <v>793</v>
      </c>
    </row>
    <row r="20" spans="1:17" s="70" customFormat="1" ht="20.100000000000001" customHeight="1">
      <c r="A20" s="88">
        <v>22</v>
      </c>
      <c r="B20" s="7" t="s">
        <v>535</v>
      </c>
      <c r="C20" s="7" t="s">
        <v>468</v>
      </c>
      <c r="D20" s="89" t="s">
        <v>438</v>
      </c>
      <c r="E20" s="64" t="s">
        <v>439</v>
      </c>
      <c r="F20" s="90">
        <v>45085</v>
      </c>
      <c r="G20" s="89" t="s">
        <v>536</v>
      </c>
      <c r="H20" s="7" t="s">
        <v>83</v>
      </c>
      <c r="I20" s="100">
        <v>7298</v>
      </c>
      <c r="J20" s="115"/>
      <c r="K20" s="100">
        <v>7298</v>
      </c>
      <c r="L20" s="88" t="s">
        <v>537</v>
      </c>
      <c r="M20" s="88"/>
      <c r="N20" s="7" t="s">
        <v>624</v>
      </c>
      <c r="O20" s="7" t="s">
        <v>295</v>
      </c>
      <c r="P20" s="7" t="s">
        <v>398</v>
      </c>
      <c r="Q20" s="7" t="s">
        <v>794</v>
      </c>
    </row>
    <row r="21" spans="1:17" s="70" customFormat="1" ht="20.100000000000001" customHeight="1">
      <c r="A21" s="88">
        <v>24</v>
      </c>
      <c r="B21" s="7" t="s">
        <v>535</v>
      </c>
      <c r="C21" s="7" t="s">
        <v>631</v>
      </c>
      <c r="D21" s="89" t="s">
        <v>632</v>
      </c>
      <c r="E21" s="64" t="s">
        <v>633</v>
      </c>
      <c r="F21" s="90">
        <v>45071</v>
      </c>
      <c r="G21" s="89" t="s">
        <v>536</v>
      </c>
      <c r="H21" s="7" t="s">
        <v>83</v>
      </c>
      <c r="I21" s="100">
        <v>3468.18</v>
      </c>
      <c r="J21" s="115"/>
      <c r="K21" s="100">
        <v>3468.18</v>
      </c>
      <c r="L21" s="88"/>
      <c r="M21" s="88"/>
      <c r="N21" s="7" t="s">
        <v>628</v>
      </c>
      <c r="O21" s="7" t="s">
        <v>295</v>
      </c>
      <c r="P21" s="7" t="s">
        <v>398</v>
      </c>
      <c r="Q21" s="7" t="s">
        <v>793</v>
      </c>
    </row>
    <row r="22" spans="1:17" s="70" customFormat="1" ht="20.100000000000001" customHeight="1">
      <c r="A22" s="88">
        <v>25</v>
      </c>
      <c r="B22" s="7" t="s">
        <v>535</v>
      </c>
      <c r="C22" s="7" t="s">
        <v>450</v>
      </c>
      <c r="D22" s="89" t="s">
        <v>329</v>
      </c>
      <c r="E22" s="64" t="s">
        <v>539</v>
      </c>
      <c r="F22" s="90">
        <v>45096</v>
      </c>
      <c r="G22" s="89" t="s">
        <v>536</v>
      </c>
      <c r="H22" s="7" t="s">
        <v>83</v>
      </c>
      <c r="I22" s="100">
        <v>452</v>
      </c>
      <c r="J22" s="115"/>
      <c r="K22" s="100">
        <v>452</v>
      </c>
      <c r="L22" s="88" t="s">
        <v>537</v>
      </c>
      <c r="M22" s="88"/>
      <c r="N22" s="7" t="s">
        <v>628</v>
      </c>
      <c r="O22" s="7" t="s">
        <v>295</v>
      </c>
      <c r="P22" s="7" t="s">
        <v>398</v>
      </c>
      <c r="Q22" s="7" t="s">
        <v>794</v>
      </c>
    </row>
    <row r="23" spans="1:17" s="70" customFormat="1" ht="20.100000000000001" customHeight="1">
      <c r="A23" s="88">
        <v>26</v>
      </c>
      <c r="B23" s="7" t="s">
        <v>535</v>
      </c>
      <c r="C23" s="7" t="s">
        <v>450</v>
      </c>
      <c r="D23" s="89" t="s">
        <v>433</v>
      </c>
      <c r="E23" s="64" t="s">
        <v>471</v>
      </c>
      <c r="F23" s="90">
        <v>45097</v>
      </c>
      <c r="G23" s="89" t="s">
        <v>536</v>
      </c>
      <c r="H23" s="7" t="s">
        <v>83</v>
      </c>
      <c r="I23" s="100">
        <v>3745.95</v>
      </c>
      <c r="J23" s="115"/>
      <c r="K23" s="100">
        <v>3745.95</v>
      </c>
      <c r="L23" s="88" t="s">
        <v>537</v>
      </c>
      <c r="M23" s="88"/>
      <c r="N23" s="7" t="s">
        <v>628</v>
      </c>
      <c r="O23" s="7" t="s">
        <v>295</v>
      </c>
      <c r="P23" s="7" t="s">
        <v>398</v>
      </c>
      <c r="Q23" s="7" t="s">
        <v>794</v>
      </c>
    </row>
    <row r="24" spans="1:17" s="76" customFormat="1" ht="20.100000000000001" customHeight="1">
      <c r="A24" s="103">
        <v>27</v>
      </c>
      <c r="B24" s="172" t="s">
        <v>535</v>
      </c>
      <c r="C24" s="172" t="s">
        <v>450</v>
      </c>
      <c r="D24" s="104" t="s">
        <v>465</v>
      </c>
      <c r="E24" s="173" t="s">
        <v>466</v>
      </c>
      <c r="F24" s="174">
        <v>45089</v>
      </c>
      <c r="G24" s="104" t="s">
        <v>536</v>
      </c>
      <c r="H24" s="172" t="s">
        <v>83</v>
      </c>
      <c r="I24" s="180">
        <v>14259.68</v>
      </c>
      <c r="J24" s="181"/>
      <c r="K24" s="180">
        <v>14259.68</v>
      </c>
      <c r="L24" s="103" t="s">
        <v>537</v>
      </c>
      <c r="M24" s="103"/>
      <c r="N24" s="172" t="s">
        <v>538</v>
      </c>
      <c r="O24" s="172" t="s">
        <v>295</v>
      </c>
      <c r="P24" s="172" t="s">
        <v>398</v>
      </c>
      <c r="Q24" s="10" t="s">
        <v>822</v>
      </c>
    </row>
    <row r="25" spans="1:17" s="70" customFormat="1" ht="20.100000000000001" customHeight="1">
      <c r="A25" s="88">
        <v>28</v>
      </c>
      <c r="B25" s="7" t="s">
        <v>535</v>
      </c>
      <c r="C25" s="7" t="s">
        <v>450</v>
      </c>
      <c r="D25" s="89" t="s">
        <v>408</v>
      </c>
      <c r="E25" s="64" t="s">
        <v>502</v>
      </c>
      <c r="F25" s="90">
        <v>45106</v>
      </c>
      <c r="G25" s="89" t="s">
        <v>536</v>
      </c>
      <c r="H25" s="7" t="s">
        <v>83</v>
      </c>
      <c r="I25" s="100">
        <v>6916.31</v>
      </c>
      <c r="J25" s="115"/>
      <c r="K25" s="100">
        <v>6916.31</v>
      </c>
      <c r="L25" s="88" t="s">
        <v>537</v>
      </c>
      <c r="M25" s="88"/>
      <c r="N25" s="7" t="s">
        <v>624</v>
      </c>
      <c r="O25" s="7" t="s">
        <v>295</v>
      </c>
      <c r="P25" s="7" t="s">
        <v>398</v>
      </c>
      <c r="Q25" s="7" t="s">
        <v>793</v>
      </c>
    </row>
    <row r="26" spans="1:17" s="70" customFormat="1" ht="20.100000000000001" customHeight="1">
      <c r="A26" s="88">
        <v>29</v>
      </c>
      <c r="B26" s="7" t="s">
        <v>535</v>
      </c>
      <c r="C26" s="7" t="s">
        <v>272</v>
      </c>
      <c r="D26" s="89" t="s">
        <v>414</v>
      </c>
      <c r="E26" s="64" t="s">
        <v>634</v>
      </c>
      <c r="F26" s="90">
        <v>45107</v>
      </c>
      <c r="G26" s="89" t="s">
        <v>536</v>
      </c>
      <c r="H26" s="7" t="s">
        <v>83</v>
      </c>
      <c r="I26" s="100">
        <v>26321.8</v>
      </c>
      <c r="J26" s="115"/>
      <c r="K26" s="100">
        <v>26321.8</v>
      </c>
      <c r="L26" s="88" t="s">
        <v>537</v>
      </c>
      <c r="M26" s="88"/>
      <c r="N26" s="7"/>
      <c r="O26" s="7" t="s">
        <v>295</v>
      </c>
      <c r="P26" s="7" t="s">
        <v>398</v>
      </c>
      <c r="Q26" s="7" t="s">
        <v>793</v>
      </c>
    </row>
    <row r="27" spans="1:17" s="76" customFormat="1" ht="20.100000000000001" customHeight="1">
      <c r="A27" s="103">
        <v>30</v>
      </c>
      <c r="B27" s="172" t="s">
        <v>535</v>
      </c>
      <c r="C27" s="172" t="s">
        <v>454</v>
      </c>
      <c r="D27" s="104"/>
      <c r="E27" s="173" t="s">
        <v>427</v>
      </c>
      <c r="F27" s="174">
        <v>45110</v>
      </c>
      <c r="G27" s="104" t="s">
        <v>536</v>
      </c>
      <c r="H27" s="172" t="s">
        <v>83</v>
      </c>
      <c r="I27" s="180">
        <v>4262.08</v>
      </c>
      <c r="J27" s="181"/>
      <c r="K27" s="180">
        <v>4262.08</v>
      </c>
      <c r="L27" s="103" t="s">
        <v>537</v>
      </c>
      <c r="M27" s="103"/>
      <c r="N27" s="172"/>
      <c r="O27" s="172" t="s">
        <v>25</v>
      </c>
      <c r="P27" s="172" t="s">
        <v>398</v>
      </c>
      <c r="Q27" s="10" t="s">
        <v>822</v>
      </c>
    </row>
    <row r="28" spans="1:17" s="76" customFormat="1" ht="20.100000000000001" customHeight="1">
      <c r="A28" s="103">
        <v>31</v>
      </c>
      <c r="B28" s="172" t="s">
        <v>535</v>
      </c>
      <c r="C28" s="172" t="s">
        <v>635</v>
      </c>
      <c r="D28" s="104" t="s">
        <v>458</v>
      </c>
      <c r="E28" s="173" t="s">
        <v>459</v>
      </c>
      <c r="F28" s="174">
        <v>45117</v>
      </c>
      <c r="G28" s="104" t="s">
        <v>536</v>
      </c>
      <c r="H28" s="172" t="s">
        <v>83</v>
      </c>
      <c r="I28" s="180">
        <v>6229</v>
      </c>
      <c r="J28" s="181"/>
      <c r="K28" s="180">
        <v>6229</v>
      </c>
      <c r="L28" s="103" t="s">
        <v>537</v>
      </c>
      <c r="M28" s="103"/>
      <c r="N28" s="172" t="s">
        <v>627</v>
      </c>
      <c r="O28" s="172" t="s">
        <v>295</v>
      </c>
      <c r="P28" s="172" t="s">
        <v>398</v>
      </c>
      <c r="Q28" s="10" t="s">
        <v>822</v>
      </c>
    </row>
    <row r="29" spans="1:17" s="76" customFormat="1" ht="20.100000000000001" customHeight="1">
      <c r="A29" s="103">
        <v>32</v>
      </c>
      <c r="B29" s="172" t="s">
        <v>535</v>
      </c>
      <c r="C29" s="172" t="s">
        <v>444</v>
      </c>
      <c r="D29" s="104" t="s">
        <v>442</v>
      </c>
      <c r="E29" s="173" t="s">
        <v>443</v>
      </c>
      <c r="F29" s="174">
        <v>45114</v>
      </c>
      <c r="G29" s="104" t="s">
        <v>536</v>
      </c>
      <c r="H29" s="172" t="s">
        <v>83</v>
      </c>
      <c r="I29" s="180">
        <v>4047.38</v>
      </c>
      <c r="J29" s="181"/>
      <c r="K29" s="180">
        <v>4047.38</v>
      </c>
      <c r="L29" s="103" t="s">
        <v>537</v>
      </c>
      <c r="M29" s="103"/>
      <c r="N29" s="172"/>
      <c r="O29" s="172" t="s">
        <v>295</v>
      </c>
      <c r="P29" s="172" t="s">
        <v>398</v>
      </c>
      <c r="Q29" s="10" t="s">
        <v>822</v>
      </c>
    </row>
    <row r="30" spans="1:17" s="76" customFormat="1" ht="20.100000000000001" customHeight="1">
      <c r="A30" s="103">
        <v>33</v>
      </c>
      <c r="B30" s="172" t="s">
        <v>535</v>
      </c>
      <c r="C30" s="172" t="s">
        <v>636</v>
      </c>
      <c r="D30" s="104" t="s">
        <v>442</v>
      </c>
      <c r="E30" s="173" t="s">
        <v>443</v>
      </c>
      <c r="F30" s="174">
        <v>45114</v>
      </c>
      <c r="G30" s="104" t="s">
        <v>536</v>
      </c>
      <c r="H30" s="172" t="s">
        <v>83</v>
      </c>
      <c r="I30" s="180">
        <v>3770.31</v>
      </c>
      <c r="J30" s="181"/>
      <c r="K30" s="180">
        <v>3770.31</v>
      </c>
      <c r="L30" s="103" t="s">
        <v>537</v>
      </c>
      <c r="M30" s="103"/>
      <c r="N30" s="172"/>
      <c r="O30" s="172" t="s">
        <v>25</v>
      </c>
      <c r="P30" s="172" t="s">
        <v>398</v>
      </c>
      <c r="Q30" s="10" t="s">
        <v>822</v>
      </c>
    </row>
    <row r="31" spans="1:17" s="76" customFormat="1" ht="20.100000000000001" customHeight="1">
      <c r="A31" s="103">
        <v>34</v>
      </c>
      <c r="B31" s="172" t="s">
        <v>535</v>
      </c>
      <c r="C31" s="172" t="s">
        <v>450</v>
      </c>
      <c r="D31" s="104" t="s">
        <v>637</v>
      </c>
      <c r="E31" s="173" t="s">
        <v>569</v>
      </c>
      <c r="F31" s="174">
        <v>45119</v>
      </c>
      <c r="G31" s="104" t="s">
        <v>536</v>
      </c>
      <c r="H31" s="172" t="s">
        <v>83</v>
      </c>
      <c r="I31" s="180">
        <v>1179.72</v>
      </c>
      <c r="J31" s="181"/>
      <c r="K31" s="180">
        <v>1179.72</v>
      </c>
      <c r="L31" s="103" t="s">
        <v>537</v>
      </c>
      <c r="M31" s="103"/>
      <c r="N31" s="172" t="s">
        <v>538</v>
      </c>
      <c r="O31" s="172" t="s">
        <v>295</v>
      </c>
      <c r="P31" s="172" t="s">
        <v>398</v>
      </c>
      <c r="Q31" s="10" t="s">
        <v>822</v>
      </c>
    </row>
    <row r="32" spans="1:17" s="76" customFormat="1" ht="20.100000000000001" customHeight="1">
      <c r="A32" s="103">
        <v>35</v>
      </c>
      <c r="B32" s="172" t="s">
        <v>535</v>
      </c>
      <c r="C32" s="172" t="s">
        <v>638</v>
      </c>
      <c r="D32" s="104" t="s">
        <v>619</v>
      </c>
      <c r="E32" s="173" t="s">
        <v>382</v>
      </c>
      <c r="F32" s="174">
        <v>45120</v>
      </c>
      <c r="G32" s="104" t="s">
        <v>536</v>
      </c>
      <c r="H32" s="172" t="s">
        <v>83</v>
      </c>
      <c r="I32" s="180">
        <v>1549.19</v>
      </c>
      <c r="J32" s="181"/>
      <c r="K32" s="180">
        <v>1549.19</v>
      </c>
      <c r="L32" s="103" t="s">
        <v>537</v>
      </c>
      <c r="M32" s="103"/>
      <c r="N32" s="172"/>
      <c r="O32" s="172" t="s">
        <v>295</v>
      </c>
      <c r="P32" s="172" t="s">
        <v>398</v>
      </c>
      <c r="Q32" s="10" t="s">
        <v>822</v>
      </c>
    </row>
    <row r="33" spans="1:17" s="76" customFormat="1" ht="20.100000000000001" customHeight="1">
      <c r="A33" s="103">
        <v>36</v>
      </c>
      <c r="B33" s="172" t="s">
        <v>535</v>
      </c>
      <c r="C33" s="172" t="s">
        <v>468</v>
      </c>
      <c r="D33" s="104" t="s">
        <v>639</v>
      </c>
      <c r="E33" s="173" t="s">
        <v>640</v>
      </c>
      <c r="F33" s="174">
        <v>45126</v>
      </c>
      <c r="G33" s="104" t="s">
        <v>536</v>
      </c>
      <c r="H33" s="172" t="s">
        <v>83</v>
      </c>
      <c r="I33" s="180">
        <v>2280</v>
      </c>
      <c r="J33" s="181"/>
      <c r="K33" s="180">
        <v>2280</v>
      </c>
      <c r="L33" s="103" t="s">
        <v>537</v>
      </c>
      <c r="M33" s="103"/>
      <c r="N33" s="172"/>
      <c r="O33" s="172" t="s">
        <v>295</v>
      </c>
      <c r="P33" s="172" t="s">
        <v>398</v>
      </c>
      <c r="Q33" s="10" t="s">
        <v>822</v>
      </c>
    </row>
    <row r="34" spans="1:17" s="76" customFormat="1" ht="20.100000000000001" customHeight="1">
      <c r="A34" s="103">
        <v>37</v>
      </c>
      <c r="B34" s="172" t="s">
        <v>535</v>
      </c>
      <c r="C34" s="172" t="s">
        <v>450</v>
      </c>
      <c r="D34" s="104" t="s">
        <v>641</v>
      </c>
      <c r="E34" s="173" t="s">
        <v>642</v>
      </c>
      <c r="F34" s="174">
        <v>45075</v>
      </c>
      <c r="G34" s="104" t="s">
        <v>536</v>
      </c>
      <c r="H34" s="172" t="s">
        <v>83</v>
      </c>
      <c r="I34" s="180">
        <v>2525</v>
      </c>
      <c r="J34" s="181"/>
      <c r="K34" s="180">
        <v>2525</v>
      </c>
      <c r="L34" s="103" t="s">
        <v>643</v>
      </c>
      <c r="M34" s="103"/>
      <c r="N34" s="104" t="s">
        <v>644</v>
      </c>
      <c r="O34" s="172" t="s">
        <v>295</v>
      </c>
      <c r="P34" s="172" t="s">
        <v>398</v>
      </c>
      <c r="Q34" s="10" t="s">
        <v>822</v>
      </c>
    </row>
    <row r="35" spans="1:17" s="76" customFormat="1" ht="20.100000000000001" customHeight="1">
      <c r="A35" s="103">
        <v>38</v>
      </c>
      <c r="B35" s="172" t="s">
        <v>535</v>
      </c>
      <c r="C35" s="172" t="s">
        <v>635</v>
      </c>
      <c r="D35" s="104" t="s">
        <v>433</v>
      </c>
      <c r="E35" s="173" t="s">
        <v>645</v>
      </c>
      <c r="F35" s="174" t="s">
        <v>646</v>
      </c>
      <c r="G35" s="104" t="s">
        <v>536</v>
      </c>
      <c r="H35" s="172" t="s">
        <v>83</v>
      </c>
      <c r="I35" s="180">
        <v>2250</v>
      </c>
      <c r="J35" s="181"/>
      <c r="K35" s="180">
        <v>2250</v>
      </c>
      <c r="L35" s="103" t="s">
        <v>537</v>
      </c>
      <c r="M35" s="103"/>
      <c r="N35" s="172" t="s">
        <v>627</v>
      </c>
      <c r="O35" s="172" t="s">
        <v>295</v>
      </c>
      <c r="P35" s="172" t="s">
        <v>398</v>
      </c>
      <c r="Q35" s="10" t="s">
        <v>822</v>
      </c>
    </row>
    <row r="36" spans="1:17" s="76" customFormat="1" ht="20.100000000000001" customHeight="1">
      <c r="A36" s="103">
        <v>39</v>
      </c>
      <c r="B36" s="172" t="s">
        <v>535</v>
      </c>
      <c r="C36" s="172" t="s">
        <v>647</v>
      </c>
      <c r="D36" s="104" t="s">
        <v>438</v>
      </c>
      <c r="E36" s="173" t="s">
        <v>439</v>
      </c>
      <c r="F36" s="174">
        <v>45124</v>
      </c>
      <c r="G36" s="104" t="s">
        <v>536</v>
      </c>
      <c r="H36" s="172" t="s">
        <v>83</v>
      </c>
      <c r="I36" s="180">
        <v>640</v>
      </c>
      <c r="J36" s="181"/>
      <c r="K36" s="180">
        <v>640</v>
      </c>
      <c r="L36" s="103" t="s">
        <v>537</v>
      </c>
      <c r="M36" s="103"/>
      <c r="N36" s="172"/>
      <c r="O36" s="172" t="s">
        <v>25</v>
      </c>
      <c r="P36" s="172" t="s">
        <v>398</v>
      </c>
      <c r="Q36" s="10" t="s">
        <v>822</v>
      </c>
    </row>
    <row r="37" spans="1:17" s="76" customFormat="1" ht="20.100000000000001" customHeight="1">
      <c r="A37" s="103">
        <v>40</v>
      </c>
      <c r="B37" s="172" t="s">
        <v>535</v>
      </c>
      <c r="C37" s="172" t="s">
        <v>432</v>
      </c>
      <c r="D37" s="104" t="s">
        <v>648</v>
      </c>
      <c r="E37" s="173" t="s">
        <v>439</v>
      </c>
      <c r="F37" s="174">
        <v>45124</v>
      </c>
      <c r="G37" s="104" t="s">
        <v>536</v>
      </c>
      <c r="H37" s="172" t="s">
        <v>83</v>
      </c>
      <c r="I37" s="180">
        <v>7802</v>
      </c>
      <c r="J37" s="181"/>
      <c r="K37" s="180">
        <v>7802</v>
      </c>
      <c r="L37" s="103" t="s">
        <v>537</v>
      </c>
      <c r="M37" s="103"/>
      <c r="N37" s="172"/>
      <c r="O37" s="172" t="s">
        <v>25</v>
      </c>
      <c r="P37" s="172" t="s">
        <v>398</v>
      </c>
      <c r="Q37" s="10" t="s">
        <v>822</v>
      </c>
    </row>
    <row r="38" spans="1:17" s="76" customFormat="1" ht="20.100000000000001" customHeight="1">
      <c r="A38" s="103">
        <v>41</v>
      </c>
      <c r="B38" s="172" t="s">
        <v>535</v>
      </c>
      <c r="C38" s="172" t="s">
        <v>649</v>
      </c>
      <c r="D38" s="104" t="s">
        <v>438</v>
      </c>
      <c r="E38" s="173" t="s">
        <v>439</v>
      </c>
      <c r="F38" s="174">
        <v>45124</v>
      </c>
      <c r="G38" s="104" t="s">
        <v>536</v>
      </c>
      <c r="H38" s="172" t="s">
        <v>83</v>
      </c>
      <c r="I38" s="180">
        <v>8325</v>
      </c>
      <c r="J38" s="181"/>
      <c r="K38" s="180">
        <v>8325</v>
      </c>
      <c r="L38" s="103"/>
      <c r="M38" s="103"/>
      <c r="N38" s="172"/>
      <c r="O38" s="172" t="s">
        <v>295</v>
      </c>
      <c r="P38" s="172" t="s">
        <v>398</v>
      </c>
      <c r="Q38" s="10" t="s">
        <v>822</v>
      </c>
    </row>
    <row r="39" spans="1:17" s="76" customFormat="1" ht="20.100000000000001" customHeight="1">
      <c r="A39" s="103">
        <v>43</v>
      </c>
      <c r="B39" s="172" t="s">
        <v>535</v>
      </c>
      <c r="C39" s="172" t="s">
        <v>58</v>
      </c>
      <c r="D39" s="104" t="s">
        <v>653</v>
      </c>
      <c r="E39" s="173" t="s">
        <v>397</v>
      </c>
      <c r="F39" s="174">
        <v>45135</v>
      </c>
      <c r="G39" s="104" t="s">
        <v>536</v>
      </c>
      <c r="H39" s="172" t="s">
        <v>83</v>
      </c>
      <c r="I39" s="180">
        <v>711.9</v>
      </c>
      <c r="J39" s="181"/>
      <c r="K39" s="180">
        <v>711.9</v>
      </c>
      <c r="L39" s="103" t="s">
        <v>537</v>
      </c>
      <c r="M39" s="103"/>
      <c r="N39" s="172"/>
      <c r="O39" s="172" t="s">
        <v>295</v>
      </c>
      <c r="P39" s="172" t="s">
        <v>398</v>
      </c>
      <c r="Q39" s="10" t="s">
        <v>822</v>
      </c>
    </row>
    <row r="40" spans="1:17" s="76" customFormat="1" ht="20.100000000000001" customHeight="1">
      <c r="A40" s="103">
        <v>44</v>
      </c>
      <c r="B40" s="172" t="s">
        <v>535</v>
      </c>
      <c r="C40" s="172" t="s">
        <v>468</v>
      </c>
      <c r="D40" s="104" t="s">
        <v>469</v>
      </c>
      <c r="E40" s="173" t="s">
        <v>654</v>
      </c>
      <c r="F40" s="174"/>
      <c r="G40" s="104" t="s">
        <v>655</v>
      </c>
      <c r="H40" s="172" t="s">
        <v>83</v>
      </c>
      <c r="I40" s="180">
        <v>332.61</v>
      </c>
      <c r="J40" s="181"/>
      <c r="K40" s="180">
        <v>332.61</v>
      </c>
      <c r="L40" s="103"/>
      <c r="M40" s="103"/>
      <c r="N40" s="172" t="s">
        <v>656</v>
      </c>
      <c r="O40" s="172" t="s">
        <v>295</v>
      </c>
      <c r="P40" s="172" t="s">
        <v>398</v>
      </c>
      <c r="Q40" s="10" t="s">
        <v>822</v>
      </c>
    </row>
    <row r="41" spans="1:17" s="76" customFormat="1" ht="20.100000000000001" customHeight="1">
      <c r="A41" s="103">
        <v>91</v>
      </c>
      <c r="B41" s="103" t="s">
        <v>230</v>
      </c>
      <c r="C41" s="103" t="s">
        <v>395</v>
      </c>
      <c r="D41" s="103" t="s">
        <v>739</v>
      </c>
      <c r="E41" s="175" t="s">
        <v>486</v>
      </c>
      <c r="F41" s="103">
        <v>2023.03</v>
      </c>
      <c r="G41" s="103" t="s">
        <v>536</v>
      </c>
      <c r="H41" s="103" t="s">
        <v>83</v>
      </c>
      <c r="I41" s="103">
        <v>12420.96</v>
      </c>
      <c r="J41" s="103">
        <v>0</v>
      </c>
      <c r="K41" s="103">
        <v>12420.96</v>
      </c>
      <c r="L41" s="103" t="s">
        <v>537</v>
      </c>
      <c r="M41" s="103"/>
      <c r="N41" s="103" t="s">
        <v>610</v>
      </c>
      <c r="O41" s="103" t="s">
        <v>295</v>
      </c>
      <c r="P41" s="103" t="s">
        <v>487</v>
      </c>
      <c r="Q41" s="10" t="s">
        <v>822</v>
      </c>
    </row>
    <row r="42" spans="1:17" s="70" customFormat="1" ht="20.100000000000001" customHeight="1">
      <c r="A42" s="88">
        <v>47</v>
      </c>
      <c r="B42" s="88" t="s">
        <v>535</v>
      </c>
      <c r="C42" s="7" t="s">
        <v>518</v>
      </c>
      <c r="D42" s="89" t="s">
        <v>663</v>
      </c>
      <c r="E42" s="64" t="s">
        <v>525</v>
      </c>
      <c r="F42" s="90">
        <v>44977</v>
      </c>
      <c r="G42" s="91" t="s">
        <v>536</v>
      </c>
      <c r="H42" s="92" t="s">
        <v>83</v>
      </c>
      <c r="I42" s="116">
        <v>900</v>
      </c>
      <c r="J42" s="115">
        <v>0</v>
      </c>
      <c r="K42" s="115">
        <v>900</v>
      </c>
      <c r="L42" s="7" t="s">
        <v>537</v>
      </c>
      <c r="M42" s="117">
        <v>45120</v>
      </c>
      <c r="N42" s="7"/>
      <c r="O42" s="93" t="s">
        <v>295</v>
      </c>
      <c r="P42" s="92" t="s">
        <v>268</v>
      </c>
      <c r="Q42" s="92" t="s">
        <v>794</v>
      </c>
    </row>
    <row r="43" spans="1:17" s="70" customFormat="1" ht="20.100000000000001" customHeight="1">
      <c r="A43" s="88">
        <v>48</v>
      </c>
      <c r="B43" s="7" t="s">
        <v>535</v>
      </c>
      <c r="C43" s="7" t="s">
        <v>545</v>
      </c>
      <c r="D43" s="7" t="s">
        <v>664</v>
      </c>
      <c r="E43" s="64" t="s">
        <v>665</v>
      </c>
      <c r="F43" s="7" t="s">
        <v>666</v>
      </c>
      <c r="G43" s="89" t="s">
        <v>597</v>
      </c>
      <c r="H43" s="7" t="s">
        <v>83</v>
      </c>
      <c r="I43" s="116">
        <v>7328.24</v>
      </c>
      <c r="J43" s="116">
        <v>0</v>
      </c>
      <c r="K43" s="115">
        <v>7328</v>
      </c>
      <c r="L43" s="88" t="s">
        <v>667</v>
      </c>
      <c r="M43" s="88"/>
      <c r="N43" s="7"/>
      <c r="O43" s="93" t="s">
        <v>295</v>
      </c>
      <c r="P43" s="92" t="s">
        <v>268</v>
      </c>
      <c r="Q43" s="7" t="s">
        <v>793</v>
      </c>
    </row>
    <row r="44" spans="1:17" s="70" customFormat="1" ht="20.100000000000001" customHeight="1">
      <c r="A44" s="88">
        <v>49</v>
      </c>
      <c r="B44" s="7" t="s">
        <v>535</v>
      </c>
      <c r="C44" s="7" t="s">
        <v>545</v>
      </c>
      <c r="D44" s="7" t="s">
        <v>668</v>
      </c>
      <c r="E44" s="64" t="s">
        <v>251</v>
      </c>
      <c r="F44" s="7" t="s">
        <v>666</v>
      </c>
      <c r="G44" s="89" t="s">
        <v>597</v>
      </c>
      <c r="H44" s="7" t="s">
        <v>83</v>
      </c>
      <c r="I44" s="116">
        <v>22505.08</v>
      </c>
      <c r="J44" s="116">
        <v>0</v>
      </c>
      <c r="K44" s="115">
        <v>22505</v>
      </c>
      <c r="L44" s="88" t="s">
        <v>537</v>
      </c>
      <c r="M44" s="88"/>
      <c r="N44" s="7"/>
      <c r="O44" s="93" t="s">
        <v>295</v>
      </c>
      <c r="P44" s="92" t="s">
        <v>268</v>
      </c>
      <c r="Q44" s="7" t="s">
        <v>793</v>
      </c>
    </row>
    <row r="45" spans="1:17" s="71" customFormat="1" ht="32.1" customHeight="1">
      <c r="A45" s="602" t="s">
        <v>795</v>
      </c>
      <c r="B45" s="603"/>
      <c r="C45" s="603"/>
      <c r="D45" s="603"/>
      <c r="E45" s="603"/>
      <c r="F45" s="603"/>
      <c r="G45" s="610"/>
      <c r="H45" s="604"/>
      <c r="I45" s="118">
        <f>SUM(I6:I44)</f>
        <v>252768.20999999996</v>
      </c>
      <c r="J45" s="118"/>
      <c r="K45" s="118">
        <f>SUM(K6:K44)</f>
        <v>252767.88999999996</v>
      </c>
      <c r="L45" s="119"/>
      <c r="M45" s="119"/>
      <c r="N45" s="120"/>
      <c r="O45" s="121"/>
      <c r="P45" s="122"/>
      <c r="Q45" s="120"/>
    </row>
    <row r="46" spans="1:17" s="76" customFormat="1" ht="23.1" customHeight="1">
      <c r="A46" s="103">
        <v>50</v>
      </c>
      <c r="B46" s="103" t="s">
        <v>669</v>
      </c>
      <c r="C46" s="172" t="s">
        <v>670</v>
      </c>
      <c r="D46" s="172" t="s">
        <v>669</v>
      </c>
      <c r="E46" s="173" t="s">
        <v>508</v>
      </c>
      <c r="F46" s="176" t="s">
        <v>671</v>
      </c>
      <c r="G46" s="104" t="s">
        <v>536</v>
      </c>
      <c r="H46" s="172" t="s">
        <v>83</v>
      </c>
      <c r="I46" s="181">
        <v>85913.13</v>
      </c>
      <c r="J46" s="181">
        <v>0</v>
      </c>
      <c r="K46" s="181">
        <v>85913.13</v>
      </c>
      <c r="L46" s="172" t="s">
        <v>537</v>
      </c>
      <c r="M46" s="103"/>
      <c r="N46" s="172"/>
      <c r="O46" s="172" t="s">
        <v>295</v>
      </c>
      <c r="P46" s="172" t="s">
        <v>233</v>
      </c>
      <c r="Q46" s="172" t="s">
        <v>793</v>
      </c>
    </row>
    <row r="47" spans="1:17" s="72" customFormat="1" ht="23.1" customHeight="1">
      <c r="A47" s="88">
        <v>51</v>
      </c>
      <c r="B47" s="88" t="s">
        <v>669</v>
      </c>
      <c r="C47" s="7" t="s">
        <v>670</v>
      </c>
      <c r="D47" s="7" t="s">
        <v>669</v>
      </c>
      <c r="E47" s="64" t="s">
        <v>508</v>
      </c>
      <c r="F47" s="93" t="s">
        <v>672</v>
      </c>
      <c r="G47" s="89" t="s">
        <v>536</v>
      </c>
      <c r="H47" s="7" t="s">
        <v>83</v>
      </c>
      <c r="I47" s="115">
        <v>77580.600000000006</v>
      </c>
      <c r="J47" s="115">
        <v>0</v>
      </c>
      <c r="K47" s="115">
        <v>77580.600000000006</v>
      </c>
      <c r="L47" s="7" t="s">
        <v>537</v>
      </c>
      <c r="M47" s="88"/>
      <c r="N47" s="7"/>
      <c r="O47" s="7" t="s">
        <v>295</v>
      </c>
      <c r="P47" s="7" t="s">
        <v>233</v>
      </c>
      <c r="Q47" s="7" t="s">
        <v>793</v>
      </c>
    </row>
    <row r="48" spans="1:17" s="73" customFormat="1" ht="28.15" customHeight="1">
      <c r="A48" s="602" t="s">
        <v>796</v>
      </c>
      <c r="B48" s="603"/>
      <c r="C48" s="603"/>
      <c r="D48" s="603"/>
      <c r="E48" s="603"/>
      <c r="F48" s="603"/>
      <c r="G48" s="610"/>
      <c r="H48" s="604"/>
      <c r="I48" s="123">
        <f>SUM(I46:I47)</f>
        <v>163493.73000000001</v>
      </c>
      <c r="J48" s="123"/>
      <c r="K48" s="123">
        <f>SUM(K46:K47)</f>
        <v>163493.73000000001</v>
      </c>
      <c r="L48" s="120"/>
      <c r="M48" s="119"/>
      <c r="N48" s="120"/>
      <c r="O48" s="120"/>
      <c r="P48" s="120"/>
      <c r="Q48" s="120"/>
    </row>
    <row r="49" spans="1:19" s="70" customFormat="1" ht="18.95" customHeight="1">
      <c r="A49" s="88">
        <v>52</v>
      </c>
      <c r="B49" s="88" t="s">
        <v>310</v>
      </c>
      <c r="C49" s="7" t="s">
        <v>576</v>
      </c>
      <c r="D49" s="7" t="s">
        <v>577</v>
      </c>
      <c r="E49" s="64" t="s">
        <v>578</v>
      </c>
      <c r="F49" s="90">
        <v>44995</v>
      </c>
      <c r="G49" s="89" t="s">
        <v>579</v>
      </c>
      <c r="H49" s="7" t="s">
        <v>83</v>
      </c>
      <c r="I49" s="115">
        <v>904000</v>
      </c>
      <c r="J49" s="115">
        <v>200000</v>
      </c>
      <c r="K49" s="115">
        <v>200000</v>
      </c>
      <c r="L49" s="124"/>
      <c r="M49" s="64" t="s">
        <v>580</v>
      </c>
      <c r="N49" s="3" t="s">
        <v>537</v>
      </c>
      <c r="O49" s="93" t="s">
        <v>332</v>
      </c>
      <c r="P49" s="7" t="s">
        <v>233</v>
      </c>
      <c r="Q49" s="7" t="s">
        <v>793</v>
      </c>
    </row>
    <row r="50" spans="1:19" s="70" customFormat="1" ht="18.95" customHeight="1">
      <c r="A50" s="88">
        <v>54</v>
      </c>
      <c r="B50" s="7" t="s">
        <v>245</v>
      </c>
      <c r="C50" s="88" t="s">
        <v>545</v>
      </c>
      <c r="D50" s="95" t="s">
        <v>674</v>
      </c>
      <c r="E50" s="50" t="s">
        <v>660</v>
      </c>
      <c r="F50" s="96" t="s">
        <v>675</v>
      </c>
      <c r="G50" s="95" t="s">
        <v>584</v>
      </c>
      <c r="H50" s="92" t="s">
        <v>83</v>
      </c>
      <c r="I50" s="116">
        <v>260000</v>
      </c>
      <c r="J50" s="116">
        <v>0</v>
      </c>
      <c r="K50" s="115">
        <v>65000</v>
      </c>
      <c r="L50" s="88" t="s">
        <v>537</v>
      </c>
      <c r="M50" s="88">
        <v>45120</v>
      </c>
      <c r="N50" s="7"/>
      <c r="O50" s="7" t="s">
        <v>332</v>
      </c>
      <c r="P50" s="7" t="s">
        <v>268</v>
      </c>
      <c r="Q50" s="92" t="s">
        <v>794</v>
      </c>
    </row>
    <row r="51" spans="1:19" s="76" customFormat="1" ht="18.95" customHeight="1">
      <c r="A51" s="103">
        <v>60</v>
      </c>
      <c r="B51" s="104" t="s">
        <v>683</v>
      </c>
      <c r="C51" s="104" t="s">
        <v>450</v>
      </c>
      <c r="D51" s="104" t="s">
        <v>684</v>
      </c>
      <c r="E51" s="105" t="s">
        <v>520</v>
      </c>
      <c r="F51" s="106">
        <v>2023.06</v>
      </c>
      <c r="G51" s="104" t="s">
        <v>536</v>
      </c>
      <c r="H51" s="104" t="s">
        <v>30</v>
      </c>
      <c r="I51" s="106">
        <v>20000</v>
      </c>
      <c r="J51" s="132"/>
      <c r="K51" s="106">
        <v>20000</v>
      </c>
      <c r="L51" s="133" t="s">
        <v>537</v>
      </c>
      <c r="M51" s="182"/>
      <c r="N51" s="183" t="s">
        <v>685</v>
      </c>
      <c r="O51" s="104" t="s">
        <v>295</v>
      </c>
      <c r="P51" s="104" t="s">
        <v>487</v>
      </c>
      <c r="Q51" s="104" t="s">
        <v>793</v>
      </c>
    </row>
    <row r="52" spans="1:19" s="76" customFormat="1" ht="18.95" customHeight="1">
      <c r="A52" s="103">
        <v>61</v>
      </c>
      <c r="B52" s="104" t="s">
        <v>683</v>
      </c>
      <c r="C52" s="104" t="s">
        <v>450</v>
      </c>
      <c r="D52" s="104" t="s">
        <v>684</v>
      </c>
      <c r="E52" s="105" t="s">
        <v>520</v>
      </c>
      <c r="F52" s="106">
        <v>2023.07</v>
      </c>
      <c r="G52" s="104" t="s">
        <v>536</v>
      </c>
      <c r="H52" s="104" t="s">
        <v>30</v>
      </c>
      <c r="I52" s="106">
        <v>23165</v>
      </c>
      <c r="J52" s="132"/>
      <c r="K52" s="106">
        <v>23165</v>
      </c>
      <c r="L52" s="133" t="s">
        <v>537</v>
      </c>
      <c r="M52" s="182"/>
      <c r="N52" s="183" t="s">
        <v>685</v>
      </c>
      <c r="O52" s="104" t="s">
        <v>295</v>
      </c>
      <c r="P52" s="104" t="s">
        <v>487</v>
      </c>
      <c r="Q52" s="104" t="s">
        <v>793</v>
      </c>
    </row>
    <row r="53" spans="1:19" s="76" customFormat="1" ht="18.95" customHeight="1">
      <c r="A53" s="103">
        <v>62</v>
      </c>
      <c r="B53" s="104" t="s">
        <v>678</v>
      </c>
      <c r="C53" s="104" t="s">
        <v>682</v>
      </c>
      <c r="D53" s="104" t="s">
        <v>688</v>
      </c>
      <c r="E53" s="105" t="s">
        <v>797</v>
      </c>
      <c r="F53" s="106">
        <v>2023.05</v>
      </c>
      <c r="G53" s="104" t="s">
        <v>536</v>
      </c>
      <c r="H53" s="104" t="s">
        <v>83</v>
      </c>
      <c r="I53" s="106">
        <v>18080</v>
      </c>
      <c r="J53" s="132"/>
      <c r="K53" s="106">
        <v>18080</v>
      </c>
      <c r="L53" s="133" t="s">
        <v>537</v>
      </c>
      <c r="M53" s="182"/>
      <c r="N53" s="183" t="s">
        <v>556</v>
      </c>
      <c r="O53" s="104" t="s">
        <v>295</v>
      </c>
      <c r="P53" s="104" t="s">
        <v>487</v>
      </c>
      <c r="Q53" s="104" t="s">
        <v>793</v>
      </c>
    </row>
    <row r="54" spans="1:19" s="76" customFormat="1" ht="18.95" customHeight="1">
      <c r="A54" s="103">
        <v>63</v>
      </c>
      <c r="B54" s="104" t="s">
        <v>593</v>
      </c>
      <c r="C54" s="104" t="s">
        <v>689</v>
      </c>
      <c r="D54" s="104" t="s">
        <v>690</v>
      </c>
      <c r="E54" s="105" t="s">
        <v>691</v>
      </c>
      <c r="F54" s="106">
        <v>2023.06</v>
      </c>
      <c r="G54" s="104" t="s">
        <v>536</v>
      </c>
      <c r="H54" s="104" t="s">
        <v>83</v>
      </c>
      <c r="I54" s="106">
        <v>3800</v>
      </c>
      <c r="J54" s="132"/>
      <c r="K54" s="106">
        <v>3800</v>
      </c>
      <c r="L54" s="133" t="s">
        <v>537</v>
      </c>
      <c r="M54" s="133"/>
      <c r="N54" s="104" t="s">
        <v>623</v>
      </c>
      <c r="O54" s="104" t="s">
        <v>332</v>
      </c>
      <c r="P54" s="104" t="s">
        <v>487</v>
      </c>
      <c r="Q54" s="104" t="s">
        <v>793</v>
      </c>
    </row>
    <row r="55" spans="1:19" s="74" customFormat="1" ht="36.950000000000003" customHeight="1">
      <c r="A55" s="88">
        <v>65</v>
      </c>
      <c r="B55" s="95" t="s">
        <v>593</v>
      </c>
      <c r="C55" s="95" t="s">
        <v>457</v>
      </c>
      <c r="D55" s="95" t="s">
        <v>698</v>
      </c>
      <c r="E55" s="97" t="s">
        <v>681</v>
      </c>
      <c r="F55" s="98">
        <v>2023.01</v>
      </c>
      <c r="G55" s="95" t="s">
        <v>694</v>
      </c>
      <c r="H55" s="95" t="s">
        <v>30</v>
      </c>
      <c r="I55" s="98">
        <v>203000</v>
      </c>
      <c r="J55" s="125">
        <v>60900</v>
      </c>
      <c r="K55" s="98">
        <v>121800</v>
      </c>
      <c r="L55" s="126" t="s">
        <v>699</v>
      </c>
      <c r="M55" s="126"/>
      <c r="N55" s="95" t="s">
        <v>700</v>
      </c>
      <c r="O55" s="95" t="s">
        <v>332</v>
      </c>
      <c r="P55" s="95" t="s">
        <v>487</v>
      </c>
      <c r="Q55" s="95" t="s">
        <v>701</v>
      </c>
      <c r="R55" s="74" t="s">
        <v>793</v>
      </c>
      <c r="S55" s="74" t="s">
        <v>823</v>
      </c>
    </row>
    <row r="56" spans="1:19" s="76" customFormat="1" ht="18.95" customHeight="1">
      <c r="A56" s="103">
        <v>69</v>
      </c>
      <c r="B56" s="104" t="s">
        <v>593</v>
      </c>
      <c r="C56" s="104" t="s">
        <v>468</v>
      </c>
      <c r="D56" s="104" t="s">
        <v>714</v>
      </c>
      <c r="E56" s="105" t="s">
        <v>715</v>
      </c>
      <c r="F56" s="106">
        <v>2023.08</v>
      </c>
      <c r="G56" s="104" t="s">
        <v>716</v>
      </c>
      <c r="H56" s="104" t="s">
        <v>83</v>
      </c>
      <c r="I56" s="106">
        <v>33335</v>
      </c>
      <c r="J56" s="132" t="s">
        <v>717</v>
      </c>
      <c r="K56" s="106">
        <v>12430</v>
      </c>
      <c r="L56" s="133" t="s">
        <v>537</v>
      </c>
      <c r="M56" s="133"/>
      <c r="N56" s="104" t="s">
        <v>331</v>
      </c>
      <c r="O56" s="104" t="s">
        <v>332</v>
      </c>
      <c r="P56" s="104" t="s">
        <v>487</v>
      </c>
      <c r="Q56" s="104" t="s">
        <v>793</v>
      </c>
    </row>
    <row r="57" spans="1:19" s="75" customFormat="1" ht="18.95" customHeight="1">
      <c r="A57" s="88">
        <v>71</v>
      </c>
      <c r="B57" s="92" t="s">
        <v>678</v>
      </c>
      <c r="C57" s="92" t="s">
        <v>732</v>
      </c>
      <c r="D57" s="92" t="s">
        <v>733</v>
      </c>
      <c r="E57" s="99" t="s">
        <v>499</v>
      </c>
      <c r="F57" s="92" t="s">
        <v>734</v>
      </c>
      <c r="G57" s="95" t="s">
        <v>597</v>
      </c>
      <c r="H57" s="92" t="s">
        <v>83</v>
      </c>
      <c r="I57" s="116">
        <v>3000</v>
      </c>
      <c r="J57" s="116">
        <v>0</v>
      </c>
      <c r="K57" s="116">
        <v>3000</v>
      </c>
      <c r="L57" s="109" t="s">
        <v>537</v>
      </c>
      <c r="M57" s="109" t="s">
        <v>735</v>
      </c>
      <c r="N57" s="92" t="s">
        <v>610</v>
      </c>
      <c r="O57" s="96" t="s">
        <v>295</v>
      </c>
      <c r="P57" s="92" t="s">
        <v>487</v>
      </c>
      <c r="Q57" s="92" t="s">
        <v>794</v>
      </c>
    </row>
    <row r="58" spans="1:19" s="171" customFormat="1" ht="18.95" customHeight="1">
      <c r="A58" s="103"/>
      <c r="B58" s="177" t="s">
        <v>20</v>
      </c>
      <c r="C58" s="177" t="s">
        <v>802</v>
      </c>
      <c r="D58" s="177" t="s">
        <v>803</v>
      </c>
      <c r="E58" s="178" t="s">
        <v>804</v>
      </c>
      <c r="F58" s="177" t="s">
        <v>805</v>
      </c>
      <c r="G58" s="179" t="s">
        <v>597</v>
      </c>
      <c r="H58" s="177" t="s">
        <v>83</v>
      </c>
      <c r="I58" s="184">
        <v>11000</v>
      </c>
      <c r="J58" s="184">
        <v>0</v>
      </c>
      <c r="K58" s="184">
        <v>11000</v>
      </c>
      <c r="L58" s="185" t="s">
        <v>699</v>
      </c>
      <c r="M58" s="185"/>
      <c r="N58" s="177" t="s">
        <v>610</v>
      </c>
      <c r="O58" s="186" t="s">
        <v>295</v>
      </c>
      <c r="P58" s="177" t="s">
        <v>268</v>
      </c>
      <c r="Q58" s="177" t="s">
        <v>806</v>
      </c>
    </row>
    <row r="59" spans="1:19" s="75" customFormat="1" ht="18.95" customHeight="1">
      <c r="A59" s="88"/>
      <c r="B59" s="92" t="s">
        <v>807</v>
      </c>
      <c r="C59" s="92" t="s">
        <v>808</v>
      </c>
      <c r="D59" s="92"/>
      <c r="E59" s="99" t="s">
        <v>809</v>
      </c>
      <c r="F59" s="92" t="s">
        <v>810</v>
      </c>
      <c r="G59" s="95" t="s">
        <v>811</v>
      </c>
      <c r="H59" s="92" t="s">
        <v>83</v>
      </c>
      <c r="I59" s="116">
        <v>510000</v>
      </c>
      <c r="J59" s="116">
        <v>0</v>
      </c>
      <c r="K59" s="116">
        <f>I59*0.5</f>
        <v>255000</v>
      </c>
      <c r="L59" s="109" t="s">
        <v>667</v>
      </c>
      <c r="M59" s="109"/>
      <c r="N59" s="92"/>
      <c r="O59" s="96"/>
      <c r="P59" s="92"/>
      <c r="Q59" s="92"/>
    </row>
    <row r="60" spans="1:19" s="76" customFormat="1" ht="18.95" customHeight="1">
      <c r="A60" s="103">
        <v>73</v>
      </c>
      <c r="B60" s="172" t="s">
        <v>245</v>
      </c>
      <c r="C60" s="172" t="s">
        <v>745</v>
      </c>
      <c r="D60" s="172" t="s">
        <v>746</v>
      </c>
      <c r="E60" s="173" t="s">
        <v>583</v>
      </c>
      <c r="F60" s="172" t="s">
        <v>747</v>
      </c>
      <c r="G60" s="179" t="s">
        <v>748</v>
      </c>
      <c r="H60" s="172" t="s">
        <v>83</v>
      </c>
      <c r="I60" s="184">
        <v>370000</v>
      </c>
      <c r="J60" s="184">
        <f>I60*0.3</f>
        <v>111000</v>
      </c>
      <c r="K60" s="181">
        <f t="shared" ref="K60:K63" si="0">I60*0.3</f>
        <v>111000</v>
      </c>
      <c r="L60" s="103" t="s">
        <v>667</v>
      </c>
      <c r="M60" s="103"/>
      <c r="N60" s="172"/>
      <c r="O60" s="176" t="s">
        <v>332</v>
      </c>
      <c r="P60" s="172" t="s">
        <v>268</v>
      </c>
      <c r="Q60" s="172" t="s">
        <v>793</v>
      </c>
    </row>
    <row r="61" spans="1:19" s="76" customFormat="1" ht="18.95" customHeight="1">
      <c r="A61" s="103">
        <v>74</v>
      </c>
      <c r="B61" s="172" t="s">
        <v>245</v>
      </c>
      <c r="C61" s="172" t="s">
        <v>745</v>
      </c>
      <c r="D61" s="172" t="s">
        <v>749</v>
      </c>
      <c r="E61" s="173" t="s">
        <v>583</v>
      </c>
      <c r="F61" s="172" t="s">
        <v>747</v>
      </c>
      <c r="G61" s="179" t="s">
        <v>748</v>
      </c>
      <c r="H61" s="172" t="s">
        <v>83</v>
      </c>
      <c r="I61" s="184">
        <v>310000</v>
      </c>
      <c r="J61" s="184">
        <f>I61*0.3</f>
        <v>93000</v>
      </c>
      <c r="K61" s="181">
        <f t="shared" si="0"/>
        <v>93000</v>
      </c>
      <c r="L61" s="103" t="s">
        <v>667</v>
      </c>
      <c r="M61" s="103"/>
      <c r="N61" s="172"/>
      <c r="O61" s="176" t="s">
        <v>332</v>
      </c>
      <c r="P61" s="172" t="s">
        <v>268</v>
      </c>
      <c r="Q61" s="172" t="s">
        <v>793</v>
      </c>
    </row>
    <row r="62" spans="1:19" s="70" customFormat="1" ht="18.95" customHeight="1">
      <c r="A62" s="88">
        <v>75</v>
      </c>
      <c r="B62" s="7" t="s">
        <v>245</v>
      </c>
      <c r="C62" s="7" t="s">
        <v>586</v>
      </c>
      <c r="D62" s="7" t="s">
        <v>587</v>
      </c>
      <c r="E62" s="64" t="s">
        <v>583</v>
      </c>
      <c r="F62" s="7" t="s">
        <v>750</v>
      </c>
      <c r="G62" s="89" t="s">
        <v>748</v>
      </c>
      <c r="H62" s="7" t="s">
        <v>83</v>
      </c>
      <c r="I62" s="115">
        <v>36000</v>
      </c>
      <c r="J62" s="116">
        <f>I62*0.6</f>
        <v>21600</v>
      </c>
      <c r="K62" s="115">
        <v>10800</v>
      </c>
      <c r="L62" s="88" t="s">
        <v>667</v>
      </c>
      <c r="M62" s="90"/>
      <c r="N62" s="64"/>
      <c r="O62" s="93" t="s">
        <v>332</v>
      </c>
      <c r="P62" s="7" t="s">
        <v>268</v>
      </c>
      <c r="Q62" s="7" t="s">
        <v>793</v>
      </c>
    </row>
    <row r="63" spans="1:19" s="76" customFormat="1" ht="18.95" customHeight="1">
      <c r="A63" s="103">
        <v>76</v>
      </c>
      <c r="B63" s="172" t="s">
        <v>245</v>
      </c>
      <c r="C63" s="172" t="s">
        <v>405</v>
      </c>
      <c r="D63" s="172" t="s">
        <v>751</v>
      </c>
      <c r="E63" s="173" t="s">
        <v>583</v>
      </c>
      <c r="F63" s="172" t="s">
        <v>752</v>
      </c>
      <c r="G63" s="104" t="s">
        <v>748</v>
      </c>
      <c r="H63" s="172" t="s">
        <v>83</v>
      </c>
      <c r="I63" s="184">
        <v>190000</v>
      </c>
      <c r="J63" s="184">
        <v>0</v>
      </c>
      <c r="K63" s="181">
        <f t="shared" si="0"/>
        <v>57000</v>
      </c>
      <c r="L63" s="103" t="s">
        <v>667</v>
      </c>
      <c r="M63" s="103"/>
      <c r="N63" s="172"/>
      <c r="O63" s="176" t="s">
        <v>332</v>
      </c>
      <c r="P63" s="172" t="s">
        <v>268</v>
      </c>
      <c r="Q63" s="172" t="s">
        <v>793</v>
      </c>
    </row>
    <row r="64" spans="1:19" s="76" customFormat="1" ht="18.95" customHeight="1">
      <c r="A64" s="103">
        <v>77</v>
      </c>
      <c r="B64" s="172" t="s">
        <v>245</v>
      </c>
      <c r="C64" s="172" t="s">
        <v>602</v>
      </c>
      <c r="D64" s="172" t="s">
        <v>740</v>
      </c>
      <c r="E64" s="173" t="s">
        <v>742</v>
      </c>
      <c r="F64" s="172" t="s">
        <v>753</v>
      </c>
      <c r="G64" s="104" t="s">
        <v>748</v>
      </c>
      <c r="H64" s="172" t="s">
        <v>30</v>
      </c>
      <c r="I64" s="184">
        <v>565000</v>
      </c>
      <c r="J64" s="184">
        <v>0</v>
      </c>
      <c r="K64" s="181">
        <v>162000</v>
      </c>
      <c r="L64" s="103" t="s">
        <v>667</v>
      </c>
      <c r="M64" s="103"/>
      <c r="N64" s="172"/>
      <c r="O64" s="176" t="s">
        <v>332</v>
      </c>
      <c r="P64" s="172" t="s">
        <v>268</v>
      </c>
      <c r="Q64" s="172" t="s">
        <v>793</v>
      </c>
    </row>
    <row r="65" spans="1:16384" s="70" customFormat="1" ht="18.95" customHeight="1">
      <c r="A65" s="88">
        <v>79</v>
      </c>
      <c r="B65" s="7" t="s">
        <v>245</v>
      </c>
      <c r="C65" s="7" t="s">
        <v>759</v>
      </c>
      <c r="D65" s="7" t="s">
        <v>760</v>
      </c>
      <c r="E65" s="64" t="s">
        <v>633</v>
      </c>
      <c r="F65" s="7" t="s">
        <v>758</v>
      </c>
      <c r="G65" s="89" t="s">
        <v>566</v>
      </c>
      <c r="H65" s="7" t="s">
        <v>83</v>
      </c>
      <c r="I65" s="116">
        <v>61020</v>
      </c>
      <c r="J65" s="116"/>
      <c r="K65" s="115">
        <v>61020</v>
      </c>
      <c r="L65" s="88" t="s">
        <v>667</v>
      </c>
      <c r="M65" s="88"/>
      <c r="N65" s="7"/>
      <c r="O65" s="93" t="s">
        <v>332</v>
      </c>
      <c r="P65" s="7" t="s">
        <v>268</v>
      </c>
      <c r="Q65" s="7" t="s">
        <v>793</v>
      </c>
    </row>
    <row r="66" spans="1:16384" s="76" customFormat="1" ht="18.95" customHeight="1">
      <c r="A66" s="103">
        <v>80</v>
      </c>
      <c r="B66" s="172" t="s">
        <v>275</v>
      </c>
      <c r="C66" s="172" t="s">
        <v>545</v>
      </c>
      <c r="D66" s="172" t="s">
        <v>761</v>
      </c>
      <c r="E66" s="173" t="s">
        <v>482</v>
      </c>
      <c r="F66" s="172" t="s">
        <v>666</v>
      </c>
      <c r="G66" s="104"/>
      <c r="H66" s="172" t="s">
        <v>83</v>
      </c>
      <c r="I66" s="184">
        <v>1356</v>
      </c>
      <c r="J66" s="184"/>
      <c r="K66" s="181">
        <v>1356</v>
      </c>
      <c r="L66" s="103"/>
      <c r="M66" s="103"/>
      <c r="N66" s="172"/>
      <c r="O66" s="176" t="s">
        <v>332</v>
      </c>
      <c r="P66" s="172" t="s">
        <v>268</v>
      </c>
      <c r="Q66" s="172" t="s">
        <v>793</v>
      </c>
    </row>
    <row r="67" spans="1:16384" s="70" customFormat="1" ht="18.95" customHeight="1">
      <c r="A67" s="88">
        <v>83</v>
      </c>
      <c r="B67" s="7" t="s">
        <v>245</v>
      </c>
      <c r="C67" s="7" t="s">
        <v>545</v>
      </c>
      <c r="D67" s="7" t="s">
        <v>764</v>
      </c>
      <c r="E67" s="64" t="s">
        <v>765</v>
      </c>
      <c r="F67" s="7" t="s">
        <v>762</v>
      </c>
      <c r="G67" s="89" t="s">
        <v>766</v>
      </c>
      <c r="H67" s="7" t="s">
        <v>83</v>
      </c>
      <c r="I67" s="127">
        <v>21470</v>
      </c>
      <c r="J67" s="116">
        <f>I67*0.5</f>
        <v>10735</v>
      </c>
      <c r="K67" s="116">
        <f>I67-J67</f>
        <v>10735</v>
      </c>
      <c r="L67" s="88"/>
      <c r="M67" s="88"/>
      <c r="N67" s="7"/>
      <c r="O67" s="93" t="s">
        <v>332</v>
      </c>
      <c r="P67" s="7" t="s">
        <v>268</v>
      </c>
      <c r="Q67" s="7" t="s">
        <v>793</v>
      </c>
    </row>
    <row r="68" spans="1:16384" s="70" customFormat="1" ht="18.95" customHeight="1">
      <c r="A68" s="88">
        <v>84</v>
      </c>
      <c r="B68" s="7" t="s">
        <v>245</v>
      </c>
      <c r="C68" s="7" t="s">
        <v>545</v>
      </c>
      <c r="D68" s="7" t="s">
        <v>767</v>
      </c>
      <c r="E68" s="64" t="s">
        <v>765</v>
      </c>
      <c r="F68" s="7" t="s">
        <v>762</v>
      </c>
      <c r="G68" s="89"/>
      <c r="H68" s="7" t="s">
        <v>83</v>
      </c>
      <c r="I68" s="127">
        <v>14690</v>
      </c>
      <c r="J68" s="116">
        <f>I68*0.5</f>
        <v>7345</v>
      </c>
      <c r="K68" s="116">
        <f>I68-J68</f>
        <v>7345</v>
      </c>
      <c r="L68" s="88"/>
      <c r="M68" s="88"/>
      <c r="N68" s="7"/>
      <c r="O68" s="93" t="s">
        <v>332</v>
      </c>
      <c r="P68" s="7" t="s">
        <v>268</v>
      </c>
      <c r="Q68" s="7" t="s">
        <v>793</v>
      </c>
    </row>
    <row r="69" spans="1:16384" s="70" customFormat="1" ht="18.95" customHeight="1">
      <c r="A69" s="88">
        <v>85</v>
      </c>
      <c r="B69" s="7" t="s">
        <v>245</v>
      </c>
      <c r="C69" s="7" t="s">
        <v>545</v>
      </c>
      <c r="D69" s="7" t="s">
        <v>768</v>
      </c>
      <c r="E69" s="64" t="s">
        <v>765</v>
      </c>
      <c r="F69" s="7" t="s">
        <v>762</v>
      </c>
      <c r="G69" s="89"/>
      <c r="H69" s="7" t="s">
        <v>83</v>
      </c>
      <c r="I69" s="127">
        <v>6000</v>
      </c>
      <c r="J69" s="116">
        <v>0</v>
      </c>
      <c r="K69" s="116">
        <v>6000</v>
      </c>
      <c r="L69" s="88"/>
      <c r="M69" s="88"/>
      <c r="N69" s="7"/>
      <c r="O69" s="93" t="s">
        <v>295</v>
      </c>
      <c r="P69" s="7" t="s">
        <v>268</v>
      </c>
      <c r="Q69" s="7" t="s">
        <v>793</v>
      </c>
    </row>
    <row r="70" spans="1:16384" s="70" customFormat="1" ht="18.95" customHeight="1">
      <c r="A70" s="88">
        <v>86</v>
      </c>
      <c r="B70" s="7" t="s">
        <v>769</v>
      </c>
      <c r="C70" s="7" t="s">
        <v>812</v>
      </c>
      <c r="D70" s="7"/>
      <c r="E70" s="64"/>
      <c r="F70" s="7"/>
      <c r="G70" s="89"/>
      <c r="H70" s="7" t="s">
        <v>83</v>
      </c>
      <c r="I70" s="100">
        <v>14368.74</v>
      </c>
      <c r="J70" s="100">
        <v>0</v>
      </c>
      <c r="K70" s="100">
        <v>43489.55</v>
      </c>
      <c r="L70" s="7" t="s">
        <v>537</v>
      </c>
      <c r="M70" s="7"/>
      <c r="N70" s="7" t="s">
        <v>580</v>
      </c>
      <c r="O70" s="7" t="s">
        <v>332</v>
      </c>
      <c r="P70" s="7" t="s">
        <v>774</v>
      </c>
      <c r="Q70" s="7" t="s">
        <v>793</v>
      </c>
    </row>
    <row r="71" spans="1:16384" s="70" customFormat="1" ht="18.95" customHeight="1">
      <c r="A71" s="88">
        <v>87</v>
      </c>
      <c r="B71" s="7" t="s">
        <v>769</v>
      </c>
      <c r="C71" s="7" t="s">
        <v>813</v>
      </c>
      <c r="D71" s="7"/>
      <c r="E71" s="64"/>
      <c r="F71" s="7"/>
      <c r="G71" s="89"/>
      <c r="H71" s="7" t="s">
        <v>83</v>
      </c>
      <c r="I71" s="100">
        <v>26240</v>
      </c>
      <c r="J71" s="100">
        <v>0</v>
      </c>
      <c r="K71" s="100">
        <v>84620</v>
      </c>
      <c r="L71" s="7" t="s">
        <v>537</v>
      </c>
      <c r="M71" s="7"/>
      <c r="N71" s="7" t="s">
        <v>775</v>
      </c>
      <c r="O71" s="7" t="s">
        <v>332</v>
      </c>
      <c r="P71" s="7" t="s">
        <v>774</v>
      </c>
      <c r="Q71" s="7" t="s">
        <v>793</v>
      </c>
    </row>
    <row r="72" spans="1:16384" s="70" customFormat="1" ht="18.95" customHeight="1">
      <c r="A72" s="88">
        <v>88</v>
      </c>
      <c r="B72" s="7" t="s">
        <v>535</v>
      </c>
      <c r="C72" s="88" t="s">
        <v>782</v>
      </c>
      <c r="D72" s="88" t="s">
        <v>438</v>
      </c>
      <c r="E72" s="50" t="s">
        <v>783</v>
      </c>
      <c r="F72" s="90">
        <v>44998</v>
      </c>
      <c r="G72" s="95" t="s">
        <v>597</v>
      </c>
      <c r="H72" s="92" t="s">
        <v>83</v>
      </c>
      <c r="I72" s="127">
        <v>223.78</v>
      </c>
      <c r="J72" s="116">
        <v>0</v>
      </c>
      <c r="K72" s="100">
        <v>223.78</v>
      </c>
      <c r="L72" s="88" t="s">
        <v>537</v>
      </c>
      <c r="M72" s="90">
        <v>45044</v>
      </c>
      <c r="N72" s="7" t="s">
        <v>610</v>
      </c>
      <c r="O72" s="93" t="s">
        <v>295</v>
      </c>
      <c r="P72" s="7" t="s">
        <v>784</v>
      </c>
      <c r="Q72" s="7" t="s">
        <v>794</v>
      </c>
    </row>
    <row r="73" spans="1:16384" s="70" customFormat="1" ht="18.95" customHeight="1">
      <c r="A73" s="88">
        <v>89</v>
      </c>
      <c r="B73" s="7" t="s">
        <v>535</v>
      </c>
      <c r="C73" s="88" t="s">
        <v>785</v>
      </c>
      <c r="D73" s="88" t="s">
        <v>786</v>
      </c>
      <c r="E73" s="50" t="s">
        <v>787</v>
      </c>
      <c r="F73" s="90">
        <v>45014</v>
      </c>
      <c r="G73" s="95" t="s">
        <v>597</v>
      </c>
      <c r="H73" s="92" t="s">
        <v>83</v>
      </c>
      <c r="I73" s="127">
        <v>18428.439999999999</v>
      </c>
      <c r="J73" s="116">
        <v>0</v>
      </c>
      <c r="K73" s="100">
        <v>18428.439999999999</v>
      </c>
      <c r="L73" s="88" t="s">
        <v>537</v>
      </c>
      <c r="M73" s="90">
        <v>45044</v>
      </c>
      <c r="N73" s="7" t="s">
        <v>623</v>
      </c>
      <c r="O73" s="93" t="s">
        <v>295</v>
      </c>
      <c r="P73" s="7" t="s">
        <v>784</v>
      </c>
      <c r="Q73" s="7" t="s">
        <v>794</v>
      </c>
    </row>
    <row r="74" spans="1:16384" s="70" customFormat="1" ht="18.95" customHeight="1">
      <c r="A74" s="88">
        <v>92</v>
      </c>
      <c r="B74" s="7" t="s">
        <v>593</v>
      </c>
      <c r="C74" s="7" t="s">
        <v>58</v>
      </c>
      <c r="D74" s="7" t="s">
        <v>815</v>
      </c>
      <c r="E74" s="64" t="s">
        <v>466</v>
      </c>
      <c r="F74" s="100"/>
      <c r="G74" s="89" t="s">
        <v>816</v>
      </c>
      <c r="H74" s="7" t="s">
        <v>83</v>
      </c>
      <c r="I74" s="128">
        <v>350300</v>
      </c>
      <c r="J74" s="128">
        <f>I74*0.5</f>
        <v>175150</v>
      </c>
      <c r="K74" s="128">
        <f>I74*0.3</f>
        <v>105090</v>
      </c>
      <c r="L74" s="91" t="s">
        <v>699</v>
      </c>
      <c r="M74" s="129"/>
      <c r="N74" s="64"/>
      <c r="O74" s="3"/>
      <c r="P74" s="89" t="s">
        <v>268</v>
      </c>
      <c r="Q74" s="3" t="s">
        <v>824</v>
      </c>
      <c r="R74" s="70" t="s">
        <v>806</v>
      </c>
    </row>
    <row r="75" spans="1:16384" s="76" customFormat="1" ht="18.95" customHeight="1">
      <c r="A75" s="103">
        <v>93</v>
      </c>
      <c r="B75" s="172" t="s">
        <v>245</v>
      </c>
      <c r="C75" s="172" t="s">
        <v>788</v>
      </c>
      <c r="D75" s="172" t="s">
        <v>789</v>
      </c>
      <c r="E75" s="173" t="s">
        <v>790</v>
      </c>
      <c r="F75" s="187">
        <v>45166</v>
      </c>
      <c r="G75" s="172" t="s">
        <v>748</v>
      </c>
      <c r="H75" s="172" t="s">
        <v>30</v>
      </c>
      <c r="I75" s="180">
        <v>73000</v>
      </c>
      <c r="J75" s="103">
        <v>0</v>
      </c>
      <c r="K75" s="103">
        <v>21900</v>
      </c>
      <c r="L75" s="103" t="s">
        <v>537</v>
      </c>
      <c r="M75" s="172" t="s">
        <v>791</v>
      </c>
      <c r="N75" s="172" t="s">
        <v>331</v>
      </c>
      <c r="O75" s="172" t="s">
        <v>332</v>
      </c>
      <c r="P75" s="172" t="s">
        <v>487</v>
      </c>
      <c r="Q75" s="104" t="s">
        <v>825</v>
      </c>
    </row>
    <row r="76" spans="1:16384" s="76" customFormat="1" ht="18.95" customHeight="1">
      <c r="A76" s="103">
        <v>94</v>
      </c>
      <c r="B76" s="172" t="s">
        <v>245</v>
      </c>
      <c r="C76" s="172" t="s">
        <v>826</v>
      </c>
      <c r="D76" s="172" t="s">
        <v>789</v>
      </c>
      <c r="E76" s="173" t="s">
        <v>737</v>
      </c>
      <c r="F76" s="187">
        <v>45167</v>
      </c>
      <c r="G76" s="172" t="s">
        <v>748</v>
      </c>
      <c r="H76" s="172" t="s">
        <v>30</v>
      </c>
      <c r="I76" s="180">
        <v>56000</v>
      </c>
      <c r="J76" s="103">
        <v>0</v>
      </c>
      <c r="K76" s="103">
        <f>I76*0.3</f>
        <v>16800</v>
      </c>
      <c r="L76" s="103" t="s">
        <v>537</v>
      </c>
      <c r="M76" s="172"/>
      <c r="N76" s="172" t="s">
        <v>331</v>
      </c>
      <c r="O76" s="172" t="s">
        <v>332</v>
      </c>
      <c r="P76" s="172" t="s">
        <v>487</v>
      </c>
      <c r="Q76" s="104" t="s">
        <v>827</v>
      </c>
    </row>
    <row r="77" spans="1:16384" s="70" customFormat="1" ht="18.95" customHeight="1">
      <c r="A77" s="88">
        <v>95</v>
      </c>
      <c r="B77" s="48" t="s">
        <v>593</v>
      </c>
      <c r="C77" s="48" t="s">
        <v>395</v>
      </c>
      <c r="D77" s="48" t="s">
        <v>828</v>
      </c>
      <c r="E77" s="101" t="s">
        <v>409</v>
      </c>
      <c r="F77" s="102" t="s">
        <v>829</v>
      </c>
      <c r="G77" s="48"/>
      <c r="H77" s="48" t="s">
        <v>30</v>
      </c>
      <c r="I77" s="102">
        <v>72419.240000000005</v>
      </c>
      <c r="J77" s="102">
        <v>0</v>
      </c>
      <c r="K77" s="102">
        <f>I77</f>
        <v>72419.240000000005</v>
      </c>
      <c r="L77" s="91" t="s">
        <v>699</v>
      </c>
      <c r="M77" s="48"/>
      <c r="N77" s="48"/>
      <c r="O77" s="48" t="s">
        <v>332</v>
      </c>
      <c r="P77" s="48" t="s">
        <v>268</v>
      </c>
      <c r="Q77" s="48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39"/>
      <c r="BB77" s="139"/>
      <c r="BC77" s="139"/>
      <c r="BD77" s="139"/>
      <c r="BE77" s="139"/>
      <c r="BF77" s="139"/>
      <c r="BG77" s="139"/>
      <c r="BH77" s="139"/>
      <c r="BI77" s="139"/>
      <c r="BJ77" s="139"/>
      <c r="BK77" s="139"/>
      <c r="BL77" s="139"/>
      <c r="BM77" s="139"/>
      <c r="BN77" s="139"/>
      <c r="BO77" s="139"/>
      <c r="BP77" s="139"/>
      <c r="BQ77" s="139"/>
      <c r="BR77" s="139"/>
      <c r="BS77" s="139"/>
      <c r="BT77" s="139"/>
      <c r="BU77" s="139"/>
      <c r="BV77" s="139"/>
      <c r="BW77" s="139"/>
      <c r="BX77" s="139"/>
      <c r="BY77" s="139"/>
      <c r="BZ77" s="139"/>
      <c r="CA77" s="139"/>
      <c r="CB77" s="139"/>
      <c r="CC77" s="139"/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  <c r="IW77" s="139"/>
      <c r="IX77" s="139"/>
      <c r="IY77" s="139"/>
      <c r="IZ77" s="139"/>
      <c r="JA77" s="139"/>
      <c r="JB77" s="139"/>
      <c r="JC77" s="139"/>
      <c r="JD77" s="139"/>
      <c r="JE77" s="139"/>
      <c r="JF77" s="139"/>
      <c r="JG77" s="139"/>
      <c r="JH77" s="139"/>
      <c r="JI77" s="139"/>
      <c r="JJ77" s="139"/>
      <c r="JK77" s="139"/>
      <c r="JL77" s="139"/>
      <c r="JM77" s="139"/>
      <c r="JN77" s="139"/>
      <c r="JO77" s="139"/>
      <c r="JP77" s="139"/>
      <c r="JQ77" s="139"/>
      <c r="JR77" s="139"/>
      <c r="JS77" s="139"/>
      <c r="JT77" s="139"/>
      <c r="JU77" s="139"/>
      <c r="JV77" s="139"/>
      <c r="JW77" s="139"/>
      <c r="JX77" s="139"/>
      <c r="JY77" s="139"/>
      <c r="JZ77" s="139"/>
      <c r="KA77" s="139"/>
      <c r="KB77" s="139"/>
      <c r="KC77" s="139"/>
      <c r="KD77" s="139"/>
      <c r="KE77" s="139"/>
      <c r="KF77" s="139"/>
      <c r="KG77" s="139"/>
      <c r="KH77" s="139"/>
      <c r="KI77" s="139"/>
      <c r="KJ77" s="139"/>
      <c r="KK77" s="139"/>
      <c r="KL77" s="139"/>
      <c r="KM77" s="139"/>
      <c r="KN77" s="139"/>
      <c r="KO77" s="139"/>
      <c r="KP77" s="139"/>
      <c r="KQ77" s="139"/>
      <c r="KR77" s="139"/>
      <c r="KS77" s="139"/>
      <c r="KT77" s="139"/>
      <c r="KU77" s="139"/>
      <c r="KV77" s="139"/>
      <c r="KW77" s="139"/>
      <c r="KX77" s="139"/>
      <c r="KY77" s="139"/>
      <c r="KZ77" s="139"/>
      <c r="LA77" s="139"/>
      <c r="LB77" s="139"/>
      <c r="LC77" s="139"/>
      <c r="LD77" s="139"/>
      <c r="LE77" s="139"/>
      <c r="LF77" s="139"/>
      <c r="LG77" s="139"/>
      <c r="LH77" s="139"/>
      <c r="LI77" s="139"/>
      <c r="LJ77" s="139"/>
      <c r="LK77" s="139"/>
      <c r="LL77" s="139"/>
      <c r="LM77" s="139"/>
      <c r="LN77" s="139"/>
      <c r="LO77" s="139"/>
      <c r="LP77" s="139"/>
      <c r="LQ77" s="139"/>
      <c r="LR77" s="139"/>
      <c r="LS77" s="139"/>
      <c r="LT77" s="139"/>
      <c r="LU77" s="139"/>
      <c r="LV77" s="139"/>
      <c r="LW77" s="139"/>
      <c r="LX77" s="139"/>
      <c r="LY77" s="139"/>
      <c r="LZ77" s="139"/>
      <c r="MA77" s="139"/>
      <c r="MB77" s="139"/>
      <c r="MC77" s="139"/>
      <c r="MD77" s="139"/>
      <c r="ME77" s="139"/>
      <c r="MF77" s="139"/>
      <c r="MG77" s="139"/>
      <c r="MH77" s="139"/>
      <c r="MI77" s="139"/>
      <c r="MJ77" s="139"/>
      <c r="MK77" s="139"/>
      <c r="ML77" s="139"/>
      <c r="MM77" s="139"/>
      <c r="MN77" s="139"/>
      <c r="MO77" s="139"/>
      <c r="MP77" s="139"/>
      <c r="MQ77" s="139"/>
      <c r="MR77" s="139"/>
      <c r="MS77" s="139"/>
      <c r="MT77" s="139"/>
      <c r="MU77" s="139"/>
      <c r="MV77" s="139"/>
      <c r="MW77" s="139"/>
      <c r="MX77" s="139"/>
      <c r="MY77" s="139"/>
      <c r="MZ77" s="139"/>
      <c r="NA77" s="139"/>
      <c r="NB77" s="139"/>
      <c r="NC77" s="139"/>
      <c r="ND77" s="139"/>
      <c r="NE77" s="139"/>
      <c r="NF77" s="139"/>
      <c r="NG77" s="139"/>
      <c r="NH77" s="139"/>
      <c r="NI77" s="139"/>
      <c r="NJ77" s="139"/>
      <c r="NK77" s="139"/>
      <c r="NL77" s="139"/>
      <c r="NM77" s="139"/>
      <c r="NN77" s="139"/>
      <c r="NO77" s="139"/>
      <c r="NP77" s="139"/>
      <c r="NQ77" s="139"/>
      <c r="NR77" s="139"/>
      <c r="NS77" s="139"/>
      <c r="NT77" s="139"/>
      <c r="NU77" s="139"/>
      <c r="NV77" s="139"/>
      <c r="NW77" s="139"/>
      <c r="NX77" s="139"/>
      <c r="NY77" s="139"/>
      <c r="NZ77" s="139"/>
      <c r="OA77" s="139"/>
      <c r="OB77" s="139"/>
      <c r="OC77" s="139"/>
      <c r="OD77" s="139"/>
      <c r="OE77" s="139"/>
      <c r="OF77" s="139"/>
      <c r="OG77" s="139"/>
      <c r="OH77" s="139"/>
      <c r="OI77" s="139"/>
      <c r="OJ77" s="139"/>
      <c r="OK77" s="139"/>
      <c r="OL77" s="139"/>
      <c r="OM77" s="139"/>
      <c r="ON77" s="139"/>
      <c r="OO77" s="139"/>
      <c r="OP77" s="139"/>
      <c r="OQ77" s="139"/>
      <c r="OR77" s="139"/>
      <c r="OS77" s="139"/>
      <c r="OT77" s="139"/>
      <c r="OU77" s="139"/>
      <c r="OV77" s="139"/>
      <c r="OW77" s="139"/>
      <c r="OX77" s="139"/>
      <c r="OY77" s="139"/>
      <c r="OZ77" s="139"/>
      <c r="PA77" s="139"/>
      <c r="PB77" s="139"/>
      <c r="PC77" s="139"/>
      <c r="PD77" s="139"/>
      <c r="PE77" s="139"/>
      <c r="PF77" s="139"/>
      <c r="PG77" s="139"/>
      <c r="PH77" s="139"/>
      <c r="PI77" s="139"/>
      <c r="PJ77" s="139"/>
      <c r="PK77" s="139"/>
      <c r="PL77" s="139"/>
      <c r="PM77" s="139"/>
      <c r="PN77" s="139"/>
      <c r="PO77" s="139"/>
      <c r="PP77" s="139"/>
      <c r="PQ77" s="139"/>
      <c r="PR77" s="139"/>
      <c r="PS77" s="139"/>
      <c r="PT77" s="139"/>
      <c r="PU77" s="139"/>
      <c r="PV77" s="139"/>
      <c r="PW77" s="139"/>
      <c r="PX77" s="139"/>
      <c r="PY77" s="139"/>
      <c r="PZ77" s="139"/>
      <c r="QA77" s="139"/>
      <c r="QB77" s="139"/>
      <c r="QC77" s="139"/>
      <c r="QD77" s="139"/>
      <c r="QE77" s="139"/>
      <c r="QF77" s="139"/>
      <c r="QG77" s="139"/>
      <c r="QH77" s="139"/>
      <c r="QI77" s="139"/>
      <c r="QJ77" s="139"/>
      <c r="QK77" s="139"/>
      <c r="QL77" s="139"/>
      <c r="QM77" s="139"/>
      <c r="QN77" s="139"/>
      <c r="QO77" s="139"/>
      <c r="QP77" s="139"/>
      <c r="QQ77" s="139"/>
      <c r="QR77" s="139"/>
      <c r="QS77" s="139"/>
      <c r="QT77" s="139"/>
      <c r="QU77" s="139"/>
      <c r="QV77" s="139"/>
      <c r="QW77" s="139"/>
      <c r="QX77" s="139"/>
      <c r="QY77" s="139"/>
      <c r="QZ77" s="139"/>
      <c r="RA77" s="139"/>
      <c r="RB77" s="139"/>
      <c r="RC77" s="139"/>
      <c r="RD77" s="139"/>
      <c r="RE77" s="139"/>
      <c r="RF77" s="139"/>
      <c r="RG77" s="139"/>
      <c r="RH77" s="139"/>
      <c r="RI77" s="139"/>
      <c r="RJ77" s="139"/>
      <c r="RK77" s="139"/>
      <c r="RL77" s="139"/>
      <c r="RM77" s="139"/>
      <c r="RN77" s="139"/>
      <c r="RO77" s="139"/>
      <c r="RP77" s="139"/>
      <c r="RQ77" s="139"/>
      <c r="RR77" s="139"/>
      <c r="RS77" s="139"/>
      <c r="RT77" s="139"/>
      <c r="RU77" s="139"/>
      <c r="RV77" s="139"/>
      <c r="RW77" s="139"/>
      <c r="RX77" s="139"/>
      <c r="RY77" s="139"/>
      <c r="RZ77" s="139"/>
      <c r="SA77" s="139"/>
      <c r="SB77" s="139"/>
      <c r="SC77" s="139"/>
      <c r="SD77" s="139"/>
      <c r="SE77" s="139"/>
      <c r="SF77" s="139"/>
      <c r="SG77" s="139"/>
      <c r="SH77" s="139"/>
      <c r="SI77" s="139"/>
      <c r="SJ77" s="139"/>
      <c r="SK77" s="139"/>
      <c r="SL77" s="139"/>
      <c r="SM77" s="139"/>
      <c r="SN77" s="139"/>
      <c r="SO77" s="139"/>
      <c r="SP77" s="139"/>
      <c r="SQ77" s="139"/>
      <c r="SR77" s="139"/>
      <c r="SS77" s="139"/>
      <c r="ST77" s="139"/>
      <c r="SU77" s="139"/>
      <c r="SV77" s="139"/>
      <c r="SW77" s="139"/>
      <c r="SX77" s="139"/>
      <c r="SY77" s="139"/>
      <c r="SZ77" s="139"/>
      <c r="TA77" s="139"/>
      <c r="TB77" s="139"/>
      <c r="TC77" s="139"/>
      <c r="TD77" s="139"/>
      <c r="TE77" s="139"/>
      <c r="TF77" s="139"/>
      <c r="TG77" s="139"/>
      <c r="TH77" s="139"/>
      <c r="TI77" s="139"/>
      <c r="TJ77" s="139"/>
      <c r="TK77" s="139"/>
      <c r="TL77" s="139"/>
      <c r="TM77" s="139"/>
      <c r="TN77" s="139"/>
      <c r="TO77" s="139"/>
      <c r="TP77" s="139"/>
      <c r="TQ77" s="139"/>
      <c r="TR77" s="139"/>
      <c r="TS77" s="139"/>
      <c r="TT77" s="139"/>
      <c r="TU77" s="139"/>
      <c r="TV77" s="139"/>
      <c r="TW77" s="139"/>
      <c r="TX77" s="139"/>
      <c r="TY77" s="139"/>
      <c r="TZ77" s="139"/>
      <c r="UA77" s="139"/>
      <c r="UB77" s="139"/>
      <c r="UC77" s="139"/>
      <c r="UD77" s="139"/>
      <c r="UE77" s="139"/>
      <c r="UF77" s="139"/>
      <c r="UG77" s="139"/>
      <c r="UH77" s="139"/>
      <c r="UI77" s="139"/>
      <c r="UJ77" s="139"/>
      <c r="UK77" s="139"/>
      <c r="UL77" s="139"/>
      <c r="UM77" s="139"/>
      <c r="UN77" s="139"/>
      <c r="UO77" s="139"/>
      <c r="UP77" s="139"/>
      <c r="UQ77" s="139"/>
      <c r="UR77" s="139"/>
      <c r="US77" s="139"/>
      <c r="UT77" s="139"/>
      <c r="UU77" s="139"/>
      <c r="UV77" s="139"/>
      <c r="UW77" s="139"/>
      <c r="UX77" s="139"/>
      <c r="UY77" s="139"/>
      <c r="UZ77" s="139"/>
      <c r="VA77" s="139"/>
      <c r="VB77" s="139"/>
      <c r="VC77" s="139"/>
      <c r="VD77" s="139"/>
      <c r="VE77" s="139"/>
      <c r="VF77" s="139"/>
      <c r="VG77" s="139"/>
      <c r="VH77" s="139"/>
      <c r="VI77" s="139"/>
      <c r="VJ77" s="139"/>
      <c r="VK77" s="139"/>
      <c r="VL77" s="139"/>
      <c r="VM77" s="139"/>
      <c r="VN77" s="139"/>
      <c r="VO77" s="139"/>
      <c r="VP77" s="139"/>
      <c r="VQ77" s="139"/>
      <c r="VR77" s="139"/>
      <c r="VS77" s="139"/>
      <c r="VT77" s="139"/>
      <c r="VU77" s="139"/>
      <c r="VV77" s="139"/>
      <c r="VW77" s="139"/>
      <c r="VX77" s="139"/>
      <c r="VY77" s="139"/>
      <c r="VZ77" s="139"/>
      <c r="WA77" s="139"/>
      <c r="WB77" s="139"/>
      <c r="WC77" s="139"/>
      <c r="WD77" s="139"/>
      <c r="WE77" s="139"/>
      <c r="WF77" s="139"/>
      <c r="WG77" s="139"/>
      <c r="WH77" s="139"/>
      <c r="WI77" s="139"/>
      <c r="WJ77" s="139"/>
      <c r="WK77" s="139"/>
      <c r="WL77" s="139"/>
      <c r="WM77" s="139"/>
      <c r="WN77" s="139"/>
      <c r="WO77" s="139"/>
      <c r="WP77" s="139"/>
      <c r="WQ77" s="139"/>
      <c r="WR77" s="139"/>
      <c r="WS77" s="139"/>
      <c r="WT77" s="139"/>
      <c r="WU77" s="139"/>
      <c r="WV77" s="139"/>
      <c r="WW77" s="139"/>
      <c r="WX77" s="139"/>
      <c r="WY77" s="139"/>
      <c r="WZ77" s="139"/>
      <c r="XA77" s="139"/>
      <c r="XB77" s="139"/>
      <c r="XC77" s="139"/>
      <c r="XD77" s="139"/>
      <c r="XE77" s="139"/>
      <c r="XF77" s="139"/>
      <c r="XG77" s="139"/>
      <c r="XH77" s="139"/>
      <c r="XI77" s="139"/>
      <c r="XJ77" s="139"/>
      <c r="XK77" s="139"/>
      <c r="XL77" s="139"/>
      <c r="XM77" s="139"/>
      <c r="XN77" s="139"/>
      <c r="XO77" s="139"/>
      <c r="XP77" s="139"/>
      <c r="XQ77" s="139"/>
      <c r="XR77" s="139"/>
      <c r="XS77" s="139"/>
      <c r="XT77" s="139"/>
      <c r="XU77" s="139"/>
      <c r="XV77" s="139"/>
      <c r="XW77" s="139"/>
      <c r="XX77" s="139"/>
      <c r="XY77" s="139"/>
      <c r="XZ77" s="139"/>
      <c r="YA77" s="139"/>
      <c r="YB77" s="139"/>
      <c r="YC77" s="139"/>
      <c r="YD77" s="139"/>
      <c r="YE77" s="139"/>
      <c r="YF77" s="139"/>
      <c r="YG77" s="139"/>
      <c r="YH77" s="139"/>
      <c r="YI77" s="139"/>
      <c r="YJ77" s="139"/>
      <c r="YK77" s="139"/>
      <c r="YL77" s="139"/>
      <c r="YM77" s="139"/>
      <c r="YN77" s="139"/>
      <c r="YO77" s="139"/>
      <c r="YP77" s="139"/>
      <c r="YQ77" s="139"/>
      <c r="YR77" s="139"/>
      <c r="YS77" s="139"/>
      <c r="YT77" s="139"/>
      <c r="YU77" s="139"/>
      <c r="YV77" s="139"/>
      <c r="YW77" s="139"/>
      <c r="YX77" s="139"/>
      <c r="YY77" s="139"/>
      <c r="YZ77" s="139"/>
      <c r="ZA77" s="139"/>
      <c r="ZB77" s="139"/>
      <c r="ZC77" s="139"/>
      <c r="ZD77" s="139"/>
      <c r="ZE77" s="139"/>
      <c r="ZF77" s="139"/>
      <c r="ZG77" s="139"/>
      <c r="ZH77" s="139"/>
      <c r="ZI77" s="139"/>
      <c r="ZJ77" s="139"/>
      <c r="ZK77" s="139"/>
      <c r="ZL77" s="139"/>
      <c r="ZM77" s="139"/>
      <c r="ZN77" s="139"/>
      <c r="ZO77" s="139"/>
      <c r="ZP77" s="139"/>
      <c r="ZQ77" s="139"/>
      <c r="ZR77" s="139"/>
      <c r="ZS77" s="139"/>
      <c r="ZT77" s="139"/>
      <c r="ZU77" s="139"/>
      <c r="ZV77" s="139"/>
      <c r="ZW77" s="139"/>
      <c r="ZX77" s="139"/>
      <c r="ZY77" s="139"/>
      <c r="ZZ77" s="139"/>
      <c r="AAA77" s="139"/>
      <c r="AAB77" s="139"/>
      <c r="AAC77" s="139"/>
      <c r="AAD77" s="139"/>
      <c r="AAE77" s="139"/>
      <c r="AAF77" s="139"/>
      <c r="AAG77" s="139"/>
      <c r="AAH77" s="139"/>
      <c r="AAI77" s="139"/>
      <c r="AAJ77" s="139"/>
      <c r="AAK77" s="139"/>
      <c r="AAL77" s="139"/>
      <c r="AAM77" s="139"/>
      <c r="AAN77" s="139"/>
      <c r="AAO77" s="139"/>
      <c r="AAP77" s="139"/>
      <c r="AAQ77" s="139"/>
      <c r="AAR77" s="139"/>
      <c r="AAS77" s="139"/>
      <c r="AAT77" s="139"/>
      <c r="AAU77" s="139"/>
      <c r="AAV77" s="139"/>
      <c r="AAW77" s="139"/>
      <c r="AAX77" s="139"/>
      <c r="AAY77" s="139"/>
      <c r="AAZ77" s="139"/>
      <c r="ABA77" s="139"/>
      <c r="ABB77" s="139"/>
      <c r="ABC77" s="139"/>
      <c r="ABD77" s="139"/>
      <c r="ABE77" s="139"/>
      <c r="ABF77" s="139"/>
      <c r="ABG77" s="139"/>
      <c r="ABH77" s="139"/>
      <c r="ABI77" s="139"/>
      <c r="ABJ77" s="139"/>
      <c r="ABK77" s="139"/>
      <c r="ABL77" s="139"/>
      <c r="ABM77" s="139"/>
      <c r="ABN77" s="139"/>
      <c r="ABO77" s="139"/>
      <c r="ABP77" s="139"/>
      <c r="ABQ77" s="139"/>
      <c r="ABR77" s="139"/>
      <c r="ABS77" s="139"/>
      <c r="ABT77" s="139"/>
      <c r="ABU77" s="139"/>
      <c r="ABV77" s="139"/>
      <c r="ABW77" s="139"/>
      <c r="ABX77" s="139"/>
      <c r="ABY77" s="139"/>
      <c r="ABZ77" s="139"/>
      <c r="ACA77" s="139"/>
      <c r="ACB77" s="139"/>
      <c r="ACC77" s="139"/>
      <c r="ACD77" s="139"/>
      <c r="ACE77" s="139"/>
      <c r="ACF77" s="139"/>
      <c r="ACG77" s="139"/>
      <c r="ACH77" s="139"/>
      <c r="ACI77" s="139"/>
      <c r="ACJ77" s="139"/>
      <c r="ACK77" s="139"/>
      <c r="ACL77" s="139"/>
      <c r="ACM77" s="139"/>
      <c r="ACN77" s="139"/>
      <c r="ACO77" s="139"/>
      <c r="ACP77" s="139"/>
      <c r="ACQ77" s="139"/>
      <c r="ACR77" s="139"/>
      <c r="ACS77" s="139"/>
      <c r="ACT77" s="139"/>
      <c r="ACU77" s="139"/>
      <c r="ACV77" s="139"/>
      <c r="ACW77" s="139"/>
      <c r="ACX77" s="139"/>
      <c r="ACY77" s="139"/>
      <c r="ACZ77" s="139"/>
      <c r="ADA77" s="139"/>
      <c r="ADB77" s="139"/>
      <c r="ADC77" s="139"/>
      <c r="ADD77" s="139"/>
      <c r="ADE77" s="139"/>
      <c r="ADF77" s="139"/>
      <c r="ADG77" s="139"/>
      <c r="ADH77" s="139"/>
      <c r="ADI77" s="139"/>
      <c r="ADJ77" s="139"/>
      <c r="ADK77" s="139"/>
      <c r="ADL77" s="139"/>
      <c r="ADM77" s="139"/>
      <c r="ADN77" s="139"/>
      <c r="ADO77" s="139"/>
      <c r="ADP77" s="139"/>
      <c r="ADQ77" s="139"/>
      <c r="ADR77" s="139"/>
      <c r="ADS77" s="139"/>
      <c r="ADT77" s="139"/>
      <c r="ADU77" s="139"/>
      <c r="ADV77" s="139"/>
      <c r="ADW77" s="139"/>
      <c r="ADX77" s="139"/>
      <c r="ADY77" s="139"/>
      <c r="ADZ77" s="139"/>
      <c r="AEA77" s="139"/>
      <c r="AEB77" s="139"/>
      <c r="AEC77" s="139"/>
      <c r="AED77" s="139"/>
      <c r="AEE77" s="139"/>
      <c r="AEF77" s="139"/>
      <c r="AEG77" s="139"/>
      <c r="AEH77" s="139"/>
      <c r="AEI77" s="139"/>
      <c r="AEJ77" s="139"/>
      <c r="AEK77" s="139"/>
      <c r="AEL77" s="139"/>
      <c r="AEM77" s="139"/>
      <c r="AEN77" s="139"/>
      <c r="AEO77" s="139"/>
      <c r="AEP77" s="139"/>
      <c r="AEQ77" s="139"/>
      <c r="AER77" s="139"/>
      <c r="AES77" s="139"/>
      <c r="AET77" s="139"/>
      <c r="AEU77" s="139"/>
      <c r="AEV77" s="139"/>
      <c r="AEW77" s="139"/>
      <c r="AEX77" s="139"/>
      <c r="AEY77" s="139"/>
      <c r="AEZ77" s="139"/>
      <c r="AFA77" s="139"/>
      <c r="AFB77" s="139"/>
      <c r="AFC77" s="139"/>
      <c r="AFD77" s="139"/>
      <c r="AFE77" s="139"/>
      <c r="AFF77" s="139"/>
      <c r="AFG77" s="139"/>
      <c r="AFH77" s="139"/>
      <c r="AFI77" s="139"/>
      <c r="AFJ77" s="139"/>
      <c r="AFK77" s="139"/>
      <c r="AFL77" s="139"/>
      <c r="AFM77" s="139"/>
      <c r="AFN77" s="139"/>
      <c r="AFO77" s="139"/>
      <c r="AFP77" s="139"/>
      <c r="AFQ77" s="139"/>
      <c r="AFR77" s="139"/>
      <c r="AFS77" s="139"/>
      <c r="AFT77" s="139"/>
      <c r="AFU77" s="139"/>
      <c r="AFV77" s="139"/>
      <c r="AFW77" s="139"/>
      <c r="AFX77" s="139"/>
      <c r="AFY77" s="139"/>
      <c r="AFZ77" s="139"/>
      <c r="AGA77" s="139"/>
      <c r="AGB77" s="139"/>
      <c r="AGC77" s="139"/>
      <c r="AGD77" s="139"/>
      <c r="AGE77" s="139"/>
      <c r="AGF77" s="139"/>
      <c r="AGG77" s="139"/>
      <c r="AGH77" s="139"/>
      <c r="AGI77" s="139"/>
      <c r="AGJ77" s="139"/>
      <c r="AGK77" s="139"/>
      <c r="AGL77" s="139"/>
      <c r="AGM77" s="139"/>
      <c r="AGN77" s="139"/>
      <c r="AGO77" s="139"/>
      <c r="AGP77" s="139"/>
      <c r="AGQ77" s="139"/>
      <c r="AGR77" s="139"/>
      <c r="AGS77" s="139"/>
      <c r="AGT77" s="139"/>
      <c r="AGU77" s="139"/>
      <c r="AGV77" s="139"/>
      <c r="AGW77" s="139"/>
      <c r="AGX77" s="139"/>
      <c r="AGY77" s="139"/>
      <c r="AGZ77" s="139"/>
      <c r="AHA77" s="139"/>
      <c r="AHB77" s="139"/>
      <c r="AHC77" s="139"/>
      <c r="AHD77" s="139"/>
      <c r="AHE77" s="139"/>
      <c r="AHF77" s="139"/>
      <c r="AHG77" s="139"/>
      <c r="AHH77" s="139"/>
      <c r="AHI77" s="139"/>
      <c r="AHJ77" s="139"/>
      <c r="AHK77" s="139"/>
      <c r="AHL77" s="139"/>
      <c r="AHM77" s="139"/>
      <c r="AHN77" s="139"/>
      <c r="AHO77" s="139"/>
      <c r="AHP77" s="139"/>
      <c r="AHQ77" s="139"/>
      <c r="AHR77" s="139"/>
      <c r="AHS77" s="139"/>
      <c r="AHT77" s="139"/>
      <c r="AHU77" s="139"/>
      <c r="AHV77" s="139"/>
      <c r="AHW77" s="139"/>
      <c r="AHX77" s="139"/>
      <c r="AHY77" s="139"/>
      <c r="AHZ77" s="139"/>
      <c r="AIA77" s="139"/>
      <c r="AIB77" s="139"/>
      <c r="AIC77" s="139"/>
      <c r="AID77" s="139"/>
      <c r="AIE77" s="139"/>
      <c r="AIF77" s="139"/>
      <c r="AIG77" s="139"/>
      <c r="AIH77" s="139"/>
      <c r="AII77" s="139"/>
      <c r="AIJ77" s="139"/>
      <c r="AIK77" s="139"/>
      <c r="AIL77" s="139"/>
      <c r="AIM77" s="139"/>
      <c r="AIN77" s="139"/>
      <c r="AIO77" s="139"/>
      <c r="AIP77" s="139"/>
      <c r="AIQ77" s="139"/>
      <c r="AIR77" s="139"/>
      <c r="AIS77" s="139"/>
      <c r="AIT77" s="139"/>
      <c r="AIU77" s="139"/>
      <c r="AIV77" s="139"/>
      <c r="AIW77" s="139"/>
      <c r="AIX77" s="139"/>
      <c r="AIY77" s="139"/>
      <c r="AIZ77" s="139"/>
      <c r="AJA77" s="139"/>
      <c r="AJB77" s="139"/>
      <c r="AJC77" s="139"/>
      <c r="AJD77" s="139"/>
      <c r="AJE77" s="139"/>
      <c r="AJF77" s="139"/>
      <c r="AJG77" s="139"/>
      <c r="AJH77" s="139"/>
      <c r="AJI77" s="139"/>
      <c r="AJJ77" s="139"/>
      <c r="AJK77" s="139"/>
      <c r="AJL77" s="139"/>
      <c r="AJM77" s="139"/>
      <c r="AJN77" s="139"/>
      <c r="AJO77" s="139"/>
      <c r="AJP77" s="139"/>
      <c r="AJQ77" s="139"/>
      <c r="AJR77" s="139"/>
      <c r="AJS77" s="139"/>
      <c r="AJT77" s="139"/>
      <c r="AJU77" s="139"/>
      <c r="AJV77" s="139"/>
      <c r="AJW77" s="139"/>
      <c r="AJX77" s="139"/>
      <c r="AJY77" s="139"/>
      <c r="AJZ77" s="139"/>
      <c r="AKA77" s="139"/>
      <c r="AKB77" s="139"/>
      <c r="AKC77" s="139"/>
      <c r="AKD77" s="139"/>
      <c r="AKE77" s="139"/>
      <c r="AKF77" s="139"/>
      <c r="AKG77" s="139"/>
      <c r="AKH77" s="139"/>
      <c r="AKI77" s="139"/>
      <c r="AKJ77" s="139"/>
      <c r="AKK77" s="139"/>
      <c r="AKL77" s="139"/>
      <c r="AKM77" s="139"/>
      <c r="AKN77" s="139"/>
      <c r="AKO77" s="139"/>
      <c r="AKP77" s="139"/>
      <c r="AKQ77" s="139"/>
      <c r="AKR77" s="139"/>
      <c r="AKS77" s="139"/>
      <c r="AKT77" s="139"/>
      <c r="AKU77" s="139"/>
      <c r="AKV77" s="139"/>
      <c r="AKW77" s="139"/>
      <c r="AKX77" s="139"/>
      <c r="AKY77" s="139"/>
      <c r="AKZ77" s="139"/>
      <c r="ALA77" s="139"/>
      <c r="ALB77" s="139"/>
      <c r="ALC77" s="139"/>
      <c r="ALD77" s="139"/>
      <c r="ALE77" s="139"/>
      <c r="ALF77" s="139"/>
      <c r="ALG77" s="139"/>
      <c r="ALH77" s="139"/>
      <c r="ALI77" s="139"/>
      <c r="ALJ77" s="139"/>
      <c r="ALK77" s="139"/>
      <c r="ALL77" s="139"/>
      <c r="ALM77" s="139"/>
      <c r="ALN77" s="139"/>
      <c r="ALO77" s="139"/>
      <c r="ALP77" s="139"/>
      <c r="ALQ77" s="139"/>
      <c r="ALR77" s="139"/>
      <c r="ALS77" s="139"/>
      <c r="ALT77" s="139"/>
      <c r="ALU77" s="139"/>
      <c r="ALV77" s="139"/>
      <c r="ALW77" s="139"/>
      <c r="ALX77" s="139"/>
      <c r="ALY77" s="139"/>
      <c r="ALZ77" s="139"/>
      <c r="AMA77" s="139"/>
      <c r="AMB77" s="139"/>
      <c r="AMC77" s="139"/>
      <c r="AMD77" s="139"/>
      <c r="AME77" s="139"/>
      <c r="AMF77" s="139"/>
      <c r="AMG77" s="139"/>
      <c r="AMH77" s="139"/>
      <c r="AMI77" s="139"/>
      <c r="AMJ77" s="139"/>
      <c r="AMK77" s="139"/>
      <c r="AML77" s="139"/>
      <c r="AMM77" s="139"/>
      <c r="AMN77" s="139"/>
      <c r="AMO77" s="139"/>
      <c r="AMP77" s="139"/>
      <c r="AMQ77" s="139"/>
      <c r="AMR77" s="139"/>
      <c r="AMS77" s="139"/>
      <c r="AMT77" s="139"/>
      <c r="AMU77" s="139"/>
      <c r="AMV77" s="139"/>
      <c r="AMW77" s="139"/>
      <c r="AMX77" s="139"/>
      <c r="AMY77" s="139"/>
      <c r="AMZ77" s="139"/>
      <c r="ANA77" s="139"/>
      <c r="ANB77" s="139"/>
      <c r="ANC77" s="139"/>
      <c r="AND77" s="139"/>
      <c r="ANE77" s="139"/>
      <c r="ANF77" s="139"/>
      <c r="ANG77" s="139"/>
      <c r="ANH77" s="139"/>
      <c r="ANI77" s="139"/>
      <c r="ANJ77" s="139"/>
      <c r="ANK77" s="139"/>
      <c r="ANL77" s="139"/>
      <c r="ANM77" s="139"/>
      <c r="ANN77" s="139"/>
      <c r="ANO77" s="139"/>
      <c r="ANP77" s="139"/>
      <c r="ANQ77" s="139"/>
      <c r="ANR77" s="139"/>
      <c r="ANS77" s="139"/>
      <c r="ANT77" s="139"/>
      <c r="ANU77" s="139"/>
      <c r="ANV77" s="139"/>
      <c r="ANW77" s="139"/>
      <c r="ANX77" s="139"/>
      <c r="ANY77" s="139"/>
      <c r="ANZ77" s="139"/>
      <c r="AOA77" s="139"/>
      <c r="AOB77" s="139"/>
      <c r="AOC77" s="139"/>
      <c r="AOD77" s="139"/>
      <c r="AOE77" s="139"/>
      <c r="AOF77" s="139"/>
      <c r="AOG77" s="139"/>
      <c r="AOH77" s="139"/>
      <c r="AOI77" s="139"/>
      <c r="AOJ77" s="139"/>
      <c r="AOK77" s="139"/>
      <c r="AOL77" s="139"/>
      <c r="AOM77" s="139"/>
      <c r="AON77" s="139"/>
      <c r="AOO77" s="139"/>
      <c r="AOP77" s="139"/>
      <c r="AOQ77" s="139"/>
      <c r="AOR77" s="139"/>
      <c r="AOS77" s="139"/>
      <c r="AOT77" s="139"/>
      <c r="AOU77" s="139"/>
      <c r="AOV77" s="139"/>
      <c r="AOW77" s="139"/>
      <c r="AOX77" s="139"/>
      <c r="AOY77" s="139"/>
      <c r="AOZ77" s="139"/>
      <c r="APA77" s="139"/>
      <c r="APB77" s="139"/>
      <c r="APC77" s="139"/>
      <c r="APD77" s="139"/>
      <c r="APE77" s="139"/>
      <c r="APF77" s="139"/>
      <c r="APG77" s="139"/>
      <c r="APH77" s="139"/>
      <c r="API77" s="139"/>
      <c r="APJ77" s="139"/>
      <c r="APK77" s="139"/>
      <c r="APL77" s="139"/>
      <c r="APM77" s="139"/>
      <c r="APN77" s="139"/>
      <c r="APO77" s="139"/>
      <c r="APP77" s="139"/>
      <c r="APQ77" s="139"/>
      <c r="APR77" s="139"/>
      <c r="APS77" s="139"/>
      <c r="APT77" s="139"/>
      <c r="APU77" s="139"/>
      <c r="APV77" s="139"/>
      <c r="APW77" s="139"/>
      <c r="APX77" s="139"/>
      <c r="APY77" s="139"/>
      <c r="APZ77" s="139"/>
      <c r="AQA77" s="139"/>
      <c r="AQB77" s="139"/>
      <c r="AQC77" s="139"/>
      <c r="AQD77" s="139"/>
      <c r="AQE77" s="139"/>
      <c r="AQF77" s="139"/>
      <c r="AQG77" s="139"/>
      <c r="AQH77" s="139"/>
      <c r="AQI77" s="139"/>
      <c r="AQJ77" s="139"/>
      <c r="AQK77" s="139"/>
      <c r="AQL77" s="139"/>
      <c r="AQM77" s="139"/>
      <c r="AQN77" s="139"/>
      <c r="AQO77" s="139"/>
      <c r="AQP77" s="139"/>
      <c r="AQQ77" s="139"/>
      <c r="AQR77" s="139"/>
      <c r="AQS77" s="139"/>
      <c r="AQT77" s="139"/>
      <c r="AQU77" s="139"/>
      <c r="AQV77" s="139"/>
      <c r="AQW77" s="139"/>
      <c r="AQX77" s="139"/>
      <c r="AQY77" s="139"/>
      <c r="AQZ77" s="139"/>
      <c r="ARA77" s="139"/>
      <c r="ARB77" s="139"/>
      <c r="ARC77" s="139"/>
      <c r="ARD77" s="139"/>
      <c r="ARE77" s="139"/>
      <c r="ARF77" s="139"/>
      <c r="ARG77" s="139"/>
      <c r="ARH77" s="139"/>
      <c r="ARI77" s="139"/>
      <c r="ARJ77" s="139"/>
      <c r="ARK77" s="139"/>
      <c r="ARL77" s="139"/>
      <c r="ARM77" s="139"/>
      <c r="ARN77" s="139"/>
      <c r="ARO77" s="139"/>
      <c r="ARP77" s="139"/>
      <c r="ARQ77" s="139"/>
      <c r="ARR77" s="139"/>
      <c r="ARS77" s="139"/>
      <c r="ART77" s="139"/>
      <c r="ARU77" s="139"/>
      <c r="ARV77" s="139"/>
      <c r="ARW77" s="139"/>
      <c r="ARX77" s="139"/>
      <c r="ARY77" s="139"/>
      <c r="ARZ77" s="139"/>
      <c r="ASA77" s="139"/>
      <c r="ASB77" s="139"/>
      <c r="ASC77" s="139"/>
      <c r="ASD77" s="139"/>
      <c r="ASE77" s="139"/>
      <c r="ASF77" s="139"/>
      <c r="ASG77" s="139"/>
      <c r="ASH77" s="139"/>
      <c r="ASI77" s="139"/>
      <c r="ASJ77" s="139"/>
      <c r="ASK77" s="139"/>
      <c r="ASL77" s="139"/>
      <c r="ASM77" s="139"/>
      <c r="ASN77" s="139"/>
      <c r="ASO77" s="139"/>
      <c r="ASP77" s="139"/>
      <c r="ASQ77" s="139"/>
      <c r="ASR77" s="139"/>
      <c r="ASS77" s="139"/>
      <c r="AST77" s="139"/>
      <c r="ASU77" s="139"/>
      <c r="ASV77" s="139"/>
      <c r="ASW77" s="139"/>
      <c r="ASX77" s="139"/>
      <c r="ASY77" s="139"/>
      <c r="ASZ77" s="139"/>
      <c r="ATA77" s="139"/>
      <c r="ATB77" s="139"/>
      <c r="ATC77" s="139"/>
      <c r="ATD77" s="139"/>
      <c r="ATE77" s="139"/>
      <c r="ATF77" s="139"/>
      <c r="ATG77" s="139"/>
      <c r="ATH77" s="139"/>
      <c r="ATI77" s="139"/>
      <c r="ATJ77" s="139"/>
      <c r="ATK77" s="139"/>
      <c r="ATL77" s="139"/>
      <c r="ATM77" s="139"/>
      <c r="ATN77" s="139"/>
      <c r="ATO77" s="139"/>
      <c r="ATP77" s="139"/>
      <c r="ATQ77" s="139"/>
      <c r="ATR77" s="139"/>
      <c r="ATS77" s="139"/>
      <c r="ATT77" s="139"/>
      <c r="ATU77" s="139"/>
      <c r="ATV77" s="139"/>
      <c r="ATW77" s="139"/>
      <c r="ATX77" s="139"/>
      <c r="ATY77" s="139"/>
      <c r="ATZ77" s="139"/>
      <c r="AUA77" s="139"/>
      <c r="AUB77" s="139"/>
      <c r="AUC77" s="139"/>
      <c r="AUD77" s="139"/>
      <c r="AUE77" s="139"/>
      <c r="AUF77" s="139"/>
      <c r="AUG77" s="139"/>
      <c r="AUH77" s="139"/>
      <c r="AUI77" s="139"/>
      <c r="AUJ77" s="139"/>
      <c r="AUK77" s="139"/>
      <c r="AUL77" s="139"/>
      <c r="AUM77" s="139"/>
      <c r="AUN77" s="139"/>
      <c r="AUO77" s="139"/>
      <c r="AUP77" s="139"/>
      <c r="AUQ77" s="139"/>
      <c r="AUR77" s="139"/>
      <c r="AUS77" s="139"/>
      <c r="AUT77" s="139"/>
      <c r="AUU77" s="139"/>
      <c r="AUV77" s="139"/>
      <c r="AUW77" s="139"/>
      <c r="AUX77" s="139"/>
      <c r="AUY77" s="139"/>
      <c r="AUZ77" s="139"/>
      <c r="AVA77" s="139"/>
      <c r="AVB77" s="139"/>
      <c r="AVC77" s="139"/>
      <c r="AVD77" s="139"/>
      <c r="AVE77" s="139"/>
      <c r="AVF77" s="139"/>
      <c r="AVG77" s="139"/>
      <c r="AVH77" s="139"/>
      <c r="AVI77" s="139"/>
      <c r="AVJ77" s="139"/>
      <c r="AVK77" s="139"/>
      <c r="AVL77" s="139"/>
      <c r="AVM77" s="139"/>
      <c r="AVN77" s="139"/>
      <c r="AVO77" s="139"/>
      <c r="AVP77" s="139"/>
      <c r="AVQ77" s="139"/>
      <c r="AVR77" s="139"/>
      <c r="AVS77" s="139"/>
      <c r="AVT77" s="139"/>
      <c r="AVU77" s="139"/>
      <c r="AVV77" s="139"/>
      <c r="AVW77" s="139"/>
      <c r="AVX77" s="139"/>
      <c r="AVY77" s="139"/>
      <c r="AVZ77" s="139"/>
      <c r="AWA77" s="139"/>
      <c r="AWB77" s="139"/>
      <c r="AWC77" s="139"/>
      <c r="AWD77" s="139"/>
      <c r="AWE77" s="139"/>
      <c r="AWF77" s="139"/>
      <c r="AWG77" s="139"/>
      <c r="AWH77" s="139"/>
      <c r="AWI77" s="139"/>
      <c r="AWJ77" s="139"/>
      <c r="AWK77" s="139"/>
      <c r="AWL77" s="139"/>
      <c r="AWM77" s="139"/>
      <c r="AWN77" s="139"/>
      <c r="AWO77" s="139"/>
      <c r="AWP77" s="139"/>
      <c r="AWQ77" s="139"/>
      <c r="AWR77" s="139"/>
      <c r="AWS77" s="139"/>
      <c r="AWT77" s="139"/>
      <c r="AWU77" s="139"/>
      <c r="AWV77" s="139"/>
      <c r="AWW77" s="139"/>
      <c r="AWX77" s="139"/>
      <c r="AWY77" s="139"/>
      <c r="AWZ77" s="139"/>
      <c r="AXA77" s="139"/>
      <c r="AXB77" s="139"/>
      <c r="AXC77" s="139"/>
      <c r="AXD77" s="139"/>
      <c r="AXE77" s="139"/>
      <c r="AXF77" s="139"/>
      <c r="AXG77" s="139"/>
      <c r="AXH77" s="139"/>
      <c r="AXI77" s="139"/>
      <c r="AXJ77" s="139"/>
      <c r="AXK77" s="139"/>
      <c r="AXL77" s="139"/>
      <c r="AXM77" s="139"/>
      <c r="AXN77" s="139"/>
      <c r="AXO77" s="139"/>
      <c r="AXP77" s="139"/>
      <c r="AXQ77" s="139"/>
      <c r="AXR77" s="139"/>
      <c r="AXS77" s="139"/>
      <c r="AXT77" s="139"/>
      <c r="AXU77" s="139"/>
      <c r="AXV77" s="139"/>
      <c r="AXW77" s="139"/>
      <c r="AXX77" s="139"/>
      <c r="AXY77" s="139"/>
      <c r="AXZ77" s="139"/>
      <c r="AYA77" s="139"/>
      <c r="AYB77" s="139"/>
      <c r="AYC77" s="139"/>
      <c r="AYD77" s="139"/>
      <c r="AYE77" s="139"/>
      <c r="AYF77" s="139"/>
      <c r="AYG77" s="139"/>
      <c r="AYH77" s="139"/>
      <c r="AYI77" s="139"/>
      <c r="AYJ77" s="139"/>
      <c r="AYK77" s="139"/>
      <c r="AYL77" s="139"/>
      <c r="AYM77" s="139"/>
      <c r="AYN77" s="139"/>
      <c r="AYO77" s="139"/>
      <c r="AYP77" s="139"/>
      <c r="AYQ77" s="139"/>
      <c r="AYR77" s="139"/>
      <c r="AYS77" s="139"/>
      <c r="AYT77" s="139"/>
      <c r="AYU77" s="139"/>
      <c r="AYV77" s="139"/>
      <c r="AYW77" s="139"/>
      <c r="AYX77" s="139"/>
      <c r="AYY77" s="139"/>
      <c r="AYZ77" s="139"/>
      <c r="AZA77" s="139"/>
      <c r="AZB77" s="139"/>
      <c r="AZC77" s="139"/>
      <c r="AZD77" s="139"/>
      <c r="AZE77" s="139"/>
      <c r="AZF77" s="139"/>
      <c r="AZG77" s="139"/>
      <c r="AZH77" s="139"/>
      <c r="AZI77" s="139"/>
      <c r="AZJ77" s="139"/>
      <c r="AZK77" s="139"/>
      <c r="AZL77" s="139"/>
      <c r="AZM77" s="139"/>
      <c r="AZN77" s="139"/>
      <c r="AZO77" s="139"/>
      <c r="AZP77" s="139"/>
      <c r="AZQ77" s="139"/>
      <c r="AZR77" s="139"/>
      <c r="AZS77" s="139"/>
      <c r="AZT77" s="139"/>
      <c r="AZU77" s="139"/>
      <c r="AZV77" s="139"/>
      <c r="AZW77" s="139"/>
      <c r="AZX77" s="139"/>
      <c r="AZY77" s="139"/>
      <c r="AZZ77" s="139"/>
      <c r="BAA77" s="139"/>
      <c r="BAB77" s="139"/>
      <c r="BAC77" s="139"/>
      <c r="BAD77" s="139"/>
      <c r="BAE77" s="139"/>
      <c r="BAF77" s="139"/>
      <c r="BAG77" s="139"/>
      <c r="BAH77" s="139"/>
      <c r="BAI77" s="139"/>
      <c r="BAJ77" s="139"/>
      <c r="BAK77" s="139"/>
      <c r="BAL77" s="139"/>
      <c r="BAM77" s="139"/>
      <c r="BAN77" s="139"/>
      <c r="BAO77" s="139"/>
      <c r="BAP77" s="139"/>
      <c r="BAQ77" s="139"/>
      <c r="BAR77" s="139"/>
      <c r="BAS77" s="139"/>
      <c r="BAT77" s="139"/>
      <c r="BAU77" s="139"/>
      <c r="BAV77" s="139"/>
      <c r="BAW77" s="139"/>
      <c r="BAX77" s="139"/>
      <c r="BAY77" s="139"/>
      <c r="BAZ77" s="139"/>
      <c r="BBA77" s="139"/>
      <c r="BBB77" s="139"/>
      <c r="BBC77" s="139"/>
      <c r="BBD77" s="139"/>
      <c r="BBE77" s="139"/>
      <c r="BBF77" s="139"/>
      <c r="BBG77" s="139"/>
      <c r="BBH77" s="139"/>
      <c r="BBI77" s="139"/>
      <c r="BBJ77" s="139"/>
      <c r="BBK77" s="139"/>
      <c r="BBL77" s="139"/>
      <c r="BBM77" s="139"/>
      <c r="BBN77" s="139"/>
      <c r="BBO77" s="139"/>
      <c r="BBP77" s="139"/>
      <c r="BBQ77" s="139"/>
      <c r="BBR77" s="139"/>
      <c r="BBS77" s="139"/>
      <c r="BBT77" s="139"/>
      <c r="BBU77" s="139"/>
      <c r="BBV77" s="139"/>
      <c r="BBW77" s="139"/>
      <c r="BBX77" s="139"/>
      <c r="BBY77" s="139"/>
      <c r="BBZ77" s="139"/>
      <c r="BCA77" s="139"/>
      <c r="BCB77" s="139"/>
      <c r="BCC77" s="139"/>
      <c r="BCD77" s="139"/>
      <c r="BCE77" s="139"/>
      <c r="BCF77" s="139"/>
      <c r="BCG77" s="139"/>
      <c r="BCH77" s="139"/>
      <c r="BCI77" s="139"/>
      <c r="BCJ77" s="139"/>
      <c r="BCK77" s="139"/>
      <c r="BCL77" s="139"/>
      <c r="BCM77" s="139"/>
      <c r="BCN77" s="139"/>
      <c r="BCO77" s="139"/>
      <c r="BCP77" s="139"/>
      <c r="BCQ77" s="139"/>
      <c r="BCR77" s="139"/>
      <c r="BCS77" s="139"/>
      <c r="BCT77" s="139"/>
      <c r="BCU77" s="139"/>
      <c r="BCV77" s="139"/>
      <c r="BCW77" s="139"/>
      <c r="BCX77" s="139"/>
      <c r="BCY77" s="139"/>
      <c r="BCZ77" s="139"/>
      <c r="BDA77" s="139"/>
      <c r="BDB77" s="139"/>
      <c r="BDC77" s="139"/>
      <c r="BDD77" s="139"/>
      <c r="BDE77" s="139"/>
      <c r="BDF77" s="139"/>
      <c r="BDG77" s="139"/>
      <c r="BDH77" s="139"/>
      <c r="BDI77" s="139"/>
      <c r="BDJ77" s="139"/>
      <c r="BDK77" s="139"/>
      <c r="BDL77" s="139"/>
      <c r="BDM77" s="139"/>
      <c r="BDN77" s="139"/>
      <c r="BDO77" s="139"/>
      <c r="BDP77" s="139"/>
      <c r="BDQ77" s="139"/>
      <c r="BDR77" s="139"/>
      <c r="BDS77" s="139"/>
      <c r="BDT77" s="139"/>
      <c r="BDU77" s="139"/>
      <c r="BDV77" s="139"/>
      <c r="BDW77" s="139"/>
      <c r="BDX77" s="139"/>
      <c r="BDY77" s="139"/>
      <c r="BDZ77" s="139"/>
      <c r="BEA77" s="139"/>
      <c r="BEB77" s="139"/>
      <c r="BEC77" s="139"/>
      <c r="BED77" s="139"/>
      <c r="BEE77" s="139"/>
      <c r="BEF77" s="139"/>
      <c r="BEG77" s="139"/>
      <c r="BEH77" s="139"/>
      <c r="BEI77" s="139"/>
      <c r="BEJ77" s="139"/>
      <c r="BEK77" s="139"/>
      <c r="BEL77" s="139"/>
      <c r="BEM77" s="139"/>
      <c r="BEN77" s="139"/>
      <c r="BEO77" s="139"/>
      <c r="BEP77" s="139"/>
      <c r="BEQ77" s="139"/>
      <c r="BER77" s="139"/>
      <c r="BES77" s="139"/>
      <c r="BET77" s="139"/>
      <c r="BEU77" s="139"/>
      <c r="BEV77" s="139"/>
      <c r="BEW77" s="139"/>
      <c r="BEX77" s="139"/>
      <c r="BEY77" s="139"/>
      <c r="BEZ77" s="139"/>
      <c r="BFA77" s="139"/>
      <c r="BFB77" s="139"/>
      <c r="BFC77" s="139"/>
      <c r="BFD77" s="139"/>
      <c r="BFE77" s="139"/>
      <c r="BFF77" s="139"/>
      <c r="BFG77" s="139"/>
      <c r="BFH77" s="139"/>
      <c r="BFI77" s="139"/>
      <c r="BFJ77" s="139"/>
      <c r="BFK77" s="139"/>
      <c r="BFL77" s="139"/>
      <c r="BFM77" s="139"/>
      <c r="BFN77" s="139"/>
      <c r="BFO77" s="139"/>
      <c r="BFP77" s="139"/>
      <c r="BFQ77" s="139"/>
      <c r="BFR77" s="139"/>
      <c r="BFS77" s="139"/>
      <c r="BFT77" s="139"/>
      <c r="BFU77" s="139"/>
      <c r="BFV77" s="139"/>
      <c r="BFW77" s="139"/>
      <c r="BFX77" s="139"/>
      <c r="BFY77" s="139"/>
      <c r="BFZ77" s="139"/>
      <c r="BGA77" s="139"/>
      <c r="BGB77" s="139"/>
      <c r="BGC77" s="139"/>
      <c r="BGD77" s="139"/>
      <c r="BGE77" s="139"/>
      <c r="BGF77" s="139"/>
      <c r="BGG77" s="139"/>
      <c r="BGH77" s="139"/>
      <c r="BGI77" s="139"/>
      <c r="BGJ77" s="139"/>
      <c r="BGK77" s="139"/>
      <c r="BGL77" s="139"/>
      <c r="BGM77" s="139"/>
      <c r="BGN77" s="139"/>
      <c r="BGO77" s="139"/>
      <c r="BGP77" s="139"/>
      <c r="BGQ77" s="139"/>
      <c r="BGR77" s="139"/>
      <c r="BGS77" s="139"/>
      <c r="BGT77" s="139"/>
      <c r="BGU77" s="139"/>
      <c r="BGV77" s="139"/>
      <c r="BGW77" s="139"/>
      <c r="BGX77" s="139"/>
      <c r="BGY77" s="139"/>
      <c r="BGZ77" s="139"/>
      <c r="BHA77" s="139"/>
      <c r="BHB77" s="139"/>
      <c r="BHC77" s="139"/>
      <c r="BHD77" s="139"/>
      <c r="BHE77" s="139"/>
      <c r="BHF77" s="139"/>
      <c r="BHG77" s="139"/>
      <c r="BHH77" s="139"/>
      <c r="BHI77" s="139"/>
      <c r="BHJ77" s="139"/>
      <c r="BHK77" s="139"/>
      <c r="BHL77" s="139"/>
      <c r="BHM77" s="139"/>
      <c r="BHN77" s="139"/>
      <c r="BHO77" s="139"/>
      <c r="BHP77" s="139"/>
      <c r="BHQ77" s="139"/>
      <c r="BHR77" s="139"/>
      <c r="BHS77" s="139"/>
      <c r="BHT77" s="139"/>
      <c r="BHU77" s="139"/>
      <c r="BHV77" s="139"/>
      <c r="BHW77" s="139"/>
      <c r="BHX77" s="139"/>
      <c r="BHY77" s="139"/>
      <c r="BHZ77" s="139"/>
      <c r="BIA77" s="139"/>
      <c r="BIB77" s="139"/>
      <c r="BIC77" s="139"/>
      <c r="BID77" s="139"/>
      <c r="BIE77" s="139"/>
      <c r="BIF77" s="139"/>
      <c r="BIG77" s="139"/>
      <c r="BIH77" s="139"/>
      <c r="BII77" s="139"/>
      <c r="BIJ77" s="139"/>
      <c r="BIK77" s="139"/>
      <c r="BIL77" s="139"/>
      <c r="BIM77" s="139"/>
      <c r="BIN77" s="139"/>
      <c r="BIO77" s="139"/>
      <c r="BIP77" s="139"/>
      <c r="BIQ77" s="139"/>
      <c r="BIR77" s="139"/>
      <c r="BIS77" s="139"/>
      <c r="BIT77" s="139"/>
      <c r="BIU77" s="139"/>
      <c r="BIV77" s="139"/>
      <c r="BIW77" s="139"/>
      <c r="BIX77" s="139"/>
      <c r="BIY77" s="139"/>
      <c r="BIZ77" s="139"/>
      <c r="BJA77" s="139"/>
      <c r="BJB77" s="139"/>
      <c r="BJC77" s="139"/>
      <c r="BJD77" s="139"/>
      <c r="BJE77" s="139"/>
      <c r="BJF77" s="139"/>
      <c r="BJG77" s="139"/>
      <c r="BJH77" s="139"/>
      <c r="BJI77" s="139"/>
      <c r="BJJ77" s="139"/>
      <c r="BJK77" s="139"/>
      <c r="BJL77" s="139"/>
      <c r="BJM77" s="139"/>
      <c r="BJN77" s="139"/>
      <c r="BJO77" s="139"/>
      <c r="BJP77" s="139"/>
      <c r="BJQ77" s="139"/>
      <c r="BJR77" s="139"/>
      <c r="BJS77" s="139"/>
      <c r="BJT77" s="139"/>
      <c r="BJU77" s="139"/>
      <c r="BJV77" s="139"/>
      <c r="BJW77" s="139"/>
      <c r="BJX77" s="139"/>
      <c r="BJY77" s="139"/>
      <c r="BJZ77" s="139"/>
      <c r="BKA77" s="139"/>
      <c r="BKB77" s="139"/>
      <c r="BKC77" s="139"/>
      <c r="BKD77" s="139"/>
      <c r="BKE77" s="139"/>
      <c r="BKF77" s="139"/>
      <c r="BKG77" s="139"/>
      <c r="BKH77" s="139"/>
      <c r="BKI77" s="139"/>
      <c r="BKJ77" s="139"/>
      <c r="BKK77" s="139"/>
      <c r="BKL77" s="139"/>
      <c r="BKM77" s="139"/>
      <c r="BKN77" s="139"/>
      <c r="BKO77" s="139"/>
      <c r="BKP77" s="139"/>
      <c r="BKQ77" s="139"/>
      <c r="BKR77" s="139"/>
      <c r="BKS77" s="139"/>
      <c r="BKT77" s="139"/>
      <c r="BKU77" s="139"/>
      <c r="BKV77" s="139"/>
      <c r="BKW77" s="139"/>
      <c r="BKX77" s="139"/>
      <c r="BKY77" s="139"/>
      <c r="BKZ77" s="139"/>
      <c r="BLA77" s="139"/>
      <c r="BLB77" s="139"/>
      <c r="BLC77" s="139"/>
      <c r="BLD77" s="139"/>
      <c r="BLE77" s="139"/>
      <c r="BLF77" s="139"/>
      <c r="BLG77" s="139"/>
      <c r="BLH77" s="139"/>
      <c r="BLI77" s="139"/>
      <c r="BLJ77" s="139"/>
      <c r="BLK77" s="139"/>
      <c r="BLL77" s="139"/>
      <c r="BLM77" s="139"/>
      <c r="BLN77" s="139"/>
      <c r="BLO77" s="139"/>
      <c r="BLP77" s="139"/>
      <c r="BLQ77" s="139"/>
      <c r="BLR77" s="139"/>
      <c r="BLS77" s="139"/>
      <c r="BLT77" s="139"/>
      <c r="BLU77" s="139"/>
      <c r="BLV77" s="139"/>
      <c r="BLW77" s="139"/>
      <c r="BLX77" s="139"/>
      <c r="BLY77" s="139"/>
      <c r="BLZ77" s="139"/>
      <c r="BMA77" s="139"/>
      <c r="BMB77" s="139"/>
      <c r="BMC77" s="139"/>
      <c r="BMD77" s="139"/>
      <c r="BME77" s="139"/>
      <c r="BMF77" s="139"/>
      <c r="BMG77" s="139"/>
      <c r="BMH77" s="139"/>
      <c r="BMI77" s="139"/>
      <c r="BMJ77" s="139"/>
      <c r="BMK77" s="139"/>
      <c r="BML77" s="139"/>
      <c r="BMM77" s="139"/>
      <c r="BMN77" s="139"/>
      <c r="BMO77" s="139"/>
      <c r="BMP77" s="139"/>
      <c r="BMQ77" s="139"/>
      <c r="BMR77" s="139"/>
      <c r="BMS77" s="139"/>
      <c r="BMT77" s="139"/>
      <c r="BMU77" s="139"/>
      <c r="BMV77" s="139"/>
      <c r="BMW77" s="139"/>
      <c r="BMX77" s="139"/>
      <c r="BMY77" s="139"/>
      <c r="BMZ77" s="139"/>
      <c r="BNA77" s="139"/>
      <c r="BNB77" s="139"/>
      <c r="BNC77" s="139"/>
      <c r="BND77" s="139"/>
      <c r="BNE77" s="139"/>
      <c r="BNF77" s="139"/>
      <c r="BNG77" s="139"/>
      <c r="BNH77" s="139"/>
      <c r="BNI77" s="139"/>
      <c r="BNJ77" s="139"/>
      <c r="BNK77" s="139"/>
      <c r="BNL77" s="139"/>
      <c r="BNM77" s="139"/>
      <c r="BNN77" s="139"/>
      <c r="BNO77" s="139"/>
      <c r="BNP77" s="139"/>
      <c r="BNQ77" s="139"/>
      <c r="BNR77" s="139"/>
      <c r="BNS77" s="139"/>
      <c r="BNT77" s="139"/>
      <c r="BNU77" s="139"/>
      <c r="BNV77" s="139"/>
      <c r="BNW77" s="139"/>
      <c r="BNX77" s="139"/>
      <c r="BNY77" s="139"/>
      <c r="BNZ77" s="139"/>
      <c r="BOA77" s="139"/>
      <c r="BOB77" s="139"/>
      <c r="BOC77" s="139"/>
      <c r="BOD77" s="139"/>
      <c r="BOE77" s="139"/>
      <c r="BOF77" s="139"/>
      <c r="BOG77" s="139"/>
      <c r="BOH77" s="139"/>
      <c r="BOI77" s="139"/>
      <c r="BOJ77" s="139"/>
      <c r="BOK77" s="139"/>
      <c r="BOL77" s="139"/>
      <c r="BOM77" s="139"/>
      <c r="BON77" s="139"/>
      <c r="BOO77" s="139"/>
      <c r="BOP77" s="139"/>
      <c r="BOQ77" s="139"/>
      <c r="BOR77" s="139"/>
      <c r="BOS77" s="139"/>
      <c r="BOT77" s="139"/>
      <c r="BOU77" s="139"/>
      <c r="BOV77" s="139"/>
      <c r="BOW77" s="139"/>
      <c r="BOX77" s="139"/>
      <c r="BOY77" s="139"/>
      <c r="BOZ77" s="139"/>
      <c r="BPA77" s="139"/>
      <c r="BPB77" s="139"/>
      <c r="BPC77" s="139"/>
      <c r="BPD77" s="139"/>
      <c r="BPE77" s="139"/>
      <c r="BPF77" s="139"/>
      <c r="BPG77" s="139"/>
      <c r="BPH77" s="139"/>
      <c r="BPI77" s="139"/>
      <c r="BPJ77" s="139"/>
      <c r="BPK77" s="139"/>
      <c r="BPL77" s="139"/>
      <c r="BPM77" s="139"/>
      <c r="BPN77" s="139"/>
      <c r="BPO77" s="139"/>
      <c r="BPP77" s="139"/>
      <c r="BPQ77" s="139"/>
      <c r="BPR77" s="139"/>
      <c r="BPS77" s="139"/>
      <c r="BPT77" s="139"/>
      <c r="BPU77" s="139"/>
      <c r="BPV77" s="139"/>
      <c r="BPW77" s="139"/>
      <c r="BPX77" s="139"/>
      <c r="BPY77" s="139"/>
      <c r="BPZ77" s="139"/>
      <c r="BQA77" s="139"/>
      <c r="BQB77" s="139"/>
      <c r="BQC77" s="139"/>
      <c r="BQD77" s="139"/>
      <c r="BQE77" s="139"/>
      <c r="BQF77" s="139"/>
      <c r="BQG77" s="139"/>
      <c r="BQH77" s="139"/>
      <c r="BQI77" s="139"/>
      <c r="BQJ77" s="139"/>
      <c r="BQK77" s="139"/>
      <c r="BQL77" s="139"/>
      <c r="BQM77" s="139"/>
      <c r="BQN77" s="139"/>
      <c r="BQO77" s="139"/>
      <c r="BQP77" s="139"/>
      <c r="BQQ77" s="139"/>
      <c r="BQR77" s="139"/>
      <c r="BQS77" s="139"/>
      <c r="BQT77" s="139"/>
      <c r="BQU77" s="139"/>
      <c r="BQV77" s="139"/>
      <c r="BQW77" s="139"/>
      <c r="BQX77" s="139"/>
      <c r="BQY77" s="139"/>
      <c r="BQZ77" s="139"/>
      <c r="BRA77" s="139"/>
      <c r="BRB77" s="139"/>
      <c r="BRC77" s="139"/>
      <c r="BRD77" s="139"/>
      <c r="BRE77" s="139"/>
      <c r="BRF77" s="139"/>
      <c r="BRG77" s="139"/>
      <c r="BRH77" s="139"/>
      <c r="BRI77" s="139"/>
      <c r="BRJ77" s="139"/>
      <c r="BRK77" s="139"/>
      <c r="BRL77" s="139"/>
      <c r="BRM77" s="139"/>
      <c r="BRN77" s="139"/>
      <c r="BRO77" s="139"/>
      <c r="BRP77" s="139"/>
      <c r="BRQ77" s="139"/>
      <c r="BRR77" s="139"/>
      <c r="BRS77" s="139"/>
      <c r="BRT77" s="139"/>
      <c r="BRU77" s="139"/>
      <c r="BRV77" s="139"/>
      <c r="BRW77" s="139"/>
      <c r="BRX77" s="139"/>
      <c r="BRY77" s="139"/>
      <c r="BRZ77" s="139"/>
      <c r="BSA77" s="139"/>
      <c r="BSB77" s="139"/>
      <c r="BSC77" s="139"/>
      <c r="BSD77" s="139"/>
      <c r="BSE77" s="139"/>
      <c r="BSF77" s="139"/>
      <c r="BSG77" s="139"/>
      <c r="BSH77" s="139"/>
      <c r="BSI77" s="139"/>
      <c r="BSJ77" s="139"/>
      <c r="BSK77" s="139"/>
      <c r="BSL77" s="139"/>
      <c r="BSM77" s="139"/>
      <c r="BSN77" s="139"/>
      <c r="BSO77" s="139"/>
      <c r="BSP77" s="139"/>
      <c r="BSQ77" s="139"/>
      <c r="BSR77" s="139"/>
      <c r="BSS77" s="139"/>
      <c r="BST77" s="139"/>
      <c r="BSU77" s="139"/>
      <c r="BSV77" s="139"/>
      <c r="BSW77" s="139"/>
      <c r="BSX77" s="139"/>
      <c r="BSY77" s="139"/>
      <c r="BSZ77" s="139"/>
      <c r="BTA77" s="139"/>
      <c r="BTB77" s="139"/>
      <c r="BTC77" s="139"/>
      <c r="BTD77" s="139"/>
      <c r="BTE77" s="139"/>
      <c r="BTF77" s="139"/>
      <c r="BTG77" s="139"/>
      <c r="BTH77" s="139"/>
      <c r="BTI77" s="139"/>
      <c r="BTJ77" s="139"/>
      <c r="BTK77" s="139"/>
      <c r="BTL77" s="139"/>
      <c r="BTM77" s="139"/>
      <c r="BTN77" s="139"/>
      <c r="BTO77" s="139"/>
      <c r="BTP77" s="139"/>
      <c r="BTQ77" s="139"/>
      <c r="BTR77" s="139"/>
      <c r="BTS77" s="139"/>
      <c r="BTT77" s="139"/>
      <c r="BTU77" s="139"/>
      <c r="BTV77" s="139"/>
      <c r="BTW77" s="139"/>
      <c r="BTX77" s="139"/>
      <c r="BTY77" s="139"/>
      <c r="BTZ77" s="139"/>
      <c r="BUA77" s="139"/>
      <c r="BUB77" s="139"/>
      <c r="BUC77" s="139"/>
      <c r="BUD77" s="139"/>
      <c r="BUE77" s="139"/>
      <c r="BUF77" s="139"/>
      <c r="BUG77" s="139"/>
      <c r="BUH77" s="139"/>
      <c r="BUI77" s="139"/>
      <c r="BUJ77" s="139"/>
      <c r="BUK77" s="139"/>
      <c r="BUL77" s="139"/>
      <c r="BUM77" s="139"/>
      <c r="BUN77" s="139"/>
      <c r="BUO77" s="139"/>
      <c r="BUP77" s="139"/>
      <c r="BUQ77" s="139"/>
      <c r="BUR77" s="139"/>
      <c r="BUS77" s="139"/>
      <c r="BUT77" s="139"/>
      <c r="BUU77" s="139"/>
      <c r="BUV77" s="139"/>
      <c r="BUW77" s="139"/>
      <c r="BUX77" s="139"/>
      <c r="BUY77" s="139"/>
      <c r="BUZ77" s="139"/>
      <c r="BVA77" s="139"/>
      <c r="BVB77" s="139"/>
      <c r="BVC77" s="139"/>
      <c r="BVD77" s="139"/>
      <c r="BVE77" s="139"/>
      <c r="BVF77" s="139"/>
      <c r="BVG77" s="139"/>
      <c r="BVH77" s="139"/>
      <c r="BVI77" s="139"/>
      <c r="BVJ77" s="139"/>
      <c r="BVK77" s="139"/>
      <c r="BVL77" s="139"/>
      <c r="BVM77" s="139"/>
      <c r="BVN77" s="139"/>
      <c r="BVO77" s="139"/>
      <c r="BVP77" s="139"/>
      <c r="BVQ77" s="139"/>
      <c r="BVR77" s="139"/>
      <c r="BVS77" s="139"/>
      <c r="BVT77" s="139"/>
      <c r="BVU77" s="139"/>
      <c r="BVV77" s="139"/>
      <c r="BVW77" s="139"/>
      <c r="BVX77" s="139"/>
      <c r="BVY77" s="139"/>
      <c r="BVZ77" s="139"/>
      <c r="BWA77" s="139"/>
      <c r="BWB77" s="139"/>
      <c r="BWC77" s="139"/>
      <c r="BWD77" s="139"/>
      <c r="BWE77" s="139"/>
      <c r="BWF77" s="139"/>
      <c r="BWG77" s="139"/>
      <c r="BWH77" s="139"/>
      <c r="BWI77" s="139"/>
      <c r="BWJ77" s="139"/>
      <c r="BWK77" s="139"/>
      <c r="BWL77" s="139"/>
      <c r="BWM77" s="139"/>
      <c r="BWN77" s="139"/>
      <c r="BWO77" s="139"/>
      <c r="BWP77" s="139"/>
      <c r="BWQ77" s="139"/>
      <c r="BWR77" s="139"/>
      <c r="BWS77" s="139"/>
      <c r="BWT77" s="139"/>
      <c r="BWU77" s="139"/>
      <c r="BWV77" s="139"/>
      <c r="BWW77" s="139"/>
      <c r="BWX77" s="139"/>
      <c r="BWY77" s="139"/>
      <c r="BWZ77" s="139"/>
      <c r="BXA77" s="139"/>
      <c r="BXB77" s="139"/>
      <c r="BXC77" s="139"/>
      <c r="BXD77" s="139"/>
      <c r="BXE77" s="139"/>
      <c r="BXF77" s="139"/>
      <c r="BXG77" s="139"/>
      <c r="BXH77" s="139"/>
      <c r="BXI77" s="139"/>
      <c r="BXJ77" s="139"/>
      <c r="BXK77" s="139"/>
      <c r="BXL77" s="139"/>
      <c r="BXM77" s="139"/>
      <c r="BXN77" s="139"/>
      <c r="BXO77" s="139"/>
      <c r="BXP77" s="139"/>
      <c r="BXQ77" s="139"/>
      <c r="BXR77" s="139"/>
      <c r="BXS77" s="139"/>
      <c r="BXT77" s="139"/>
      <c r="BXU77" s="139"/>
      <c r="BXV77" s="139"/>
      <c r="BXW77" s="139"/>
      <c r="BXX77" s="139"/>
      <c r="BXY77" s="139"/>
      <c r="BXZ77" s="139"/>
      <c r="BYA77" s="139"/>
      <c r="BYB77" s="139"/>
      <c r="BYC77" s="139"/>
      <c r="BYD77" s="139"/>
      <c r="BYE77" s="139"/>
      <c r="BYF77" s="139"/>
      <c r="BYG77" s="139"/>
      <c r="BYH77" s="139"/>
      <c r="BYI77" s="139"/>
      <c r="BYJ77" s="139"/>
      <c r="BYK77" s="139"/>
      <c r="BYL77" s="139"/>
      <c r="BYM77" s="139"/>
      <c r="BYN77" s="139"/>
      <c r="BYO77" s="139"/>
      <c r="BYP77" s="139"/>
      <c r="BYQ77" s="139"/>
      <c r="BYR77" s="139"/>
      <c r="BYS77" s="139"/>
      <c r="BYT77" s="139"/>
      <c r="BYU77" s="139"/>
      <c r="BYV77" s="139"/>
      <c r="BYW77" s="139"/>
      <c r="BYX77" s="139"/>
      <c r="BYY77" s="139"/>
      <c r="BYZ77" s="139"/>
      <c r="BZA77" s="139"/>
      <c r="BZB77" s="139"/>
      <c r="BZC77" s="139"/>
      <c r="BZD77" s="139"/>
      <c r="BZE77" s="139"/>
      <c r="BZF77" s="139"/>
      <c r="BZG77" s="139"/>
      <c r="BZH77" s="139"/>
      <c r="BZI77" s="139"/>
      <c r="BZJ77" s="139"/>
      <c r="BZK77" s="139"/>
      <c r="BZL77" s="139"/>
      <c r="BZM77" s="139"/>
      <c r="BZN77" s="139"/>
      <c r="BZO77" s="139"/>
      <c r="BZP77" s="139"/>
      <c r="BZQ77" s="139"/>
      <c r="BZR77" s="139"/>
      <c r="BZS77" s="139"/>
      <c r="BZT77" s="139"/>
      <c r="BZU77" s="139"/>
      <c r="BZV77" s="139"/>
      <c r="BZW77" s="139"/>
      <c r="BZX77" s="139"/>
      <c r="BZY77" s="139"/>
      <c r="BZZ77" s="139"/>
      <c r="CAA77" s="139"/>
      <c r="CAB77" s="139"/>
      <c r="CAC77" s="139"/>
      <c r="CAD77" s="139"/>
      <c r="CAE77" s="139"/>
      <c r="CAF77" s="139"/>
      <c r="CAG77" s="139"/>
      <c r="CAH77" s="139"/>
      <c r="CAI77" s="139"/>
      <c r="CAJ77" s="139"/>
      <c r="CAK77" s="139"/>
      <c r="CAL77" s="139"/>
      <c r="CAM77" s="139"/>
      <c r="CAN77" s="139"/>
      <c r="CAO77" s="139"/>
      <c r="CAP77" s="139"/>
      <c r="CAQ77" s="139"/>
      <c r="CAR77" s="139"/>
      <c r="CAS77" s="139"/>
      <c r="CAT77" s="139"/>
      <c r="CAU77" s="139"/>
      <c r="CAV77" s="139"/>
      <c r="CAW77" s="139"/>
      <c r="CAX77" s="139"/>
      <c r="CAY77" s="139"/>
      <c r="CAZ77" s="139"/>
      <c r="CBA77" s="139"/>
      <c r="CBB77" s="139"/>
      <c r="CBC77" s="139"/>
      <c r="CBD77" s="139"/>
      <c r="CBE77" s="139"/>
      <c r="CBF77" s="139"/>
      <c r="CBG77" s="139"/>
      <c r="CBH77" s="139"/>
      <c r="CBI77" s="139"/>
      <c r="CBJ77" s="139"/>
      <c r="CBK77" s="139"/>
      <c r="CBL77" s="139"/>
      <c r="CBM77" s="139"/>
      <c r="CBN77" s="139"/>
      <c r="CBO77" s="139"/>
      <c r="CBP77" s="139"/>
      <c r="CBQ77" s="139"/>
      <c r="CBR77" s="139"/>
      <c r="CBS77" s="139"/>
      <c r="CBT77" s="139"/>
      <c r="CBU77" s="139"/>
      <c r="CBV77" s="139"/>
      <c r="CBW77" s="139"/>
      <c r="CBX77" s="139"/>
      <c r="CBY77" s="139"/>
      <c r="CBZ77" s="139"/>
      <c r="CCA77" s="139"/>
      <c r="CCB77" s="139"/>
      <c r="CCC77" s="139"/>
      <c r="CCD77" s="139"/>
      <c r="CCE77" s="139"/>
      <c r="CCF77" s="139"/>
      <c r="CCG77" s="139"/>
      <c r="CCH77" s="139"/>
      <c r="CCI77" s="139"/>
      <c r="CCJ77" s="139"/>
      <c r="CCK77" s="139"/>
      <c r="CCL77" s="139"/>
      <c r="CCM77" s="139"/>
      <c r="CCN77" s="139"/>
      <c r="CCO77" s="139"/>
      <c r="CCP77" s="139"/>
      <c r="CCQ77" s="139"/>
      <c r="CCR77" s="139"/>
      <c r="CCS77" s="139"/>
      <c r="CCT77" s="139"/>
      <c r="CCU77" s="139"/>
      <c r="CCV77" s="139"/>
      <c r="CCW77" s="139"/>
      <c r="CCX77" s="139"/>
      <c r="CCY77" s="139"/>
      <c r="CCZ77" s="139"/>
      <c r="CDA77" s="139"/>
      <c r="CDB77" s="139"/>
      <c r="CDC77" s="139"/>
      <c r="CDD77" s="139"/>
      <c r="CDE77" s="139"/>
      <c r="CDF77" s="139"/>
      <c r="CDG77" s="139"/>
      <c r="CDH77" s="139"/>
      <c r="CDI77" s="139"/>
      <c r="CDJ77" s="139"/>
      <c r="CDK77" s="139"/>
      <c r="CDL77" s="139"/>
      <c r="CDM77" s="139"/>
      <c r="CDN77" s="139"/>
      <c r="CDO77" s="139"/>
      <c r="CDP77" s="139"/>
      <c r="CDQ77" s="139"/>
      <c r="CDR77" s="139"/>
      <c r="CDS77" s="139"/>
      <c r="CDT77" s="139"/>
      <c r="CDU77" s="139"/>
      <c r="CDV77" s="139"/>
      <c r="CDW77" s="139"/>
      <c r="CDX77" s="139"/>
      <c r="CDY77" s="139"/>
      <c r="CDZ77" s="139"/>
      <c r="CEA77" s="139"/>
      <c r="CEB77" s="139"/>
      <c r="CEC77" s="139"/>
      <c r="CED77" s="139"/>
      <c r="CEE77" s="139"/>
      <c r="CEF77" s="139"/>
      <c r="CEG77" s="139"/>
      <c r="CEH77" s="139"/>
      <c r="CEI77" s="139"/>
      <c r="CEJ77" s="139"/>
      <c r="CEK77" s="139"/>
      <c r="CEL77" s="139"/>
      <c r="CEM77" s="139"/>
      <c r="CEN77" s="139"/>
      <c r="CEO77" s="139"/>
      <c r="CEP77" s="139"/>
      <c r="CEQ77" s="139"/>
      <c r="CER77" s="139"/>
      <c r="CES77" s="139"/>
      <c r="CET77" s="139"/>
      <c r="CEU77" s="139"/>
      <c r="CEV77" s="139"/>
      <c r="CEW77" s="139"/>
      <c r="CEX77" s="139"/>
      <c r="CEY77" s="139"/>
      <c r="CEZ77" s="139"/>
      <c r="CFA77" s="139"/>
      <c r="CFB77" s="139"/>
      <c r="CFC77" s="139"/>
      <c r="CFD77" s="139"/>
      <c r="CFE77" s="139"/>
      <c r="CFF77" s="139"/>
      <c r="CFG77" s="139"/>
      <c r="CFH77" s="139"/>
      <c r="CFI77" s="139"/>
      <c r="CFJ77" s="139"/>
      <c r="CFK77" s="139"/>
      <c r="CFL77" s="139"/>
      <c r="CFM77" s="139"/>
      <c r="CFN77" s="139"/>
      <c r="CFO77" s="139"/>
      <c r="CFP77" s="139"/>
      <c r="CFQ77" s="139"/>
      <c r="CFR77" s="139"/>
      <c r="CFS77" s="139"/>
      <c r="CFT77" s="139"/>
      <c r="CFU77" s="139"/>
      <c r="CFV77" s="139"/>
      <c r="CFW77" s="139"/>
      <c r="CFX77" s="139"/>
      <c r="CFY77" s="139"/>
      <c r="CFZ77" s="139"/>
      <c r="CGA77" s="139"/>
      <c r="CGB77" s="139"/>
      <c r="CGC77" s="139"/>
      <c r="CGD77" s="139"/>
      <c r="CGE77" s="139"/>
      <c r="CGF77" s="139"/>
      <c r="CGG77" s="139"/>
      <c r="CGH77" s="139"/>
      <c r="CGI77" s="139"/>
      <c r="CGJ77" s="139"/>
      <c r="CGK77" s="139"/>
      <c r="CGL77" s="139"/>
      <c r="CGM77" s="139"/>
      <c r="CGN77" s="139"/>
      <c r="CGO77" s="139"/>
      <c r="CGP77" s="139"/>
      <c r="CGQ77" s="139"/>
      <c r="CGR77" s="139"/>
      <c r="CGS77" s="139"/>
      <c r="CGT77" s="139"/>
      <c r="CGU77" s="139"/>
      <c r="CGV77" s="139"/>
      <c r="CGW77" s="139"/>
      <c r="CGX77" s="139"/>
      <c r="CGY77" s="139"/>
      <c r="CGZ77" s="139"/>
      <c r="CHA77" s="139"/>
      <c r="CHB77" s="139"/>
      <c r="CHC77" s="139"/>
      <c r="CHD77" s="139"/>
      <c r="CHE77" s="139"/>
      <c r="CHF77" s="139"/>
      <c r="CHG77" s="139"/>
      <c r="CHH77" s="139"/>
      <c r="CHI77" s="139"/>
      <c r="CHJ77" s="139"/>
      <c r="CHK77" s="139"/>
      <c r="CHL77" s="139"/>
      <c r="CHM77" s="139"/>
      <c r="CHN77" s="139"/>
      <c r="CHO77" s="139"/>
      <c r="CHP77" s="139"/>
      <c r="CHQ77" s="139"/>
      <c r="CHR77" s="139"/>
      <c r="CHS77" s="139"/>
      <c r="CHT77" s="139"/>
      <c r="CHU77" s="139"/>
      <c r="CHV77" s="139"/>
      <c r="CHW77" s="139"/>
      <c r="CHX77" s="139"/>
      <c r="CHY77" s="139"/>
      <c r="CHZ77" s="139"/>
      <c r="CIA77" s="139"/>
      <c r="CIB77" s="139"/>
      <c r="CIC77" s="139"/>
      <c r="CID77" s="139"/>
      <c r="CIE77" s="139"/>
      <c r="CIF77" s="139"/>
      <c r="CIG77" s="139"/>
      <c r="CIH77" s="139"/>
      <c r="CII77" s="139"/>
      <c r="CIJ77" s="139"/>
      <c r="CIK77" s="139"/>
      <c r="CIL77" s="139"/>
      <c r="CIM77" s="139"/>
      <c r="CIN77" s="139"/>
      <c r="CIO77" s="139"/>
      <c r="CIP77" s="139"/>
      <c r="CIQ77" s="139"/>
      <c r="CIR77" s="139"/>
      <c r="CIS77" s="139"/>
      <c r="CIT77" s="139"/>
      <c r="CIU77" s="139"/>
      <c r="CIV77" s="139"/>
      <c r="CIW77" s="139"/>
      <c r="CIX77" s="139"/>
      <c r="CIY77" s="139"/>
      <c r="CIZ77" s="139"/>
      <c r="CJA77" s="139"/>
      <c r="CJB77" s="139"/>
      <c r="CJC77" s="139"/>
      <c r="CJD77" s="139"/>
      <c r="CJE77" s="139"/>
      <c r="CJF77" s="139"/>
      <c r="CJG77" s="139"/>
      <c r="CJH77" s="139"/>
      <c r="CJI77" s="139"/>
      <c r="CJJ77" s="139"/>
      <c r="CJK77" s="139"/>
      <c r="CJL77" s="139"/>
      <c r="CJM77" s="139"/>
      <c r="CJN77" s="139"/>
      <c r="CJO77" s="139"/>
      <c r="CJP77" s="139"/>
      <c r="CJQ77" s="139"/>
      <c r="CJR77" s="139"/>
      <c r="CJS77" s="139"/>
      <c r="CJT77" s="139"/>
      <c r="CJU77" s="139"/>
      <c r="CJV77" s="139"/>
      <c r="CJW77" s="139"/>
      <c r="CJX77" s="139"/>
      <c r="CJY77" s="139"/>
      <c r="CJZ77" s="139"/>
      <c r="CKA77" s="139"/>
      <c r="CKB77" s="139"/>
      <c r="CKC77" s="139"/>
      <c r="CKD77" s="139"/>
      <c r="CKE77" s="139"/>
      <c r="CKF77" s="139"/>
      <c r="CKG77" s="139"/>
      <c r="CKH77" s="139"/>
      <c r="CKI77" s="139"/>
      <c r="CKJ77" s="139"/>
      <c r="CKK77" s="139"/>
      <c r="CKL77" s="139"/>
      <c r="CKM77" s="139"/>
      <c r="CKN77" s="139"/>
      <c r="CKO77" s="139"/>
      <c r="CKP77" s="139"/>
      <c r="CKQ77" s="139"/>
      <c r="CKR77" s="139"/>
      <c r="CKS77" s="139"/>
      <c r="CKT77" s="139"/>
      <c r="CKU77" s="139"/>
      <c r="CKV77" s="139"/>
      <c r="CKW77" s="139"/>
      <c r="CKX77" s="139"/>
      <c r="CKY77" s="139"/>
      <c r="CKZ77" s="139"/>
      <c r="CLA77" s="139"/>
      <c r="CLB77" s="139"/>
      <c r="CLC77" s="139"/>
      <c r="CLD77" s="139"/>
      <c r="CLE77" s="139"/>
      <c r="CLF77" s="139"/>
      <c r="CLG77" s="139"/>
      <c r="CLH77" s="139"/>
      <c r="CLI77" s="139"/>
      <c r="CLJ77" s="139"/>
      <c r="CLK77" s="139"/>
      <c r="CLL77" s="139"/>
      <c r="CLM77" s="139"/>
      <c r="CLN77" s="139"/>
      <c r="CLO77" s="139"/>
      <c r="CLP77" s="139"/>
      <c r="CLQ77" s="139"/>
      <c r="CLR77" s="139"/>
      <c r="CLS77" s="139"/>
      <c r="CLT77" s="139"/>
      <c r="CLU77" s="139"/>
      <c r="CLV77" s="139"/>
      <c r="CLW77" s="139"/>
      <c r="CLX77" s="139"/>
      <c r="CLY77" s="139"/>
      <c r="CLZ77" s="139"/>
      <c r="CMA77" s="139"/>
      <c r="CMB77" s="139"/>
      <c r="CMC77" s="139"/>
      <c r="CMD77" s="139"/>
      <c r="CME77" s="139"/>
      <c r="CMF77" s="139"/>
      <c r="CMG77" s="139"/>
      <c r="CMH77" s="139"/>
      <c r="CMI77" s="139"/>
      <c r="CMJ77" s="139"/>
      <c r="CMK77" s="139"/>
      <c r="CML77" s="139"/>
      <c r="CMM77" s="139"/>
      <c r="CMN77" s="139"/>
      <c r="CMO77" s="139"/>
      <c r="CMP77" s="139"/>
      <c r="CMQ77" s="139"/>
      <c r="CMR77" s="139"/>
      <c r="CMS77" s="139"/>
      <c r="CMT77" s="139"/>
      <c r="CMU77" s="139"/>
      <c r="CMV77" s="139"/>
      <c r="CMW77" s="139"/>
      <c r="CMX77" s="139"/>
      <c r="CMY77" s="139"/>
      <c r="CMZ77" s="139"/>
      <c r="CNA77" s="139"/>
      <c r="CNB77" s="139"/>
      <c r="CNC77" s="139"/>
      <c r="CND77" s="139"/>
      <c r="CNE77" s="139"/>
      <c r="CNF77" s="139"/>
      <c r="CNG77" s="139"/>
      <c r="CNH77" s="139"/>
      <c r="CNI77" s="139"/>
      <c r="CNJ77" s="139"/>
      <c r="CNK77" s="139"/>
      <c r="CNL77" s="139"/>
      <c r="CNM77" s="139"/>
      <c r="CNN77" s="139"/>
      <c r="CNO77" s="139"/>
      <c r="CNP77" s="139"/>
      <c r="CNQ77" s="139"/>
      <c r="CNR77" s="139"/>
      <c r="CNS77" s="139"/>
      <c r="CNT77" s="139"/>
      <c r="CNU77" s="139"/>
      <c r="CNV77" s="139"/>
      <c r="CNW77" s="139"/>
      <c r="CNX77" s="139"/>
      <c r="CNY77" s="139"/>
      <c r="CNZ77" s="139"/>
      <c r="COA77" s="139"/>
      <c r="COB77" s="139"/>
      <c r="COC77" s="139"/>
      <c r="COD77" s="139"/>
      <c r="COE77" s="139"/>
      <c r="COF77" s="139"/>
      <c r="COG77" s="139"/>
      <c r="COH77" s="139"/>
      <c r="COI77" s="139"/>
      <c r="COJ77" s="139"/>
      <c r="COK77" s="139"/>
      <c r="COL77" s="139"/>
      <c r="COM77" s="139"/>
      <c r="CON77" s="139"/>
      <c r="COO77" s="139"/>
      <c r="COP77" s="139"/>
      <c r="COQ77" s="139"/>
      <c r="COR77" s="139"/>
      <c r="COS77" s="139"/>
      <c r="COT77" s="139"/>
      <c r="COU77" s="139"/>
      <c r="COV77" s="139"/>
      <c r="COW77" s="139"/>
      <c r="COX77" s="139"/>
      <c r="COY77" s="139"/>
      <c r="COZ77" s="139"/>
      <c r="CPA77" s="139"/>
      <c r="CPB77" s="139"/>
      <c r="CPC77" s="139"/>
      <c r="CPD77" s="139"/>
      <c r="CPE77" s="139"/>
      <c r="CPF77" s="139"/>
      <c r="CPG77" s="139"/>
      <c r="CPH77" s="139"/>
      <c r="CPI77" s="139"/>
      <c r="CPJ77" s="139"/>
      <c r="CPK77" s="139"/>
      <c r="CPL77" s="139"/>
      <c r="CPM77" s="139"/>
      <c r="CPN77" s="139"/>
      <c r="CPO77" s="139"/>
      <c r="CPP77" s="139"/>
      <c r="CPQ77" s="139"/>
      <c r="CPR77" s="139"/>
      <c r="CPS77" s="139"/>
      <c r="CPT77" s="139"/>
      <c r="CPU77" s="139"/>
      <c r="CPV77" s="139"/>
      <c r="CPW77" s="139"/>
      <c r="CPX77" s="139"/>
      <c r="CPY77" s="139"/>
      <c r="CPZ77" s="139"/>
      <c r="CQA77" s="139"/>
      <c r="CQB77" s="139"/>
      <c r="CQC77" s="139"/>
      <c r="CQD77" s="139"/>
      <c r="CQE77" s="139"/>
      <c r="CQF77" s="139"/>
      <c r="CQG77" s="139"/>
      <c r="CQH77" s="139"/>
      <c r="CQI77" s="139"/>
      <c r="CQJ77" s="139"/>
      <c r="CQK77" s="139"/>
      <c r="CQL77" s="139"/>
      <c r="CQM77" s="139"/>
      <c r="CQN77" s="139"/>
      <c r="CQO77" s="139"/>
      <c r="CQP77" s="139"/>
      <c r="CQQ77" s="139"/>
      <c r="CQR77" s="139"/>
      <c r="CQS77" s="139"/>
      <c r="CQT77" s="139"/>
      <c r="CQU77" s="139"/>
      <c r="CQV77" s="139"/>
      <c r="CQW77" s="139"/>
      <c r="CQX77" s="139"/>
      <c r="CQY77" s="139"/>
      <c r="CQZ77" s="139"/>
      <c r="CRA77" s="139"/>
      <c r="CRB77" s="139"/>
      <c r="CRC77" s="139"/>
      <c r="CRD77" s="139"/>
      <c r="CRE77" s="139"/>
      <c r="CRF77" s="139"/>
      <c r="CRG77" s="139"/>
      <c r="CRH77" s="139"/>
      <c r="CRI77" s="139"/>
      <c r="CRJ77" s="139"/>
      <c r="CRK77" s="139"/>
      <c r="CRL77" s="139"/>
      <c r="CRM77" s="139"/>
      <c r="CRN77" s="139"/>
      <c r="CRO77" s="139"/>
      <c r="CRP77" s="139"/>
      <c r="CRQ77" s="139"/>
      <c r="CRR77" s="139"/>
      <c r="CRS77" s="139"/>
      <c r="CRT77" s="139"/>
      <c r="CRU77" s="139"/>
      <c r="CRV77" s="139"/>
      <c r="CRW77" s="139"/>
      <c r="CRX77" s="139"/>
      <c r="CRY77" s="139"/>
      <c r="CRZ77" s="139"/>
      <c r="CSA77" s="139"/>
      <c r="CSB77" s="139"/>
      <c r="CSC77" s="139"/>
      <c r="CSD77" s="139"/>
      <c r="CSE77" s="139"/>
      <c r="CSF77" s="139"/>
      <c r="CSG77" s="139"/>
      <c r="CSH77" s="139"/>
      <c r="CSI77" s="139"/>
      <c r="CSJ77" s="139"/>
      <c r="CSK77" s="139"/>
      <c r="CSL77" s="139"/>
      <c r="CSM77" s="139"/>
      <c r="CSN77" s="139"/>
      <c r="CSO77" s="139"/>
      <c r="CSP77" s="139"/>
      <c r="CSQ77" s="139"/>
      <c r="CSR77" s="139"/>
      <c r="CSS77" s="139"/>
      <c r="CST77" s="139"/>
      <c r="CSU77" s="139"/>
      <c r="CSV77" s="139"/>
      <c r="CSW77" s="139"/>
      <c r="CSX77" s="139"/>
      <c r="CSY77" s="139"/>
      <c r="CSZ77" s="139"/>
      <c r="CTA77" s="139"/>
      <c r="CTB77" s="139"/>
      <c r="CTC77" s="139"/>
      <c r="CTD77" s="139"/>
      <c r="CTE77" s="139"/>
      <c r="CTF77" s="139"/>
      <c r="CTG77" s="139"/>
      <c r="CTH77" s="139"/>
      <c r="CTI77" s="139"/>
      <c r="CTJ77" s="139"/>
      <c r="CTK77" s="139"/>
      <c r="CTL77" s="139"/>
      <c r="CTM77" s="139"/>
      <c r="CTN77" s="139"/>
      <c r="CTO77" s="139"/>
      <c r="CTP77" s="139"/>
      <c r="CTQ77" s="139"/>
      <c r="CTR77" s="139"/>
      <c r="CTS77" s="139"/>
      <c r="CTT77" s="139"/>
      <c r="CTU77" s="139"/>
      <c r="CTV77" s="139"/>
      <c r="CTW77" s="139"/>
      <c r="CTX77" s="139"/>
      <c r="CTY77" s="139"/>
      <c r="CTZ77" s="139"/>
      <c r="CUA77" s="139"/>
      <c r="CUB77" s="139"/>
      <c r="CUC77" s="139"/>
      <c r="CUD77" s="139"/>
      <c r="CUE77" s="139"/>
      <c r="CUF77" s="139"/>
      <c r="CUG77" s="139"/>
      <c r="CUH77" s="139"/>
      <c r="CUI77" s="139"/>
      <c r="CUJ77" s="139"/>
      <c r="CUK77" s="139"/>
      <c r="CUL77" s="139"/>
      <c r="CUM77" s="139"/>
      <c r="CUN77" s="139"/>
      <c r="CUO77" s="139"/>
      <c r="CUP77" s="139"/>
      <c r="CUQ77" s="139"/>
      <c r="CUR77" s="139"/>
      <c r="CUS77" s="139"/>
      <c r="CUT77" s="139"/>
      <c r="CUU77" s="139"/>
      <c r="CUV77" s="139"/>
      <c r="CUW77" s="139"/>
      <c r="CUX77" s="139"/>
      <c r="CUY77" s="139"/>
      <c r="CUZ77" s="139"/>
      <c r="CVA77" s="139"/>
      <c r="CVB77" s="139"/>
      <c r="CVC77" s="139"/>
      <c r="CVD77" s="139"/>
      <c r="CVE77" s="139"/>
      <c r="CVF77" s="139"/>
      <c r="CVG77" s="139"/>
      <c r="CVH77" s="139"/>
      <c r="CVI77" s="139"/>
      <c r="CVJ77" s="139"/>
      <c r="CVK77" s="139"/>
      <c r="CVL77" s="139"/>
      <c r="CVM77" s="139"/>
      <c r="CVN77" s="139"/>
      <c r="CVO77" s="139"/>
      <c r="CVP77" s="139"/>
      <c r="CVQ77" s="139"/>
      <c r="CVR77" s="139"/>
      <c r="CVS77" s="139"/>
      <c r="CVT77" s="139"/>
      <c r="CVU77" s="139"/>
      <c r="CVV77" s="139"/>
      <c r="CVW77" s="139"/>
      <c r="CVX77" s="139"/>
      <c r="CVY77" s="139"/>
      <c r="CVZ77" s="139"/>
      <c r="CWA77" s="139"/>
      <c r="CWB77" s="139"/>
      <c r="CWC77" s="139"/>
      <c r="CWD77" s="139"/>
      <c r="CWE77" s="139"/>
      <c r="CWF77" s="139"/>
      <c r="CWG77" s="139"/>
      <c r="CWH77" s="139"/>
      <c r="CWI77" s="139"/>
      <c r="CWJ77" s="139"/>
      <c r="CWK77" s="139"/>
      <c r="CWL77" s="139"/>
      <c r="CWM77" s="139"/>
      <c r="CWN77" s="139"/>
      <c r="CWO77" s="139"/>
      <c r="CWP77" s="139"/>
      <c r="CWQ77" s="139"/>
      <c r="CWR77" s="139"/>
      <c r="CWS77" s="139"/>
      <c r="CWT77" s="139"/>
      <c r="CWU77" s="139"/>
      <c r="CWV77" s="139"/>
      <c r="CWW77" s="139"/>
      <c r="CWX77" s="139"/>
      <c r="CWY77" s="139"/>
      <c r="CWZ77" s="139"/>
      <c r="CXA77" s="139"/>
      <c r="CXB77" s="139"/>
      <c r="CXC77" s="139"/>
      <c r="CXD77" s="139"/>
      <c r="CXE77" s="139"/>
      <c r="CXF77" s="139"/>
      <c r="CXG77" s="139"/>
      <c r="CXH77" s="139"/>
      <c r="CXI77" s="139"/>
      <c r="CXJ77" s="139"/>
      <c r="CXK77" s="139"/>
      <c r="CXL77" s="139"/>
      <c r="CXM77" s="139"/>
      <c r="CXN77" s="139"/>
      <c r="CXO77" s="139"/>
      <c r="CXP77" s="139"/>
      <c r="CXQ77" s="139"/>
      <c r="CXR77" s="139"/>
      <c r="CXS77" s="139"/>
      <c r="CXT77" s="139"/>
      <c r="CXU77" s="139"/>
      <c r="CXV77" s="139"/>
      <c r="CXW77" s="139"/>
      <c r="CXX77" s="139"/>
      <c r="CXY77" s="139"/>
      <c r="CXZ77" s="139"/>
      <c r="CYA77" s="139"/>
      <c r="CYB77" s="139"/>
      <c r="CYC77" s="139"/>
      <c r="CYD77" s="139"/>
      <c r="CYE77" s="139"/>
      <c r="CYF77" s="139"/>
      <c r="CYG77" s="139"/>
      <c r="CYH77" s="139"/>
      <c r="CYI77" s="139"/>
      <c r="CYJ77" s="139"/>
      <c r="CYK77" s="139"/>
      <c r="CYL77" s="139"/>
      <c r="CYM77" s="139"/>
      <c r="CYN77" s="139"/>
      <c r="CYO77" s="139"/>
      <c r="CYP77" s="139"/>
      <c r="CYQ77" s="139"/>
      <c r="CYR77" s="139"/>
      <c r="CYS77" s="139"/>
      <c r="CYT77" s="139"/>
      <c r="CYU77" s="139"/>
      <c r="CYV77" s="139"/>
      <c r="CYW77" s="139"/>
      <c r="CYX77" s="139"/>
      <c r="CYY77" s="139"/>
      <c r="CYZ77" s="139"/>
      <c r="CZA77" s="139"/>
      <c r="CZB77" s="139"/>
      <c r="CZC77" s="139"/>
      <c r="CZD77" s="139"/>
      <c r="CZE77" s="139"/>
      <c r="CZF77" s="139"/>
      <c r="CZG77" s="139"/>
      <c r="CZH77" s="139"/>
      <c r="CZI77" s="139"/>
      <c r="CZJ77" s="139"/>
      <c r="CZK77" s="139"/>
      <c r="CZL77" s="139"/>
      <c r="CZM77" s="139"/>
      <c r="CZN77" s="139"/>
      <c r="CZO77" s="139"/>
      <c r="CZP77" s="139"/>
      <c r="CZQ77" s="139"/>
      <c r="CZR77" s="139"/>
      <c r="CZS77" s="139"/>
      <c r="CZT77" s="139"/>
      <c r="CZU77" s="139"/>
      <c r="CZV77" s="139"/>
      <c r="CZW77" s="139"/>
      <c r="CZX77" s="139"/>
      <c r="CZY77" s="139"/>
      <c r="CZZ77" s="139"/>
      <c r="DAA77" s="139"/>
      <c r="DAB77" s="139"/>
      <c r="DAC77" s="139"/>
      <c r="DAD77" s="139"/>
      <c r="DAE77" s="139"/>
      <c r="DAF77" s="139"/>
      <c r="DAG77" s="139"/>
      <c r="DAH77" s="139"/>
      <c r="DAI77" s="139"/>
      <c r="DAJ77" s="139"/>
      <c r="DAK77" s="139"/>
      <c r="DAL77" s="139"/>
      <c r="DAM77" s="139"/>
      <c r="DAN77" s="139"/>
      <c r="DAO77" s="139"/>
      <c r="DAP77" s="139"/>
      <c r="DAQ77" s="139"/>
      <c r="DAR77" s="139"/>
      <c r="DAS77" s="139"/>
      <c r="DAT77" s="139"/>
      <c r="DAU77" s="139"/>
      <c r="DAV77" s="139"/>
      <c r="DAW77" s="139"/>
      <c r="DAX77" s="139"/>
      <c r="DAY77" s="139"/>
      <c r="DAZ77" s="139"/>
      <c r="DBA77" s="139"/>
      <c r="DBB77" s="139"/>
      <c r="DBC77" s="139"/>
      <c r="DBD77" s="139"/>
      <c r="DBE77" s="139"/>
      <c r="DBF77" s="139"/>
      <c r="DBG77" s="139"/>
      <c r="DBH77" s="139"/>
      <c r="DBI77" s="139"/>
      <c r="DBJ77" s="139"/>
      <c r="DBK77" s="139"/>
      <c r="DBL77" s="139"/>
      <c r="DBM77" s="139"/>
      <c r="DBN77" s="139"/>
      <c r="DBO77" s="139"/>
      <c r="DBP77" s="139"/>
      <c r="DBQ77" s="139"/>
      <c r="DBR77" s="139"/>
      <c r="DBS77" s="139"/>
      <c r="DBT77" s="139"/>
      <c r="DBU77" s="139"/>
      <c r="DBV77" s="139"/>
      <c r="DBW77" s="139"/>
      <c r="DBX77" s="139"/>
      <c r="DBY77" s="139"/>
      <c r="DBZ77" s="139"/>
      <c r="DCA77" s="139"/>
      <c r="DCB77" s="139"/>
      <c r="DCC77" s="139"/>
      <c r="DCD77" s="139"/>
      <c r="DCE77" s="139"/>
      <c r="DCF77" s="139"/>
      <c r="DCG77" s="139"/>
      <c r="DCH77" s="139"/>
      <c r="DCI77" s="139"/>
      <c r="DCJ77" s="139"/>
      <c r="DCK77" s="139"/>
      <c r="DCL77" s="139"/>
      <c r="DCM77" s="139"/>
      <c r="DCN77" s="139"/>
      <c r="DCO77" s="139"/>
      <c r="DCP77" s="139"/>
      <c r="DCQ77" s="139"/>
      <c r="DCR77" s="139"/>
      <c r="DCS77" s="139"/>
      <c r="DCT77" s="139"/>
      <c r="DCU77" s="139"/>
      <c r="DCV77" s="139"/>
      <c r="DCW77" s="139"/>
      <c r="DCX77" s="139"/>
      <c r="DCY77" s="139"/>
      <c r="DCZ77" s="139"/>
      <c r="DDA77" s="139"/>
      <c r="DDB77" s="139"/>
      <c r="DDC77" s="139"/>
      <c r="DDD77" s="139"/>
      <c r="DDE77" s="139"/>
      <c r="DDF77" s="139"/>
      <c r="DDG77" s="139"/>
      <c r="DDH77" s="139"/>
      <c r="DDI77" s="139"/>
      <c r="DDJ77" s="139"/>
      <c r="DDK77" s="139"/>
      <c r="DDL77" s="139"/>
      <c r="DDM77" s="139"/>
      <c r="DDN77" s="139"/>
      <c r="DDO77" s="139"/>
      <c r="DDP77" s="139"/>
      <c r="DDQ77" s="139"/>
      <c r="DDR77" s="139"/>
      <c r="DDS77" s="139"/>
      <c r="DDT77" s="139"/>
      <c r="DDU77" s="139"/>
      <c r="DDV77" s="139"/>
      <c r="DDW77" s="139"/>
      <c r="DDX77" s="139"/>
      <c r="DDY77" s="139"/>
      <c r="DDZ77" s="139"/>
      <c r="DEA77" s="139"/>
      <c r="DEB77" s="139"/>
      <c r="DEC77" s="139"/>
      <c r="DED77" s="139"/>
      <c r="DEE77" s="139"/>
      <c r="DEF77" s="139"/>
      <c r="DEG77" s="139"/>
      <c r="DEH77" s="139"/>
      <c r="DEI77" s="139"/>
      <c r="DEJ77" s="139"/>
      <c r="DEK77" s="139"/>
      <c r="DEL77" s="139"/>
      <c r="DEM77" s="139"/>
      <c r="DEN77" s="139"/>
      <c r="DEO77" s="139"/>
      <c r="DEP77" s="139"/>
      <c r="DEQ77" s="139"/>
      <c r="DER77" s="139"/>
      <c r="DES77" s="139"/>
      <c r="DET77" s="139"/>
      <c r="DEU77" s="139"/>
      <c r="DEV77" s="139"/>
      <c r="DEW77" s="139"/>
      <c r="DEX77" s="139"/>
      <c r="DEY77" s="139"/>
      <c r="DEZ77" s="139"/>
      <c r="DFA77" s="139"/>
      <c r="DFB77" s="139"/>
      <c r="DFC77" s="139"/>
      <c r="DFD77" s="139"/>
      <c r="DFE77" s="139"/>
      <c r="DFF77" s="139"/>
      <c r="DFG77" s="139"/>
      <c r="DFH77" s="139"/>
      <c r="DFI77" s="139"/>
      <c r="DFJ77" s="139"/>
      <c r="DFK77" s="139"/>
      <c r="DFL77" s="139"/>
      <c r="DFM77" s="139"/>
      <c r="DFN77" s="139"/>
      <c r="DFO77" s="139"/>
      <c r="DFP77" s="139"/>
      <c r="DFQ77" s="139"/>
      <c r="DFR77" s="139"/>
      <c r="DFS77" s="139"/>
      <c r="DFT77" s="139"/>
      <c r="DFU77" s="139"/>
      <c r="DFV77" s="139"/>
      <c r="DFW77" s="139"/>
      <c r="DFX77" s="139"/>
      <c r="DFY77" s="139"/>
      <c r="DFZ77" s="139"/>
      <c r="DGA77" s="139"/>
      <c r="DGB77" s="139"/>
      <c r="DGC77" s="139"/>
      <c r="DGD77" s="139"/>
      <c r="DGE77" s="139"/>
      <c r="DGF77" s="139"/>
      <c r="DGG77" s="139"/>
      <c r="DGH77" s="139"/>
      <c r="DGI77" s="139"/>
      <c r="DGJ77" s="139"/>
      <c r="DGK77" s="139"/>
      <c r="DGL77" s="139"/>
      <c r="DGM77" s="139"/>
      <c r="DGN77" s="139"/>
      <c r="DGO77" s="139"/>
      <c r="DGP77" s="139"/>
      <c r="DGQ77" s="139"/>
      <c r="DGR77" s="139"/>
      <c r="DGS77" s="139"/>
      <c r="DGT77" s="139"/>
      <c r="DGU77" s="139"/>
      <c r="DGV77" s="139"/>
      <c r="DGW77" s="139"/>
      <c r="DGX77" s="139"/>
      <c r="DGY77" s="139"/>
      <c r="DGZ77" s="139"/>
      <c r="DHA77" s="139"/>
      <c r="DHB77" s="139"/>
      <c r="DHC77" s="139"/>
      <c r="DHD77" s="139"/>
      <c r="DHE77" s="139"/>
      <c r="DHF77" s="139"/>
      <c r="DHG77" s="139"/>
      <c r="DHH77" s="139"/>
      <c r="DHI77" s="139"/>
      <c r="DHJ77" s="139"/>
      <c r="DHK77" s="139"/>
      <c r="DHL77" s="139"/>
      <c r="DHM77" s="139"/>
      <c r="DHN77" s="139"/>
      <c r="DHO77" s="139"/>
      <c r="DHP77" s="139"/>
      <c r="DHQ77" s="139"/>
      <c r="DHR77" s="139"/>
      <c r="DHS77" s="139"/>
      <c r="DHT77" s="139"/>
      <c r="DHU77" s="139"/>
      <c r="DHV77" s="139"/>
      <c r="DHW77" s="139"/>
      <c r="DHX77" s="139"/>
      <c r="DHY77" s="139"/>
      <c r="DHZ77" s="139"/>
      <c r="DIA77" s="139"/>
      <c r="DIB77" s="139"/>
      <c r="DIC77" s="139"/>
      <c r="DID77" s="139"/>
      <c r="DIE77" s="139"/>
      <c r="DIF77" s="139"/>
      <c r="DIG77" s="139"/>
      <c r="DIH77" s="139"/>
      <c r="DII77" s="139"/>
      <c r="DIJ77" s="139"/>
      <c r="DIK77" s="139"/>
      <c r="DIL77" s="139"/>
      <c r="DIM77" s="139"/>
      <c r="DIN77" s="139"/>
      <c r="DIO77" s="139"/>
      <c r="DIP77" s="139"/>
      <c r="DIQ77" s="139"/>
      <c r="DIR77" s="139"/>
      <c r="DIS77" s="139"/>
      <c r="DIT77" s="139"/>
      <c r="DIU77" s="139"/>
      <c r="DIV77" s="139"/>
      <c r="DIW77" s="139"/>
      <c r="DIX77" s="139"/>
      <c r="DIY77" s="139"/>
      <c r="DIZ77" s="139"/>
      <c r="DJA77" s="139"/>
      <c r="DJB77" s="139"/>
      <c r="DJC77" s="139"/>
      <c r="DJD77" s="139"/>
      <c r="DJE77" s="139"/>
      <c r="DJF77" s="139"/>
      <c r="DJG77" s="139"/>
      <c r="DJH77" s="139"/>
      <c r="DJI77" s="139"/>
      <c r="DJJ77" s="139"/>
      <c r="DJK77" s="139"/>
      <c r="DJL77" s="139"/>
      <c r="DJM77" s="139"/>
      <c r="DJN77" s="139"/>
      <c r="DJO77" s="139"/>
      <c r="DJP77" s="139"/>
      <c r="DJQ77" s="139"/>
      <c r="DJR77" s="139"/>
      <c r="DJS77" s="139"/>
      <c r="DJT77" s="139"/>
      <c r="DJU77" s="139"/>
      <c r="DJV77" s="139"/>
      <c r="DJW77" s="139"/>
      <c r="DJX77" s="139"/>
      <c r="DJY77" s="139"/>
      <c r="DJZ77" s="139"/>
      <c r="DKA77" s="139"/>
      <c r="DKB77" s="139"/>
      <c r="DKC77" s="139"/>
      <c r="DKD77" s="139"/>
      <c r="DKE77" s="139"/>
      <c r="DKF77" s="139"/>
      <c r="DKG77" s="139"/>
      <c r="DKH77" s="139"/>
      <c r="DKI77" s="139"/>
      <c r="DKJ77" s="139"/>
      <c r="DKK77" s="139"/>
      <c r="DKL77" s="139"/>
      <c r="DKM77" s="139"/>
      <c r="DKN77" s="139"/>
      <c r="DKO77" s="139"/>
      <c r="DKP77" s="139"/>
      <c r="DKQ77" s="139"/>
      <c r="DKR77" s="139"/>
      <c r="DKS77" s="139"/>
      <c r="DKT77" s="139"/>
      <c r="DKU77" s="139"/>
      <c r="DKV77" s="139"/>
      <c r="DKW77" s="139"/>
      <c r="DKX77" s="139"/>
      <c r="DKY77" s="139"/>
      <c r="DKZ77" s="139"/>
      <c r="DLA77" s="139"/>
      <c r="DLB77" s="139"/>
      <c r="DLC77" s="139"/>
      <c r="DLD77" s="139"/>
      <c r="DLE77" s="139"/>
      <c r="DLF77" s="139"/>
      <c r="DLG77" s="139"/>
      <c r="DLH77" s="139"/>
      <c r="DLI77" s="139"/>
      <c r="DLJ77" s="139"/>
      <c r="DLK77" s="139"/>
      <c r="DLL77" s="139"/>
      <c r="DLM77" s="139"/>
      <c r="DLN77" s="139"/>
      <c r="DLO77" s="139"/>
      <c r="DLP77" s="139"/>
      <c r="DLQ77" s="139"/>
      <c r="DLR77" s="139"/>
      <c r="DLS77" s="139"/>
      <c r="DLT77" s="139"/>
      <c r="DLU77" s="139"/>
      <c r="DLV77" s="139"/>
      <c r="DLW77" s="139"/>
      <c r="DLX77" s="139"/>
      <c r="DLY77" s="139"/>
      <c r="DLZ77" s="139"/>
      <c r="DMA77" s="139"/>
      <c r="DMB77" s="139"/>
      <c r="DMC77" s="139"/>
      <c r="DMD77" s="139"/>
      <c r="DME77" s="139"/>
      <c r="DMF77" s="139"/>
      <c r="DMG77" s="139"/>
      <c r="DMH77" s="139"/>
      <c r="DMI77" s="139"/>
      <c r="DMJ77" s="139"/>
      <c r="DMK77" s="139"/>
      <c r="DML77" s="139"/>
      <c r="DMM77" s="139"/>
      <c r="DMN77" s="139"/>
      <c r="DMO77" s="139"/>
      <c r="DMP77" s="139"/>
      <c r="DMQ77" s="139"/>
      <c r="DMR77" s="139"/>
      <c r="DMS77" s="139"/>
      <c r="DMT77" s="139"/>
      <c r="DMU77" s="139"/>
      <c r="DMV77" s="139"/>
      <c r="DMW77" s="139"/>
      <c r="DMX77" s="139"/>
      <c r="DMY77" s="139"/>
      <c r="DMZ77" s="139"/>
      <c r="DNA77" s="139"/>
      <c r="DNB77" s="139"/>
      <c r="DNC77" s="139"/>
      <c r="DND77" s="139"/>
      <c r="DNE77" s="139"/>
      <c r="DNF77" s="139"/>
      <c r="DNG77" s="139"/>
      <c r="DNH77" s="139"/>
      <c r="DNI77" s="139"/>
      <c r="DNJ77" s="139"/>
      <c r="DNK77" s="139"/>
      <c r="DNL77" s="139"/>
      <c r="DNM77" s="139"/>
      <c r="DNN77" s="139"/>
      <c r="DNO77" s="139"/>
      <c r="DNP77" s="139"/>
      <c r="DNQ77" s="139"/>
      <c r="DNR77" s="139"/>
      <c r="DNS77" s="139"/>
      <c r="DNT77" s="139"/>
      <c r="DNU77" s="139"/>
      <c r="DNV77" s="139"/>
      <c r="DNW77" s="139"/>
      <c r="DNX77" s="139"/>
      <c r="DNY77" s="139"/>
      <c r="DNZ77" s="139"/>
      <c r="DOA77" s="139"/>
      <c r="DOB77" s="139"/>
      <c r="DOC77" s="139"/>
      <c r="DOD77" s="139"/>
      <c r="DOE77" s="139"/>
      <c r="DOF77" s="139"/>
      <c r="DOG77" s="139"/>
      <c r="DOH77" s="139"/>
      <c r="DOI77" s="139"/>
      <c r="DOJ77" s="139"/>
      <c r="DOK77" s="139"/>
      <c r="DOL77" s="139"/>
      <c r="DOM77" s="139"/>
      <c r="DON77" s="139"/>
      <c r="DOO77" s="139"/>
      <c r="DOP77" s="139"/>
      <c r="DOQ77" s="139"/>
      <c r="DOR77" s="139"/>
      <c r="DOS77" s="139"/>
      <c r="DOT77" s="139"/>
      <c r="DOU77" s="139"/>
      <c r="DOV77" s="139"/>
      <c r="DOW77" s="139"/>
      <c r="DOX77" s="139"/>
      <c r="DOY77" s="139"/>
      <c r="DOZ77" s="139"/>
      <c r="DPA77" s="139"/>
      <c r="DPB77" s="139"/>
      <c r="DPC77" s="139"/>
      <c r="DPD77" s="139"/>
      <c r="DPE77" s="139"/>
      <c r="DPF77" s="139"/>
      <c r="DPG77" s="139"/>
      <c r="DPH77" s="139"/>
      <c r="DPI77" s="139"/>
      <c r="DPJ77" s="139"/>
      <c r="DPK77" s="139"/>
      <c r="DPL77" s="139"/>
      <c r="DPM77" s="139"/>
      <c r="DPN77" s="139"/>
      <c r="DPO77" s="139"/>
      <c r="DPP77" s="139"/>
      <c r="DPQ77" s="139"/>
      <c r="DPR77" s="139"/>
      <c r="DPS77" s="139"/>
      <c r="DPT77" s="139"/>
      <c r="DPU77" s="139"/>
      <c r="DPV77" s="139"/>
      <c r="DPW77" s="139"/>
      <c r="DPX77" s="139"/>
      <c r="DPY77" s="139"/>
      <c r="DPZ77" s="139"/>
      <c r="DQA77" s="139"/>
      <c r="DQB77" s="139"/>
      <c r="DQC77" s="139"/>
      <c r="DQD77" s="139"/>
      <c r="DQE77" s="139"/>
      <c r="DQF77" s="139"/>
      <c r="DQG77" s="139"/>
      <c r="DQH77" s="139"/>
      <c r="DQI77" s="139"/>
      <c r="DQJ77" s="139"/>
      <c r="DQK77" s="139"/>
      <c r="DQL77" s="139"/>
      <c r="DQM77" s="139"/>
      <c r="DQN77" s="139"/>
      <c r="DQO77" s="139"/>
      <c r="DQP77" s="139"/>
      <c r="DQQ77" s="139"/>
      <c r="DQR77" s="139"/>
      <c r="DQS77" s="139"/>
      <c r="DQT77" s="139"/>
      <c r="DQU77" s="139"/>
      <c r="DQV77" s="139"/>
      <c r="DQW77" s="139"/>
      <c r="DQX77" s="139"/>
      <c r="DQY77" s="139"/>
      <c r="DQZ77" s="139"/>
      <c r="DRA77" s="139"/>
      <c r="DRB77" s="139"/>
      <c r="DRC77" s="139"/>
      <c r="DRD77" s="139"/>
      <c r="DRE77" s="139"/>
      <c r="DRF77" s="139"/>
      <c r="DRG77" s="139"/>
      <c r="DRH77" s="139"/>
      <c r="DRI77" s="139"/>
      <c r="DRJ77" s="139"/>
      <c r="DRK77" s="139"/>
      <c r="DRL77" s="139"/>
      <c r="DRM77" s="139"/>
      <c r="DRN77" s="139"/>
      <c r="DRO77" s="139"/>
      <c r="DRP77" s="139"/>
      <c r="DRQ77" s="139"/>
      <c r="DRR77" s="139"/>
      <c r="DRS77" s="139"/>
      <c r="DRT77" s="139"/>
      <c r="DRU77" s="139"/>
      <c r="DRV77" s="139"/>
      <c r="DRW77" s="139"/>
      <c r="DRX77" s="139"/>
      <c r="DRY77" s="139"/>
      <c r="DRZ77" s="139"/>
      <c r="DSA77" s="139"/>
      <c r="DSB77" s="139"/>
      <c r="DSC77" s="139"/>
      <c r="DSD77" s="139"/>
      <c r="DSE77" s="139"/>
      <c r="DSF77" s="139"/>
      <c r="DSG77" s="139"/>
      <c r="DSH77" s="139"/>
      <c r="DSI77" s="139"/>
      <c r="DSJ77" s="139"/>
      <c r="DSK77" s="139"/>
      <c r="DSL77" s="139"/>
      <c r="DSM77" s="139"/>
      <c r="DSN77" s="139"/>
      <c r="DSO77" s="139"/>
      <c r="DSP77" s="139"/>
      <c r="DSQ77" s="139"/>
      <c r="DSR77" s="139"/>
      <c r="DSS77" s="139"/>
      <c r="DST77" s="139"/>
      <c r="DSU77" s="139"/>
      <c r="DSV77" s="139"/>
      <c r="DSW77" s="139"/>
      <c r="DSX77" s="139"/>
      <c r="DSY77" s="139"/>
      <c r="DSZ77" s="139"/>
      <c r="DTA77" s="139"/>
      <c r="DTB77" s="139"/>
      <c r="DTC77" s="139"/>
      <c r="DTD77" s="139"/>
      <c r="DTE77" s="139"/>
      <c r="DTF77" s="139"/>
      <c r="DTG77" s="139"/>
      <c r="DTH77" s="139"/>
      <c r="DTI77" s="139"/>
      <c r="DTJ77" s="139"/>
      <c r="DTK77" s="139"/>
      <c r="DTL77" s="139"/>
      <c r="DTM77" s="139"/>
      <c r="DTN77" s="139"/>
      <c r="DTO77" s="139"/>
      <c r="DTP77" s="139"/>
      <c r="DTQ77" s="139"/>
      <c r="DTR77" s="139"/>
      <c r="DTS77" s="139"/>
      <c r="DTT77" s="139"/>
      <c r="DTU77" s="139"/>
      <c r="DTV77" s="139"/>
      <c r="DTW77" s="139"/>
      <c r="DTX77" s="139"/>
      <c r="DTY77" s="139"/>
      <c r="DTZ77" s="139"/>
      <c r="DUA77" s="139"/>
      <c r="DUB77" s="139"/>
      <c r="DUC77" s="139"/>
      <c r="DUD77" s="139"/>
      <c r="DUE77" s="139"/>
      <c r="DUF77" s="139"/>
      <c r="DUG77" s="139"/>
      <c r="DUH77" s="139"/>
      <c r="DUI77" s="139"/>
      <c r="DUJ77" s="139"/>
      <c r="DUK77" s="139"/>
      <c r="DUL77" s="139"/>
      <c r="DUM77" s="139"/>
      <c r="DUN77" s="139"/>
      <c r="DUO77" s="139"/>
      <c r="DUP77" s="139"/>
      <c r="DUQ77" s="139"/>
      <c r="DUR77" s="139"/>
      <c r="DUS77" s="139"/>
      <c r="DUT77" s="139"/>
      <c r="DUU77" s="139"/>
      <c r="DUV77" s="139"/>
      <c r="DUW77" s="139"/>
      <c r="DUX77" s="139"/>
      <c r="DUY77" s="139"/>
      <c r="DUZ77" s="139"/>
      <c r="DVA77" s="139"/>
      <c r="DVB77" s="139"/>
      <c r="DVC77" s="139"/>
      <c r="DVD77" s="139"/>
      <c r="DVE77" s="139"/>
      <c r="DVF77" s="139"/>
      <c r="DVG77" s="139"/>
      <c r="DVH77" s="139"/>
      <c r="DVI77" s="139"/>
      <c r="DVJ77" s="139"/>
      <c r="DVK77" s="139"/>
      <c r="DVL77" s="139"/>
      <c r="DVM77" s="139"/>
      <c r="DVN77" s="139"/>
      <c r="DVO77" s="139"/>
      <c r="DVP77" s="139"/>
      <c r="DVQ77" s="139"/>
      <c r="DVR77" s="139"/>
      <c r="DVS77" s="139"/>
      <c r="DVT77" s="139"/>
      <c r="DVU77" s="139"/>
      <c r="DVV77" s="139"/>
      <c r="DVW77" s="139"/>
      <c r="DVX77" s="139"/>
      <c r="DVY77" s="139"/>
      <c r="DVZ77" s="139"/>
      <c r="DWA77" s="139"/>
      <c r="DWB77" s="139"/>
      <c r="DWC77" s="139"/>
      <c r="DWD77" s="139"/>
      <c r="DWE77" s="139"/>
      <c r="DWF77" s="139"/>
      <c r="DWG77" s="139"/>
      <c r="DWH77" s="139"/>
      <c r="DWI77" s="139"/>
      <c r="DWJ77" s="139"/>
      <c r="DWK77" s="139"/>
      <c r="DWL77" s="139"/>
      <c r="DWM77" s="139"/>
      <c r="DWN77" s="139"/>
      <c r="DWO77" s="139"/>
      <c r="DWP77" s="139"/>
      <c r="DWQ77" s="139"/>
      <c r="DWR77" s="139"/>
      <c r="DWS77" s="139"/>
      <c r="DWT77" s="139"/>
      <c r="DWU77" s="139"/>
      <c r="DWV77" s="139"/>
      <c r="DWW77" s="139"/>
      <c r="DWX77" s="139"/>
      <c r="DWY77" s="139"/>
      <c r="DWZ77" s="139"/>
      <c r="DXA77" s="139"/>
      <c r="DXB77" s="139"/>
      <c r="DXC77" s="139"/>
      <c r="DXD77" s="139"/>
      <c r="DXE77" s="139"/>
      <c r="DXF77" s="139"/>
      <c r="DXG77" s="139"/>
      <c r="DXH77" s="139"/>
      <c r="DXI77" s="139"/>
      <c r="DXJ77" s="139"/>
      <c r="DXK77" s="139"/>
      <c r="DXL77" s="139"/>
      <c r="DXM77" s="139"/>
      <c r="DXN77" s="139"/>
      <c r="DXO77" s="139"/>
      <c r="DXP77" s="139"/>
      <c r="DXQ77" s="139"/>
      <c r="DXR77" s="139"/>
      <c r="DXS77" s="139"/>
      <c r="DXT77" s="139"/>
      <c r="DXU77" s="139"/>
      <c r="DXV77" s="139"/>
      <c r="DXW77" s="139"/>
      <c r="DXX77" s="139"/>
      <c r="DXY77" s="139"/>
      <c r="DXZ77" s="139"/>
      <c r="DYA77" s="139"/>
      <c r="DYB77" s="139"/>
      <c r="DYC77" s="139"/>
      <c r="DYD77" s="139"/>
      <c r="DYE77" s="139"/>
      <c r="DYF77" s="139"/>
      <c r="DYG77" s="139"/>
      <c r="DYH77" s="139"/>
      <c r="DYI77" s="139"/>
      <c r="DYJ77" s="139"/>
      <c r="DYK77" s="139"/>
      <c r="DYL77" s="139"/>
      <c r="DYM77" s="139"/>
      <c r="DYN77" s="139"/>
      <c r="DYO77" s="139"/>
      <c r="DYP77" s="139"/>
      <c r="DYQ77" s="139"/>
      <c r="DYR77" s="139"/>
      <c r="DYS77" s="139"/>
      <c r="DYT77" s="139"/>
      <c r="DYU77" s="139"/>
      <c r="DYV77" s="139"/>
      <c r="DYW77" s="139"/>
      <c r="DYX77" s="139"/>
      <c r="DYY77" s="139"/>
      <c r="DYZ77" s="139"/>
      <c r="DZA77" s="139"/>
      <c r="DZB77" s="139"/>
      <c r="DZC77" s="139"/>
      <c r="DZD77" s="139"/>
      <c r="DZE77" s="139"/>
      <c r="DZF77" s="139"/>
      <c r="DZG77" s="139"/>
      <c r="DZH77" s="139"/>
      <c r="DZI77" s="139"/>
      <c r="DZJ77" s="139"/>
      <c r="DZK77" s="139"/>
      <c r="DZL77" s="139"/>
      <c r="DZM77" s="139"/>
      <c r="DZN77" s="139"/>
      <c r="DZO77" s="139"/>
      <c r="DZP77" s="139"/>
      <c r="DZQ77" s="139"/>
      <c r="DZR77" s="139"/>
      <c r="DZS77" s="139"/>
      <c r="DZT77" s="139"/>
      <c r="DZU77" s="139"/>
      <c r="DZV77" s="139"/>
      <c r="DZW77" s="139"/>
      <c r="DZX77" s="139"/>
      <c r="DZY77" s="139"/>
      <c r="DZZ77" s="139"/>
      <c r="EAA77" s="139"/>
      <c r="EAB77" s="139"/>
      <c r="EAC77" s="139"/>
      <c r="EAD77" s="139"/>
      <c r="EAE77" s="139"/>
      <c r="EAF77" s="139"/>
      <c r="EAG77" s="139"/>
      <c r="EAH77" s="139"/>
      <c r="EAI77" s="139"/>
      <c r="EAJ77" s="139"/>
      <c r="EAK77" s="139"/>
      <c r="EAL77" s="139"/>
      <c r="EAM77" s="139"/>
      <c r="EAN77" s="139"/>
      <c r="EAO77" s="139"/>
      <c r="EAP77" s="139"/>
      <c r="EAQ77" s="139"/>
      <c r="EAR77" s="139"/>
      <c r="EAS77" s="139"/>
      <c r="EAT77" s="139"/>
      <c r="EAU77" s="139"/>
      <c r="EAV77" s="139"/>
      <c r="EAW77" s="139"/>
      <c r="EAX77" s="139"/>
      <c r="EAY77" s="139"/>
      <c r="EAZ77" s="139"/>
      <c r="EBA77" s="139"/>
      <c r="EBB77" s="139"/>
      <c r="EBC77" s="139"/>
      <c r="EBD77" s="139"/>
      <c r="EBE77" s="139"/>
      <c r="EBF77" s="139"/>
      <c r="EBG77" s="139"/>
      <c r="EBH77" s="139"/>
      <c r="EBI77" s="139"/>
      <c r="EBJ77" s="139"/>
      <c r="EBK77" s="139"/>
      <c r="EBL77" s="139"/>
      <c r="EBM77" s="139"/>
      <c r="EBN77" s="139"/>
      <c r="EBO77" s="139"/>
      <c r="EBP77" s="139"/>
      <c r="EBQ77" s="139"/>
      <c r="EBR77" s="139"/>
      <c r="EBS77" s="139"/>
      <c r="EBT77" s="139"/>
      <c r="EBU77" s="139"/>
      <c r="EBV77" s="139"/>
      <c r="EBW77" s="139"/>
      <c r="EBX77" s="139"/>
      <c r="EBY77" s="139"/>
      <c r="EBZ77" s="139"/>
      <c r="ECA77" s="139"/>
      <c r="ECB77" s="139"/>
      <c r="ECC77" s="139"/>
      <c r="ECD77" s="139"/>
      <c r="ECE77" s="139"/>
      <c r="ECF77" s="139"/>
      <c r="ECG77" s="139"/>
      <c r="ECH77" s="139"/>
      <c r="ECI77" s="139"/>
      <c r="ECJ77" s="139"/>
      <c r="ECK77" s="139"/>
      <c r="ECL77" s="139"/>
      <c r="ECM77" s="139"/>
      <c r="ECN77" s="139"/>
      <c r="ECO77" s="139"/>
      <c r="ECP77" s="139"/>
      <c r="ECQ77" s="139"/>
      <c r="ECR77" s="139"/>
      <c r="ECS77" s="139"/>
      <c r="ECT77" s="139"/>
      <c r="ECU77" s="139"/>
      <c r="ECV77" s="139"/>
      <c r="ECW77" s="139"/>
      <c r="ECX77" s="139"/>
      <c r="ECY77" s="139"/>
      <c r="ECZ77" s="139"/>
      <c r="EDA77" s="139"/>
      <c r="EDB77" s="139"/>
      <c r="EDC77" s="139"/>
      <c r="EDD77" s="139"/>
      <c r="EDE77" s="139"/>
      <c r="EDF77" s="139"/>
      <c r="EDG77" s="139"/>
      <c r="EDH77" s="139"/>
      <c r="EDI77" s="139"/>
      <c r="EDJ77" s="139"/>
      <c r="EDK77" s="139"/>
      <c r="EDL77" s="139"/>
      <c r="EDM77" s="139"/>
      <c r="EDN77" s="139"/>
      <c r="EDO77" s="139"/>
      <c r="EDP77" s="139"/>
      <c r="EDQ77" s="139"/>
      <c r="EDR77" s="139"/>
      <c r="EDS77" s="139"/>
      <c r="EDT77" s="139"/>
      <c r="EDU77" s="139"/>
      <c r="EDV77" s="139"/>
      <c r="EDW77" s="139"/>
      <c r="EDX77" s="139"/>
      <c r="EDY77" s="139"/>
      <c r="EDZ77" s="139"/>
      <c r="EEA77" s="139"/>
      <c r="EEB77" s="139"/>
      <c r="EEC77" s="139"/>
      <c r="EED77" s="139"/>
      <c r="EEE77" s="139"/>
      <c r="EEF77" s="139"/>
      <c r="EEG77" s="139"/>
      <c r="EEH77" s="139"/>
      <c r="EEI77" s="139"/>
      <c r="EEJ77" s="139"/>
      <c r="EEK77" s="139"/>
      <c r="EEL77" s="139"/>
      <c r="EEM77" s="139"/>
      <c r="EEN77" s="139"/>
      <c r="EEO77" s="139"/>
      <c r="EEP77" s="139"/>
      <c r="EEQ77" s="139"/>
      <c r="EER77" s="139"/>
      <c r="EES77" s="139"/>
      <c r="EET77" s="139"/>
      <c r="EEU77" s="139"/>
      <c r="EEV77" s="139"/>
      <c r="EEW77" s="139"/>
      <c r="EEX77" s="139"/>
      <c r="EEY77" s="139"/>
      <c r="EEZ77" s="139"/>
      <c r="EFA77" s="139"/>
      <c r="EFB77" s="139"/>
      <c r="EFC77" s="139"/>
      <c r="EFD77" s="139"/>
      <c r="EFE77" s="139"/>
      <c r="EFF77" s="139"/>
      <c r="EFG77" s="139"/>
      <c r="EFH77" s="139"/>
      <c r="EFI77" s="139"/>
      <c r="EFJ77" s="139"/>
      <c r="EFK77" s="139"/>
      <c r="EFL77" s="139"/>
      <c r="EFM77" s="139"/>
      <c r="EFN77" s="139"/>
      <c r="EFO77" s="139"/>
      <c r="EFP77" s="139"/>
      <c r="EFQ77" s="139"/>
      <c r="EFR77" s="139"/>
      <c r="EFS77" s="139"/>
      <c r="EFT77" s="139"/>
      <c r="EFU77" s="139"/>
      <c r="EFV77" s="139"/>
      <c r="EFW77" s="139"/>
      <c r="EFX77" s="139"/>
      <c r="EFY77" s="139"/>
      <c r="EFZ77" s="139"/>
      <c r="EGA77" s="139"/>
      <c r="EGB77" s="139"/>
      <c r="EGC77" s="139"/>
      <c r="EGD77" s="139"/>
      <c r="EGE77" s="139"/>
      <c r="EGF77" s="139"/>
      <c r="EGG77" s="139"/>
      <c r="EGH77" s="139"/>
      <c r="EGI77" s="139"/>
      <c r="EGJ77" s="139"/>
      <c r="EGK77" s="139"/>
      <c r="EGL77" s="139"/>
      <c r="EGM77" s="139"/>
      <c r="EGN77" s="139"/>
      <c r="EGO77" s="139"/>
      <c r="EGP77" s="139"/>
      <c r="EGQ77" s="139"/>
      <c r="EGR77" s="139"/>
      <c r="EGS77" s="139"/>
      <c r="EGT77" s="139"/>
      <c r="EGU77" s="139"/>
      <c r="EGV77" s="139"/>
      <c r="EGW77" s="139"/>
      <c r="EGX77" s="139"/>
      <c r="EGY77" s="139"/>
      <c r="EGZ77" s="139"/>
      <c r="EHA77" s="139"/>
      <c r="EHB77" s="139"/>
      <c r="EHC77" s="139"/>
      <c r="EHD77" s="139"/>
      <c r="EHE77" s="139"/>
      <c r="EHF77" s="139"/>
      <c r="EHG77" s="139"/>
      <c r="EHH77" s="139"/>
      <c r="EHI77" s="139"/>
      <c r="EHJ77" s="139"/>
      <c r="EHK77" s="139"/>
      <c r="EHL77" s="139"/>
      <c r="EHM77" s="139"/>
      <c r="EHN77" s="139"/>
      <c r="EHO77" s="139"/>
      <c r="EHP77" s="139"/>
      <c r="EHQ77" s="139"/>
      <c r="EHR77" s="139"/>
      <c r="EHS77" s="139"/>
      <c r="EHT77" s="139"/>
      <c r="EHU77" s="139"/>
      <c r="EHV77" s="139"/>
      <c r="EHW77" s="139"/>
      <c r="EHX77" s="139"/>
      <c r="EHY77" s="139"/>
      <c r="EHZ77" s="139"/>
      <c r="EIA77" s="139"/>
      <c r="EIB77" s="139"/>
      <c r="EIC77" s="139"/>
      <c r="EID77" s="139"/>
      <c r="EIE77" s="139"/>
      <c r="EIF77" s="139"/>
      <c r="EIG77" s="139"/>
      <c r="EIH77" s="139"/>
      <c r="EII77" s="139"/>
      <c r="EIJ77" s="139"/>
      <c r="EIK77" s="139"/>
      <c r="EIL77" s="139"/>
      <c r="EIM77" s="139"/>
      <c r="EIN77" s="139"/>
      <c r="EIO77" s="139"/>
      <c r="EIP77" s="139"/>
      <c r="EIQ77" s="139"/>
      <c r="EIR77" s="139"/>
      <c r="EIS77" s="139"/>
      <c r="EIT77" s="139"/>
      <c r="EIU77" s="139"/>
      <c r="EIV77" s="139"/>
      <c r="EIW77" s="139"/>
      <c r="EIX77" s="139"/>
      <c r="EIY77" s="139"/>
      <c r="EIZ77" s="139"/>
      <c r="EJA77" s="139"/>
      <c r="EJB77" s="139"/>
      <c r="EJC77" s="139"/>
      <c r="EJD77" s="139"/>
      <c r="EJE77" s="139"/>
      <c r="EJF77" s="139"/>
      <c r="EJG77" s="139"/>
      <c r="EJH77" s="139"/>
      <c r="EJI77" s="139"/>
      <c r="EJJ77" s="139"/>
      <c r="EJK77" s="139"/>
      <c r="EJL77" s="139"/>
      <c r="EJM77" s="139"/>
      <c r="EJN77" s="139"/>
      <c r="EJO77" s="139"/>
      <c r="EJP77" s="139"/>
      <c r="EJQ77" s="139"/>
      <c r="EJR77" s="139"/>
      <c r="EJS77" s="139"/>
      <c r="EJT77" s="139"/>
      <c r="EJU77" s="139"/>
      <c r="EJV77" s="139"/>
      <c r="EJW77" s="139"/>
      <c r="EJX77" s="139"/>
      <c r="EJY77" s="139"/>
      <c r="EJZ77" s="139"/>
      <c r="EKA77" s="139"/>
      <c r="EKB77" s="139"/>
      <c r="EKC77" s="139"/>
      <c r="EKD77" s="139"/>
      <c r="EKE77" s="139"/>
      <c r="EKF77" s="139"/>
      <c r="EKG77" s="139"/>
      <c r="EKH77" s="139"/>
      <c r="EKI77" s="139"/>
      <c r="EKJ77" s="139"/>
      <c r="EKK77" s="139"/>
      <c r="EKL77" s="139"/>
      <c r="EKM77" s="139"/>
      <c r="EKN77" s="139"/>
      <c r="EKO77" s="139"/>
      <c r="EKP77" s="139"/>
      <c r="EKQ77" s="139"/>
      <c r="EKR77" s="139"/>
      <c r="EKS77" s="139"/>
      <c r="EKT77" s="139"/>
      <c r="EKU77" s="139"/>
      <c r="EKV77" s="139"/>
      <c r="EKW77" s="139"/>
      <c r="EKX77" s="139"/>
      <c r="EKY77" s="139"/>
      <c r="EKZ77" s="139"/>
      <c r="ELA77" s="139"/>
      <c r="ELB77" s="139"/>
      <c r="ELC77" s="139"/>
      <c r="ELD77" s="139"/>
      <c r="ELE77" s="139"/>
      <c r="ELF77" s="139"/>
      <c r="ELG77" s="139"/>
      <c r="ELH77" s="139"/>
      <c r="ELI77" s="139"/>
      <c r="ELJ77" s="139"/>
      <c r="ELK77" s="139"/>
      <c r="ELL77" s="139"/>
      <c r="ELM77" s="139"/>
      <c r="ELN77" s="139"/>
      <c r="ELO77" s="139"/>
      <c r="ELP77" s="139"/>
      <c r="ELQ77" s="139"/>
      <c r="ELR77" s="139"/>
      <c r="ELS77" s="139"/>
      <c r="ELT77" s="139"/>
      <c r="ELU77" s="139"/>
      <c r="ELV77" s="139"/>
      <c r="ELW77" s="139"/>
      <c r="ELX77" s="139"/>
      <c r="ELY77" s="139"/>
      <c r="ELZ77" s="139"/>
      <c r="EMA77" s="139"/>
      <c r="EMB77" s="139"/>
      <c r="EMC77" s="139"/>
      <c r="EMD77" s="139"/>
      <c r="EME77" s="139"/>
      <c r="EMF77" s="139"/>
      <c r="EMG77" s="139"/>
      <c r="EMH77" s="139"/>
      <c r="EMI77" s="139"/>
      <c r="EMJ77" s="139"/>
      <c r="EMK77" s="139"/>
      <c r="EML77" s="139"/>
      <c r="EMM77" s="139"/>
      <c r="EMN77" s="139"/>
      <c r="EMO77" s="139"/>
      <c r="EMP77" s="139"/>
      <c r="EMQ77" s="139"/>
      <c r="EMR77" s="139"/>
      <c r="EMS77" s="139"/>
      <c r="EMT77" s="139"/>
      <c r="EMU77" s="139"/>
      <c r="EMV77" s="139"/>
      <c r="EMW77" s="139"/>
      <c r="EMX77" s="139"/>
      <c r="EMY77" s="139"/>
      <c r="EMZ77" s="139"/>
      <c r="ENA77" s="139"/>
      <c r="ENB77" s="139"/>
      <c r="ENC77" s="139"/>
      <c r="END77" s="139"/>
      <c r="ENE77" s="139"/>
      <c r="ENF77" s="139"/>
      <c r="ENG77" s="139"/>
      <c r="ENH77" s="139"/>
      <c r="ENI77" s="139"/>
      <c r="ENJ77" s="139"/>
      <c r="ENK77" s="139"/>
      <c r="ENL77" s="139"/>
      <c r="ENM77" s="139"/>
      <c r="ENN77" s="139"/>
      <c r="ENO77" s="139"/>
      <c r="ENP77" s="139"/>
      <c r="ENQ77" s="139"/>
      <c r="ENR77" s="139"/>
      <c r="ENS77" s="139"/>
      <c r="ENT77" s="139"/>
      <c r="ENU77" s="139"/>
      <c r="ENV77" s="139"/>
      <c r="ENW77" s="139"/>
      <c r="ENX77" s="139"/>
      <c r="ENY77" s="139"/>
      <c r="ENZ77" s="139"/>
      <c r="EOA77" s="139"/>
      <c r="EOB77" s="139"/>
      <c r="EOC77" s="139"/>
      <c r="EOD77" s="139"/>
      <c r="EOE77" s="139"/>
      <c r="EOF77" s="139"/>
      <c r="EOG77" s="139"/>
      <c r="EOH77" s="139"/>
      <c r="EOI77" s="139"/>
      <c r="EOJ77" s="139"/>
      <c r="EOK77" s="139"/>
      <c r="EOL77" s="139"/>
      <c r="EOM77" s="139"/>
      <c r="EON77" s="139"/>
      <c r="EOO77" s="139"/>
      <c r="EOP77" s="139"/>
      <c r="EOQ77" s="139"/>
      <c r="EOR77" s="139"/>
      <c r="EOS77" s="139"/>
      <c r="EOT77" s="139"/>
      <c r="EOU77" s="139"/>
      <c r="EOV77" s="139"/>
      <c r="EOW77" s="139"/>
      <c r="EOX77" s="139"/>
      <c r="EOY77" s="139"/>
      <c r="EOZ77" s="139"/>
      <c r="EPA77" s="139"/>
      <c r="EPB77" s="139"/>
      <c r="EPC77" s="139"/>
      <c r="EPD77" s="139"/>
      <c r="EPE77" s="139"/>
      <c r="EPF77" s="139"/>
      <c r="EPG77" s="139"/>
      <c r="EPH77" s="139"/>
      <c r="EPI77" s="139"/>
      <c r="EPJ77" s="139"/>
      <c r="EPK77" s="139"/>
      <c r="EPL77" s="139"/>
      <c r="EPM77" s="139"/>
      <c r="EPN77" s="139"/>
      <c r="EPO77" s="139"/>
      <c r="EPP77" s="139"/>
      <c r="EPQ77" s="139"/>
      <c r="EPR77" s="139"/>
      <c r="EPS77" s="139"/>
      <c r="EPT77" s="139"/>
      <c r="EPU77" s="139"/>
      <c r="EPV77" s="139"/>
      <c r="EPW77" s="139"/>
      <c r="EPX77" s="139"/>
      <c r="EPY77" s="139"/>
      <c r="EPZ77" s="139"/>
      <c r="EQA77" s="139"/>
      <c r="EQB77" s="139"/>
      <c r="EQC77" s="139"/>
      <c r="EQD77" s="139"/>
      <c r="EQE77" s="139"/>
      <c r="EQF77" s="139"/>
      <c r="EQG77" s="139"/>
      <c r="EQH77" s="139"/>
      <c r="EQI77" s="139"/>
      <c r="EQJ77" s="139"/>
      <c r="EQK77" s="139"/>
      <c r="EQL77" s="139"/>
      <c r="EQM77" s="139"/>
      <c r="EQN77" s="139"/>
      <c r="EQO77" s="139"/>
      <c r="EQP77" s="139"/>
      <c r="EQQ77" s="139"/>
      <c r="EQR77" s="139"/>
      <c r="EQS77" s="139"/>
      <c r="EQT77" s="139"/>
      <c r="EQU77" s="139"/>
      <c r="EQV77" s="139"/>
      <c r="EQW77" s="139"/>
      <c r="EQX77" s="139"/>
      <c r="EQY77" s="139"/>
      <c r="EQZ77" s="139"/>
      <c r="ERA77" s="139"/>
      <c r="ERB77" s="139"/>
      <c r="ERC77" s="139"/>
      <c r="ERD77" s="139"/>
      <c r="ERE77" s="139"/>
      <c r="ERF77" s="139"/>
      <c r="ERG77" s="139"/>
      <c r="ERH77" s="139"/>
      <c r="ERI77" s="139"/>
      <c r="ERJ77" s="139"/>
      <c r="ERK77" s="139"/>
      <c r="ERL77" s="139"/>
      <c r="ERM77" s="139"/>
      <c r="ERN77" s="139"/>
      <c r="ERO77" s="139"/>
      <c r="ERP77" s="139"/>
      <c r="ERQ77" s="139"/>
      <c r="ERR77" s="139"/>
      <c r="ERS77" s="139"/>
      <c r="ERT77" s="139"/>
      <c r="ERU77" s="139"/>
      <c r="ERV77" s="139"/>
      <c r="ERW77" s="139"/>
      <c r="ERX77" s="139"/>
      <c r="ERY77" s="139"/>
      <c r="ERZ77" s="139"/>
      <c r="ESA77" s="139"/>
      <c r="ESB77" s="139"/>
      <c r="ESC77" s="139"/>
      <c r="ESD77" s="139"/>
      <c r="ESE77" s="139"/>
      <c r="ESF77" s="139"/>
      <c r="ESG77" s="139"/>
      <c r="ESH77" s="139"/>
      <c r="ESI77" s="139"/>
      <c r="ESJ77" s="139"/>
      <c r="ESK77" s="139"/>
      <c r="ESL77" s="139"/>
      <c r="ESM77" s="139"/>
      <c r="ESN77" s="139"/>
      <c r="ESO77" s="139"/>
      <c r="ESP77" s="139"/>
      <c r="ESQ77" s="139"/>
      <c r="ESR77" s="139"/>
      <c r="ESS77" s="139"/>
      <c r="EST77" s="139"/>
      <c r="ESU77" s="139"/>
      <c r="ESV77" s="139"/>
      <c r="ESW77" s="139"/>
      <c r="ESX77" s="139"/>
      <c r="ESY77" s="139"/>
      <c r="ESZ77" s="139"/>
      <c r="ETA77" s="139"/>
      <c r="ETB77" s="139"/>
      <c r="ETC77" s="139"/>
      <c r="ETD77" s="139"/>
      <c r="ETE77" s="139"/>
      <c r="ETF77" s="139"/>
      <c r="ETG77" s="139"/>
      <c r="ETH77" s="139"/>
      <c r="ETI77" s="139"/>
      <c r="ETJ77" s="139"/>
      <c r="ETK77" s="139"/>
      <c r="ETL77" s="139"/>
      <c r="ETM77" s="139"/>
      <c r="ETN77" s="139"/>
      <c r="ETO77" s="139"/>
      <c r="ETP77" s="139"/>
      <c r="ETQ77" s="139"/>
      <c r="ETR77" s="139"/>
      <c r="ETS77" s="139"/>
      <c r="ETT77" s="139"/>
      <c r="ETU77" s="139"/>
      <c r="ETV77" s="139"/>
      <c r="ETW77" s="139"/>
      <c r="ETX77" s="139"/>
      <c r="ETY77" s="139"/>
      <c r="ETZ77" s="139"/>
      <c r="EUA77" s="139"/>
      <c r="EUB77" s="139"/>
      <c r="EUC77" s="139"/>
      <c r="EUD77" s="139"/>
      <c r="EUE77" s="139"/>
      <c r="EUF77" s="139"/>
      <c r="EUG77" s="139"/>
      <c r="EUH77" s="139"/>
      <c r="EUI77" s="139"/>
      <c r="EUJ77" s="139"/>
      <c r="EUK77" s="139"/>
      <c r="EUL77" s="139"/>
      <c r="EUM77" s="139"/>
      <c r="EUN77" s="139"/>
      <c r="EUO77" s="139"/>
      <c r="EUP77" s="139"/>
      <c r="EUQ77" s="139"/>
      <c r="EUR77" s="139"/>
      <c r="EUS77" s="139"/>
      <c r="EUT77" s="139"/>
      <c r="EUU77" s="139"/>
      <c r="EUV77" s="139"/>
      <c r="EUW77" s="139"/>
      <c r="EUX77" s="139"/>
      <c r="EUY77" s="139"/>
      <c r="EUZ77" s="139"/>
      <c r="EVA77" s="139"/>
      <c r="EVB77" s="139"/>
      <c r="EVC77" s="139"/>
      <c r="EVD77" s="139"/>
      <c r="EVE77" s="139"/>
      <c r="EVF77" s="139"/>
      <c r="EVG77" s="139"/>
      <c r="EVH77" s="139"/>
      <c r="EVI77" s="139"/>
      <c r="EVJ77" s="139"/>
      <c r="EVK77" s="139"/>
      <c r="EVL77" s="139"/>
      <c r="EVM77" s="139"/>
      <c r="EVN77" s="139"/>
      <c r="EVO77" s="139"/>
      <c r="EVP77" s="139"/>
      <c r="EVQ77" s="139"/>
      <c r="EVR77" s="139"/>
      <c r="EVS77" s="139"/>
      <c r="EVT77" s="139"/>
      <c r="EVU77" s="139"/>
      <c r="EVV77" s="139"/>
      <c r="EVW77" s="139"/>
      <c r="EVX77" s="139"/>
      <c r="EVY77" s="139"/>
      <c r="EVZ77" s="139"/>
      <c r="EWA77" s="139"/>
      <c r="EWB77" s="139"/>
      <c r="EWC77" s="139"/>
      <c r="EWD77" s="139"/>
      <c r="EWE77" s="139"/>
      <c r="EWF77" s="139"/>
      <c r="EWG77" s="139"/>
      <c r="EWH77" s="139"/>
      <c r="EWI77" s="139"/>
      <c r="EWJ77" s="139"/>
      <c r="EWK77" s="139"/>
      <c r="EWL77" s="139"/>
      <c r="EWM77" s="139"/>
      <c r="EWN77" s="139"/>
      <c r="EWO77" s="139"/>
      <c r="EWP77" s="139"/>
      <c r="EWQ77" s="139"/>
      <c r="EWR77" s="139"/>
      <c r="EWS77" s="139"/>
      <c r="EWT77" s="139"/>
      <c r="EWU77" s="139"/>
      <c r="EWV77" s="139"/>
      <c r="EWW77" s="139"/>
      <c r="EWX77" s="139"/>
      <c r="EWY77" s="139"/>
      <c r="EWZ77" s="139"/>
      <c r="EXA77" s="139"/>
      <c r="EXB77" s="139"/>
      <c r="EXC77" s="139"/>
      <c r="EXD77" s="139"/>
      <c r="EXE77" s="139"/>
      <c r="EXF77" s="139"/>
      <c r="EXG77" s="139"/>
      <c r="EXH77" s="139"/>
      <c r="EXI77" s="139"/>
      <c r="EXJ77" s="139"/>
      <c r="EXK77" s="139"/>
      <c r="EXL77" s="139"/>
      <c r="EXM77" s="139"/>
      <c r="EXN77" s="139"/>
      <c r="EXO77" s="139"/>
      <c r="EXP77" s="139"/>
      <c r="EXQ77" s="139"/>
      <c r="EXR77" s="139"/>
      <c r="EXS77" s="139"/>
      <c r="EXT77" s="139"/>
      <c r="EXU77" s="139"/>
      <c r="EXV77" s="139"/>
      <c r="EXW77" s="139"/>
      <c r="EXX77" s="139"/>
      <c r="EXY77" s="139"/>
      <c r="EXZ77" s="139"/>
      <c r="EYA77" s="139"/>
      <c r="EYB77" s="139"/>
      <c r="EYC77" s="139"/>
      <c r="EYD77" s="139"/>
      <c r="EYE77" s="139"/>
      <c r="EYF77" s="139"/>
      <c r="EYG77" s="139"/>
      <c r="EYH77" s="139"/>
      <c r="EYI77" s="139"/>
      <c r="EYJ77" s="139"/>
      <c r="EYK77" s="139"/>
      <c r="EYL77" s="139"/>
      <c r="EYM77" s="139"/>
      <c r="EYN77" s="139"/>
      <c r="EYO77" s="139"/>
      <c r="EYP77" s="139"/>
      <c r="EYQ77" s="139"/>
      <c r="EYR77" s="139"/>
      <c r="EYS77" s="139"/>
      <c r="EYT77" s="139"/>
      <c r="EYU77" s="139"/>
      <c r="EYV77" s="139"/>
      <c r="EYW77" s="139"/>
      <c r="EYX77" s="139"/>
      <c r="EYY77" s="139"/>
      <c r="EYZ77" s="139"/>
      <c r="EZA77" s="139"/>
      <c r="EZB77" s="139"/>
      <c r="EZC77" s="139"/>
      <c r="EZD77" s="139"/>
      <c r="EZE77" s="139"/>
      <c r="EZF77" s="139"/>
      <c r="EZG77" s="139"/>
      <c r="EZH77" s="139"/>
      <c r="EZI77" s="139"/>
      <c r="EZJ77" s="139"/>
      <c r="EZK77" s="139"/>
      <c r="EZL77" s="139"/>
      <c r="EZM77" s="139"/>
      <c r="EZN77" s="139"/>
      <c r="EZO77" s="139"/>
      <c r="EZP77" s="139"/>
      <c r="EZQ77" s="139"/>
      <c r="EZR77" s="139"/>
      <c r="EZS77" s="139"/>
      <c r="EZT77" s="139"/>
      <c r="EZU77" s="139"/>
      <c r="EZV77" s="139"/>
      <c r="EZW77" s="139"/>
      <c r="EZX77" s="139"/>
      <c r="EZY77" s="139"/>
      <c r="EZZ77" s="139"/>
      <c r="FAA77" s="139"/>
      <c r="FAB77" s="139"/>
      <c r="FAC77" s="139"/>
      <c r="FAD77" s="139"/>
      <c r="FAE77" s="139"/>
      <c r="FAF77" s="139"/>
      <c r="FAG77" s="139"/>
      <c r="FAH77" s="139"/>
      <c r="FAI77" s="139"/>
      <c r="FAJ77" s="139"/>
      <c r="FAK77" s="139"/>
      <c r="FAL77" s="139"/>
      <c r="FAM77" s="139"/>
      <c r="FAN77" s="139"/>
      <c r="FAO77" s="139"/>
      <c r="FAP77" s="139"/>
      <c r="FAQ77" s="139"/>
      <c r="FAR77" s="139"/>
      <c r="FAS77" s="139"/>
      <c r="FAT77" s="139"/>
      <c r="FAU77" s="139"/>
      <c r="FAV77" s="139"/>
      <c r="FAW77" s="139"/>
      <c r="FAX77" s="139"/>
      <c r="FAY77" s="139"/>
      <c r="FAZ77" s="139"/>
      <c r="FBA77" s="139"/>
      <c r="FBB77" s="139"/>
      <c r="FBC77" s="139"/>
      <c r="FBD77" s="139"/>
      <c r="FBE77" s="139"/>
      <c r="FBF77" s="139"/>
      <c r="FBG77" s="139"/>
      <c r="FBH77" s="139"/>
      <c r="FBI77" s="139"/>
      <c r="FBJ77" s="139"/>
      <c r="FBK77" s="139"/>
      <c r="FBL77" s="139"/>
      <c r="FBM77" s="139"/>
      <c r="FBN77" s="139"/>
      <c r="FBO77" s="139"/>
      <c r="FBP77" s="139"/>
      <c r="FBQ77" s="139"/>
      <c r="FBR77" s="139"/>
      <c r="FBS77" s="139"/>
      <c r="FBT77" s="139"/>
      <c r="FBU77" s="139"/>
      <c r="FBV77" s="139"/>
      <c r="FBW77" s="139"/>
      <c r="FBX77" s="139"/>
      <c r="FBY77" s="139"/>
      <c r="FBZ77" s="139"/>
      <c r="FCA77" s="139"/>
      <c r="FCB77" s="139"/>
      <c r="FCC77" s="139"/>
      <c r="FCD77" s="139"/>
      <c r="FCE77" s="139"/>
      <c r="FCF77" s="139"/>
      <c r="FCG77" s="139"/>
      <c r="FCH77" s="139"/>
      <c r="FCI77" s="139"/>
      <c r="FCJ77" s="139"/>
      <c r="FCK77" s="139"/>
      <c r="FCL77" s="139"/>
      <c r="FCM77" s="139"/>
      <c r="FCN77" s="139"/>
      <c r="FCO77" s="139"/>
      <c r="FCP77" s="139"/>
      <c r="FCQ77" s="139"/>
      <c r="FCR77" s="139"/>
      <c r="FCS77" s="139"/>
      <c r="FCT77" s="139"/>
      <c r="FCU77" s="139"/>
      <c r="FCV77" s="139"/>
      <c r="FCW77" s="139"/>
      <c r="FCX77" s="139"/>
      <c r="FCY77" s="139"/>
      <c r="FCZ77" s="139"/>
      <c r="FDA77" s="139"/>
      <c r="FDB77" s="139"/>
      <c r="FDC77" s="139"/>
      <c r="FDD77" s="139"/>
      <c r="FDE77" s="139"/>
      <c r="FDF77" s="139"/>
      <c r="FDG77" s="139"/>
      <c r="FDH77" s="139"/>
      <c r="FDI77" s="139"/>
      <c r="FDJ77" s="139"/>
      <c r="FDK77" s="139"/>
      <c r="FDL77" s="139"/>
      <c r="FDM77" s="139"/>
      <c r="FDN77" s="139"/>
      <c r="FDO77" s="139"/>
      <c r="FDP77" s="139"/>
      <c r="FDQ77" s="139"/>
      <c r="FDR77" s="139"/>
      <c r="FDS77" s="139"/>
      <c r="FDT77" s="139"/>
      <c r="FDU77" s="139"/>
      <c r="FDV77" s="139"/>
      <c r="FDW77" s="139"/>
      <c r="FDX77" s="139"/>
      <c r="FDY77" s="139"/>
      <c r="FDZ77" s="139"/>
      <c r="FEA77" s="139"/>
      <c r="FEB77" s="139"/>
      <c r="FEC77" s="139"/>
      <c r="FED77" s="139"/>
      <c r="FEE77" s="139"/>
      <c r="FEF77" s="139"/>
      <c r="FEG77" s="139"/>
      <c r="FEH77" s="139"/>
      <c r="FEI77" s="139"/>
      <c r="FEJ77" s="139"/>
      <c r="FEK77" s="139"/>
      <c r="FEL77" s="139"/>
      <c r="FEM77" s="139"/>
      <c r="FEN77" s="139"/>
      <c r="FEO77" s="139"/>
      <c r="FEP77" s="139"/>
      <c r="FEQ77" s="139"/>
      <c r="FER77" s="139"/>
      <c r="FES77" s="139"/>
      <c r="FET77" s="139"/>
      <c r="FEU77" s="139"/>
      <c r="FEV77" s="139"/>
      <c r="FEW77" s="139"/>
      <c r="FEX77" s="139"/>
      <c r="FEY77" s="139"/>
      <c r="FEZ77" s="139"/>
      <c r="FFA77" s="139"/>
      <c r="FFB77" s="139"/>
      <c r="FFC77" s="139"/>
      <c r="FFD77" s="139"/>
      <c r="FFE77" s="139"/>
      <c r="FFF77" s="139"/>
      <c r="FFG77" s="139"/>
      <c r="FFH77" s="139"/>
      <c r="FFI77" s="139"/>
      <c r="FFJ77" s="139"/>
      <c r="FFK77" s="139"/>
      <c r="FFL77" s="139"/>
      <c r="FFM77" s="139"/>
      <c r="FFN77" s="139"/>
      <c r="FFO77" s="139"/>
      <c r="FFP77" s="139"/>
      <c r="FFQ77" s="139"/>
      <c r="FFR77" s="139"/>
      <c r="FFS77" s="139"/>
      <c r="FFT77" s="139"/>
      <c r="FFU77" s="139"/>
      <c r="FFV77" s="139"/>
      <c r="FFW77" s="139"/>
      <c r="FFX77" s="139"/>
      <c r="FFY77" s="139"/>
      <c r="FFZ77" s="139"/>
      <c r="FGA77" s="139"/>
      <c r="FGB77" s="139"/>
      <c r="FGC77" s="139"/>
      <c r="FGD77" s="139"/>
      <c r="FGE77" s="139"/>
      <c r="FGF77" s="139"/>
      <c r="FGG77" s="139"/>
      <c r="FGH77" s="139"/>
      <c r="FGI77" s="139"/>
      <c r="FGJ77" s="139"/>
      <c r="FGK77" s="139"/>
      <c r="FGL77" s="139"/>
      <c r="FGM77" s="139"/>
      <c r="FGN77" s="139"/>
      <c r="FGO77" s="139"/>
      <c r="FGP77" s="139"/>
      <c r="FGQ77" s="139"/>
      <c r="FGR77" s="139"/>
      <c r="FGS77" s="139"/>
      <c r="FGT77" s="139"/>
      <c r="FGU77" s="139"/>
      <c r="FGV77" s="139"/>
      <c r="FGW77" s="139"/>
      <c r="FGX77" s="139"/>
      <c r="FGY77" s="139"/>
      <c r="FGZ77" s="139"/>
      <c r="FHA77" s="139"/>
      <c r="FHB77" s="139"/>
      <c r="FHC77" s="139"/>
      <c r="FHD77" s="139"/>
      <c r="FHE77" s="139"/>
      <c r="FHF77" s="139"/>
      <c r="FHG77" s="139"/>
      <c r="FHH77" s="139"/>
      <c r="FHI77" s="139"/>
      <c r="FHJ77" s="139"/>
      <c r="FHK77" s="139"/>
      <c r="FHL77" s="139"/>
      <c r="FHM77" s="139"/>
      <c r="FHN77" s="139"/>
      <c r="FHO77" s="139"/>
      <c r="FHP77" s="139"/>
      <c r="FHQ77" s="139"/>
      <c r="FHR77" s="139"/>
      <c r="FHS77" s="139"/>
      <c r="FHT77" s="139"/>
      <c r="FHU77" s="139"/>
      <c r="FHV77" s="139"/>
      <c r="FHW77" s="139"/>
      <c r="FHX77" s="139"/>
      <c r="FHY77" s="139"/>
      <c r="FHZ77" s="139"/>
      <c r="FIA77" s="139"/>
      <c r="FIB77" s="139"/>
      <c r="FIC77" s="139"/>
      <c r="FID77" s="139"/>
      <c r="FIE77" s="139"/>
      <c r="FIF77" s="139"/>
      <c r="FIG77" s="139"/>
      <c r="FIH77" s="139"/>
      <c r="FII77" s="139"/>
      <c r="FIJ77" s="139"/>
      <c r="FIK77" s="139"/>
      <c r="FIL77" s="139"/>
      <c r="FIM77" s="139"/>
      <c r="FIN77" s="139"/>
      <c r="FIO77" s="139"/>
      <c r="FIP77" s="139"/>
      <c r="FIQ77" s="139"/>
      <c r="FIR77" s="139"/>
      <c r="FIS77" s="139"/>
      <c r="FIT77" s="139"/>
      <c r="FIU77" s="139"/>
      <c r="FIV77" s="139"/>
      <c r="FIW77" s="139"/>
      <c r="FIX77" s="139"/>
      <c r="FIY77" s="139"/>
      <c r="FIZ77" s="139"/>
      <c r="FJA77" s="139"/>
      <c r="FJB77" s="139"/>
      <c r="FJC77" s="139"/>
      <c r="FJD77" s="139"/>
      <c r="FJE77" s="139"/>
      <c r="FJF77" s="139"/>
      <c r="FJG77" s="139"/>
      <c r="FJH77" s="139"/>
      <c r="FJI77" s="139"/>
      <c r="FJJ77" s="139"/>
      <c r="FJK77" s="139"/>
      <c r="FJL77" s="139"/>
      <c r="FJM77" s="139"/>
      <c r="FJN77" s="139"/>
      <c r="FJO77" s="139"/>
      <c r="FJP77" s="139"/>
      <c r="FJQ77" s="139"/>
      <c r="FJR77" s="139"/>
      <c r="FJS77" s="139"/>
      <c r="FJT77" s="139"/>
      <c r="FJU77" s="139"/>
      <c r="FJV77" s="139"/>
      <c r="FJW77" s="139"/>
      <c r="FJX77" s="139"/>
      <c r="FJY77" s="139"/>
      <c r="FJZ77" s="139"/>
      <c r="FKA77" s="139"/>
      <c r="FKB77" s="139"/>
      <c r="FKC77" s="139"/>
      <c r="FKD77" s="139"/>
      <c r="FKE77" s="139"/>
      <c r="FKF77" s="139"/>
      <c r="FKG77" s="139"/>
      <c r="FKH77" s="139"/>
      <c r="FKI77" s="139"/>
      <c r="FKJ77" s="139"/>
      <c r="FKK77" s="139"/>
      <c r="FKL77" s="139"/>
      <c r="FKM77" s="139"/>
      <c r="FKN77" s="139"/>
      <c r="FKO77" s="139"/>
      <c r="FKP77" s="139"/>
      <c r="FKQ77" s="139"/>
      <c r="FKR77" s="139"/>
      <c r="FKS77" s="139"/>
      <c r="FKT77" s="139"/>
      <c r="FKU77" s="139"/>
      <c r="FKV77" s="139"/>
      <c r="FKW77" s="139"/>
      <c r="FKX77" s="139"/>
      <c r="FKY77" s="139"/>
      <c r="FKZ77" s="139"/>
      <c r="FLA77" s="139"/>
      <c r="FLB77" s="139"/>
      <c r="FLC77" s="139"/>
      <c r="FLD77" s="139"/>
      <c r="FLE77" s="139"/>
      <c r="FLF77" s="139"/>
      <c r="FLG77" s="139"/>
      <c r="FLH77" s="139"/>
      <c r="FLI77" s="139"/>
      <c r="FLJ77" s="139"/>
      <c r="FLK77" s="139"/>
      <c r="FLL77" s="139"/>
      <c r="FLM77" s="139"/>
      <c r="FLN77" s="139"/>
      <c r="FLO77" s="139"/>
      <c r="FLP77" s="139"/>
      <c r="FLQ77" s="139"/>
      <c r="FLR77" s="139"/>
      <c r="FLS77" s="139"/>
      <c r="FLT77" s="139"/>
      <c r="FLU77" s="139"/>
      <c r="FLV77" s="139"/>
      <c r="FLW77" s="139"/>
      <c r="FLX77" s="139"/>
      <c r="FLY77" s="139"/>
      <c r="FLZ77" s="139"/>
      <c r="FMA77" s="139"/>
      <c r="FMB77" s="139"/>
      <c r="FMC77" s="139"/>
      <c r="FMD77" s="139"/>
      <c r="FME77" s="139"/>
      <c r="FMF77" s="139"/>
      <c r="FMG77" s="139"/>
      <c r="FMH77" s="139"/>
      <c r="FMI77" s="139"/>
      <c r="FMJ77" s="139"/>
      <c r="FMK77" s="139"/>
      <c r="FML77" s="139"/>
      <c r="FMM77" s="139"/>
      <c r="FMN77" s="139"/>
      <c r="FMO77" s="139"/>
      <c r="FMP77" s="139"/>
      <c r="FMQ77" s="139"/>
      <c r="FMR77" s="139"/>
      <c r="FMS77" s="139"/>
      <c r="FMT77" s="139"/>
      <c r="FMU77" s="139"/>
      <c r="FMV77" s="139"/>
      <c r="FMW77" s="139"/>
      <c r="FMX77" s="139"/>
      <c r="FMY77" s="139"/>
      <c r="FMZ77" s="139"/>
      <c r="FNA77" s="139"/>
      <c r="FNB77" s="139"/>
      <c r="FNC77" s="139"/>
      <c r="FND77" s="139"/>
      <c r="FNE77" s="139"/>
      <c r="FNF77" s="139"/>
      <c r="FNG77" s="139"/>
      <c r="FNH77" s="139"/>
      <c r="FNI77" s="139"/>
      <c r="FNJ77" s="139"/>
      <c r="FNK77" s="139"/>
      <c r="FNL77" s="139"/>
      <c r="FNM77" s="139"/>
      <c r="FNN77" s="139"/>
      <c r="FNO77" s="139"/>
      <c r="FNP77" s="139"/>
      <c r="FNQ77" s="139"/>
      <c r="FNR77" s="139"/>
      <c r="FNS77" s="139"/>
      <c r="FNT77" s="139"/>
      <c r="FNU77" s="139"/>
      <c r="FNV77" s="139"/>
      <c r="FNW77" s="139"/>
      <c r="FNX77" s="139"/>
      <c r="FNY77" s="139"/>
      <c r="FNZ77" s="139"/>
      <c r="FOA77" s="139"/>
      <c r="FOB77" s="139"/>
      <c r="FOC77" s="139"/>
      <c r="FOD77" s="139"/>
      <c r="FOE77" s="139"/>
      <c r="FOF77" s="139"/>
      <c r="FOG77" s="139"/>
      <c r="FOH77" s="139"/>
      <c r="FOI77" s="139"/>
      <c r="FOJ77" s="139"/>
      <c r="FOK77" s="139"/>
      <c r="FOL77" s="139"/>
      <c r="FOM77" s="139"/>
      <c r="FON77" s="139"/>
      <c r="FOO77" s="139"/>
      <c r="FOP77" s="139"/>
      <c r="FOQ77" s="139"/>
      <c r="FOR77" s="139"/>
      <c r="FOS77" s="139"/>
      <c r="FOT77" s="139"/>
      <c r="FOU77" s="139"/>
      <c r="FOV77" s="139"/>
      <c r="FOW77" s="139"/>
      <c r="FOX77" s="139"/>
      <c r="FOY77" s="139"/>
      <c r="FOZ77" s="139"/>
      <c r="FPA77" s="139"/>
      <c r="FPB77" s="139"/>
      <c r="FPC77" s="139"/>
      <c r="FPD77" s="139"/>
      <c r="FPE77" s="139"/>
      <c r="FPF77" s="139"/>
      <c r="FPG77" s="139"/>
      <c r="FPH77" s="139"/>
      <c r="FPI77" s="139"/>
      <c r="FPJ77" s="139"/>
      <c r="FPK77" s="139"/>
      <c r="FPL77" s="139"/>
      <c r="FPM77" s="139"/>
      <c r="FPN77" s="139"/>
      <c r="FPO77" s="139"/>
      <c r="FPP77" s="139"/>
      <c r="FPQ77" s="139"/>
      <c r="FPR77" s="139"/>
      <c r="FPS77" s="139"/>
      <c r="FPT77" s="139"/>
      <c r="FPU77" s="139"/>
      <c r="FPV77" s="139"/>
      <c r="FPW77" s="139"/>
      <c r="FPX77" s="139"/>
      <c r="FPY77" s="139"/>
      <c r="FPZ77" s="139"/>
      <c r="FQA77" s="139"/>
      <c r="FQB77" s="139"/>
      <c r="FQC77" s="139"/>
      <c r="FQD77" s="139"/>
      <c r="FQE77" s="139"/>
      <c r="FQF77" s="139"/>
      <c r="FQG77" s="139"/>
      <c r="FQH77" s="139"/>
      <c r="FQI77" s="139"/>
      <c r="FQJ77" s="139"/>
      <c r="FQK77" s="139"/>
      <c r="FQL77" s="139"/>
      <c r="FQM77" s="139"/>
      <c r="FQN77" s="139"/>
      <c r="FQO77" s="139"/>
      <c r="FQP77" s="139"/>
      <c r="FQQ77" s="139"/>
      <c r="FQR77" s="139"/>
      <c r="FQS77" s="139"/>
      <c r="FQT77" s="139"/>
      <c r="FQU77" s="139"/>
      <c r="FQV77" s="139"/>
      <c r="FQW77" s="139"/>
      <c r="FQX77" s="139"/>
      <c r="FQY77" s="139"/>
      <c r="FQZ77" s="139"/>
      <c r="FRA77" s="139"/>
      <c r="FRB77" s="139"/>
      <c r="FRC77" s="139"/>
      <c r="FRD77" s="139"/>
      <c r="FRE77" s="139"/>
      <c r="FRF77" s="139"/>
      <c r="FRG77" s="139"/>
      <c r="FRH77" s="139"/>
      <c r="FRI77" s="139"/>
      <c r="FRJ77" s="139"/>
      <c r="FRK77" s="139"/>
      <c r="FRL77" s="139"/>
      <c r="FRM77" s="139"/>
      <c r="FRN77" s="139"/>
      <c r="FRO77" s="139"/>
      <c r="FRP77" s="139"/>
      <c r="FRQ77" s="139"/>
      <c r="FRR77" s="139"/>
      <c r="FRS77" s="139"/>
      <c r="FRT77" s="139"/>
      <c r="FRU77" s="139"/>
      <c r="FRV77" s="139"/>
      <c r="FRW77" s="139"/>
      <c r="FRX77" s="139"/>
      <c r="FRY77" s="139"/>
      <c r="FRZ77" s="139"/>
      <c r="FSA77" s="139"/>
      <c r="FSB77" s="139"/>
      <c r="FSC77" s="139"/>
      <c r="FSD77" s="139"/>
      <c r="FSE77" s="139"/>
      <c r="FSF77" s="139"/>
      <c r="FSG77" s="139"/>
      <c r="FSH77" s="139"/>
      <c r="FSI77" s="139"/>
      <c r="FSJ77" s="139"/>
      <c r="FSK77" s="139"/>
      <c r="FSL77" s="139"/>
      <c r="FSM77" s="139"/>
      <c r="FSN77" s="139"/>
      <c r="FSO77" s="139"/>
      <c r="FSP77" s="139"/>
      <c r="FSQ77" s="139"/>
      <c r="FSR77" s="139"/>
      <c r="FSS77" s="139"/>
      <c r="FST77" s="139"/>
      <c r="FSU77" s="139"/>
      <c r="FSV77" s="139"/>
      <c r="FSW77" s="139"/>
      <c r="FSX77" s="139"/>
      <c r="FSY77" s="139"/>
      <c r="FSZ77" s="139"/>
      <c r="FTA77" s="139"/>
      <c r="FTB77" s="139"/>
      <c r="FTC77" s="139"/>
      <c r="FTD77" s="139"/>
      <c r="FTE77" s="139"/>
      <c r="FTF77" s="139"/>
      <c r="FTG77" s="139"/>
      <c r="FTH77" s="139"/>
      <c r="FTI77" s="139"/>
      <c r="FTJ77" s="139"/>
      <c r="FTK77" s="139"/>
      <c r="FTL77" s="139"/>
      <c r="FTM77" s="139"/>
      <c r="FTN77" s="139"/>
      <c r="FTO77" s="139"/>
      <c r="FTP77" s="139"/>
      <c r="FTQ77" s="139"/>
      <c r="FTR77" s="139"/>
      <c r="FTS77" s="139"/>
      <c r="FTT77" s="139"/>
      <c r="FTU77" s="139"/>
      <c r="FTV77" s="139"/>
      <c r="FTW77" s="139"/>
      <c r="FTX77" s="139"/>
      <c r="FTY77" s="139"/>
      <c r="FTZ77" s="139"/>
      <c r="FUA77" s="139"/>
      <c r="FUB77" s="139"/>
      <c r="FUC77" s="139"/>
      <c r="FUD77" s="139"/>
      <c r="FUE77" s="139"/>
      <c r="FUF77" s="139"/>
      <c r="FUG77" s="139"/>
      <c r="FUH77" s="139"/>
      <c r="FUI77" s="139"/>
      <c r="FUJ77" s="139"/>
      <c r="FUK77" s="139"/>
      <c r="FUL77" s="139"/>
      <c r="FUM77" s="139"/>
      <c r="FUN77" s="139"/>
      <c r="FUO77" s="139"/>
      <c r="FUP77" s="139"/>
      <c r="FUQ77" s="139"/>
      <c r="FUR77" s="139"/>
      <c r="FUS77" s="139"/>
      <c r="FUT77" s="139"/>
      <c r="FUU77" s="139"/>
      <c r="FUV77" s="139"/>
      <c r="FUW77" s="139"/>
      <c r="FUX77" s="139"/>
      <c r="FUY77" s="139"/>
      <c r="FUZ77" s="139"/>
      <c r="FVA77" s="139"/>
      <c r="FVB77" s="139"/>
      <c r="FVC77" s="139"/>
      <c r="FVD77" s="139"/>
      <c r="FVE77" s="139"/>
      <c r="FVF77" s="139"/>
      <c r="FVG77" s="139"/>
      <c r="FVH77" s="139"/>
      <c r="FVI77" s="139"/>
      <c r="FVJ77" s="139"/>
      <c r="FVK77" s="139"/>
      <c r="FVL77" s="139"/>
      <c r="FVM77" s="139"/>
      <c r="FVN77" s="139"/>
      <c r="FVO77" s="139"/>
      <c r="FVP77" s="139"/>
      <c r="FVQ77" s="139"/>
      <c r="FVR77" s="139"/>
      <c r="FVS77" s="139"/>
      <c r="FVT77" s="139"/>
      <c r="FVU77" s="139"/>
      <c r="FVV77" s="139"/>
      <c r="FVW77" s="139"/>
      <c r="FVX77" s="139"/>
      <c r="FVY77" s="139"/>
      <c r="FVZ77" s="139"/>
      <c r="FWA77" s="139"/>
      <c r="FWB77" s="139"/>
      <c r="FWC77" s="139"/>
      <c r="FWD77" s="139"/>
      <c r="FWE77" s="139"/>
      <c r="FWF77" s="139"/>
      <c r="FWG77" s="139"/>
      <c r="FWH77" s="139"/>
      <c r="FWI77" s="139"/>
      <c r="FWJ77" s="139"/>
      <c r="FWK77" s="139"/>
      <c r="FWL77" s="139"/>
      <c r="FWM77" s="139"/>
      <c r="FWN77" s="139"/>
      <c r="FWO77" s="139"/>
      <c r="FWP77" s="139"/>
      <c r="FWQ77" s="139"/>
      <c r="FWR77" s="139"/>
      <c r="FWS77" s="139"/>
      <c r="FWT77" s="139"/>
      <c r="FWU77" s="139"/>
      <c r="FWV77" s="139"/>
      <c r="FWW77" s="139"/>
      <c r="FWX77" s="139"/>
      <c r="FWY77" s="139"/>
      <c r="FWZ77" s="139"/>
      <c r="FXA77" s="139"/>
      <c r="FXB77" s="139"/>
      <c r="FXC77" s="139"/>
      <c r="FXD77" s="139"/>
      <c r="FXE77" s="139"/>
      <c r="FXF77" s="139"/>
      <c r="FXG77" s="139"/>
      <c r="FXH77" s="139"/>
      <c r="FXI77" s="139"/>
      <c r="FXJ77" s="139"/>
      <c r="FXK77" s="139"/>
      <c r="FXL77" s="139"/>
      <c r="FXM77" s="139"/>
      <c r="FXN77" s="139"/>
      <c r="FXO77" s="139"/>
      <c r="FXP77" s="139"/>
      <c r="FXQ77" s="139"/>
      <c r="FXR77" s="139"/>
      <c r="FXS77" s="139"/>
      <c r="FXT77" s="139"/>
      <c r="FXU77" s="139"/>
      <c r="FXV77" s="139"/>
      <c r="FXW77" s="139"/>
      <c r="FXX77" s="139"/>
      <c r="FXY77" s="139"/>
      <c r="FXZ77" s="139"/>
      <c r="FYA77" s="139"/>
      <c r="FYB77" s="139"/>
      <c r="FYC77" s="139"/>
      <c r="FYD77" s="139"/>
      <c r="FYE77" s="139"/>
      <c r="FYF77" s="139"/>
      <c r="FYG77" s="139"/>
      <c r="FYH77" s="139"/>
      <c r="FYI77" s="139"/>
      <c r="FYJ77" s="139"/>
      <c r="FYK77" s="139"/>
      <c r="FYL77" s="139"/>
      <c r="FYM77" s="139"/>
      <c r="FYN77" s="139"/>
      <c r="FYO77" s="139"/>
      <c r="FYP77" s="139"/>
      <c r="FYQ77" s="139"/>
      <c r="FYR77" s="139"/>
      <c r="FYS77" s="139"/>
      <c r="FYT77" s="139"/>
      <c r="FYU77" s="139"/>
      <c r="FYV77" s="139"/>
      <c r="FYW77" s="139"/>
      <c r="FYX77" s="139"/>
      <c r="FYY77" s="139"/>
      <c r="FYZ77" s="139"/>
      <c r="FZA77" s="139"/>
      <c r="FZB77" s="139"/>
      <c r="FZC77" s="139"/>
      <c r="FZD77" s="139"/>
      <c r="FZE77" s="139"/>
      <c r="FZF77" s="139"/>
      <c r="FZG77" s="139"/>
      <c r="FZH77" s="139"/>
      <c r="FZI77" s="139"/>
      <c r="FZJ77" s="139"/>
      <c r="FZK77" s="139"/>
      <c r="FZL77" s="139"/>
      <c r="FZM77" s="139"/>
      <c r="FZN77" s="139"/>
      <c r="FZO77" s="139"/>
      <c r="FZP77" s="139"/>
      <c r="FZQ77" s="139"/>
      <c r="FZR77" s="139"/>
      <c r="FZS77" s="139"/>
      <c r="FZT77" s="139"/>
      <c r="FZU77" s="139"/>
      <c r="FZV77" s="139"/>
      <c r="FZW77" s="139"/>
      <c r="FZX77" s="139"/>
      <c r="FZY77" s="139"/>
      <c r="FZZ77" s="139"/>
      <c r="GAA77" s="139"/>
      <c r="GAB77" s="139"/>
      <c r="GAC77" s="139"/>
      <c r="GAD77" s="139"/>
      <c r="GAE77" s="139"/>
      <c r="GAF77" s="139"/>
      <c r="GAG77" s="139"/>
      <c r="GAH77" s="139"/>
      <c r="GAI77" s="139"/>
      <c r="GAJ77" s="139"/>
      <c r="GAK77" s="139"/>
      <c r="GAL77" s="139"/>
      <c r="GAM77" s="139"/>
      <c r="GAN77" s="139"/>
      <c r="GAO77" s="139"/>
      <c r="GAP77" s="139"/>
      <c r="GAQ77" s="139"/>
      <c r="GAR77" s="139"/>
      <c r="GAS77" s="139"/>
      <c r="GAT77" s="139"/>
      <c r="GAU77" s="139"/>
      <c r="GAV77" s="139"/>
      <c r="GAW77" s="139"/>
      <c r="GAX77" s="139"/>
      <c r="GAY77" s="139"/>
      <c r="GAZ77" s="139"/>
      <c r="GBA77" s="139"/>
      <c r="GBB77" s="139"/>
      <c r="GBC77" s="139"/>
      <c r="GBD77" s="139"/>
      <c r="GBE77" s="139"/>
      <c r="GBF77" s="139"/>
      <c r="GBG77" s="139"/>
      <c r="GBH77" s="139"/>
      <c r="GBI77" s="139"/>
      <c r="GBJ77" s="139"/>
      <c r="GBK77" s="139"/>
      <c r="GBL77" s="139"/>
      <c r="GBM77" s="139"/>
      <c r="GBN77" s="139"/>
      <c r="GBO77" s="139"/>
      <c r="GBP77" s="139"/>
      <c r="GBQ77" s="139"/>
      <c r="GBR77" s="139"/>
      <c r="GBS77" s="139"/>
      <c r="GBT77" s="139"/>
      <c r="GBU77" s="139"/>
      <c r="GBV77" s="139"/>
      <c r="GBW77" s="139"/>
      <c r="GBX77" s="139"/>
      <c r="GBY77" s="139"/>
      <c r="GBZ77" s="139"/>
      <c r="GCA77" s="139"/>
      <c r="GCB77" s="139"/>
      <c r="GCC77" s="139"/>
      <c r="GCD77" s="139"/>
      <c r="GCE77" s="139"/>
      <c r="GCF77" s="139"/>
      <c r="GCG77" s="139"/>
      <c r="GCH77" s="139"/>
      <c r="GCI77" s="139"/>
      <c r="GCJ77" s="139"/>
      <c r="GCK77" s="139"/>
      <c r="GCL77" s="139"/>
      <c r="GCM77" s="139"/>
      <c r="GCN77" s="139"/>
      <c r="GCO77" s="139"/>
      <c r="GCP77" s="139"/>
      <c r="GCQ77" s="139"/>
      <c r="GCR77" s="139"/>
      <c r="GCS77" s="139"/>
      <c r="GCT77" s="139"/>
      <c r="GCU77" s="139"/>
      <c r="GCV77" s="139"/>
      <c r="GCW77" s="139"/>
      <c r="GCX77" s="139"/>
      <c r="GCY77" s="139"/>
      <c r="GCZ77" s="139"/>
      <c r="GDA77" s="139"/>
      <c r="GDB77" s="139"/>
      <c r="GDC77" s="139"/>
      <c r="GDD77" s="139"/>
      <c r="GDE77" s="139"/>
      <c r="GDF77" s="139"/>
      <c r="GDG77" s="139"/>
      <c r="GDH77" s="139"/>
      <c r="GDI77" s="139"/>
      <c r="GDJ77" s="139"/>
      <c r="GDK77" s="139"/>
      <c r="GDL77" s="139"/>
      <c r="GDM77" s="139"/>
      <c r="GDN77" s="139"/>
      <c r="GDO77" s="139"/>
      <c r="GDP77" s="139"/>
      <c r="GDQ77" s="139"/>
      <c r="GDR77" s="139"/>
      <c r="GDS77" s="139"/>
      <c r="GDT77" s="139"/>
      <c r="GDU77" s="139"/>
      <c r="GDV77" s="139"/>
      <c r="GDW77" s="139"/>
      <c r="GDX77" s="139"/>
      <c r="GDY77" s="139"/>
      <c r="GDZ77" s="139"/>
      <c r="GEA77" s="139"/>
      <c r="GEB77" s="139"/>
      <c r="GEC77" s="139"/>
      <c r="GED77" s="139"/>
      <c r="GEE77" s="139"/>
      <c r="GEF77" s="139"/>
      <c r="GEG77" s="139"/>
      <c r="GEH77" s="139"/>
      <c r="GEI77" s="139"/>
      <c r="GEJ77" s="139"/>
      <c r="GEK77" s="139"/>
      <c r="GEL77" s="139"/>
      <c r="GEM77" s="139"/>
      <c r="GEN77" s="139"/>
      <c r="GEO77" s="139"/>
      <c r="GEP77" s="139"/>
      <c r="GEQ77" s="139"/>
      <c r="GER77" s="139"/>
      <c r="GES77" s="139"/>
      <c r="GET77" s="139"/>
      <c r="GEU77" s="139"/>
      <c r="GEV77" s="139"/>
      <c r="GEW77" s="139"/>
      <c r="GEX77" s="139"/>
      <c r="GEY77" s="139"/>
      <c r="GEZ77" s="139"/>
      <c r="GFA77" s="139"/>
      <c r="GFB77" s="139"/>
      <c r="GFC77" s="139"/>
      <c r="GFD77" s="139"/>
      <c r="GFE77" s="139"/>
      <c r="GFF77" s="139"/>
      <c r="GFG77" s="139"/>
      <c r="GFH77" s="139"/>
      <c r="GFI77" s="139"/>
      <c r="GFJ77" s="139"/>
      <c r="GFK77" s="139"/>
      <c r="GFL77" s="139"/>
      <c r="GFM77" s="139"/>
      <c r="GFN77" s="139"/>
      <c r="GFO77" s="139"/>
      <c r="GFP77" s="139"/>
      <c r="GFQ77" s="139"/>
      <c r="GFR77" s="139"/>
      <c r="GFS77" s="139"/>
      <c r="GFT77" s="139"/>
      <c r="GFU77" s="139"/>
      <c r="GFV77" s="139"/>
      <c r="GFW77" s="139"/>
      <c r="GFX77" s="139"/>
      <c r="GFY77" s="139"/>
      <c r="GFZ77" s="139"/>
      <c r="GGA77" s="139"/>
      <c r="GGB77" s="139"/>
      <c r="GGC77" s="139"/>
      <c r="GGD77" s="139"/>
      <c r="GGE77" s="139"/>
      <c r="GGF77" s="139"/>
      <c r="GGG77" s="139"/>
      <c r="GGH77" s="139"/>
      <c r="GGI77" s="139"/>
      <c r="GGJ77" s="139"/>
      <c r="GGK77" s="139"/>
      <c r="GGL77" s="139"/>
      <c r="GGM77" s="139"/>
      <c r="GGN77" s="139"/>
      <c r="GGO77" s="139"/>
      <c r="GGP77" s="139"/>
      <c r="GGQ77" s="139"/>
      <c r="GGR77" s="139"/>
      <c r="GGS77" s="139"/>
      <c r="GGT77" s="139"/>
      <c r="GGU77" s="139"/>
      <c r="GGV77" s="139"/>
      <c r="GGW77" s="139"/>
      <c r="GGX77" s="139"/>
      <c r="GGY77" s="139"/>
      <c r="GGZ77" s="139"/>
      <c r="GHA77" s="139"/>
      <c r="GHB77" s="139"/>
      <c r="GHC77" s="139"/>
      <c r="GHD77" s="139"/>
      <c r="GHE77" s="139"/>
      <c r="GHF77" s="139"/>
      <c r="GHG77" s="139"/>
      <c r="GHH77" s="139"/>
      <c r="GHI77" s="139"/>
      <c r="GHJ77" s="139"/>
      <c r="GHK77" s="139"/>
      <c r="GHL77" s="139"/>
      <c r="GHM77" s="139"/>
      <c r="GHN77" s="139"/>
      <c r="GHO77" s="139"/>
      <c r="GHP77" s="139"/>
      <c r="GHQ77" s="139"/>
      <c r="GHR77" s="139"/>
      <c r="GHS77" s="139"/>
      <c r="GHT77" s="139"/>
      <c r="GHU77" s="139"/>
      <c r="GHV77" s="139"/>
      <c r="GHW77" s="139"/>
      <c r="GHX77" s="139"/>
      <c r="GHY77" s="139"/>
      <c r="GHZ77" s="139"/>
      <c r="GIA77" s="139"/>
      <c r="GIB77" s="139"/>
      <c r="GIC77" s="139"/>
      <c r="GID77" s="139"/>
      <c r="GIE77" s="139"/>
      <c r="GIF77" s="139"/>
      <c r="GIG77" s="139"/>
      <c r="GIH77" s="139"/>
      <c r="GII77" s="139"/>
      <c r="GIJ77" s="139"/>
      <c r="GIK77" s="139"/>
      <c r="GIL77" s="139"/>
      <c r="GIM77" s="139"/>
      <c r="GIN77" s="139"/>
      <c r="GIO77" s="139"/>
      <c r="GIP77" s="139"/>
      <c r="GIQ77" s="139"/>
      <c r="GIR77" s="139"/>
      <c r="GIS77" s="139"/>
      <c r="GIT77" s="139"/>
      <c r="GIU77" s="139"/>
      <c r="GIV77" s="139"/>
      <c r="GIW77" s="139"/>
      <c r="GIX77" s="139"/>
      <c r="GIY77" s="139"/>
      <c r="GIZ77" s="139"/>
      <c r="GJA77" s="139"/>
      <c r="GJB77" s="139"/>
      <c r="GJC77" s="139"/>
      <c r="GJD77" s="139"/>
      <c r="GJE77" s="139"/>
      <c r="GJF77" s="139"/>
      <c r="GJG77" s="139"/>
      <c r="GJH77" s="139"/>
      <c r="GJI77" s="139"/>
      <c r="GJJ77" s="139"/>
      <c r="GJK77" s="139"/>
      <c r="GJL77" s="139"/>
      <c r="GJM77" s="139"/>
      <c r="GJN77" s="139"/>
      <c r="GJO77" s="139"/>
      <c r="GJP77" s="139"/>
      <c r="GJQ77" s="139"/>
      <c r="GJR77" s="139"/>
      <c r="GJS77" s="139"/>
      <c r="GJT77" s="139"/>
      <c r="GJU77" s="139"/>
      <c r="GJV77" s="139"/>
      <c r="GJW77" s="139"/>
      <c r="GJX77" s="139"/>
      <c r="GJY77" s="139"/>
      <c r="GJZ77" s="139"/>
      <c r="GKA77" s="139"/>
      <c r="GKB77" s="139"/>
      <c r="GKC77" s="139"/>
      <c r="GKD77" s="139"/>
      <c r="GKE77" s="139"/>
      <c r="GKF77" s="139"/>
      <c r="GKG77" s="139"/>
      <c r="GKH77" s="139"/>
      <c r="GKI77" s="139"/>
      <c r="GKJ77" s="139"/>
      <c r="GKK77" s="139"/>
      <c r="GKL77" s="139"/>
      <c r="GKM77" s="139"/>
      <c r="GKN77" s="139"/>
      <c r="GKO77" s="139"/>
      <c r="GKP77" s="139"/>
      <c r="GKQ77" s="139"/>
      <c r="GKR77" s="139"/>
      <c r="GKS77" s="139"/>
      <c r="GKT77" s="139"/>
      <c r="GKU77" s="139"/>
      <c r="GKV77" s="139"/>
      <c r="GKW77" s="139"/>
      <c r="GKX77" s="139"/>
      <c r="GKY77" s="139"/>
      <c r="GKZ77" s="139"/>
      <c r="GLA77" s="139"/>
      <c r="GLB77" s="139"/>
      <c r="GLC77" s="139"/>
      <c r="GLD77" s="139"/>
      <c r="GLE77" s="139"/>
      <c r="GLF77" s="139"/>
      <c r="GLG77" s="139"/>
      <c r="GLH77" s="139"/>
      <c r="GLI77" s="139"/>
      <c r="GLJ77" s="139"/>
      <c r="GLK77" s="139"/>
      <c r="GLL77" s="139"/>
      <c r="GLM77" s="139"/>
      <c r="GLN77" s="139"/>
      <c r="GLO77" s="139"/>
      <c r="GLP77" s="139"/>
      <c r="GLQ77" s="139"/>
      <c r="GLR77" s="139"/>
      <c r="GLS77" s="139"/>
      <c r="GLT77" s="139"/>
      <c r="GLU77" s="139"/>
      <c r="GLV77" s="139"/>
      <c r="GLW77" s="139"/>
      <c r="GLX77" s="139"/>
      <c r="GLY77" s="139"/>
      <c r="GLZ77" s="139"/>
      <c r="GMA77" s="139"/>
      <c r="GMB77" s="139"/>
      <c r="GMC77" s="139"/>
      <c r="GMD77" s="139"/>
      <c r="GME77" s="139"/>
      <c r="GMF77" s="139"/>
      <c r="GMG77" s="139"/>
      <c r="GMH77" s="139"/>
      <c r="GMI77" s="139"/>
      <c r="GMJ77" s="139"/>
      <c r="GMK77" s="139"/>
      <c r="GML77" s="139"/>
      <c r="GMM77" s="139"/>
      <c r="GMN77" s="139"/>
      <c r="GMO77" s="139"/>
      <c r="GMP77" s="139"/>
      <c r="GMQ77" s="139"/>
      <c r="GMR77" s="139"/>
      <c r="GMS77" s="139"/>
      <c r="GMT77" s="139"/>
      <c r="GMU77" s="139"/>
      <c r="GMV77" s="139"/>
      <c r="GMW77" s="139"/>
      <c r="GMX77" s="139"/>
      <c r="GMY77" s="139"/>
      <c r="GMZ77" s="139"/>
      <c r="GNA77" s="139"/>
      <c r="GNB77" s="139"/>
      <c r="GNC77" s="139"/>
      <c r="GND77" s="139"/>
      <c r="GNE77" s="139"/>
      <c r="GNF77" s="139"/>
      <c r="GNG77" s="139"/>
      <c r="GNH77" s="139"/>
      <c r="GNI77" s="139"/>
      <c r="GNJ77" s="139"/>
      <c r="GNK77" s="139"/>
      <c r="GNL77" s="139"/>
      <c r="GNM77" s="139"/>
      <c r="GNN77" s="139"/>
      <c r="GNO77" s="139"/>
      <c r="GNP77" s="139"/>
      <c r="GNQ77" s="139"/>
      <c r="GNR77" s="139"/>
      <c r="GNS77" s="139"/>
      <c r="GNT77" s="139"/>
      <c r="GNU77" s="139"/>
      <c r="GNV77" s="139"/>
      <c r="GNW77" s="139"/>
      <c r="GNX77" s="139"/>
      <c r="GNY77" s="139"/>
      <c r="GNZ77" s="139"/>
      <c r="GOA77" s="139"/>
      <c r="GOB77" s="139"/>
      <c r="GOC77" s="139"/>
      <c r="GOD77" s="139"/>
      <c r="GOE77" s="139"/>
      <c r="GOF77" s="139"/>
      <c r="GOG77" s="139"/>
      <c r="GOH77" s="139"/>
      <c r="GOI77" s="139"/>
      <c r="GOJ77" s="139"/>
      <c r="GOK77" s="139"/>
      <c r="GOL77" s="139"/>
      <c r="GOM77" s="139"/>
      <c r="GON77" s="139"/>
      <c r="GOO77" s="139"/>
      <c r="GOP77" s="139"/>
      <c r="GOQ77" s="139"/>
      <c r="GOR77" s="139"/>
      <c r="GOS77" s="139"/>
      <c r="GOT77" s="139"/>
      <c r="GOU77" s="139"/>
      <c r="GOV77" s="139"/>
      <c r="GOW77" s="139"/>
      <c r="GOX77" s="139"/>
      <c r="GOY77" s="139"/>
      <c r="GOZ77" s="139"/>
      <c r="GPA77" s="139"/>
      <c r="GPB77" s="139"/>
      <c r="GPC77" s="139"/>
      <c r="GPD77" s="139"/>
      <c r="GPE77" s="139"/>
      <c r="GPF77" s="139"/>
      <c r="GPG77" s="139"/>
      <c r="GPH77" s="139"/>
      <c r="GPI77" s="139"/>
      <c r="GPJ77" s="139"/>
      <c r="GPK77" s="139"/>
      <c r="GPL77" s="139"/>
      <c r="GPM77" s="139"/>
      <c r="GPN77" s="139"/>
      <c r="GPO77" s="139"/>
      <c r="GPP77" s="139"/>
      <c r="GPQ77" s="139"/>
      <c r="GPR77" s="139"/>
      <c r="GPS77" s="139"/>
      <c r="GPT77" s="139"/>
      <c r="GPU77" s="139"/>
      <c r="GPV77" s="139"/>
      <c r="GPW77" s="139"/>
      <c r="GPX77" s="139"/>
      <c r="GPY77" s="139"/>
      <c r="GPZ77" s="139"/>
      <c r="GQA77" s="139"/>
      <c r="GQB77" s="139"/>
      <c r="GQC77" s="139"/>
      <c r="GQD77" s="139"/>
      <c r="GQE77" s="139"/>
      <c r="GQF77" s="139"/>
      <c r="GQG77" s="139"/>
      <c r="GQH77" s="139"/>
      <c r="GQI77" s="139"/>
      <c r="GQJ77" s="139"/>
      <c r="GQK77" s="139"/>
      <c r="GQL77" s="139"/>
      <c r="GQM77" s="139"/>
      <c r="GQN77" s="139"/>
      <c r="GQO77" s="139"/>
      <c r="GQP77" s="139"/>
      <c r="GQQ77" s="139"/>
      <c r="GQR77" s="139"/>
      <c r="GQS77" s="139"/>
      <c r="GQT77" s="139"/>
      <c r="GQU77" s="139"/>
      <c r="GQV77" s="139"/>
      <c r="GQW77" s="139"/>
      <c r="GQX77" s="139"/>
      <c r="GQY77" s="139"/>
      <c r="GQZ77" s="139"/>
      <c r="GRA77" s="139"/>
      <c r="GRB77" s="139"/>
      <c r="GRC77" s="139"/>
      <c r="GRD77" s="139"/>
      <c r="GRE77" s="139"/>
      <c r="GRF77" s="139"/>
      <c r="GRG77" s="139"/>
      <c r="GRH77" s="139"/>
      <c r="GRI77" s="139"/>
      <c r="GRJ77" s="139"/>
      <c r="GRK77" s="139"/>
      <c r="GRL77" s="139"/>
      <c r="GRM77" s="139"/>
      <c r="GRN77" s="139"/>
      <c r="GRO77" s="139"/>
      <c r="GRP77" s="139"/>
      <c r="GRQ77" s="139"/>
      <c r="GRR77" s="139"/>
      <c r="GRS77" s="139"/>
      <c r="GRT77" s="139"/>
      <c r="GRU77" s="139"/>
      <c r="GRV77" s="139"/>
      <c r="GRW77" s="139"/>
      <c r="GRX77" s="139"/>
      <c r="GRY77" s="139"/>
      <c r="GRZ77" s="139"/>
      <c r="GSA77" s="139"/>
      <c r="GSB77" s="139"/>
      <c r="GSC77" s="139"/>
      <c r="GSD77" s="139"/>
      <c r="GSE77" s="139"/>
      <c r="GSF77" s="139"/>
      <c r="GSG77" s="139"/>
      <c r="GSH77" s="139"/>
      <c r="GSI77" s="139"/>
      <c r="GSJ77" s="139"/>
      <c r="GSK77" s="139"/>
      <c r="GSL77" s="139"/>
      <c r="GSM77" s="139"/>
      <c r="GSN77" s="139"/>
      <c r="GSO77" s="139"/>
      <c r="GSP77" s="139"/>
      <c r="GSQ77" s="139"/>
      <c r="GSR77" s="139"/>
      <c r="GSS77" s="139"/>
      <c r="GST77" s="139"/>
      <c r="GSU77" s="139"/>
      <c r="GSV77" s="139"/>
      <c r="GSW77" s="139"/>
      <c r="GSX77" s="139"/>
      <c r="GSY77" s="139"/>
      <c r="GSZ77" s="139"/>
      <c r="GTA77" s="139"/>
      <c r="GTB77" s="139"/>
      <c r="GTC77" s="139"/>
      <c r="GTD77" s="139"/>
      <c r="GTE77" s="139"/>
      <c r="GTF77" s="139"/>
      <c r="GTG77" s="139"/>
      <c r="GTH77" s="139"/>
      <c r="GTI77" s="139"/>
      <c r="GTJ77" s="139"/>
      <c r="GTK77" s="139"/>
      <c r="GTL77" s="139"/>
      <c r="GTM77" s="139"/>
      <c r="GTN77" s="139"/>
      <c r="GTO77" s="139"/>
      <c r="GTP77" s="139"/>
      <c r="GTQ77" s="139"/>
      <c r="GTR77" s="139"/>
      <c r="GTS77" s="139"/>
      <c r="GTT77" s="139"/>
      <c r="GTU77" s="139"/>
      <c r="GTV77" s="139"/>
      <c r="GTW77" s="139"/>
      <c r="GTX77" s="139"/>
      <c r="GTY77" s="139"/>
      <c r="GTZ77" s="139"/>
      <c r="GUA77" s="139"/>
      <c r="GUB77" s="139"/>
      <c r="GUC77" s="139"/>
      <c r="GUD77" s="139"/>
      <c r="GUE77" s="139"/>
      <c r="GUF77" s="139"/>
      <c r="GUG77" s="139"/>
      <c r="GUH77" s="139"/>
      <c r="GUI77" s="139"/>
      <c r="GUJ77" s="139"/>
      <c r="GUK77" s="139"/>
      <c r="GUL77" s="139"/>
      <c r="GUM77" s="139"/>
      <c r="GUN77" s="139"/>
      <c r="GUO77" s="139"/>
      <c r="GUP77" s="139"/>
      <c r="GUQ77" s="139"/>
      <c r="GUR77" s="139"/>
      <c r="GUS77" s="139"/>
      <c r="GUT77" s="139"/>
      <c r="GUU77" s="139"/>
      <c r="GUV77" s="139"/>
      <c r="GUW77" s="139"/>
      <c r="GUX77" s="139"/>
      <c r="GUY77" s="139"/>
      <c r="GUZ77" s="139"/>
      <c r="GVA77" s="139"/>
      <c r="GVB77" s="139"/>
      <c r="GVC77" s="139"/>
      <c r="GVD77" s="139"/>
      <c r="GVE77" s="139"/>
      <c r="GVF77" s="139"/>
      <c r="GVG77" s="139"/>
      <c r="GVH77" s="139"/>
      <c r="GVI77" s="139"/>
      <c r="GVJ77" s="139"/>
      <c r="GVK77" s="139"/>
      <c r="GVL77" s="139"/>
      <c r="GVM77" s="139"/>
      <c r="GVN77" s="139"/>
      <c r="GVO77" s="139"/>
      <c r="GVP77" s="139"/>
      <c r="GVQ77" s="139"/>
      <c r="GVR77" s="139"/>
      <c r="GVS77" s="139"/>
      <c r="GVT77" s="139"/>
      <c r="GVU77" s="139"/>
      <c r="GVV77" s="139"/>
      <c r="GVW77" s="139"/>
      <c r="GVX77" s="139"/>
      <c r="GVY77" s="139"/>
      <c r="GVZ77" s="139"/>
      <c r="GWA77" s="139"/>
      <c r="GWB77" s="139"/>
      <c r="GWC77" s="139"/>
      <c r="GWD77" s="139"/>
      <c r="GWE77" s="139"/>
      <c r="GWF77" s="139"/>
      <c r="GWG77" s="139"/>
      <c r="GWH77" s="139"/>
      <c r="GWI77" s="139"/>
      <c r="GWJ77" s="139"/>
      <c r="GWK77" s="139"/>
      <c r="GWL77" s="139"/>
      <c r="GWM77" s="139"/>
      <c r="GWN77" s="139"/>
      <c r="GWO77" s="139"/>
      <c r="GWP77" s="139"/>
      <c r="GWQ77" s="139"/>
      <c r="GWR77" s="139"/>
      <c r="GWS77" s="139"/>
      <c r="GWT77" s="139"/>
      <c r="GWU77" s="139"/>
      <c r="GWV77" s="139"/>
      <c r="GWW77" s="139"/>
      <c r="GWX77" s="139"/>
      <c r="GWY77" s="139"/>
      <c r="GWZ77" s="139"/>
      <c r="GXA77" s="139"/>
      <c r="GXB77" s="139"/>
      <c r="GXC77" s="139"/>
      <c r="GXD77" s="139"/>
      <c r="GXE77" s="139"/>
      <c r="GXF77" s="139"/>
      <c r="GXG77" s="139"/>
      <c r="GXH77" s="139"/>
      <c r="GXI77" s="139"/>
      <c r="GXJ77" s="139"/>
      <c r="GXK77" s="139"/>
      <c r="GXL77" s="139"/>
      <c r="GXM77" s="139"/>
      <c r="GXN77" s="139"/>
      <c r="GXO77" s="139"/>
      <c r="GXP77" s="139"/>
      <c r="GXQ77" s="139"/>
      <c r="GXR77" s="139"/>
      <c r="GXS77" s="139"/>
      <c r="GXT77" s="139"/>
      <c r="GXU77" s="139"/>
      <c r="GXV77" s="139"/>
      <c r="GXW77" s="139"/>
      <c r="GXX77" s="139"/>
      <c r="GXY77" s="139"/>
      <c r="GXZ77" s="139"/>
      <c r="GYA77" s="139"/>
      <c r="GYB77" s="139"/>
      <c r="GYC77" s="139"/>
      <c r="GYD77" s="139"/>
      <c r="GYE77" s="139"/>
      <c r="GYF77" s="139"/>
      <c r="GYG77" s="139"/>
      <c r="GYH77" s="139"/>
      <c r="GYI77" s="139"/>
      <c r="GYJ77" s="139"/>
      <c r="GYK77" s="139"/>
      <c r="GYL77" s="139"/>
      <c r="GYM77" s="139"/>
      <c r="GYN77" s="139"/>
      <c r="GYO77" s="139"/>
      <c r="GYP77" s="139"/>
      <c r="GYQ77" s="139"/>
      <c r="GYR77" s="139"/>
      <c r="GYS77" s="139"/>
      <c r="GYT77" s="139"/>
      <c r="GYU77" s="139"/>
      <c r="GYV77" s="139"/>
      <c r="GYW77" s="139"/>
      <c r="GYX77" s="139"/>
      <c r="GYY77" s="139"/>
      <c r="GYZ77" s="139"/>
      <c r="GZA77" s="139"/>
      <c r="GZB77" s="139"/>
      <c r="GZC77" s="139"/>
      <c r="GZD77" s="139"/>
      <c r="GZE77" s="139"/>
      <c r="GZF77" s="139"/>
      <c r="GZG77" s="139"/>
      <c r="GZH77" s="139"/>
      <c r="GZI77" s="139"/>
      <c r="GZJ77" s="139"/>
      <c r="GZK77" s="139"/>
      <c r="GZL77" s="139"/>
      <c r="GZM77" s="139"/>
      <c r="GZN77" s="139"/>
      <c r="GZO77" s="139"/>
      <c r="GZP77" s="139"/>
      <c r="GZQ77" s="139"/>
      <c r="GZR77" s="139"/>
      <c r="GZS77" s="139"/>
      <c r="GZT77" s="139"/>
      <c r="GZU77" s="139"/>
      <c r="GZV77" s="139"/>
      <c r="GZW77" s="139"/>
      <c r="GZX77" s="139"/>
      <c r="GZY77" s="139"/>
      <c r="GZZ77" s="139"/>
      <c r="HAA77" s="139"/>
      <c r="HAB77" s="139"/>
      <c r="HAC77" s="139"/>
      <c r="HAD77" s="139"/>
      <c r="HAE77" s="139"/>
      <c r="HAF77" s="139"/>
      <c r="HAG77" s="139"/>
      <c r="HAH77" s="139"/>
      <c r="HAI77" s="139"/>
      <c r="HAJ77" s="139"/>
      <c r="HAK77" s="139"/>
      <c r="HAL77" s="139"/>
      <c r="HAM77" s="139"/>
      <c r="HAN77" s="139"/>
      <c r="HAO77" s="139"/>
      <c r="HAP77" s="139"/>
      <c r="HAQ77" s="139"/>
      <c r="HAR77" s="139"/>
      <c r="HAS77" s="139"/>
      <c r="HAT77" s="139"/>
      <c r="HAU77" s="139"/>
      <c r="HAV77" s="139"/>
      <c r="HAW77" s="139"/>
      <c r="HAX77" s="139"/>
      <c r="HAY77" s="139"/>
      <c r="HAZ77" s="139"/>
      <c r="HBA77" s="139"/>
      <c r="HBB77" s="139"/>
      <c r="HBC77" s="139"/>
      <c r="HBD77" s="139"/>
      <c r="HBE77" s="139"/>
      <c r="HBF77" s="139"/>
      <c r="HBG77" s="139"/>
      <c r="HBH77" s="139"/>
      <c r="HBI77" s="139"/>
      <c r="HBJ77" s="139"/>
      <c r="HBK77" s="139"/>
      <c r="HBL77" s="139"/>
      <c r="HBM77" s="139"/>
      <c r="HBN77" s="139"/>
      <c r="HBO77" s="139"/>
      <c r="HBP77" s="139"/>
      <c r="HBQ77" s="139"/>
      <c r="HBR77" s="139"/>
      <c r="HBS77" s="139"/>
      <c r="HBT77" s="139"/>
      <c r="HBU77" s="139"/>
      <c r="HBV77" s="139"/>
      <c r="HBW77" s="139"/>
      <c r="HBX77" s="139"/>
      <c r="HBY77" s="139"/>
      <c r="HBZ77" s="139"/>
      <c r="HCA77" s="139"/>
      <c r="HCB77" s="139"/>
      <c r="HCC77" s="139"/>
      <c r="HCD77" s="139"/>
      <c r="HCE77" s="139"/>
      <c r="HCF77" s="139"/>
      <c r="HCG77" s="139"/>
      <c r="HCH77" s="139"/>
      <c r="HCI77" s="139"/>
      <c r="HCJ77" s="139"/>
      <c r="HCK77" s="139"/>
      <c r="HCL77" s="139"/>
      <c r="HCM77" s="139"/>
      <c r="HCN77" s="139"/>
      <c r="HCO77" s="139"/>
      <c r="HCP77" s="139"/>
      <c r="HCQ77" s="139"/>
      <c r="HCR77" s="139"/>
      <c r="HCS77" s="139"/>
      <c r="HCT77" s="139"/>
      <c r="HCU77" s="139"/>
      <c r="HCV77" s="139"/>
      <c r="HCW77" s="139"/>
      <c r="HCX77" s="139"/>
      <c r="HCY77" s="139"/>
      <c r="HCZ77" s="139"/>
      <c r="HDA77" s="139"/>
      <c r="HDB77" s="139"/>
      <c r="HDC77" s="139"/>
      <c r="HDD77" s="139"/>
      <c r="HDE77" s="139"/>
      <c r="HDF77" s="139"/>
      <c r="HDG77" s="139"/>
      <c r="HDH77" s="139"/>
      <c r="HDI77" s="139"/>
      <c r="HDJ77" s="139"/>
      <c r="HDK77" s="139"/>
      <c r="HDL77" s="139"/>
      <c r="HDM77" s="139"/>
      <c r="HDN77" s="139"/>
      <c r="HDO77" s="139"/>
      <c r="HDP77" s="139"/>
      <c r="HDQ77" s="139"/>
      <c r="HDR77" s="139"/>
      <c r="HDS77" s="139"/>
      <c r="HDT77" s="139"/>
      <c r="HDU77" s="139"/>
      <c r="HDV77" s="139"/>
      <c r="HDW77" s="139"/>
      <c r="HDX77" s="139"/>
      <c r="HDY77" s="139"/>
      <c r="HDZ77" s="139"/>
      <c r="HEA77" s="139"/>
      <c r="HEB77" s="139"/>
      <c r="HEC77" s="139"/>
      <c r="HED77" s="139"/>
      <c r="HEE77" s="139"/>
      <c r="HEF77" s="139"/>
      <c r="HEG77" s="139"/>
      <c r="HEH77" s="139"/>
      <c r="HEI77" s="139"/>
      <c r="HEJ77" s="139"/>
      <c r="HEK77" s="139"/>
      <c r="HEL77" s="139"/>
      <c r="HEM77" s="139"/>
      <c r="HEN77" s="139"/>
      <c r="HEO77" s="139"/>
      <c r="HEP77" s="139"/>
      <c r="HEQ77" s="139"/>
      <c r="HER77" s="139"/>
      <c r="HES77" s="139"/>
      <c r="HET77" s="139"/>
      <c r="HEU77" s="139"/>
      <c r="HEV77" s="139"/>
      <c r="HEW77" s="139"/>
      <c r="HEX77" s="139"/>
      <c r="HEY77" s="139"/>
      <c r="HEZ77" s="139"/>
      <c r="HFA77" s="139"/>
      <c r="HFB77" s="139"/>
      <c r="HFC77" s="139"/>
      <c r="HFD77" s="139"/>
      <c r="HFE77" s="139"/>
      <c r="HFF77" s="139"/>
      <c r="HFG77" s="139"/>
      <c r="HFH77" s="139"/>
      <c r="HFI77" s="139"/>
      <c r="HFJ77" s="139"/>
      <c r="HFK77" s="139"/>
      <c r="HFL77" s="139"/>
      <c r="HFM77" s="139"/>
      <c r="HFN77" s="139"/>
      <c r="HFO77" s="139"/>
      <c r="HFP77" s="139"/>
      <c r="HFQ77" s="139"/>
      <c r="HFR77" s="139"/>
      <c r="HFS77" s="139"/>
      <c r="HFT77" s="139"/>
      <c r="HFU77" s="139"/>
      <c r="HFV77" s="139"/>
      <c r="HFW77" s="139"/>
      <c r="HFX77" s="139"/>
      <c r="HFY77" s="139"/>
      <c r="HFZ77" s="139"/>
      <c r="HGA77" s="139"/>
      <c r="HGB77" s="139"/>
      <c r="HGC77" s="139"/>
      <c r="HGD77" s="139"/>
      <c r="HGE77" s="139"/>
      <c r="HGF77" s="139"/>
      <c r="HGG77" s="139"/>
      <c r="HGH77" s="139"/>
      <c r="HGI77" s="139"/>
      <c r="HGJ77" s="139"/>
      <c r="HGK77" s="139"/>
      <c r="HGL77" s="139"/>
      <c r="HGM77" s="139"/>
      <c r="HGN77" s="139"/>
      <c r="HGO77" s="139"/>
      <c r="HGP77" s="139"/>
      <c r="HGQ77" s="139"/>
      <c r="HGR77" s="139"/>
      <c r="HGS77" s="139"/>
      <c r="HGT77" s="139"/>
      <c r="HGU77" s="139"/>
      <c r="HGV77" s="139"/>
      <c r="HGW77" s="139"/>
      <c r="HGX77" s="139"/>
      <c r="HGY77" s="139"/>
      <c r="HGZ77" s="139"/>
      <c r="HHA77" s="139"/>
      <c r="HHB77" s="139"/>
      <c r="HHC77" s="139"/>
      <c r="HHD77" s="139"/>
      <c r="HHE77" s="139"/>
      <c r="HHF77" s="139"/>
      <c r="HHG77" s="139"/>
      <c r="HHH77" s="139"/>
      <c r="HHI77" s="139"/>
      <c r="HHJ77" s="139"/>
      <c r="HHK77" s="139"/>
      <c r="HHL77" s="139"/>
      <c r="HHM77" s="139"/>
      <c r="HHN77" s="139"/>
      <c r="HHO77" s="139"/>
      <c r="HHP77" s="139"/>
      <c r="HHQ77" s="139"/>
      <c r="HHR77" s="139"/>
      <c r="HHS77" s="139"/>
      <c r="HHT77" s="139"/>
      <c r="HHU77" s="139"/>
      <c r="HHV77" s="139"/>
      <c r="HHW77" s="139"/>
      <c r="HHX77" s="139"/>
      <c r="HHY77" s="139"/>
      <c r="HHZ77" s="139"/>
      <c r="HIA77" s="139"/>
      <c r="HIB77" s="139"/>
      <c r="HIC77" s="139"/>
      <c r="HID77" s="139"/>
      <c r="HIE77" s="139"/>
      <c r="HIF77" s="139"/>
      <c r="HIG77" s="139"/>
      <c r="HIH77" s="139"/>
      <c r="HII77" s="139"/>
      <c r="HIJ77" s="139"/>
      <c r="HIK77" s="139"/>
      <c r="HIL77" s="139"/>
      <c r="HIM77" s="139"/>
      <c r="HIN77" s="139"/>
      <c r="HIO77" s="139"/>
      <c r="HIP77" s="139"/>
      <c r="HIQ77" s="139"/>
      <c r="HIR77" s="139"/>
      <c r="HIS77" s="139"/>
      <c r="HIT77" s="139"/>
      <c r="HIU77" s="139"/>
      <c r="HIV77" s="139"/>
      <c r="HIW77" s="139"/>
      <c r="HIX77" s="139"/>
      <c r="HIY77" s="139"/>
      <c r="HIZ77" s="139"/>
      <c r="HJA77" s="139"/>
      <c r="HJB77" s="139"/>
      <c r="HJC77" s="139"/>
      <c r="HJD77" s="139"/>
      <c r="HJE77" s="139"/>
      <c r="HJF77" s="139"/>
      <c r="HJG77" s="139"/>
      <c r="HJH77" s="139"/>
      <c r="HJI77" s="139"/>
      <c r="HJJ77" s="139"/>
      <c r="HJK77" s="139"/>
      <c r="HJL77" s="139"/>
      <c r="HJM77" s="139"/>
      <c r="HJN77" s="139"/>
      <c r="HJO77" s="139"/>
      <c r="HJP77" s="139"/>
      <c r="HJQ77" s="139"/>
      <c r="HJR77" s="139"/>
      <c r="HJS77" s="139"/>
      <c r="HJT77" s="139"/>
      <c r="HJU77" s="139"/>
      <c r="HJV77" s="139"/>
      <c r="HJW77" s="139"/>
      <c r="HJX77" s="139"/>
      <c r="HJY77" s="139"/>
      <c r="HJZ77" s="139"/>
      <c r="HKA77" s="139"/>
      <c r="HKB77" s="139"/>
      <c r="HKC77" s="139"/>
      <c r="HKD77" s="139"/>
      <c r="HKE77" s="139"/>
      <c r="HKF77" s="139"/>
      <c r="HKG77" s="139"/>
      <c r="HKH77" s="139"/>
      <c r="HKI77" s="139"/>
      <c r="HKJ77" s="139"/>
      <c r="HKK77" s="139"/>
      <c r="HKL77" s="139"/>
      <c r="HKM77" s="139"/>
      <c r="HKN77" s="139"/>
      <c r="HKO77" s="139"/>
      <c r="HKP77" s="139"/>
      <c r="HKQ77" s="139"/>
      <c r="HKR77" s="139"/>
      <c r="HKS77" s="139"/>
      <c r="HKT77" s="139"/>
      <c r="HKU77" s="139"/>
      <c r="HKV77" s="139"/>
      <c r="HKW77" s="139"/>
      <c r="HKX77" s="139"/>
      <c r="HKY77" s="139"/>
      <c r="HKZ77" s="139"/>
      <c r="HLA77" s="139"/>
      <c r="HLB77" s="139"/>
      <c r="HLC77" s="139"/>
      <c r="HLD77" s="139"/>
      <c r="HLE77" s="139"/>
      <c r="HLF77" s="139"/>
      <c r="HLG77" s="139"/>
      <c r="HLH77" s="139"/>
      <c r="HLI77" s="139"/>
      <c r="HLJ77" s="139"/>
      <c r="HLK77" s="139"/>
      <c r="HLL77" s="139"/>
      <c r="HLM77" s="139"/>
      <c r="HLN77" s="139"/>
      <c r="HLO77" s="139"/>
      <c r="HLP77" s="139"/>
      <c r="HLQ77" s="139"/>
      <c r="HLR77" s="139"/>
      <c r="HLS77" s="139"/>
      <c r="HLT77" s="139"/>
      <c r="HLU77" s="139"/>
      <c r="HLV77" s="139"/>
      <c r="HLW77" s="139"/>
      <c r="HLX77" s="139"/>
      <c r="HLY77" s="139"/>
      <c r="HLZ77" s="139"/>
      <c r="HMA77" s="139"/>
      <c r="HMB77" s="139"/>
      <c r="HMC77" s="139"/>
      <c r="HMD77" s="139"/>
      <c r="HME77" s="139"/>
      <c r="HMF77" s="139"/>
      <c r="HMG77" s="139"/>
      <c r="HMH77" s="139"/>
      <c r="HMI77" s="139"/>
      <c r="HMJ77" s="139"/>
      <c r="HMK77" s="139"/>
      <c r="HML77" s="139"/>
      <c r="HMM77" s="139"/>
      <c r="HMN77" s="139"/>
      <c r="HMO77" s="139"/>
      <c r="HMP77" s="139"/>
      <c r="HMQ77" s="139"/>
      <c r="HMR77" s="139"/>
      <c r="HMS77" s="139"/>
      <c r="HMT77" s="139"/>
      <c r="HMU77" s="139"/>
      <c r="HMV77" s="139"/>
      <c r="HMW77" s="139"/>
      <c r="HMX77" s="139"/>
      <c r="HMY77" s="139"/>
      <c r="HMZ77" s="139"/>
      <c r="HNA77" s="139"/>
      <c r="HNB77" s="139"/>
      <c r="HNC77" s="139"/>
      <c r="HND77" s="139"/>
      <c r="HNE77" s="139"/>
      <c r="HNF77" s="139"/>
      <c r="HNG77" s="139"/>
      <c r="HNH77" s="139"/>
      <c r="HNI77" s="139"/>
      <c r="HNJ77" s="139"/>
      <c r="HNK77" s="139"/>
      <c r="HNL77" s="139"/>
      <c r="HNM77" s="139"/>
      <c r="HNN77" s="139"/>
      <c r="HNO77" s="139"/>
      <c r="HNP77" s="139"/>
      <c r="HNQ77" s="139"/>
      <c r="HNR77" s="139"/>
      <c r="HNS77" s="139"/>
      <c r="HNT77" s="139"/>
      <c r="HNU77" s="139"/>
      <c r="HNV77" s="139"/>
      <c r="HNW77" s="139"/>
      <c r="HNX77" s="139"/>
      <c r="HNY77" s="139"/>
      <c r="HNZ77" s="139"/>
      <c r="HOA77" s="139"/>
      <c r="HOB77" s="139"/>
      <c r="HOC77" s="139"/>
      <c r="HOD77" s="139"/>
      <c r="HOE77" s="139"/>
      <c r="HOF77" s="139"/>
      <c r="HOG77" s="139"/>
      <c r="HOH77" s="139"/>
      <c r="HOI77" s="139"/>
      <c r="HOJ77" s="139"/>
      <c r="HOK77" s="139"/>
      <c r="HOL77" s="139"/>
      <c r="HOM77" s="139"/>
      <c r="HON77" s="139"/>
      <c r="HOO77" s="139"/>
      <c r="HOP77" s="139"/>
      <c r="HOQ77" s="139"/>
      <c r="HOR77" s="139"/>
      <c r="HOS77" s="139"/>
      <c r="HOT77" s="139"/>
      <c r="HOU77" s="139"/>
      <c r="HOV77" s="139"/>
      <c r="HOW77" s="139"/>
      <c r="HOX77" s="139"/>
      <c r="HOY77" s="139"/>
      <c r="HOZ77" s="139"/>
      <c r="HPA77" s="139"/>
      <c r="HPB77" s="139"/>
      <c r="HPC77" s="139"/>
      <c r="HPD77" s="139"/>
      <c r="HPE77" s="139"/>
      <c r="HPF77" s="139"/>
      <c r="HPG77" s="139"/>
      <c r="HPH77" s="139"/>
      <c r="HPI77" s="139"/>
      <c r="HPJ77" s="139"/>
      <c r="HPK77" s="139"/>
      <c r="HPL77" s="139"/>
      <c r="HPM77" s="139"/>
      <c r="HPN77" s="139"/>
      <c r="HPO77" s="139"/>
      <c r="HPP77" s="139"/>
      <c r="HPQ77" s="139"/>
      <c r="HPR77" s="139"/>
      <c r="HPS77" s="139"/>
      <c r="HPT77" s="139"/>
      <c r="HPU77" s="139"/>
      <c r="HPV77" s="139"/>
      <c r="HPW77" s="139"/>
      <c r="HPX77" s="139"/>
      <c r="HPY77" s="139"/>
      <c r="HPZ77" s="139"/>
      <c r="HQA77" s="139"/>
      <c r="HQB77" s="139"/>
      <c r="HQC77" s="139"/>
      <c r="HQD77" s="139"/>
      <c r="HQE77" s="139"/>
      <c r="HQF77" s="139"/>
      <c r="HQG77" s="139"/>
      <c r="HQH77" s="139"/>
      <c r="HQI77" s="139"/>
      <c r="HQJ77" s="139"/>
      <c r="HQK77" s="139"/>
      <c r="HQL77" s="139"/>
      <c r="HQM77" s="139"/>
      <c r="HQN77" s="139"/>
      <c r="HQO77" s="139"/>
      <c r="HQP77" s="139"/>
      <c r="HQQ77" s="139"/>
      <c r="HQR77" s="139"/>
      <c r="HQS77" s="139"/>
      <c r="HQT77" s="139"/>
      <c r="HQU77" s="139"/>
      <c r="HQV77" s="139"/>
      <c r="HQW77" s="139"/>
      <c r="HQX77" s="139"/>
      <c r="HQY77" s="139"/>
      <c r="HQZ77" s="139"/>
      <c r="HRA77" s="139"/>
      <c r="HRB77" s="139"/>
      <c r="HRC77" s="139"/>
      <c r="HRD77" s="139"/>
      <c r="HRE77" s="139"/>
      <c r="HRF77" s="139"/>
      <c r="HRG77" s="139"/>
      <c r="HRH77" s="139"/>
      <c r="HRI77" s="139"/>
      <c r="HRJ77" s="139"/>
      <c r="HRK77" s="139"/>
      <c r="HRL77" s="139"/>
      <c r="HRM77" s="139"/>
      <c r="HRN77" s="139"/>
      <c r="HRO77" s="139"/>
      <c r="HRP77" s="139"/>
      <c r="HRQ77" s="139"/>
      <c r="HRR77" s="139"/>
      <c r="HRS77" s="139"/>
      <c r="HRT77" s="139"/>
      <c r="HRU77" s="139"/>
      <c r="HRV77" s="139"/>
      <c r="HRW77" s="139"/>
      <c r="HRX77" s="139"/>
      <c r="HRY77" s="139"/>
      <c r="HRZ77" s="139"/>
      <c r="HSA77" s="139"/>
      <c r="HSB77" s="139"/>
      <c r="HSC77" s="139"/>
      <c r="HSD77" s="139"/>
      <c r="HSE77" s="139"/>
      <c r="HSF77" s="139"/>
      <c r="HSG77" s="139"/>
      <c r="HSH77" s="139"/>
      <c r="HSI77" s="139"/>
      <c r="HSJ77" s="139"/>
      <c r="HSK77" s="139"/>
      <c r="HSL77" s="139"/>
      <c r="HSM77" s="139"/>
      <c r="HSN77" s="139"/>
      <c r="HSO77" s="139"/>
      <c r="HSP77" s="139"/>
      <c r="HSQ77" s="139"/>
      <c r="HSR77" s="139"/>
      <c r="HSS77" s="139"/>
      <c r="HST77" s="139"/>
      <c r="HSU77" s="139"/>
      <c r="HSV77" s="139"/>
      <c r="HSW77" s="139"/>
      <c r="HSX77" s="139"/>
      <c r="HSY77" s="139"/>
      <c r="HSZ77" s="139"/>
      <c r="HTA77" s="139"/>
      <c r="HTB77" s="139"/>
      <c r="HTC77" s="139"/>
      <c r="HTD77" s="139"/>
      <c r="HTE77" s="139"/>
      <c r="HTF77" s="139"/>
      <c r="HTG77" s="139"/>
      <c r="HTH77" s="139"/>
      <c r="HTI77" s="139"/>
      <c r="HTJ77" s="139"/>
      <c r="HTK77" s="139"/>
      <c r="HTL77" s="139"/>
      <c r="HTM77" s="139"/>
      <c r="HTN77" s="139"/>
      <c r="HTO77" s="139"/>
      <c r="HTP77" s="139"/>
      <c r="HTQ77" s="139"/>
      <c r="HTR77" s="139"/>
      <c r="HTS77" s="139"/>
      <c r="HTT77" s="139"/>
      <c r="HTU77" s="139"/>
      <c r="HTV77" s="139"/>
      <c r="HTW77" s="139"/>
      <c r="HTX77" s="139"/>
      <c r="HTY77" s="139"/>
      <c r="HTZ77" s="139"/>
      <c r="HUA77" s="139"/>
      <c r="HUB77" s="139"/>
      <c r="HUC77" s="139"/>
      <c r="HUD77" s="139"/>
      <c r="HUE77" s="139"/>
      <c r="HUF77" s="139"/>
      <c r="HUG77" s="139"/>
      <c r="HUH77" s="139"/>
      <c r="HUI77" s="139"/>
      <c r="HUJ77" s="139"/>
      <c r="HUK77" s="139"/>
      <c r="HUL77" s="139"/>
      <c r="HUM77" s="139"/>
      <c r="HUN77" s="139"/>
      <c r="HUO77" s="139"/>
      <c r="HUP77" s="139"/>
      <c r="HUQ77" s="139"/>
      <c r="HUR77" s="139"/>
      <c r="HUS77" s="139"/>
      <c r="HUT77" s="139"/>
      <c r="HUU77" s="139"/>
      <c r="HUV77" s="139"/>
      <c r="HUW77" s="139"/>
      <c r="HUX77" s="139"/>
      <c r="HUY77" s="139"/>
      <c r="HUZ77" s="139"/>
      <c r="HVA77" s="139"/>
      <c r="HVB77" s="139"/>
      <c r="HVC77" s="139"/>
      <c r="HVD77" s="139"/>
      <c r="HVE77" s="139"/>
      <c r="HVF77" s="139"/>
      <c r="HVG77" s="139"/>
      <c r="HVH77" s="139"/>
      <c r="HVI77" s="139"/>
      <c r="HVJ77" s="139"/>
      <c r="HVK77" s="139"/>
      <c r="HVL77" s="139"/>
      <c r="HVM77" s="139"/>
      <c r="HVN77" s="139"/>
      <c r="HVO77" s="139"/>
      <c r="HVP77" s="139"/>
      <c r="HVQ77" s="139"/>
      <c r="HVR77" s="139"/>
      <c r="HVS77" s="139"/>
      <c r="HVT77" s="139"/>
      <c r="HVU77" s="139"/>
      <c r="HVV77" s="139"/>
      <c r="HVW77" s="139"/>
      <c r="HVX77" s="139"/>
      <c r="HVY77" s="139"/>
      <c r="HVZ77" s="139"/>
      <c r="HWA77" s="139"/>
      <c r="HWB77" s="139"/>
      <c r="HWC77" s="139"/>
      <c r="HWD77" s="139"/>
      <c r="HWE77" s="139"/>
      <c r="HWF77" s="139"/>
      <c r="HWG77" s="139"/>
      <c r="HWH77" s="139"/>
      <c r="HWI77" s="139"/>
      <c r="HWJ77" s="139"/>
      <c r="HWK77" s="139"/>
      <c r="HWL77" s="139"/>
      <c r="HWM77" s="139"/>
      <c r="HWN77" s="139"/>
      <c r="HWO77" s="139"/>
      <c r="HWP77" s="139"/>
      <c r="HWQ77" s="139"/>
      <c r="HWR77" s="139"/>
      <c r="HWS77" s="139"/>
      <c r="HWT77" s="139"/>
      <c r="HWU77" s="139"/>
      <c r="HWV77" s="139"/>
      <c r="HWW77" s="139"/>
      <c r="HWX77" s="139"/>
      <c r="HWY77" s="139"/>
      <c r="HWZ77" s="139"/>
      <c r="HXA77" s="139"/>
      <c r="HXB77" s="139"/>
      <c r="HXC77" s="139"/>
      <c r="HXD77" s="139"/>
      <c r="HXE77" s="139"/>
      <c r="HXF77" s="139"/>
      <c r="HXG77" s="139"/>
      <c r="HXH77" s="139"/>
      <c r="HXI77" s="139"/>
      <c r="HXJ77" s="139"/>
      <c r="HXK77" s="139"/>
      <c r="HXL77" s="139"/>
      <c r="HXM77" s="139"/>
      <c r="HXN77" s="139"/>
      <c r="HXO77" s="139"/>
      <c r="HXP77" s="139"/>
      <c r="HXQ77" s="139"/>
      <c r="HXR77" s="139"/>
      <c r="HXS77" s="139"/>
      <c r="HXT77" s="139"/>
      <c r="HXU77" s="139"/>
      <c r="HXV77" s="139"/>
      <c r="HXW77" s="139"/>
      <c r="HXX77" s="139"/>
      <c r="HXY77" s="139"/>
      <c r="HXZ77" s="139"/>
      <c r="HYA77" s="139"/>
      <c r="HYB77" s="139"/>
      <c r="HYC77" s="139"/>
      <c r="HYD77" s="139"/>
      <c r="HYE77" s="139"/>
      <c r="HYF77" s="139"/>
      <c r="HYG77" s="139"/>
      <c r="HYH77" s="139"/>
      <c r="HYI77" s="139"/>
      <c r="HYJ77" s="139"/>
      <c r="HYK77" s="139"/>
      <c r="HYL77" s="139"/>
      <c r="HYM77" s="139"/>
      <c r="HYN77" s="139"/>
      <c r="HYO77" s="139"/>
      <c r="HYP77" s="139"/>
      <c r="HYQ77" s="139"/>
      <c r="HYR77" s="139"/>
      <c r="HYS77" s="139"/>
      <c r="HYT77" s="139"/>
      <c r="HYU77" s="139"/>
      <c r="HYV77" s="139"/>
      <c r="HYW77" s="139"/>
      <c r="HYX77" s="139"/>
      <c r="HYY77" s="139"/>
      <c r="HYZ77" s="139"/>
      <c r="HZA77" s="139"/>
      <c r="HZB77" s="139"/>
      <c r="HZC77" s="139"/>
      <c r="HZD77" s="139"/>
      <c r="HZE77" s="139"/>
      <c r="HZF77" s="139"/>
      <c r="HZG77" s="139"/>
      <c r="HZH77" s="139"/>
      <c r="HZI77" s="139"/>
      <c r="HZJ77" s="139"/>
      <c r="HZK77" s="139"/>
      <c r="HZL77" s="139"/>
      <c r="HZM77" s="139"/>
      <c r="HZN77" s="139"/>
      <c r="HZO77" s="139"/>
      <c r="HZP77" s="139"/>
      <c r="HZQ77" s="139"/>
      <c r="HZR77" s="139"/>
      <c r="HZS77" s="139"/>
      <c r="HZT77" s="139"/>
      <c r="HZU77" s="139"/>
      <c r="HZV77" s="139"/>
      <c r="HZW77" s="139"/>
      <c r="HZX77" s="139"/>
      <c r="HZY77" s="139"/>
      <c r="HZZ77" s="139"/>
      <c r="IAA77" s="139"/>
      <c r="IAB77" s="139"/>
      <c r="IAC77" s="139"/>
      <c r="IAD77" s="139"/>
      <c r="IAE77" s="139"/>
      <c r="IAF77" s="139"/>
      <c r="IAG77" s="139"/>
      <c r="IAH77" s="139"/>
      <c r="IAI77" s="139"/>
      <c r="IAJ77" s="139"/>
      <c r="IAK77" s="139"/>
      <c r="IAL77" s="139"/>
      <c r="IAM77" s="139"/>
      <c r="IAN77" s="139"/>
      <c r="IAO77" s="139"/>
      <c r="IAP77" s="139"/>
      <c r="IAQ77" s="139"/>
      <c r="IAR77" s="139"/>
      <c r="IAS77" s="139"/>
      <c r="IAT77" s="139"/>
      <c r="IAU77" s="139"/>
      <c r="IAV77" s="139"/>
      <c r="IAW77" s="139"/>
      <c r="IAX77" s="139"/>
      <c r="IAY77" s="139"/>
      <c r="IAZ77" s="139"/>
      <c r="IBA77" s="139"/>
      <c r="IBB77" s="139"/>
      <c r="IBC77" s="139"/>
      <c r="IBD77" s="139"/>
      <c r="IBE77" s="139"/>
      <c r="IBF77" s="139"/>
      <c r="IBG77" s="139"/>
      <c r="IBH77" s="139"/>
      <c r="IBI77" s="139"/>
      <c r="IBJ77" s="139"/>
      <c r="IBK77" s="139"/>
      <c r="IBL77" s="139"/>
      <c r="IBM77" s="139"/>
      <c r="IBN77" s="139"/>
      <c r="IBO77" s="139"/>
      <c r="IBP77" s="139"/>
      <c r="IBQ77" s="139"/>
      <c r="IBR77" s="139"/>
      <c r="IBS77" s="139"/>
      <c r="IBT77" s="139"/>
      <c r="IBU77" s="139"/>
      <c r="IBV77" s="139"/>
      <c r="IBW77" s="139"/>
      <c r="IBX77" s="139"/>
      <c r="IBY77" s="139"/>
      <c r="IBZ77" s="139"/>
      <c r="ICA77" s="139"/>
      <c r="ICB77" s="139"/>
      <c r="ICC77" s="139"/>
      <c r="ICD77" s="139"/>
      <c r="ICE77" s="139"/>
      <c r="ICF77" s="139"/>
      <c r="ICG77" s="139"/>
      <c r="ICH77" s="139"/>
      <c r="ICI77" s="139"/>
      <c r="ICJ77" s="139"/>
      <c r="ICK77" s="139"/>
      <c r="ICL77" s="139"/>
      <c r="ICM77" s="139"/>
      <c r="ICN77" s="139"/>
      <c r="ICO77" s="139"/>
      <c r="ICP77" s="139"/>
      <c r="ICQ77" s="139"/>
      <c r="ICR77" s="139"/>
      <c r="ICS77" s="139"/>
      <c r="ICT77" s="139"/>
      <c r="ICU77" s="139"/>
      <c r="ICV77" s="139"/>
      <c r="ICW77" s="139"/>
      <c r="ICX77" s="139"/>
      <c r="ICY77" s="139"/>
      <c r="ICZ77" s="139"/>
      <c r="IDA77" s="139"/>
      <c r="IDB77" s="139"/>
      <c r="IDC77" s="139"/>
      <c r="IDD77" s="139"/>
      <c r="IDE77" s="139"/>
      <c r="IDF77" s="139"/>
      <c r="IDG77" s="139"/>
      <c r="IDH77" s="139"/>
      <c r="IDI77" s="139"/>
      <c r="IDJ77" s="139"/>
      <c r="IDK77" s="139"/>
      <c r="IDL77" s="139"/>
      <c r="IDM77" s="139"/>
      <c r="IDN77" s="139"/>
      <c r="IDO77" s="139"/>
      <c r="IDP77" s="139"/>
      <c r="IDQ77" s="139"/>
      <c r="IDR77" s="139"/>
      <c r="IDS77" s="139"/>
      <c r="IDT77" s="139"/>
      <c r="IDU77" s="139"/>
      <c r="IDV77" s="139"/>
      <c r="IDW77" s="139"/>
      <c r="IDX77" s="139"/>
      <c r="IDY77" s="139"/>
      <c r="IDZ77" s="139"/>
      <c r="IEA77" s="139"/>
      <c r="IEB77" s="139"/>
      <c r="IEC77" s="139"/>
      <c r="IED77" s="139"/>
      <c r="IEE77" s="139"/>
      <c r="IEF77" s="139"/>
      <c r="IEG77" s="139"/>
      <c r="IEH77" s="139"/>
      <c r="IEI77" s="139"/>
      <c r="IEJ77" s="139"/>
      <c r="IEK77" s="139"/>
      <c r="IEL77" s="139"/>
      <c r="IEM77" s="139"/>
      <c r="IEN77" s="139"/>
      <c r="IEO77" s="139"/>
      <c r="IEP77" s="139"/>
      <c r="IEQ77" s="139"/>
      <c r="IER77" s="139"/>
      <c r="IES77" s="139"/>
      <c r="IET77" s="139"/>
      <c r="IEU77" s="139"/>
      <c r="IEV77" s="139"/>
      <c r="IEW77" s="139"/>
      <c r="IEX77" s="139"/>
      <c r="IEY77" s="139"/>
      <c r="IEZ77" s="139"/>
      <c r="IFA77" s="139"/>
      <c r="IFB77" s="139"/>
      <c r="IFC77" s="139"/>
      <c r="IFD77" s="139"/>
      <c r="IFE77" s="139"/>
      <c r="IFF77" s="139"/>
      <c r="IFG77" s="139"/>
      <c r="IFH77" s="139"/>
      <c r="IFI77" s="139"/>
      <c r="IFJ77" s="139"/>
      <c r="IFK77" s="139"/>
      <c r="IFL77" s="139"/>
      <c r="IFM77" s="139"/>
      <c r="IFN77" s="139"/>
      <c r="IFO77" s="139"/>
      <c r="IFP77" s="139"/>
      <c r="IFQ77" s="139"/>
      <c r="IFR77" s="139"/>
      <c r="IFS77" s="139"/>
      <c r="IFT77" s="139"/>
      <c r="IFU77" s="139"/>
      <c r="IFV77" s="139"/>
      <c r="IFW77" s="139"/>
      <c r="IFX77" s="139"/>
      <c r="IFY77" s="139"/>
      <c r="IFZ77" s="139"/>
      <c r="IGA77" s="139"/>
      <c r="IGB77" s="139"/>
      <c r="IGC77" s="139"/>
      <c r="IGD77" s="139"/>
      <c r="IGE77" s="139"/>
      <c r="IGF77" s="139"/>
      <c r="IGG77" s="139"/>
      <c r="IGH77" s="139"/>
      <c r="IGI77" s="139"/>
      <c r="IGJ77" s="139"/>
      <c r="IGK77" s="139"/>
      <c r="IGL77" s="139"/>
      <c r="IGM77" s="139"/>
      <c r="IGN77" s="139"/>
      <c r="IGO77" s="139"/>
      <c r="IGP77" s="139"/>
      <c r="IGQ77" s="139"/>
      <c r="IGR77" s="139"/>
      <c r="IGS77" s="139"/>
      <c r="IGT77" s="139"/>
      <c r="IGU77" s="139"/>
      <c r="IGV77" s="139"/>
      <c r="IGW77" s="139"/>
      <c r="IGX77" s="139"/>
      <c r="IGY77" s="139"/>
      <c r="IGZ77" s="139"/>
      <c r="IHA77" s="139"/>
      <c r="IHB77" s="139"/>
      <c r="IHC77" s="139"/>
      <c r="IHD77" s="139"/>
      <c r="IHE77" s="139"/>
      <c r="IHF77" s="139"/>
      <c r="IHG77" s="139"/>
      <c r="IHH77" s="139"/>
      <c r="IHI77" s="139"/>
      <c r="IHJ77" s="139"/>
      <c r="IHK77" s="139"/>
      <c r="IHL77" s="139"/>
      <c r="IHM77" s="139"/>
      <c r="IHN77" s="139"/>
      <c r="IHO77" s="139"/>
      <c r="IHP77" s="139"/>
      <c r="IHQ77" s="139"/>
      <c r="IHR77" s="139"/>
      <c r="IHS77" s="139"/>
      <c r="IHT77" s="139"/>
      <c r="IHU77" s="139"/>
      <c r="IHV77" s="139"/>
      <c r="IHW77" s="139"/>
      <c r="IHX77" s="139"/>
      <c r="IHY77" s="139"/>
      <c r="IHZ77" s="139"/>
      <c r="IIA77" s="139"/>
      <c r="IIB77" s="139"/>
      <c r="IIC77" s="139"/>
      <c r="IID77" s="139"/>
      <c r="IIE77" s="139"/>
      <c r="IIF77" s="139"/>
      <c r="IIG77" s="139"/>
      <c r="IIH77" s="139"/>
      <c r="III77" s="139"/>
      <c r="IIJ77" s="139"/>
      <c r="IIK77" s="139"/>
      <c r="IIL77" s="139"/>
      <c r="IIM77" s="139"/>
      <c r="IIN77" s="139"/>
      <c r="IIO77" s="139"/>
      <c r="IIP77" s="139"/>
      <c r="IIQ77" s="139"/>
      <c r="IIR77" s="139"/>
      <c r="IIS77" s="139"/>
      <c r="IIT77" s="139"/>
      <c r="IIU77" s="139"/>
      <c r="IIV77" s="139"/>
      <c r="IIW77" s="139"/>
      <c r="IIX77" s="139"/>
      <c r="IIY77" s="139"/>
      <c r="IIZ77" s="139"/>
      <c r="IJA77" s="139"/>
      <c r="IJB77" s="139"/>
      <c r="IJC77" s="139"/>
      <c r="IJD77" s="139"/>
      <c r="IJE77" s="139"/>
      <c r="IJF77" s="139"/>
      <c r="IJG77" s="139"/>
      <c r="IJH77" s="139"/>
      <c r="IJI77" s="139"/>
      <c r="IJJ77" s="139"/>
      <c r="IJK77" s="139"/>
      <c r="IJL77" s="139"/>
      <c r="IJM77" s="139"/>
      <c r="IJN77" s="139"/>
      <c r="IJO77" s="139"/>
      <c r="IJP77" s="139"/>
      <c r="IJQ77" s="139"/>
      <c r="IJR77" s="139"/>
      <c r="IJS77" s="139"/>
      <c r="IJT77" s="139"/>
      <c r="IJU77" s="139"/>
      <c r="IJV77" s="139"/>
      <c r="IJW77" s="139"/>
      <c r="IJX77" s="139"/>
      <c r="IJY77" s="139"/>
      <c r="IJZ77" s="139"/>
      <c r="IKA77" s="139"/>
      <c r="IKB77" s="139"/>
      <c r="IKC77" s="139"/>
      <c r="IKD77" s="139"/>
      <c r="IKE77" s="139"/>
      <c r="IKF77" s="139"/>
      <c r="IKG77" s="139"/>
      <c r="IKH77" s="139"/>
      <c r="IKI77" s="139"/>
      <c r="IKJ77" s="139"/>
      <c r="IKK77" s="139"/>
      <c r="IKL77" s="139"/>
      <c r="IKM77" s="139"/>
      <c r="IKN77" s="139"/>
      <c r="IKO77" s="139"/>
      <c r="IKP77" s="139"/>
      <c r="IKQ77" s="139"/>
      <c r="IKR77" s="139"/>
      <c r="IKS77" s="139"/>
      <c r="IKT77" s="139"/>
      <c r="IKU77" s="139"/>
      <c r="IKV77" s="139"/>
      <c r="IKW77" s="139"/>
      <c r="IKX77" s="139"/>
      <c r="IKY77" s="139"/>
      <c r="IKZ77" s="139"/>
      <c r="ILA77" s="139"/>
      <c r="ILB77" s="139"/>
      <c r="ILC77" s="139"/>
      <c r="ILD77" s="139"/>
      <c r="ILE77" s="139"/>
      <c r="ILF77" s="139"/>
      <c r="ILG77" s="139"/>
      <c r="ILH77" s="139"/>
      <c r="ILI77" s="139"/>
      <c r="ILJ77" s="139"/>
      <c r="ILK77" s="139"/>
      <c r="ILL77" s="139"/>
      <c r="ILM77" s="139"/>
      <c r="ILN77" s="139"/>
      <c r="ILO77" s="139"/>
      <c r="ILP77" s="139"/>
      <c r="ILQ77" s="139"/>
      <c r="ILR77" s="139"/>
      <c r="ILS77" s="139"/>
      <c r="ILT77" s="139"/>
      <c r="ILU77" s="139"/>
      <c r="ILV77" s="139"/>
      <c r="ILW77" s="139"/>
      <c r="ILX77" s="139"/>
      <c r="ILY77" s="139"/>
      <c r="ILZ77" s="139"/>
      <c r="IMA77" s="139"/>
      <c r="IMB77" s="139"/>
      <c r="IMC77" s="139"/>
      <c r="IMD77" s="139"/>
      <c r="IME77" s="139"/>
      <c r="IMF77" s="139"/>
      <c r="IMG77" s="139"/>
      <c r="IMH77" s="139"/>
      <c r="IMI77" s="139"/>
      <c r="IMJ77" s="139"/>
      <c r="IMK77" s="139"/>
      <c r="IML77" s="139"/>
      <c r="IMM77" s="139"/>
      <c r="IMN77" s="139"/>
      <c r="IMO77" s="139"/>
      <c r="IMP77" s="139"/>
      <c r="IMQ77" s="139"/>
      <c r="IMR77" s="139"/>
      <c r="IMS77" s="139"/>
      <c r="IMT77" s="139"/>
      <c r="IMU77" s="139"/>
      <c r="IMV77" s="139"/>
      <c r="IMW77" s="139"/>
      <c r="IMX77" s="139"/>
      <c r="IMY77" s="139"/>
      <c r="IMZ77" s="139"/>
      <c r="INA77" s="139"/>
      <c r="INB77" s="139"/>
      <c r="INC77" s="139"/>
      <c r="IND77" s="139"/>
      <c r="INE77" s="139"/>
      <c r="INF77" s="139"/>
      <c r="ING77" s="139"/>
      <c r="INH77" s="139"/>
      <c r="INI77" s="139"/>
      <c r="INJ77" s="139"/>
      <c r="INK77" s="139"/>
      <c r="INL77" s="139"/>
      <c r="INM77" s="139"/>
      <c r="INN77" s="139"/>
      <c r="INO77" s="139"/>
      <c r="INP77" s="139"/>
      <c r="INQ77" s="139"/>
      <c r="INR77" s="139"/>
      <c r="INS77" s="139"/>
      <c r="INT77" s="139"/>
      <c r="INU77" s="139"/>
      <c r="INV77" s="139"/>
      <c r="INW77" s="139"/>
      <c r="INX77" s="139"/>
      <c r="INY77" s="139"/>
      <c r="INZ77" s="139"/>
      <c r="IOA77" s="139"/>
      <c r="IOB77" s="139"/>
      <c r="IOC77" s="139"/>
      <c r="IOD77" s="139"/>
      <c r="IOE77" s="139"/>
      <c r="IOF77" s="139"/>
      <c r="IOG77" s="139"/>
      <c r="IOH77" s="139"/>
      <c r="IOI77" s="139"/>
      <c r="IOJ77" s="139"/>
      <c r="IOK77" s="139"/>
      <c r="IOL77" s="139"/>
      <c r="IOM77" s="139"/>
      <c r="ION77" s="139"/>
      <c r="IOO77" s="139"/>
      <c r="IOP77" s="139"/>
      <c r="IOQ77" s="139"/>
      <c r="IOR77" s="139"/>
      <c r="IOS77" s="139"/>
      <c r="IOT77" s="139"/>
      <c r="IOU77" s="139"/>
      <c r="IOV77" s="139"/>
      <c r="IOW77" s="139"/>
      <c r="IOX77" s="139"/>
      <c r="IOY77" s="139"/>
      <c r="IOZ77" s="139"/>
      <c r="IPA77" s="139"/>
      <c r="IPB77" s="139"/>
      <c r="IPC77" s="139"/>
      <c r="IPD77" s="139"/>
      <c r="IPE77" s="139"/>
      <c r="IPF77" s="139"/>
      <c r="IPG77" s="139"/>
      <c r="IPH77" s="139"/>
      <c r="IPI77" s="139"/>
      <c r="IPJ77" s="139"/>
      <c r="IPK77" s="139"/>
      <c r="IPL77" s="139"/>
      <c r="IPM77" s="139"/>
      <c r="IPN77" s="139"/>
      <c r="IPO77" s="139"/>
      <c r="IPP77" s="139"/>
      <c r="IPQ77" s="139"/>
      <c r="IPR77" s="139"/>
      <c r="IPS77" s="139"/>
      <c r="IPT77" s="139"/>
      <c r="IPU77" s="139"/>
      <c r="IPV77" s="139"/>
      <c r="IPW77" s="139"/>
      <c r="IPX77" s="139"/>
      <c r="IPY77" s="139"/>
      <c r="IPZ77" s="139"/>
      <c r="IQA77" s="139"/>
      <c r="IQB77" s="139"/>
      <c r="IQC77" s="139"/>
      <c r="IQD77" s="139"/>
      <c r="IQE77" s="139"/>
      <c r="IQF77" s="139"/>
      <c r="IQG77" s="139"/>
      <c r="IQH77" s="139"/>
      <c r="IQI77" s="139"/>
      <c r="IQJ77" s="139"/>
      <c r="IQK77" s="139"/>
      <c r="IQL77" s="139"/>
      <c r="IQM77" s="139"/>
      <c r="IQN77" s="139"/>
      <c r="IQO77" s="139"/>
      <c r="IQP77" s="139"/>
      <c r="IQQ77" s="139"/>
      <c r="IQR77" s="139"/>
      <c r="IQS77" s="139"/>
      <c r="IQT77" s="139"/>
      <c r="IQU77" s="139"/>
      <c r="IQV77" s="139"/>
      <c r="IQW77" s="139"/>
      <c r="IQX77" s="139"/>
      <c r="IQY77" s="139"/>
      <c r="IQZ77" s="139"/>
      <c r="IRA77" s="139"/>
      <c r="IRB77" s="139"/>
      <c r="IRC77" s="139"/>
      <c r="IRD77" s="139"/>
      <c r="IRE77" s="139"/>
      <c r="IRF77" s="139"/>
      <c r="IRG77" s="139"/>
      <c r="IRH77" s="139"/>
      <c r="IRI77" s="139"/>
      <c r="IRJ77" s="139"/>
      <c r="IRK77" s="139"/>
      <c r="IRL77" s="139"/>
      <c r="IRM77" s="139"/>
      <c r="IRN77" s="139"/>
      <c r="IRO77" s="139"/>
      <c r="IRP77" s="139"/>
      <c r="IRQ77" s="139"/>
      <c r="IRR77" s="139"/>
      <c r="IRS77" s="139"/>
      <c r="IRT77" s="139"/>
      <c r="IRU77" s="139"/>
      <c r="IRV77" s="139"/>
      <c r="IRW77" s="139"/>
      <c r="IRX77" s="139"/>
      <c r="IRY77" s="139"/>
      <c r="IRZ77" s="139"/>
      <c r="ISA77" s="139"/>
      <c r="ISB77" s="139"/>
      <c r="ISC77" s="139"/>
      <c r="ISD77" s="139"/>
      <c r="ISE77" s="139"/>
      <c r="ISF77" s="139"/>
      <c r="ISG77" s="139"/>
      <c r="ISH77" s="139"/>
      <c r="ISI77" s="139"/>
      <c r="ISJ77" s="139"/>
      <c r="ISK77" s="139"/>
      <c r="ISL77" s="139"/>
      <c r="ISM77" s="139"/>
      <c r="ISN77" s="139"/>
      <c r="ISO77" s="139"/>
      <c r="ISP77" s="139"/>
      <c r="ISQ77" s="139"/>
      <c r="ISR77" s="139"/>
      <c r="ISS77" s="139"/>
      <c r="IST77" s="139"/>
      <c r="ISU77" s="139"/>
      <c r="ISV77" s="139"/>
      <c r="ISW77" s="139"/>
      <c r="ISX77" s="139"/>
      <c r="ISY77" s="139"/>
      <c r="ISZ77" s="139"/>
      <c r="ITA77" s="139"/>
      <c r="ITB77" s="139"/>
      <c r="ITC77" s="139"/>
      <c r="ITD77" s="139"/>
      <c r="ITE77" s="139"/>
      <c r="ITF77" s="139"/>
      <c r="ITG77" s="139"/>
      <c r="ITH77" s="139"/>
      <c r="ITI77" s="139"/>
      <c r="ITJ77" s="139"/>
      <c r="ITK77" s="139"/>
      <c r="ITL77" s="139"/>
      <c r="ITM77" s="139"/>
      <c r="ITN77" s="139"/>
      <c r="ITO77" s="139"/>
      <c r="ITP77" s="139"/>
      <c r="ITQ77" s="139"/>
      <c r="ITR77" s="139"/>
      <c r="ITS77" s="139"/>
      <c r="ITT77" s="139"/>
      <c r="ITU77" s="139"/>
      <c r="ITV77" s="139"/>
      <c r="ITW77" s="139"/>
      <c r="ITX77" s="139"/>
      <c r="ITY77" s="139"/>
      <c r="ITZ77" s="139"/>
      <c r="IUA77" s="139"/>
      <c r="IUB77" s="139"/>
      <c r="IUC77" s="139"/>
      <c r="IUD77" s="139"/>
      <c r="IUE77" s="139"/>
      <c r="IUF77" s="139"/>
      <c r="IUG77" s="139"/>
      <c r="IUH77" s="139"/>
      <c r="IUI77" s="139"/>
      <c r="IUJ77" s="139"/>
      <c r="IUK77" s="139"/>
      <c r="IUL77" s="139"/>
      <c r="IUM77" s="139"/>
      <c r="IUN77" s="139"/>
      <c r="IUO77" s="139"/>
      <c r="IUP77" s="139"/>
      <c r="IUQ77" s="139"/>
      <c r="IUR77" s="139"/>
      <c r="IUS77" s="139"/>
      <c r="IUT77" s="139"/>
      <c r="IUU77" s="139"/>
      <c r="IUV77" s="139"/>
      <c r="IUW77" s="139"/>
      <c r="IUX77" s="139"/>
      <c r="IUY77" s="139"/>
      <c r="IUZ77" s="139"/>
      <c r="IVA77" s="139"/>
      <c r="IVB77" s="139"/>
      <c r="IVC77" s="139"/>
      <c r="IVD77" s="139"/>
      <c r="IVE77" s="139"/>
      <c r="IVF77" s="139"/>
      <c r="IVG77" s="139"/>
      <c r="IVH77" s="139"/>
      <c r="IVI77" s="139"/>
      <c r="IVJ77" s="139"/>
      <c r="IVK77" s="139"/>
      <c r="IVL77" s="139"/>
      <c r="IVM77" s="139"/>
      <c r="IVN77" s="139"/>
      <c r="IVO77" s="139"/>
      <c r="IVP77" s="139"/>
      <c r="IVQ77" s="139"/>
      <c r="IVR77" s="139"/>
      <c r="IVS77" s="139"/>
      <c r="IVT77" s="139"/>
      <c r="IVU77" s="139"/>
      <c r="IVV77" s="139"/>
      <c r="IVW77" s="139"/>
      <c r="IVX77" s="139"/>
      <c r="IVY77" s="139"/>
      <c r="IVZ77" s="139"/>
      <c r="IWA77" s="139"/>
      <c r="IWB77" s="139"/>
      <c r="IWC77" s="139"/>
      <c r="IWD77" s="139"/>
      <c r="IWE77" s="139"/>
      <c r="IWF77" s="139"/>
      <c r="IWG77" s="139"/>
      <c r="IWH77" s="139"/>
      <c r="IWI77" s="139"/>
      <c r="IWJ77" s="139"/>
      <c r="IWK77" s="139"/>
      <c r="IWL77" s="139"/>
      <c r="IWM77" s="139"/>
      <c r="IWN77" s="139"/>
      <c r="IWO77" s="139"/>
      <c r="IWP77" s="139"/>
      <c r="IWQ77" s="139"/>
      <c r="IWR77" s="139"/>
      <c r="IWS77" s="139"/>
      <c r="IWT77" s="139"/>
      <c r="IWU77" s="139"/>
      <c r="IWV77" s="139"/>
      <c r="IWW77" s="139"/>
      <c r="IWX77" s="139"/>
      <c r="IWY77" s="139"/>
      <c r="IWZ77" s="139"/>
      <c r="IXA77" s="139"/>
      <c r="IXB77" s="139"/>
      <c r="IXC77" s="139"/>
      <c r="IXD77" s="139"/>
      <c r="IXE77" s="139"/>
      <c r="IXF77" s="139"/>
      <c r="IXG77" s="139"/>
      <c r="IXH77" s="139"/>
      <c r="IXI77" s="139"/>
      <c r="IXJ77" s="139"/>
      <c r="IXK77" s="139"/>
      <c r="IXL77" s="139"/>
      <c r="IXM77" s="139"/>
      <c r="IXN77" s="139"/>
      <c r="IXO77" s="139"/>
      <c r="IXP77" s="139"/>
      <c r="IXQ77" s="139"/>
      <c r="IXR77" s="139"/>
      <c r="IXS77" s="139"/>
      <c r="IXT77" s="139"/>
      <c r="IXU77" s="139"/>
      <c r="IXV77" s="139"/>
      <c r="IXW77" s="139"/>
      <c r="IXX77" s="139"/>
      <c r="IXY77" s="139"/>
      <c r="IXZ77" s="139"/>
      <c r="IYA77" s="139"/>
      <c r="IYB77" s="139"/>
      <c r="IYC77" s="139"/>
      <c r="IYD77" s="139"/>
      <c r="IYE77" s="139"/>
      <c r="IYF77" s="139"/>
      <c r="IYG77" s="139"/>
      <c r="IYH77" s="139"/>
      <c r="IYI77" s="139"/>
      <c r="IYJ77" s="139"/>
      <c r="IYK77" s="139"/>
      <c r="IYL77" s="139"/>
      <c r="IYM77" s="139"/>
      <c r="IYN77" s="139"/>
      <c r="IYO77" s="139"/>
      <c r="IYP77" s="139"/>
      <c r="IYQ77" s="139"/>
      <c r="IYR77" s="139"/>
      <c r="IYS77" s="139"/>
      <c r="IYT77" s="139"/>
      <c r="IYU77" s="139"/>
      <c r="IYV77" s="139"/>
      <c r="IYW77" s="139"/>
      <c r="IYX77" s="139"/>
      <c r="IYY77" s="139"/>
      <c r="IYZ77" s="139"/>
      <c r="IZA77" s="139"/>
      <c r="IZB77" s="139"/>
      <c r="IZC77" s="139"/>
      <c r="IZD77" s="139"/>
      <c r="IZE77" s="139"/>
      <c r="IZF77" s="139"/>
      <c r="IZG77" s="139"/>
      <c r="IZH77" s="139"/>
      <c r="IZI77" s="139"/>
      <c r="IZJ77" s="139"/>
      <c r="IZK77" s="139"/>
      <c r="IZL77" s="139"/>
      <c r="IZM77" s="139"/>
      <c r="IZN77" s="139"/>
      <c r="IZO77" s="139"/>
      <c r="IZP77" s="139"/>
      <c r="IZQ77" s="139"/>
      <c r="IZR77" s="139"/>
      <c r="IZS77" s="139"/>
      <c r="IZT77" s="139"/>
      <c r="IZU77" s="139"/>
      <c r="IZV77" s="139"/>
      <c r="IZW77" s="139"/>
      <c r="IZX77" s="139"/>
      <c r="IZY77" s="139"/>
      <c r="IZZ77" s="139"/>
      <c r="JAA77" s="139"/>
      <c r="JAB77" s="139"/>
      <c r="JAC77" s="139"/>
      <c r="JAD77" s="139"/>
      <c r="JAE77" s="139"/>
      <c r="JAF77" s="139"/>
      <c r="JAG77" s="139"/>
      <c r="JAH77" s="139"/>
      <c r="JAI77" s="139"/>
      <c r="JAJ77" s="139"/>
      <c r="JAK77" s="139"/>
      <c r="JAL77" s="139"/>
      <c r="JAM77" s="139"/>
      <c r="JAN77" s="139"/>
      <c r="JAO77" s="139"/>
      <c r="JAP77" s="139"/>
      <c r="JAQ77" s="139"/>
      <c r="JAR77" s="139"/>
      <c r="JAS77" s="139"/>
      <c r="JAT77" s="139"/>
      <c r="JAU77" s="139"/>
      <c r="JAV77" s="139"/>
      <c r="JAW77" s="139"/>
      <c r="JAX77" s="139"/>
      <c r="JAY77" s="139"/>
      <c r="JAZ77" s="139"/>
      <c r="JBA77" s="139"/>
      <c r="JBB77" s="139"/>
      <c r="JBC77" s="139"/>
      <c r="JBD77" s="139"/>
      <c r="JBE77" s="139"/>
      <c r="JBF77" s="139"/>
      <c r="JBG77" s="139"/>
      <c r="JBH77" s="139"/>
      <c r="JBI77" s="139"/>
      <c r="JBJ77" s="139"/>
      <c r="JBK77" s="139"/>
      <c r="JBL77" s="139"/>
      <c r="JBM77" s="139"/>
      <c r="JBN77" s="139"/>
      <c r="JBO77" s="139"/>
      <c r="JBP77" s="139"/>
      <c r="JBQ77" s="139"/>
      <c r="JBR77" s="139"/>
      <c r="JBS77" s="139"/>
      <c r="JBT77" s="139"/>
      <c r="JBU77" s="139"/>
      <c r="JBV77" s="139"/>
      <c r="JBW77" s="139"/>
      <c r="JBX77" s="139"/>
      <c r="JBY77" s="139"/>
      <c r="JBZ77" s="139"/>
      <c r="JCA77" s="139"/>
      <c r="JCB77" s="139"/>
      <c r="JCC77" s="139"/>
      <c r="JCD77" s="139"/>
      <c r="JCE77" s="139"/>
      <c r="JCF77" s="139"/>
      <c r="JCG77" s="139"/>
      <c r="JCH77" s="139"/>
      <c r="JCI77" s="139"/>
      <c r="JCJ77" s="139"/>
      <c r="JCK77" s="139"/>
      <c r="JCL77" s="139"/>
      <c r="JCM77" s="139"/>
      <c r="JCN77" s="139"/>
      <c r="JCO77" s="139"/>
      <c r="JCP77" s="139"/>
      <c r="JCQ77" s="139"/>
      <c r="JCR77" s="139"/>
      <c r="JCS77" s="139"/>
      <c r="JCT77" s="139"/>
      <c r="JCU77" s="139"/>
      <c r="JCV77" s="139"/>
      <c r="JCW77" s="139"/>
      <c r="JCX77" s="139"/>
      <c r="JCY77" s="139"/>
      <c r="JCZ77" s="139"/>
      <c r="JDA77" s="139"/>
      <c r="JDB77" s="139"/>
      <c r="JDC77" s="139"/>
      <c r="JDD77" s="139"/>
      <c r="JDE77" s="139"/>
      <c r="JDF77" s="139"/>
      <c r="JDG77" s="139"/>
      <c r="JDH77" s="139"/>
      <c r="JDI77" s="139"/>
      <c r="JDJ77" s="139"/>
      <c r="JDK77" s="139"/>
      <c r="JDL77" s="139"/>
      <c r="JDM77" s="139"/>
      <c r="JDN77" s="139"/>
      <c r="JDO77" s="139"/>
      <c r="JDP77" s="139"/>
      <c r="JDQ77" s="139"/>
      <c r="JDR77" s="139"/>
      <c r="JDS77" s="139"/>
      <c r="JDT77" s="139"/>
      <c r="JDU77" s="139"/>
      <c r="JDV77" s="139"/>
      <c r="JDW77" s="139"/>
      <c r="JDX77" s="139"/>
      <c r="JDY77" s="139"/>
      <c r="JDZ77" s="139"/>
      <c r="JEA77" s="139"/>
      <c r="JEB77" s="139"/>
      <c r="JEC77" s="139"/>
      <c r="JED77" s="139"/>
      <c r="JEE77" s="139"/>
      <c r="JEF77" s="139"/>
      <c r="JEG77" s="139"/>
      <c r="JEH77" s="139"/>
      <c r="JEI77" s="139"/>
      <c r="JEJ77" s="139"/>
      <c r="JEK77" s="139"/>
      <c r="JEL77" s="139"/>
      <c r="JEM77" s="139"/>
      <c r="JEN77" s="139"/>
      <c r="JEO77" s="139"/>
      <c r="JEP77" s="139"/>
      <c r="JEQ77" s="139"/>
      <c r="JER77" s="139"/>
      <c r="JES77" s="139"/>
      <c r="JET77" s="139"/>
      <c r="JEU77" s="139"/>
      <c r="JEV77" s="139"/>
      <c r="JEW77" s="139"/>
      <c r="JEX77" s="139"/>
      <c r="JEY77" s="139"/>
      <c r="JEZ77" s="139"/>
      <c r="JFA77" s="139"/>
      <c r="JFB77" s="139"/>
      <c r="JFC77" s="139"/>
      <c r="JFD77" s="139"/>
      <c r="JFE77" s="139"/>
      <c r="JFF77" s="139"/>
      <c r="JFG77" s="139"/>
      <c r="JFH77" s="139"/>
      <c r="JFI77" s="139"/>
      <c r="JFJ77" s="139"/>
      <c r="JFK77" s="139"/>
      <c r="JFL77" s="139"/>
      <c r="JFM77" s="139"/>
      <c r="JFN77" s="139"/>
      <c r="JFO77" s="139"/>
      <c r="JFP77" s="139"/>
      <c r="JFQ77" s="139"/>
      <c r="JFR77" s="139"/>
      <c r="JFS77" s="139"/>
      <c r="JFT77" s="139"/>
      <c r="JFU77" s="139"/>
      <c r="JFV77" s="139"/>
      <c r="JFW77" s="139"/>
      <c r="JFX77" s="139"/>
      <c r="JFY77" s="139"/>
      <c r="JFZ77" s="139"/>
      <c r="JGA77" s="139"/>
      <c r="JGB77" s="139"/>
      <c r="JGC77" s="139"/>
      <c r="JGD77" s="139"/>
      <c r="JGE77" s="139"/>
      <c r="JGF77" s="139"/>
      <c r="JGG77" s="139"/>
      <c r="JGH77" s="139"/>
      <c r="JGI77" s="139"/>
      <c r="JGJ77" s="139"/>
      <c r="JGK77" s="139"/>
      <c r="JGL77" s="139"/>
      <c r="JGM77" s="139"/>
      <c r="JGN77" s="139"/>
      <c r="JGO77" s="139"/>
      <c r="JGP77" s="139"/>
      <c r="JGQ77" s="139"/>
      <c r="JGR77" s="139"/>
      <c r="JGS77" s="139"/>
      <c r="JGT77" s="139"/>
      <c r="JGU77" s="139"/>
      <c r="JGV77" s="139"/>
      <c r="JGW77" s="139"/>
      <c r="JGX77" s="139"/>
      <c r="JGY77" s="139"/>
      <c r="JGZ77" s="139"/>
      <c r="JHA77" s="139"/>
      <c r="JHB77" s="139"/>
      <c r="JHC77" s="139"/>
      <c r="JHD77" s="139"/>
      <c r="JHE77" s="139"/>
      <c r="JHF77" s="139"/>
      <c r="JHG77" s="139"/>
      <c r="JHH77" s="139"/>
      <c r="JHI77" s="139"/>
      <c r="JHJ77" s="139"/>
      <c r="JHK77" s="139"/>
      <c r="JHL77" s="139"/>
      <c r="JHM77" s="139"/>
      <c r="JHN77" s="139"/>
      <c r="JHO77" s="139"/>
      <c r="JHP77" s="139"/>
      <c r="JHQ77" s="139"/>
      <c r="JHR77" s="139"/>
      <c r="JHS77" s="139"/>
      <c r="JHT77" s="139"/>
      <c r="JHU77" s="139"/>
      <c r="JHV77" s="139"/>
      <c r="JHW77" s="139"/>
      <c r="JHX77" s="139"/>
      <c r="JHY77" s="139"/>
      <c r="JHZ77" s="139"/>
      <c r="JIA77" s="139"/>
      <c r="JIB77" s="139"/>
      <c r="JIC77" s="139"/>
      <c r="JID77" s="139"/>
      <c r="JIE77" s="139"/>
      <c r="JIF77" s="139"/>
      <c r="JIG77" s="139"/>
      <c r="JIH77" s="139"/>
      <c r="JII77" s="139"/>
      <c r="JIJ77" s="139"/>
      <c r="JIK77" s="139"/>
      <c r="JIL77" s="139"/>
      <c r="JIM77" s="139"/>
      <c r="JIN77" s="139"/>
      <c r="JIO77" s="139"/>
      <c r="JIP77" s="139"/>
      <c r="JIQ77" s="139"/>
      <c r="JIR77" s="139"/>
      <c r="JIS77" s="139"/>
      <c r="JIT77" s="139"/>
      <c r="JIU77" s="139"/>
      <c r="JIV77" s="139"/>
      <c r="JIW77" s="139"/>
      <c r="JIX77" s="139"/>
      <c r="JIY77" s="139"/>
      <c r="JIZ77" s="139"/>
      <c r="JJA77" s="139"/>
      <c r="JJB77" s="139"/>
      <c r="JJC77" s="139"/>
      <c r="JJD77" s="139"/>
      <c r="JJE77" s="139"/>
      <c r="JJF77" s="139"/>
      <c r="JJG77" s="139"/>
      <c r="JJH77" s="139"/>
      <c r="JJI77" s="139"/>
      <c r="JJJ77" s="139"/>
      <c r="JJK77" s="139"/>
      <c r="JJL77" s="139"/>
      <c r="JJM77" s="139"/>
      <c r="JJN77" s="139"/>
      <c r="JJO77" s="139"/>
      <c r="JJP77" s="139"/>
      <c r="JJQ77" s="139"/>
      <c r="JJR77" s="139"/>
      <c r="JJS77" s="139"/>
      <c r="JJT77" s="139"/>
      <c r="JJU77" s="139"/>
      <c r="JJV77" s="139"/>
      <c r="JJW77" s="139"/>
      <c r="JJX77" s="139"/>
      <c r="JJY77" s="139"/>
      <c r="JJZ77" s="139"/>
      <c r="JKA77" s="139"/>
      <c r="JKB77" s="139"/>
      <c r="JKC77" s="139"/>
      <c r="JKD77" s="139"/>
      <c r="JKE77" s="139"/>
      <c r="JKF77" s="139"/>
      <c r="JKG77" s="139"/>
      <c r="JKH77" s="139"/>
      <c r="JKI77" s="139"/>
      <c r="JKJ77" s="139"/>
      <c r="JKK77" s="139"/>
      <c r="JKL77" s="139"/>
      <c r="JKM77" s="139"/>
      <c r="JKN77" s="139"/>
      <c r="JKO77" s="139"/>
      <c r="JKP77" s="139"/>
      <c r="JKQ77" s="139"/>
      <c r="JKR77" s="139"/>
      <c r="JKS77" s="139"/>
      <c r="JKT77" s="139"/>
      <c r="JKU77" s="139"/>
      <c r="JKV77" s="139"/>
      <c r="JKW77" s="139"/>
      <c r="JKX77" s="139"/>
      <c r="JKY77" s="139"/>
      <c r="JKZ77" s="139"/>
      <c r="JLA77" s="139"/>
      <c r="JLB77" s="139"/>
      <c r="JLC77" s="139"/>
      <c r="JLD77" s="139"/>
      <c r="JLE77" s="139"/>
      <c r="JLF77" s="139"/>
      <c r="JLG77" s="139"/>
      <c r="JLH77" s="139"/>
      <c r="JLI77" s="139"/>
      <c r="JLJ77" s="139"/>
      <c r="JLK77" s="139"/>
      <c r="JLL77" s="139"/>
      <c r="JLM77" s="139"/>
      <c r="JLN77" s="139"/>
      <c r="JLO77" s="139"/>
      <c r="JLP77" s="139"/>
      <c r="JLQ77" s="139"/>
      <c r="JLR77" s="139"/>
      <c r="JLS77" s="139"/>
      <c r="JLT77" s="139"/>
      <c r="JLU77" s="139"/>
      <c r="JLV77" s="139"/>
      <c r="JLW77" s="139"/>
      <c r="JLX77" s="139"/>
      <c r="JLY77" s="139"/>
      <c r="JLZ77" s="139"/>
      <c r="JMA77" s="139"/>
      <c r="JMB77" s="139"/>
      <c r="JMC77" s="139"/>
      <c r="JMD77" s="139"/>
      <c r="JME77" s="139"/>
      <c r="JMF77" s="139"/>
      <c r="JMG77" s="139"/>
      <c r="JMH77" s="139"/>
      <c r="JMI77" s="139"/>
      <c r="JMJ77" s="139"/>
      <c r="JMK77" s="139"/>
      <c r="JML77" s="139"/>
      <c r="JMM77" s="139"/>
      <c r="JMN77" s="139"/>
      <c r="JMO77" s="139"/>
      <c r="JMP77" s="139"/>
      <c r="JMQ77" s="139"/>
      <c r="JMR77" s="139"/>
      <c r="JMS77" s="139"/>
      <c r="JMT77" s="139"/>
      <c r="JMU77" s="139"/>
      <c r="JMV77" s="139"/>
      <c r="JMW77" s="139"/>
      <c r="JMX77" s="139"/>
      <c r="JMY77" s="139"/>
      <c r="JMZ77" s="139"/>
      <c r="JNA77" s="139"/>
      <c r="JNB77" s="139"/>
      <c r="JNC77" s="139"/>
      <c r="JND77" s="139"/>
      <c r="JNE77" s="139"/>
      <c r="JNF77" s="139"/>
      <c r="JNG77" s="139"/>
      <c r="JNH77" s="139"/>
      <c r="JNI77" s="139"/>
      <c r="JNJ77" s="139"/>
      <c r="JNK77" s="139"/>
      <c r="JNL77" s="139"/>
      <c r="JNM77" s="139"/>
      <c r="JNN77" s="139"/>
      <c r="JNO77" s="139"/>
      <c r="JNP77" s="139"/>
      <c r="JNQ77" s="139"/>
      <c r="JNR77" s="139"/>
      <c r="JNS77" s="139"/>
      <c r="JNT77" s="139"/>
      <c r="JNU77" s="139"/>
      <c r="JNV77" s="139"/>
      <c r="JNW77" s="139"/>
      <c r="JNX77" s="139"/>
      <c r="JNY77" s="139"/>
      <c r="JNZ77" s="139"/>
      <c r="JOA77" s="139"/>
      <c r="JOB77" s="139"/>
      <c r="JOC77" s="139"/>
      <c r="JOD77" s="139"/>
      <c r="JOE77" s="139"/>
      <c r="JOF77" s="139"/>
      <c r="JOG77" s="139"/>
      <c r="JOH77" s="139"/>
      <c r="JOI77" s="139"/>
      <c r="JOJ77" s="139"/>
      <c r="JOK77" s="139"/>
      <c r="JOL77" s="139"/>
      <c r="JOM77" s="139"/>
      <c r="JON77" s="139"/>
      <c r="JOO77" s="139"/>
      <c r="JOP77" s="139"/>
      <c r="JOQ77" s="139"/>
      <c r="JOR77" s="139"/>
      <c r="JOS77" s="139"/>
      <c r="JOT77" s="139"/>
      <c r="JOU77" s="139"/>
      <c r="JOV77" s="139"/>
      <c r="JOW77" s="139"/>
      <c r="JOX77" s="139"/>
      <c r="JOY77" s="139"/>
      <c r="JOZ77" s="139"/>
      <c r="JPA77" s="139"/>
      <c r="JPB77" s="139"/>
      <c r="JPC77" s="139"/>
      <c r="JPD77" s="139"/>
      <c r="JPE77" s="139"/>
      <c r="JPF77" s="139"/>
      <c r="JPG77" s="139"/>
      <c r="JPH77" s="139"/>
      <c r="JPI77" s="139"/>
      <c r="JPJ77" s="139"/>
      <c r="JPK77" s="139"/>
      <c r="JPL77" s="139"/>
      <c r="JPM77" s="139"/>
      <c r="JPN77" s="139"/>
      <c r="JPO77" s="139"/>
      <c r="JPP77" s="139"/>
      <c r="JPQ77" s="139"/>
      <c r="JPR77" s="139"/>
      <c r="JPS77" s="139"/>
      <c r="JPT77" s="139"/>
      <c r="JPU77" s="139"/>
      <c r="JPV77" s="139"/>
      <c r="JPW77" s="139"/>
      <c r="JPX77" s="139"/>
      <c r="JPY77" s="139"/>
      <c r="JPZ77" s="139"/>
      <c r="JQA77" s="139"/>
      <c r="JQB77" s="139"/>
      <c r="JQC77" s="139"/>
      <c r="JQD77" s="139"/>
      <c r="JQE77" s="139"/>
      <c r="JQF77" s="139"/>
      <c r="JQG77" s="139"/>
      <c r="JQH77" s="139"/>
      <c r="JQI77" s="139"/>
      <c r="JQJ77" s="139"/>
      <c r="JQK77" s="139"/>
      <c r="JQL77" s="139"/>
      <c r="JQM77" s="139"/>
      <c r="JQN77" s="139"/>
      <c r="JQO77" s="139"/>
      <c r="JQP77" s="139"/>
      <c r="JQQ77" s="139"/>
      <c r="JQR77" s="139"/>
      <c r="JQS77" s="139"/>
      <c r="JQT77" s="139"/>
      <c r="JQU77" s="139"/>
      <c r="JQV77" s="139"/>
      <c r="JQW77" s="139"/>
      <c r="JQX77" s="139"/>
      <c r="JQY77" s="139"/>
      <c r="JQZ77" s="139"/>
      <c r="JRA77" s="139"/>
      <c r="JRB77" s="139"/>
      <c r="JRC77" s="139"/>
      <c r="JRD77" s="139"/>
      <c r="JRE77" s="139"/>
      <c r="JRF77" s="139"/>
      <c r="JRG77" s="139"/>
      <c r="JRH77" s="139"/>
      <c r="JRI77" s="139"/>
      <c r="JRJ77" s="139"/>
      <c r="JRK77" s="139"/>
      <c r="JRL77" s="139"/>
      <c r="JRM77" s="139"/>
      <c r="JRN77" s="139"/>
      <c r="JRO77" s="139"/>
      <c r="JRP77" s="139"/>
      <c r="JRQ77" s="139"/>
      <c r="JRR77" s="139"/>
      <c r="JRS77" s="139"/>
      <c r="JRT77" s="139"/>
      <c r="JRU77" s="139"/>
      <c r="JRV77" s="139"/>
      <c r="JRW77" s="139"/>
      <c r="JRX77" s="139"/>
      <c r="JRY77" s="139"/>
      <c r="JRZ77" s="139"/>
      <c r="JSA77" s="139"/>
      <c r="JSB77" s="139"/>
      <c r="JSC77" s="139"/>
      <c r="JSD77" s="139"/>
      <c r="JSE77" s="139"/>
      <c r="JSF77" s="139"/>
      <c r="JSG77" s="139"/>
      <c r="JSH77" s="139"/>
      <c r="JSI77" s="139"/>
      <c r="JSJ77" s="139"/>
      <c r="JSK77" s="139"/>
      <c r="JSL77" s="139"/>
      <c r="JSM77" s="139"/>
      <c r="JSN77" s="139"/>
      <c r="JSO77" s="139"/>
      <c r="JSP77" s="139"/>
      <c r="JSQ77" s="139"/>
      <c r="JSR77" s="139"/>
      <c r="JSS77" s="139"/>
      <c r="JST77" s="139"/>
      <c r="JSU77" s="139"/>
      <c r="JSV77" s="139"/>
      <c r="JSW77" s="139"/>
      <c r="JSX77" s="139"/>
      <c r="JSY77" s="139"/>
      <c r="JSZ77" s="139"/>
      <c r="JTA77" s="139"/>
      <c r="JTB77" s="139"/>
      <c r="JTC77" s="139"/>
      <c r="JTD77" s="139"/>
      <c r="JTE77" s="139"/>
      <c r="JTF77" s="139"/>
      <c r="JTG77" s="139"/>
      <c r="JTH77" s="139"/>
      <c r="JTI77" s="139"/>
      <c r="JTJ77" s="139"/>
      <c r="JTK77" s="139"/>
      <c r="JTL77" s="139"/>
      <c r="JTM77" s="139"/>
      <c r="JTN77" s="139"/>
      <c r="JTO77" s="139"/>
      <c r="JTP77" s="139"/>
      <c r="JTQ77" s="139"/>
      <c r="JTR77" s="139"/>
      <c r="JTS77" s="139"/>
      <c r="JTT77" s="139"/>
      <c r="JTU77" s="139"/>
      <c r="JTV77" s="139"/>
      <c r="JTW77" s="139"/>
      <c r="JTX77" s="139"/>
      <c r="JTY77" s="139"/>
      <c r="JTZ77" s="139"/>
      <c r="JUA77" s="139"/>
      <c r="JUB77" s="139"/>
      <c r="JUC77" s="139"/>
      <c r="JUD77" s="139"/>
      <c r="JUE77" s="139"/>
      <c r="JUF77" s="139"/>
      <c r="JUG77" s="139"/>
      <c r="JUH77" s="139"/>
      <c r="JUI77" s="139"/>
      <c r="JUJ77" s="139"/>
      <c r="JUK77" s="139"/>
      <c r="JUL77" s="139"/>
      <c r="JUM77" s="139"/>
      <c r="JUN77" s="139"/>
      <c r="JUO77" s="139"/>
      <c r="JUP77" s="139"/>
      <c r="JUQ77" s="139"/>
      <c r="JUR77" s="139"/>
      <c r="JUS77" s="139"/>
      <c r="JUT77" s="139"/>
      <c r="JUU77" s="139"/>
      <c r="JUV77" s="139"/>
      <c r="JUW77" s="139"/>
      <c r="JUX77" s="139"/>
      <c r="JUY77" s="139"/>
      <c r="JUZ77" s="139"/>
      <c r="JVA77" s="139"/>
      <c r="JVB77" s="139"/>
      <c r="JVC77" s="139"/>
      <c r="JVD77" s="139"/>
      <c r="JVE77" s="139"/>
      <c r="JVF77" s="139"/>
      <c r="JVG77" s="139"/>
      <c r="JVH77" s="139"/>
      <c r="JVI77" s="139"/>
      <c r="JVJ77" s="139"/>
      <c r="JVK77" s="139"/>
      <c r="JVL77" s="139"/>
      <c r="JVM77" s="139"/>
      <c r="JVN77" s="139"/>
      <c r="JVO77" s="139"/>
      <c r="JVP77" s="139"/>
      <c r="JVQ77" s="139"/>
      <c r="JVR77" s="139"/>
      <c r="JVS77" s="139"/>
      <c r="JVT77" s="139"/>
      <c r="JVU77" s="139"/>
      <c r="JVV77" s="139"/>
      <c r="JVW77" s="139"/>
      <c r="JVX77" s="139"/>
      <c r="JVY77" s="139"/>
      <c r="JVZ77" s="139"/>
      <c r="JWA77" s="139"/>
      <c r="JWB77" s="139"/>
      <c r="JWC77" s="139"/>
      <c r="JWD77" s="139"/>
      <c r="JWE77" s="139"/>
      <c r="JWF77" s="139"/>
      <c r="JWG77" s="139"/>
      <c r="JWH77" s="139"/>
      <c r="JWI77" s="139"/>
      <c r="JWJ77" s="139"/>
      <c r="JWK77" s="139"/>
      <c r="JWL77" s="139"/>
      <c r="JWM77" s="139"/>
      <c r="JWN77" s="139"/>
      <c r="JWO77" s="139"/>
      <c r="JWP77" s="139"/>
      <c r="JWQ77" s="139"/>
      <c r="JWR77" s="139"/>
      <c r="JWS77" s="139"/>
      <c r="JWT77" s="139"/>
      <c r="JWU77" s="139"/>
      <c r="JWV77" s="139"/>
      <c r="JWW77" s="139"/>
      <c r="JWX77" s="139"/>
      <c r="JWY77" s="139"/>
      <c r="JWZ77" s="139"/>
      <c r="JXA77" s="139"/>
      <c r="JXB77" s="139"/>
      <c r="JXC77" s="139"/>
      <c r="JXD77" s="139"/>
      <c r="JXE77" s="139"/>
      <c r="JXF77" s="139"/>
      <c r="JXG77" s="139"/>
      <c r="JXH77" s="139"/>
      <c r="JXI77" s="139"/>
      <c r="JXJ77" s="139"/>
      <c r="JXK77" s="139"/>
      <c r="JXL77" s="139"/>
      <c r="JXM77" s="139"/>
      <c r="JXN77" s="139"/>
      <c r="JXO77" s="139"/>
      <c r="JXP77" s="139"/>
      <c r="JXQ77" s="139"/>
      <c r="JXR77" s="139"/>
      <c r="JXS77" s="139"/>
      <c r="JXT77" s="139"/>
      <c r="JXU77" s="139"/>
      <c r="JXV77" s="139"/>
      <c r="JXW77" s="139"/>
      <c r="JXX77" s="139"/>
      <c r="JXY77" s="139"/>
      <c r="JXZ77" s="139"/>
      <c r="JYA77" s="139"/>
      <c r="JYB77" s="139"/>
      <c r="JYC77" s="139"/>
      <c r="JYD77" s="139"/>
      <c r="JYE77" s="139"/>
      <c r="JYF77" s="139"/>
      <c r="JYG77" s="139"/>
      <c r="JYH77" s="139"/>
      <c r="JYI77" s="139"/>
      <c r="JYJ77" s="139"/>
      <c r="JYK77" s="139"/>
      <c r="JYL77" s="139"/>
      <c r="JYM77" s="139"/>
      <c r="JYN77" s="139"/>
      <c r="JYO77" s="139"/>
      <c r="JYP77" s="139"/>
      <c r="JYQ77" s="139"/>
      <c r="JYR77" s="139"/>
      <c r="JYS77" s="139"/>
      <c r="JYT77" s="139"/>
      <c r="JYU77" s="139"/>
      <c r="JYV77" s="139"/>
      <c r="JYW77" s="139"/>
      <c r="JYX77" s="139"/>
      <c r="JYY77" s="139"/>
      <c r="JYZ77" s="139"/>
      <c r="JZA77" s="139"/>
      <c r="JZB77" s="139"/>
      <c r="JZC77" s="139"/>
      <c r="JZD77" s="139"/>
      <c r="JZE77" s="139"/>
      <c r="JZF77" s="139"/>
      <c r="JZG77" s="139"/>
      <c r="JZH77" s="139"/>
      <c r="JZI77" s="139"/>
      <c r="JZJ77" s="139"/>
      <c r="JZK77" s="139"/>
      <c r="JZL77" s="139"/>
      <c r="JZM77" s="139"/>
      <c r="JZN77" s="139"/>
      <c r="JZO77" s="139"/>
      <c r="JZP77" s="139"/>
      <c r="JZQ77" s="139"/>
      <c r="JZR77" s="139"/>
      <c r="JZS77" s="139"/>
      <c r="JZT77" s="139"/>
      <c r="JZU77" s="139"/>
      <c r="JZV77" s="139"/>
      <c r="JZW77" s="139"/>
      <c r="JZX77" s="139"/>
      <c r="JZY77" s="139"/>
      <c r="JZZ77" s="139"/>
      <c r="KAA77" s="139"/>
      <c r="KAB77" s="139"/>
      <c r="KAC77" s="139"/>
      <c r="KAD77" s="139"/>
      <c r="KAE77" s="139"/>
      <c r="KAF77" s="139"/>
      <c r="KAG77" s="139"/>
      <c r="KAH77" s="139"/>
      <c r="KAI77" s="139"/>
      <c r="KAJ77" s="139"/>
      <c r="KAK77" s="139"/>
      <c r="KAL77" s="139"/>
      <c r="KAM77" s="139"/>
      <c r="KAN77" s="139"/>
      <c r="KAO77" s="139"/>
      <c r="KAP77" s="139"/>
      <c r="KAQ77" s="139"/>
      <c r="KAR77" s="139"/>
      <c r="KAS77" s="139"/>
      <c r="KAT77" s="139"/>
      <c r="KAU77" s="139"/>
      <c r="KAV77" s="139"/>
      <c r="KAW77" s="139"/>
      <c r="KAX77" s="139"/>
      <c r="KAY77" s="139"/>
      <c r="KAZ77" s="139"/>
      <c r="KBA77" s="139"/>
      <c r="KBB77" s="139"/>
      <c r="KBC77" s="139"/>
      <c r="KBD77" s="139"/>
      <c r="KBE77" s="139"/>
      <c r="KBF77" s="139"/>
      <c r="KBG77" s="139"/>
      <c r="KBH77" s="139"/>
      <c r="KBI77" s="139"/>
      <c r="KBJ77" s="139"/>
      <c r="KBK77" s="139"/>
      <c r="KBL77" s="139"/>
      <c r="KBM77" s="139"/>
      <c r="KBN77" s="139"/>
      <c r="KBO77" s="139"/>
      <c r="KBP77" s="139"/>
      <c r="KBQ77" s="139"/>
      <c r="KBR77" s="139"/>
      <c r="KBS77" s="139"/>
      <c r="KBT77" s="139"/>
      <c r="KBU77" s="139"/>
      <c r="KBV77" s="139"/>
      <c r="KBW77" s="139"/>
      <c r="KBX77" s="139"/>
      <c r="KBY77" s="139"/>
      <c r="KBZ77" s="139"/>
      <c r="KCA77" s="139"/>
      <c r="KCB77" s="139"/>
      <c r="KCC77" s="139"/>
      <c r="KCD77" s="139"/>
      <c r="KCE77" s="139"/>
      <c r="KCF77" s="139"/>
      <c r="KCG77" s="139"/>
      <c r="KCH77" s="139"/>
      <c r="KCI77" s="139"/>
      <c r="KCJ77" s="139"/>
      <c r="KCK77" s="139"/>
      <c r="KCL77" s="139"/>
      <c r="KCM77" s="139"/>
      <c r="KCN77" s="139"/>
      <c r="KCO77" s="139"/>
      <c r="KCP77" s="139"/>
      <c r="KCQ77" s="139"/>
      <c r="KCR77" s="139"/>
      <c r="KCS77" s="139"/>
      <c r="KCT77" s="139"/>
      <c r="KCU77" s="139"/>
      <c r="KCV77" s="139"/>
      <c r="KCW77" s="139"/>
      <c r="KCX77" s="139"/>
      <c r="KCY77" s="139"/>
      <c r="KCZ77" s="139"/>
      <c r="KDA77" s="139"/>
      <c r="KDB77" s="139"/>
      <c r="KDC77" s="139"/>
      <c r="KDD77" s="139"/>
      <c r="KDE77" s="139"/>
      <c r="KDF77" s="139"/>
      <c r="KDG77" s="139"/>
      <c r="KDH77" s="139"/>
      <c r="KDI77" s="139"/>
      <c r="KDJ77" s="139"/>
      <c r="KDK77" s="139"/>
      <c r="KDL77" s="139"/>
      <c r="KDM77" s="139"/>
      <c r="KDN77" s="139"/>
      <c r="KDO77" s="139"/>
      <c r="KDP77" s="139"/>
      <c r="KDQ77" s="139"/>
      <c r="KDR77" s="139"/>
      <c r="KDS77" s="139"/>
      <c r="KDT77" s="139"/>
      <c r="KDU77" s="139"/>
      <c r="KDV77" s="139"/>
      <c r="KDW77" s="139"/>
      <c r="KDX77" s="139"/>
      <c r="KDY77" s="139"/>
      <c r="KDZ77" s="139"/>
      <c r="KEA77" s="139"/>
      <c r="KEB77" s="139"/>
      <c r="KEC77" s="139"/>
      <c r="KED77" s="139"/>
      <c r="KEE77" s="139"/>
      <c r="KEF77" s="139"/>
      <c r="KEG77" s="139"/>
      <c r="KEH77" s="139"/>
      <c r="KEI77" s="139"/>
      <c r="KEJ77" s="139"/>
      <c r="KEK77" s="139"/>
      <c r="KEL77" s="139"/>
      <c r="KEM77" s="139"/>
      <c r="KEN77" s="139"/>
      <c r="KEO77" s="139"/>
      <c r="KEP77" s="139"/>
      <c r="KEQ77" s="139"/>
      <c r="KER77" s="139"/>
      <c r="KES77" s="139"/>
      <c r="KET77" s="139"/>
      <c r="KEU77" s="139"/>
      <c r="KEV77" s="139"/>
      <c r="KEW77" s="139"/>
      <c r="KEX77" s="139"/>
      <c r="KEY77" s="139"/>
      <c r="KEZ77" s="139"/>
      <c r="KFA77" s="139"/>
      <c r="KFB77" s="139"/>
      <c r="KFC77" s="139"/>
      <c r="KFD77" s="139"/>
      <c r="KFE77" s="139"/>
      <c r="KFF77" s="139"/>
      <c r="KFG77" s="139"/>
      <c r="KFH77" s="139"/>
      <c r="KFI77" s="139"/>
      <c r="KFJ77" s="139"/>
      <c r="KFK77" s="139"/>
      <c r="KFL77" s="139"/>
      <c r="KFM77" s="139"/>
      <c r="KFN77" s="139"/>
      <c r="KFO77" s="139"/>
      <c r="KFP77" s="139"/>
      <c r="KFQ77" s="139"/>
      <c r="KFR77" s="139"/>
      <c r="KFS77" s="139"/>
      <c r="KFT77" s="139"/>
      <c r="KFU77" s="139"/>
      <c r="KFV77" s="139"/>
      <c r="KFW77" s="139"/>
      <c r="KFX77" s="139"/>
      <c r="KFY77" s="139"/>
      <c r="KFZ77" s="139"/>
      <c r="KGA77" s="139"/>
      <c r="KGB77" s="139"/>
      <c r="KGC77" s="139"/>
      <c r="KGD77" s="139"/>
      <c r="KGE77" s="139"/>
      <c r="KGF77" s="139"/>
      <c r="KGG77" s="139"/>
      <c r="KGH77" s="139"/>
      <c r="KGI77" s="139"/>
      <c r="KGJ77" s="139"/>
      <c r="KGK77" s="139"/>
      <c r="KGL77" s="139"/>
      <c r="KGM77" s="139"/>
      <c r="KGN77" s="139"/>
      <c r="KGO77" s="139"/>
      <c r="KGP77" s="139"/>
      <c r="KGQ77" s="139"/>
      <c r="KGR77" s="139"/>
      <c r="KGS77" s="139"/>
      <c r="KGT77" s="139"/>
      <c r="KGU77" s="139"/>
      <c r="KGV77" s="139"/>
      <c r="KGW77" s="139"/>
      <c r="KGX77" s="139"/>
      <c r="KGY77" s="139"/>
      <c r="KGZ77" s="139"/>
      <c r="KHA77" s="139"/>
      <c r="KHB77" s="139"/>
      <c r="KHC77" s="139"/>
      <c r="KHD77" s="139"/>
      <c r="KHE77" s="139"/>
      <c r="KHF77" s="139"/>
      <c r="KHG77" s="139"/>
      <c r="KHH77" s="139"/>
      <c r="KHI77" s="139"/>
      <c r="KHJ77" s="139"/>
      <c r="KHK77" s="139"/>
      <c r="KHL77" s="139"/>
      <c r="KHM77" s="139"/>
      <c r="KHN77" s="139"/>
      <c r="KHO77" s="139"/>
      <c r="KHP77" s="139"/>
      <c r="KHQ77" s="139"/>
      <c r="KHR77" s="139"/>
      <c r="KHS77" s="139"/>
      <c r="KHT77" s="139"/>
      <c r="KHU77" s="139"/>
      <c r="KHV77" s="139"/>
      <c r="KHW77" s="139"/>
      <c r="KHX77" s="139"/>
      <c r="KHY77" s="139"/>
      <c r="KHZ77" s="139"/>
      <c r="KIA77" s="139"/>
      <c r="KIB77" s="139"/>
      <c r="KIC77" s="139"/>
      <c r="KID77" s="139"/>
      <c r="KIE77" s="139"/>
      <c r="KIF77" s="139"/>
      <c r="KIG77" s="139"/>
      <c r="KIH77" s="139"/>
      <c r="KII77" s="139"/>
      <c r="KIJ77" s="139"/>
      <c r="KIK77" s="139"/>
      <c r="KIL77" s="139"/>
      <c r="KIM77" s="139"/>
      <c r="KIN77" s="139"/>
      <c r="KIO77" s="139"/>
      <c r="KIP77" s="139"/>
      <c r="KIQ77" s="139"/>
      <c r="KIR77" s="139"/>
      <c r="KIS77" s="139"/>
      <c r="KIT77" s="139"/>
      <c r="KIU77" s="139"/>
      <c r="KIV77" s="139"/>
      <c r="KIW77" s="139"/>
      <c r="KIX77" s="139"/>
      <c r="KIY77" s="139"/>
      <c r="KIZ77" s="139"/>
      <c r="KJA77" s="139"/>
      <c r="KJB77" s="139"/>
      <c r="KJC77" s="139"/>
      <c r="KJD77" s="139"/>
      <c r="KJE77" s="139"/>
      <c r="KJF77" s="139"/>
      <c r="KJG77" s="139"/>
      <c r="KJH77" s="139"/>
      <c r="KJI77" s="139"/>
      <c r="KJJ77" s="139"/>
      <c r="KJK77" s="139"/>
      <c r="KJL77" s="139"/>
      <c r="KJM77" s="139"/>
      <c r="KJN77" s="139"/>
      <c r="KJO77" s="139"/>
      <c r="KJP77" s="139"/>
      <c r="KJQ77" s="139"/>
      <c r="KJR77" s="139"/>
      <c r="KJS77" s="139"/>
      <c r="KJT77" s="139"/>
      <c r="KJU77" s="139"/>
      <c r="KJV77" s="139"/>
      <c r="KJW77" s="139"/>
      <c r="KJX77" s="139"/>
      <c r="KJY77" s="139"/>
      <c r="KJZ77" s="139"/>
      <c r="KKA77" s="139"/>
      <c r="KKB77" s="139"/>
      <c r="KKC77" s="139"/>
      <c r="KKD77" s="139"/>
      <c r="KKE77" s="139"/>
      <c r="KKF77" s="139"/>
      <c r="KKG77" s="139"/>
      <c r="KKH77" s="139"/>
      <c r="KKI77" s="139"/>
      <c r="KKJ77" s="139"/>
      <c r="KKK77" s="139"/>
      <c r="KKL77" s="139"/>
      <c r="KKM77" s="139"/>
      <c r="KKN77" s="139"/>
      <c r="KKO77" s="139"/>
      <c r="KKP77" s="139"/>
      <c r="KKQ77" s="139"/>
      <c r="KKR77" s="139"/>
      <c r="KKS77" s="139"/>
      <c r="KKT77" s="139"/>
      <c r="KKU77" s="139"/>
      <c r="KKV77" s="139"/>
      <c r="KKW77" s="139"/>
      <c r="KKX77" s="139"/>
      <c r="KKY77" s="139"/>
      <c r="KKZ77" s="139"/>
      <c r="KLA77" s="139"/>
      <c r="KLB77" s="139"/>
      <c r="KLC77" s="139"/>
      <c r="KLD77" s="139"/>
      <c r="KLE77" s="139"/>
      <c r="KLF77" s="139"/>
      <c r="KLG77" s="139"/>
      <c r="KLH77" s="139"/>
      <c r="KLI77" s="139"/>
      <c r="KLJ77" s="139"/>
      <c r="KLK77" s="139"/>
      <c r="KLL77" s="139"/>
      <c r="KLM77" s="139"/>
      <c r="KLN77" s="139"/>
      <c r="KLO77" s="139"/>
      <c r="KLP77" s="139"/>
      <c r="KLQ77" s="139"/>
      <c r="KLR77" s="139"/>
      <c r="KLS77" s="139"/>
      <c r="KLT77" s="139"/>
      <c r="KLU77" s="139"/>
      <c r="KLV77" s="139"/>
      <c r="KLW77" s="139"/>
      <c r="KLX77" s="139"/>
      <c r="KLY77" s="139"/>
      <c r="KLZ77" s="139"/>
      <c r="KMA77" s="139"/>
      <c r="KMB77" s="139"/>
      <c r="KMC77" s="139"/>
      <c r="KMD77" s="139"/>
      <c r="KME77" s="139"/>
      <c r="KMF77" s="139"/>
      <c r="KMG77" s="139"/>
      <c r="KMH77" s="139"/>
      <c r="KMI77" s="139"/>
      <c r="KMJ77" s="139"/>
      <c r="KMK77" s="139"/>
      <c r="KML77" s="139"/>
      <c r="KMM77" s="139"/>
      <c r="KMN77" s="139"/>
      <c r="KMO77" s="139"/>
      <c r="KMP77" s="139"/>
      <c r="KMQ77" s="139"/>
      <c r="KMR77" s="139"/>
      <c r="KMS77" s="139"/>
      <c r="KMT77" s="139"/>
      <c r="KMU77" s="139"/>
      <c r="KMV77" s="139"/>
      <c r="KMW77" s="139"/>
      <c r="KMX77" s="139"/>
      <c r="KMY77" s="139"/>
      <c r="KMZ77" s="139"/>
      <c r="KNA77" s="139"/>
      <c r="KNB77" s="139"/>
      <c r="KNC77" s="139"/>
      <c r="KND77" s="139"/>
      <c r="KNE77" s="139"/>
      <c r="KNF77" s="139"/>
      <c r="KNG77" s="139"/>
      <c r="KNH77" s="139"/>
      <c r="KNI77" s="139"/>
      <c r="KNJ77" s="139"/>
      <c r="KNK77" s="139"/>
      <c r="KNL77" s="139"/>
      <c r="KNM77" s="139"/>
      <c r="KNN77" s="139"/>
      <c r="KNO77" s="139"/>
      <c r="KNP77" s="139"/>
      <c r="KNQ77" s="139"/>
      <c r="KNR77" s="139"/>
      <c r="KNS77" s="139"/>
      <c r="KNT77" s="139"/>
      <c r="KNU77" s="139"/>
      <c r="KNV77" s="139"/>
      <c r="KNW77" s="139"/>
      <c r="KNX77" s="139"/>
      <c r="KNY77" s="139"/>
      <c r="KNZ77" s="139"/>
      <c r="KOA77" s="139"/>
      <c r="KOB77" s="139"/>
      <c r="KOC77" s="139"/>
      <c r="KOD77" s="139"/>
      <c r="KOE77" s="139"/>
      <c r="KOF77" s="139"/>
      <c r="KOG77" s="139"/>
      <c r="KOH77" s="139"/>
      <c r="KOI77" s="139"/>
      <c r="KOJ77" s="139"/>
      <c r="KOK77" s="139"/>
      <c r="KOL77" s="139"/>
      <c r="KOM77" s="139"/>
      <c r="KON77" s="139"/>
      <c r="KOO77" s="139"/>
      <c r="KOP77" s="139"/>
      <c r="KOQ77" s="139"/>
      <c r="KOR77" s="139"/>
      <c r="KOS77" s="139"/>
      <c r="KOT77" s="139"/>
      <c r="KOU77" s="139"/>
      <c r="KOV77" s="139"/>
      <c r="KOW77" s="139"/>
      <c r="KOX77" s="139"/>
      <c r="KOY77" s="139"/>
      <c r="KOZ77" s="139"/>
      <c r="KPA77" s="139"/>
      <c r="KPB77" s="139"/>
      <c r="KPC77" s="139"/>
      <c r="KPD77" s="139"/>
      <c r="KPE77" s="139"/>
      <c r="KPF77" s="139"/>
      <c r="KPG77" s="139"/>
      <c r="KPH77" s="139"/>
      <c r="KPI77" s="139"/>
      <c r="KPJ77" s="139"/>
      <c r="KPK77" s="139"/>
      <c r="KPL77" s="139"/>
      <c r="KPM77" s="139"/>
      <c r="KPN77" s="139"/>
      <c r="KPO77" s="139"/>
      <c r="KPP77" s="139"/>
      <c r="KPQ77" s="139"/>
      <c r="KPR77" s="139"/>
      <c r="KPS77" s="139"/>
      <c r="KPT77" s="139"/>
      <c r="KPU77" s="139"/>
      <c r="KPV77" s="139"/>
      <c r="KPW77" s="139"/>
      <c r="KPX77" s="139"/>
      <c r="KPY77" s="139"/>
      <c r="KPZ77" s="139"/>
      <c r="KQA77" s="139"/>
      <c r="KQB77" s="139"/>
      <c r="KQC77" s="139"/>
      <c r="KQD77" s="139"/>
      <c r="KQE77" s="139"/>
      <c r="KQF77" s="139"/>
      <c r="KQG77" s="139"/>
      <c r="KQH77" s="139"/>
      <c r="KQI77" s="139"/>
      <c r="KQJ77" s="139"/>
      <c r="KQK77" s="139"/>
      <c r="KQL77" s="139"/>
      <c r="KQM77" s="139"/>
      <c r="KQN77" s="139"/>
      <c r="KQO77" s="139"/>
      <c r="KQP77" s="139"/>
      <c r="KQQ77" s="139"/>
      <c r="KQR77" s="139"/>
      <c r="KQS77" s="139"/>
      <c r="KQT77" s="139"/>
      <c r="KQU77" s="139"/>
      <c r="KQV77" s="139"/>
      <c r="KQW77" s="139"/>
      <c r="KQX77" s="139"/>
      <c r="KQY77" s="139"/>
      <c r="KQZ77" s="139"/>
      <c r="KRA77" s="139"/>
      <c r="KRB77" s="139"/>
      <c r="KRC77" s="139"/>
      <c r="KRD77" s="139"/>
      <c r="KRE77" s="139"/>
      <c r="KRF77" s="139"/>
      <c r="KRG77" s="139"/>
      <c r="KRH77" s="139"/>
      <c r="KRI77" s="139"/>
      <c r="KRJ77" s="139"/>
      <c r="KRK77" s="139"/>
      <c r="KRL77" s="139"/>
      <c r="KRM77" s="139"/>
      <c r="KRN77" s="139"/>
      <c r="KRO77" s="139"/>
      <c r="KRP77" s="139"/>
      <c r="KRQ77" s="139"/>
      <c r="KRR77" s="139"/>
      <c r="KRS77" s="139"/>
      <c r="KRT77" s="139"/>
      <c r="KRU77" s="139"/>
      <c r="KRV77" s="139"/>
      <c r="KRW77" s="139"/>
      <c r="KRX77" s="139"/>
      <c r="KRY77" s="139"/>
      <c r="KRZ77" s="139"/>
      <c r="KSA77" s="139"/>
      <c r="KSB77" s="139"/>
      <c r="KSC77" s="139"/>
      <c r="KSD77" s="139"/>
      <c r="KSE77" s="139"/>
      <c r="KSF77" s="139"/>
      <c r="KSG77" s="139"/>
      <c r="KSH77" s="139"/>
      <c r="KSI77" s="139"/>
      <c r="KSJ77" s="139"/>
      <c r="KSK77" s="139"/>
      <c r="KSL77" s="139"/>
      <c r="KSM77" s="139"/>
      <c r="KSN77" s="139"/>
      <c r="KSO77" s="139"/>
      <c r="KSP77" s="139"/>
      <c r="KSQ77" s="139"/>
      <c r="KSR77" s="139"/>
      <c r="KSS77" s="139"/>
      <c r="KST77" s="139"/>
      <c r="KSU77" s="139"/>
      <c r="KSV77" s="139"/>
      <c r="KSW77" s="139"/>
      <c r="KSX77" s="139"/>
      <c r="KSY77" s="139"/>
      <c r="KSZ77" s="139"/>
      <c r="KTA77" s="139"/>
      <c r="KTB77" s="139"/>
      <c r="KTC77" s="139"/>
      <c r="KTD77" s="139"/>
      <c r="KTE77" s="139"/>
      <c r="KTF77" s="139"/>
      <c r="KTG77" s="139"/>
      <c r="KTH77" s="139"/>
      <c r="KTI77" s="139"/>
      <c r="KTJ77" s="139"/>
      <c r="KTK77" s="139"/>
      <c r="KTL77" s="139"/>
      <c r="KTM77" s="139"/>
      <c r="KTN77" s="139"/>
      <c r="KTO77" s="139"/>
      <c r="KTP77" s="139"/>
      <c r="KTQ77" s="139"/>
      <c r="KTR77" s="139"/>
      <c r="KTS77" s="139"/>
      <c r="KTT77" s="139"/>
      <c r="KTU77" s="139"/>
      <c r="KTV77" s="139"/>
      <c r="KTW77" s="139"/>
      <c r="KTX77" s="139"/>
      <c r="KTY77" s="139"/>
      <c r="KTZ77" s="139"/>
      <c r="KUA77" s="139"/>
      <c r="KUB77" s="139"/>
      <c r="KUC77" s="139"/>
      <c r="KUD77" s="139"/>
      <c r="KUE77" s="139"/>
      <c r="KUF77" s="139"/>
      <c r="KUG77" s="139"/>
      <c r="KUH77" s="139"/>
      <c r="KUI77" s="139"/>
      <c r="KUJ77" s="139"/>
      <c r="KUK77" s="139"/>
      <c r="KUL77" s="139"/>
      <c r="KUM77" s="139"/>
      <c r="KUN77" s="139"/>
      <c r="KUO77" s="139"/>
      <c r="KUP77" s="139"/>
      <c r="KUQ77" s="139"/>
      <c r="KUR77" s="139"/>
      <c r="KUS77" s="139"/>
      <c r="KUT77" s="139"/>
      <c r="KUU77" s="139"/>
      <c r="KUV77" s="139"/>
      <c r="KUW77" s="139"/>
      <c r="KUX77" s="139"/>
      <c r="KUY77" s="139"/>
      <c r="KUZ77" s="139"/>
      <c r="KVA77" s="139"/>
      <c r="KVB77" s="139"/>
      <c r="KVC77" s="139"/>
      <c r="KVD77" s="139"/>
      <c r="KVE77" s="139"/>
      <c r="KVF77" s="139"/>
      <c r="KVG77" s="139"/>
      <c r="KVH77" s="139"/>
      <c r="KVI77" s="139"/>
      <c r="KVJ77" s="139"/>
      <c r="KVK77" s="139"/>
      <c r="KVL77" s="139"/>
      <c r="KVM77" s="139"/>
      <c r="KVN77" s="139"/>
      <c r="KVO77" s="139"/>
      <c r="KVP77" s="139"/>
      <c r="KVQ77" s="139"/>
      <c r="KVR77" s="139"/>
      <c r="KVS77" s="139"/>
      <c r="KVT77" s="139"/>
      <c r="KVU77" s="139"/>
      <c r="KVV77" s="139"/>
      <c r="KVW77" s="139"/>
      <c r="KVX77" s="139"/>
      <c r="KVY77" s="139"/>
      <c r="KVZ77" s="139"/>
      <c r="KWA77" s="139"/>
      <c r="KWB77" s="139"/>
      <c r="KWC77" s="139"/>
      <c r="KWD77" s="139"/>
      <c r="KWE77" s="139"/>
      <c r="KWF77" s="139"/>
      <c r="KWG77" s="139"/>
      <c r="KWH77" s="139"/>
      <c r="KWI77" s="139"/>
      <c r="KWJ77" s="139"/>
      <c r="KWK77" s="139"/>
      <c r="KWL77" s="139"/>
      <c r="KWM77" s="139"/>
      <c r="KWN77" s="139"/>
      <c r="KWO77" s="139"/>
      <c r="KWP77" s="139"/>
      <c r="KWQ77" s="139"/>
      <c r="KWR77" s="139"/>
      <c r="KWS77" s="139"/>
      <c r="KWT77" s="139"/>
      <c r="KWU77" s="139"/>
      <c r="KWV77" s="139"/>
      <c r="KWW77" s="139"/>
      <c r="KWX77" s="139"/>
      <c r="KWY77" s="139"/>
      <c r="KWZ77" s="139"/>
      <c r="KXA77" s="139"/>
      <c r="KXB77" s="139"/>
      <c r="KXC77" s="139"/>
      <c r="KXD77" s="139"/>
      <c r="KXE77" s="139"/>
      <c r="KXF77" s="139"/>
      <c r="KXG77" s="139"/>
      <c r="KXH77" s="139"/>
      <c r="KXI77" s="139"/>
      <c r="KXJ77" s="139"/>
      <c r="KXK77" s="139"/>
      <c r="KXL77" s="139"/>
      <c r="KXM77" s="139"/>
      <c r="KXN77" s="139"/>
      <c r="KXO77" s="139"/>
      <c r="KXP77" s="139"/>
      <c r="KXQ77" s="139"/>
      <c r="KXR77" s="139"/>
      <c r="KXS77" s="139"/>
      <c r="KXT77" s="139"/>
      <c r="KXU77" s="139"/>
      <c r="KXV77" s="139"/>
      <c r="KXW77" s="139"/>
      <c r="KXX77" s="139"/>
      <c r="KXY77" s="139"/>
      <c r="KXZ77" s="139"/>
      <c r="KYA77" s="139"/>
      <c r="KYB77" s="139"/>
      <c r="KYC77" s="139"/>
      <c r="KYD77" s="139"/>
      <c r="KYE77" s="139"/>
      <c r="KYF77" s="139"/>
      <c r="KYG77" s="139"/>
      <c r="KYH77" s="139"/>
      <c r="KYI77" s="139"/>
      <c r="KYJ77" s="139"/>
      <c r="KYK77" s="139"/>
      <c r="KYL77" s="139"/>
      <c r="KYM77" s="139"/>
      <c r="KYN77" s="139"/>
      <c r="KYO77" s="139"/>
      <c r="KYP77" s="139"/>
      <c r="KYQ77" s="139"/>
      <c r="KYR77" s="139"/>
      <c r="KYS77" s="139"/>
      <c r="KYT77" s="139"/>
      <c r="KYU77" s="139"/>
      <c r="KYV77" s="139"/>
      <c r="KYW77" s="139"/>
      <c r="KYX77" s="139"/>
      <c r="KYY77" s="139"/>
      <c r="KYZ77" s="139"/>
      <c r="KZA77" s="139"/>
      <c r="KZB77" s="139"/>
      <c r="KZC77" s="139"/>
      <c r="KZD77" s="139"/>
      <c r="KZE77" s="139"/>
      <c r="KZF77" s="139"/>
      <c r="KZG77" s="139"/>
      <c r="KZH77" s="139"/>
      <c r="KZI77" s="139"/>
      <c r="KZJ77" s="139"/>
      <c r="KZK77" s="139"/>
      <c r="KZL77" s="139"/>
      <c r="KZM77" s="139"/>
      <c r="KZN77" s="139"/>
      <c r="KZO77" s="139"/>
      <c r="KZP77" s="139"/>
      <c r="KZQ77" s="139"/>
      <c r="KZR77" s="139"/>
      <c r="KZS77" s="139"/>
      <c r="KZT77" s="139"/>
      <c r="KZU77" s="139"/>
      <c r="KZV77" s="139"/>
      <c r="KZW77" s="139"/>
      <c r="KZX77" s="139"/>
      <c r="KZY77" s="139"/>
      <c r="KZZ77" s="139"/>
      <c r="LAA77" s="139"/>
      <c r="LAB77" s="139"/>
      <c r="LAC77" s="139"/>
      <c r="LAD77" s="139"/>
      <c r="LAE77" s="139"/>
      <c r="LAF77" s="139"/>
      <c r="LAG77" s="139"/>
      <c r="LAH77" s="139"/>
      <c r="LAI77" s="139"/>
      <c r="LAJ77" s="139"/>
      <c r="LAK77" s="139"/>
      <c r="LAL77" s="139"/>
      <c r="LAM77" s="139"/>
      <c r="LAN77" s="139"/>
      <c r="LAO77" s="139"/>
      <c r="LAP77" s="139"/>
      <c r="LAQ77" s="139"/>
      <c r="LAR77" s="139"/>
      <c r="LAS77" s="139"/>
      <c r="LAT77" s="139"/>
      <c r="LAU77" s="139"/>
      <c r="LAV77" s="139"/>
      <c r="LAW77" s="139"/>
      <c r="LAX77" s="139"/>
      <c r="LAY77" s="139"/>
      <c r="LAZ77" s="139"/>
      <c r="LBA77" s="139"/>
      <c r="LBB77" s="139"/>
      <c r="LBC77" s="139"/>
      <c r="LBD77" s="139"/>
      <c r="LBE77" s="139"/>
      <c r="LBF77" s="139"/>
      <c r="LBG77" s="139"/>
      <c r="LBH77" s="139"/>
      <c r="LBI77" s="139"/>
      <c r="LBJ77" s="139"/>
      <c r="LBK77" s="139"/>
      <c r="LBL77" s="139"/>
      <c r="LBM77" s="139"/>
      <c r="LBN77" s="139"/>
      <c r="LBO77" s="139"/>
      <c r="LBP77" s="139"/>
      <c r="LBQ77" s="139"/>
      <c r="LBR77" s="139"/>
      <c r="LBS77" s="139"/>
      <c r="LBT77" s="139"/>
      <c r="LBU77" s="139"/>
      <c r="LBV77" s="139"/>
      <c r="LBW77" s="139"/>
      <c r="LBX77" s="139"/>
      <c r="LBY77" s="139"/>
      <c r="LBZ77" s="139"/>
      <c r="LCA77" s="139"/>
      <c r="LCB77" s="139"/>
      <c r="LCC77" s="139"/>
      <c r="LCD77" s="139"/>
      <c r="LCE77" s="139"/>
      <c r="LCF77" s="139"/>
      <c r="LCG77" s="139"/>
      <c r="LCH77" s="139"/>
      <c r="LCI77" s="139"/>
      <c r="LCJ77" s="139"/>
      <c r="LCK77" s="139"/>
      <c r="LCL77" s="139"/>
      <c r="LCM77" s="139"/>
      <c r="LCN77" s="139"/>
      <c r="LCO77" s="139"/>
      <c r="LCP77" s="139"/>
      <c r="LCQ77" s="139"/>
      <c r="LCR77" s="139"/>
      <c r="LCS77" s="139"/>
      <c r="LCT77" s="139"/>
      <c r="LCU77" s="139"/>
      <c r="LCV77" s="139"/>
      <c r="LCW77" s="139"/>
      <c r="LCX77" s="139"/>
      <c r="LCY77" s="139"/>
      <c r="LCZ77" s="139"/>
      <c r="LDA77" s="139"/>
      <c r="LDB77" s="139"/>
      <c r="LDC77" s="139"/>
      <c r="LDD77" s="139"/>
      <c r="LDE77" s="139"/>
      <c r="LDF77" s="139"/>
      <c r="LDG77" s="139"/>
      <c r="LDH77" s="139"/>
      <c r="LDI77" s="139"/>
      <c r="LDJ77" s="139"/>
      <c r="LDK77" s="139"/>
      <c r="LDL77" s="139"/>
      <c r="LDM77" s="139"/>
      <c r="LDN77" s="139"/>
      <c r="LDO77" s="139"/>
      <c r="LDP77" s="139"/>
      <c r="LDQ77" s="139"/>
      <c r="LDR77" s="139"/>
      <c r="LDS77" s="139"/>
      <c r="LDT77" s="139"/>
      <c r="LDU77" s="139"/>
      <c r="LDV77" s="139"/>
      <c r="LDW77" s="139"/>
      <c r="LDX77" s="139"/>
      <c r="LDY77" s="139"/>
      <c r="LDZ77" s="139"/>
      <c r="LEA77" s="139"/>
      <c r="LEB77" s="139"/>
      <c r="LEC77" s="139"/>
      <c r="LED77" s="139"/>
      <c r="LEE77" s="139"/>
      <c r="LEF77" s="139"/>
      <c r="LEG77" s="139"/>
      <c r="LEH77" s="139"/>
      <c r="LEI77" s="139"/>
      <c r="LEJ77" s="139"/>
      <c r="LEK77" s="139"/>
      <c r="LEL77" s="139"/>
      <c r="LEM77" s="139"/>
      <c r="LEN77" s="139"/>
      <c r="LEO77" s="139"/>
      <c r="LEP77" s="139"/>
      <c r="LEQ77" s="139"/>
      <c r="LER77" s="139"/>
      <c r="LES77" s="139"/>
      <c r="LET77" s="139"/>
      <c r="LEU77" s="139"/>
      <c r="LEV77" s="139"/>
      <c r="LEW77" s="139"/>
      <c r="LEX77" s="139"/>
      <c r="LEY77" s="139"/>
      <c r="LEZ77" s="139"/>
      <c r="LFA77" s="139"/>
      <c r="LFB77" s="139"/>
      <c r="LFC77" s="139"/>
      <c r="LFD77" s="139"/>
      <c r="LFE77" s="139"/>
      <c r="LFF77" s="139"/>
      <c r="LFG77" s="139"/>
      <c r="LFH77" s="139"/>
      <c r="LFI77" s="139"/>
      <c r="LFJ77" s="139"/>
      <c r="LFK77" s="139"/>
      <c r="LFL77" s="139"/>
      <c r="LFM77" s="139"/>
      <c r="LFN77" s="139"/>
      <c r="LFO77" s="139"/>
      <c r="LFP77" s="139"/>
      <c r="LFQ77" s="139"/>
      <c r="LFR77" s="139"/>
      <c r="LFS77" s="139"/>
      <c r="LFT77" s="139"/>
      <c r="LFU77" s="139"/>
      <c r="LFV77" s="139"/>
      <c r="LFW77" s="139"/>
      <c r="LFX77" s="139"/>
      <c r="LFY77" s="139"/>
      <c r="LFZ77" s="139"/>
      <c r="LGA77" s="139"/>
      <c r="LGB77" s="139"/>
      <c r="LGC77" s="139"/>
      <c r="LGD77" s="139"/>
      <c r="LGE77" s="139"/>
      <c r="LGF77" s="139"/>
      <c r="LGG77" s="139"/>
      <c r="LGH77" s="139"/>
      <c r="LGI77" s="139"/>
      <c r="LGJ77" s="139"/>
      <c r="LGK77" s="139"/>
      <c r="LGL77" s="139"/>
      <c r="LGM77" s="139"/>
      <c r="LGN77" s="139"/>
      <c r="LGO77" s="139"/>
      <c r="LGP77" s="139"/>
      <c r="LGQ77" s="139"/>
      <c r="LGR77" s="139"/>
      <c r="LGS77" s="139"/>
      <c r="LGT77" s="139"/>
      <c r="LGU77" s="139"/>
      <c r="LGV77" s="139"/>
      <c r="LGW77" s="139"/>
      <c r="LGX77" s="139"/>
      <c r="LGY77" s="139"/>
      <c r="LGZ77" s="139"/>
      <c r="LHA77" s="139"/>
      <c r="LHB77" s="139"/>
      <c r="LHC77" s="139"/>
      <c r="LHD77" s="139"/>
      <c r="LHE77" s="139"/>
      <c r="LHF77" s="139"/>
      <c r="LHG77" s="139"/>
      <c r="LHH77" s="139"/>
      <c r="LHI77" s="139"/>
      <c r="LHJ77" s="139"/>
      <c r="LHK77" s="139"/>
      <c r="LHL77" s="139"/>
      <c r="LHM77" s="139"/>
      <c r="LHN77" s="139"/>
      <c r="LHO77" s="139"/>
      <c r="LHP77" s="139"/>
      <c r="LHQ77" s="139"/>
      <c r="LHR77" s="139"/>
      <c r="LHS77" s="139"/>
      <c r="LHT77" s="139"/>
      <c r="LHU77" s="139"/>
      <c r="LHV77" s="139"/>
      <c r="LHW77" s="139"/>
      <c r="LHX77" s="139"/>
      <c r="LHY77" s="139"/>
      <c r="LHZ77" s="139"/>
      <c r="LIA77" s="139"/>
      <c r="LIB77" s="139"/>
      <c r="LIC77" s="139"/>
      <c r="LID77" s="139"/>
      <c r="LIE77" s="139"/>
      <c r="LIF77" s="139"/>
      <c r="LIG77" s="139"/>
      <c r="LIH77" s="139"/>
      <c r="LII77" s="139"/>
      <c r="LIJ77" s="139"/>
      <c r="LIK77" s="139"/>
      <c r="LIL77" s="139"/>
      <c r="LIM77" s="139"/>
      <c r="LIN77" s="139"/>
      <c r="LIO77" s="139"/>
      <c r="LIP77" s="139"/>
      <c r="LIQ77" s="139"/>
      <c r="LIR77" s="139"/>
      <c r="LIS77" s="139"/>
      <c r="LIT77" s="139"/>
      <c r="LIU77" s="139"/>
      <c r="LIV77" s="139"/>
      <c r="LIW77" s="139"/>
      <c r="LIX77" s="139"/>
      <c r="LIY77" s="139"/>
      <c r="LIZ77" s="139"/>
      <c r="LJA77" s="139"/>
      <c r="LJB77" s="139"/>
      <c r="LJC77" s="139"/>
      <c r="LJD77" s="139"/>
      <c r="LJE77" s="139"/>
      <c r="LJF77" s="139"/>
      <c r="LJG77" s="139"/>
      <c r="LJH77" s="139"/>
      <c r="LJI77" s="139"/>
      <c r="LJJ77" s="139"/>
      <c r="LJK77" s="139"/>
      <c r="LJL77" s="139"/>
      <c r="LJM77" s="139"/>
      <c r="LJN77" s="139"/>
      <c r="LJO77" s="139"/>
      <c r="LJP77" s="139"/>
      <c r="LJQ77" s="139"/>
      <c r="LJR77" s="139"/>
      <c r="LJS77" s="139"/>
      <c r="LJT77" s="139"/>
      <c r="LJU77" s="139"/>
      <c r="LJV77" s="139"/>
      <c r="LJW77" s="139"/>
      <c r="LJX77" s="139"/>
      <c r="LJY77" s="139"/>
      <c r="LJZ77" s="139"/>
      <c r="LKA77" s="139"/>
      <c r="LKB77" s="139"/>
      <c r="LKC77" s="139"/>
      <c r="LKD77" s="139"/>
      <c r="LKE77" s="139"/>
      <c r="LKF77" s="139"/>
      <c r="LKG77" s="139"/>
      <c r="LKH77" s="139"/>
      <c r="LKI77" s="139"/>
      <c r="LKJ77" s="139"/>
      <c r="LKK77" s="139"/>
      <c r="LKL77" s="139"/>
      <c r="LKM77" s="139"/>
      <c r="LKN77" s="139"/>
      <c r="LKO77" s="139"/>
      <c r="LKP77" s="139"/>
      <c r="LKQ77" s="139"/>
      <c r="LKR77" s="139"/>
      <c r="LKS77" s="139"/>
      <c r="LKT77" s="139"/>
      <c r="LKU77" s="139"/>
      <c r="LKV77" s="139"/>
      <c r="LKW77" s="139"/>
      <c r="LKX77" s="139"/>
      <c r="LKY77" s="139"/>
      <c r="LKZ77" s="139"/>
      <c r="LLA77" s="139"/>
      <c r="LLB77" s="139"/>
      <c r="LLC77" s="139"/>
      <c r="LLD77" s="139"/>
      <c r="LLE77" s="139"/>
      <c r="LLF77" s="139"/>
      <c r="LLG77" s="139"/>
      <c r="LLH77" s="139"/>
      <c r="LLI77" s="139"/>
      <c r="LLJ77" s="139"/>
      <c r="LLK77" s="139"/>
      <c r="LLL77" s="139"/>
      <c r="LLM77" s="139"/>
      <c r="LLN77" s="139"/>
      <c r="LLO77" s="139"/>
      <c r="LLP77" s="139"/>
      <c r="LLQ77" s="139"/>
      <c r="LLR77" s="139"/>
      <c r="LLS77" s="139"/>
      <c r="LLT77" s="139"/>
      <c r="LLU77" s="139"/>
      <c r="LLV77" s="139"/>
      <c r="LLW77" s="139"/>
      <c r="LLX77" s="139"/>
      <c r="LLY77" s="139"/>
      <c r="LLZ77" s="139"/>
      <c r="LMA77" s="139"/>
      <c r="LMB77" s="139"/>
      <c r="LMC77" s="139"/>
      <c r="LMD77" s="139"/>
      <c r="LME77" s="139"/>
      <c r="LMF77" s="139"/>
      <c r="LMG77" s="139"/>
      <c r="LMH77" s="139"/>
      <c r="LMI77" s="139"/>
      <c r="LMJ77" s="139"/>
      <c r="LMK77" s="139"/>
      <c r="LML77" s="139"/>
      <c r="LMM77" s="139"/>
      <c r="LMN77" s="139"/>
      <c r="LMO77" s="139"/>
      <c r="LMP77" s="139"/>
      <c r="LMQ77" s="139"/>
      <c r="LMR77" s="139"/>
      <c r="LMS77" s="139"/>
      <c r="LMT77" s="139"/>
      <c r="LMU77" s="139"/>
      <c r="LMV77" s="139"/>
      <c r="LMW77" s="139"/>
      <c r="LMX77" s="139"/>
      <c r="LMY77" s="139"/>
      <c r="LMZ77" s="139"/>
      <c r="LNA77" s="139"/>
      <c r="LNB77" s="139"/>
      <c r="LNC77" s="139"/>
      <c r="LND77" s="139"/>
      <c r="LNE77" s="139"/>
      <c r="LNF77" s="139"/>
      <c r="LNG77" s="139"/>
      <c r="LNH77" s="139"/>
      <c r="LNI77" s="139"/>
      <c r="LNJ77" s="139"/>
      <c r="LNK77" s="139"/>
      <c r="LNL77" s="139"/>
      <c r="LNM77" s="139"/>
      <c r="LNN77" s="139"/>
      <c r="LNO77" s="139"/>
      <c r="LNP77" s="139"/>
      <c r="LNQ77" s="139"/>
      <c r="LNR77" s="139"/>
      <c r="LNS77" s="139"/>
      <c r="LNT77" s="139"/>
      <c r="LNU77" s="139"/>
      <c r="LNV77" s="139"/>
      <c r="LNW77" s="139"/>
      <c r="LNX77" s="139"/>
      <c r="LNY77" s="139"/>
      <c r="LNZ77" s="139"/>
      <c r="LOA77" s="139"/>
      <c r="LOB77" s="139"/>
      <c r="LOC77" s="139"/>
      <c r="LOD77" s="139"/>
      <c r="LOE77" s="139"/>
      <c r="LOF77" s="139"/>
      <c r="LOG77" s="139"/>
      <c r="LOH77" s="139"/>
      <c r="LOI77" s="139"/>
      <c r="LOJ77" s="139"/>
      <c r="LOK77" s="139"/>
      <c r="LOL77" s="139"/>
      <c r="LOM77" s="139"/>
      <c r="LON77" s="139"/>
      <c r="LOO77" s="139"/>
      <c r="LOP77" s="139"/>
      <c r="LOQ77" s="139"/>
      <c r="LOR77" s="139"/>
      <c r="LOS77" s="139"/>
      <c r="LOT77" s="139"/>
      <c r="LOU77" s="139"/>
      <c r="LOV77" s="139"/>
      <c r="LOW77" s="139"/>
      <c r="LOX77" s="139"/>
      <c r="LOY77" s="139"/>
      <c r="LOZ77" s="139"/>
      <c r="LPA77" s="139"/>
      <c r="LPB77" s="139"/>
      <c r="LPC77" s="139"/>
      <c r="LPD77" s="139"/>
      <c r="LPE77" s="139"/>
      <c r="LPF77" s="139"/>
      <c r="LPG77" s="139"/>
      <c r="LPH77" s="139"/>
      <c r="LPI77" s="139"/>
      <c r="LPJ77" s="139"/>
      <c r="LPK77" s="139"/>
      <c r="LPL77" s="139"/>
      <c r="LPM77" s="139"/>
      <c r="LPN77" s="139"/>
      <c r="LPO77" s="139"/>
      <c r="LPP77" s="139"/>
      <c r="LPQ77" s="139"/>
      <c r="LPR77" s="139"/>
      <c r="LPS77" s="139"/>
      <c r="LPT77" s="139"/>
      <c r="LPU77" s="139"/>
      <c r="LPV77" s="139"/>
      <c r="LPW77" s="139"/>
      <c r="LPX77" s="139"/>
      <c r="LPY77" s="139"/>
      <c r="LPZ77" s="139"/>
      <c r="LQA77" s="139"/>
      <c r="LQB77" s="139"/>
      <c r="LQC77" s="139"/>
      <c r="LQD77" s="139"/>
      <c r="LQE77" s="139"/>
      <c r="LQF77" s="139"/>
      <c r="LQG77" s="139"/>
      <c r="LQH77" s="139"/>
      <c r="LQI77" s="139"/>
      <c r="LQJ77" s="139"/>
      <c r="LQK77" s="139"/>
      <c r="LQL77" s="139"/>
      <c r="LQM77" s="139"/>
      <c r="LQN77" s="139"/>
      <c r="LQO77" s="139"/>
      <c r="LQP77" s="139"/>
      <c r="LQQ77" s="139"/>
      <c r="LQR77" s="139"/>
      <c r="LQS77" s="139"/>
      <c r="LQT77" s="139"/>
      <c r="LQU77" s="139"/>
      <c r="LQV77" s="139"/>
      <c r="LQW77" s="139"/>
      <c r="LQX77" s="139"/>
      <c r="LQY77" s="139"/>
      <c r="LQZ77" s="139"/>
      <c r="LRA77" s="139"/>
      <c r="LRB77" s="139"/>
      <c r="LRC77" s="139"/>
      <c r="LRD77" s="139"/>
      <c r="LRE77" s="139"/>
      <c r="LRF77" s="139"/>
      <c r="LRG77" s="139"/>
      <c r="LRH77" s="139"/>
      <c r="LRI77" s="139"/>
      <c r="LRJ77" s="139"/>
      <c r="LRK77" s="139"/>
      <c r="LRL77" s="139"/>
      <c r="LRM77" s="139"/>
      <c r="LRN77" s="139"/>
      <c r="LRO77" s="139"/>
      <c r="LRP77" s="139"/>
      <c r="LRQ77" s="139"/>
      <c r="LRR77" s="139"/>
      <c r="LRS77" s="139"/>
      <c r="LRT77" s="139"/>
      <c r="LRU77" s="139"/>
      <c r="LRV77" s="139"/>
      <c r="LRW77" s="139"/>
      <c r="LRX77" s="139"/>
      <c r="LRY77" s="139"/>
      <c r="LRZ77" s="139"/>
      <c r="LSA77" s="139"/>
      <c r="LSB77" s="139"/>
      <c r="LSC77" s="139"/>
      <c r="LSD77" s="139"/>
      <c r="LSE77" s="139"/>
      <c r="LSF77" s="139"/>
      <c r="LSG77" s="139"/>
      <c r="LSH77" s="139"/>
      <c r="LSI77" s="139"/>
      <c r="LSJ77" s="139"/>
      <c r="LSK77" s="139"/>
      <c r="LSL77" s="139"/>
      <c r="LSM77" s="139"/>
      <c r="LSN77" s="139"/>
      <c r="LSO77" s="139"/>
      <c r="LSP77" s="139"/>
      <c r="LSQ77" s="139"/>
      <c r="LSR77" s="139"/>
      <c r="LSS77" s="139"/>
      <c r="LST77" s="139"/>
      <c r="LSU77" s="139"/>
      <c r="LSV77" s="139"/>
      <c r="LSW77" s="139"/>
      <c r="LSX77" s="139"/>
      <c r="LSY77" s="139"/>
      <c r="LSZ77" s="139"/>
      <c r="LTA77" s="139"/>
      <c r="LTB77" s="139"/>
      <c r="LTC77" s="139"/>
      <c r="LTD77" s="139"/>
      <c r="LTE77" s="139"/>
      <c r="LTF77" s="139"/>
      <c r="LTG77" s="139"/>
      <c r="LTH77" s="139"/>
      <c r="LTI77" s="139"/>
      <c r="LTJ77" s="139"/>
      <c r="LTK77" s="139"/>
      <c r="LTL77" s="139"/>
      <c r="LTM77" s="139"/>
      <c r="LTN77" s="139"/>
      <c r="LTO77" s="139"/>
      <c r="LTP77" s="139"/>
      <c r="LTQ77" s="139"/>
      <c r="LTR77" s="139"/>
      <c r="LTS77" s="139"/>
      <c r="LTT77" s="139"/>
      <c r="LTU77" s="139"/>
      <c r="LTV77" s="139"/>
      <c r="LTW77" s="139"/>
      <c r="LTX77" s="139"/>
      <c r="LTY77" s="139"/>
      <c r="LTZ77" s="139"/>
      <c r="LUA77" s="139"/>
      <c r="LUB77" s="139"/>
      <c r="LUC77" s="139"/>
      <c r="LUD77" s="139"/>
      <c r="LUE77" s="139"/>
      <c r="LUF77" s="139"/>
      <c r="LUG77" s="139"/>
      <c r="LUH77" s="139"/>
      <c r="LUI77" s="139"/>
      <c r="LUJ77" s="139"/>
      <c r="LUK77" s="139"/>
      <c r="LUL77" s="139"/>
      <c r="LUM77" s="139"/>
      <c r="LUN77" s="139"/>
      <c r="LUO77" s="139"/>
      <c r="LUP77" s="139"/>
      <c r="LUQ77" s="139"/>
      <c r="LUR77" s="139"/>
      <c r="LUS77" s="139"/>
      <c r="LUT77" s="139"/>
      <c r="LUU77" s="139"/>
      <c r="LUV77" s="139"/>
      <c r="LUW77" s="139"/>
      <c r="LUX77" s="139"/>
      <c r="LUY77" s="139"/>
      <c r="LUZ77" s="139"/>
      <c r="LVA77" s="139"/>
      <c r="LVB77" s="139"/>
      <c r="LVC77" s="139"/>
      <c r="LVD77" s="139"/>
      <c r="LVE77" s="139"/>
      <c r="LVF77" s="139"/>
      <c r="LVG77" s="139"/>
      <c r="LVH77" s="139"/>
      <c r="LVI77" s="139"/>
      <c r="LVJ77" s="139"/>
      <c r="LVK77" s="139"/>
      <c r="LVL77" s="139"/>
      <c r="LVM77" s="139"/>
      <c r="LVN77" s="139"/>
      <c r="LVO77" s="139"/>
      <c r="LVP77" s="139"/>
      <c r="LVQ77" s="139"/>
      <c r="LVR77" s="139"/>
      <c r="LVS77" s="139"/>
      <c r="LVT77" s="139"/>
      <c r="LVU77" s="139"/>
      <c r="LVV77" s="139"/>
      <c r="LVW77" s="139"/>
      <c r="LVX77" s="139"/>
      <c r="LVY77" s="139"/>
      <c r="LVZ77" s="139"/>
      <c r="LWA77" s="139"/>
      <c r="LWB77" s="139"/>
      <c r="LWC77" s="139"/>
      <c r="LWD77" s="139"/>
      <c r="LWE77" s="139"/>
      <c r="LWF77" s="139"/>
      <c r="LWG77" s="139"/>
      <c r="LWH77" s="139"/>
      <c r="LWI77" s="139"/>
      <c r="LWJ77" s="139"/>
      <c r="LWK77" s="139"/>
      <c r="LWL77" s="139"/>
      <c r="LWM77" s="139"/>
      <c r="LWN77" s="139"/>
      <c r="LWO77" s="139"/>
      <c r="LWP77" s="139"/>
      <c r="LWQ77" s="139"/>
      <c r="LWR77" s="139"/>
      <c r="LWS77" s="139"/>
      <c r="LWT77" s="139"/>
      <c r="LWU77" s="139"/>
      <c r="LWV77" s="139"/>
      <c r="LWW77" s="139"/>
      <c r="LWX77" s="139"/>
      <c r="LWY77" s="139"/>
      <c r="LWZ77" s="139"/>
      <c r="LXA77" s="139"/>
      <c r="LXB77" s="139"/>
      <c r="LXC77" s="139"/>
      <c r="LXD77" s="139"/>
      <c r="LXE77" s="139"/>
      <c r="LXF77" s="139"/>
      <c r="LXG77" s="139"/>
      <c r="LXH77" s="139"/>
      <c r="LXI77" s="139"/>
      <c r="LXJ77" s="139"/>
      <c r="LXK77" s="139"/>
      <c r="LXL77" s="139"/>
      <c r="LXM77" s="139"/>
      <c r="LXN77" s="139"/>
      <c r="LXO77" s="139"/>
      <c r="LXP77" s="139"/>
      <c r="LXQ77" s="139"/>
      <c r="LXR77" s="139"/>
      <c r="LXS77" s="139"/>
      <c r="LXT77" s="139"/>
      <c r="LXU77" s="139"/>
      <c r="LXV77" s="139"/>
      <c r="LXW77" s="139"/>
      <c r="LXX77" s="139"/>
      <c r="LXY77" s="139"/>
      <c r="LXZ77" s="139"/>
      <c r="LYA77" s="139"/>
      <c r="LYB77" s="139"/>
      <c r="LYC77" s="139"/>
      <c r="LYD77" s="139"/>
      <c r="LYE77" s="139"/>
      <c r="LYF77" s="139"/>
      <c r="LYG77" s="139"/>
      <c r="LYH77" s="139"/>
      <c r="LYI77" s="139"/>
      <c r="LYJ77" s="139"/>
      <c r="LYK77" s="139"/>
      <c r="LYL77" s="139"/>
      <c r="LYM77" s="139"/>
      <c r="LYN77" s="139"/>
      <c r="LYO77" s="139"/>
      <c r="LYP77" s="139"/>
      <c r="LYQ77" s="139"/>
      <c r="LYR77" s="139"/>
      <c r="LYS77" s="139"/>
      <c r="LYT77" s="139"/>
      <c r="LYU77" s="139"/>
      <c r="LYV77" s="139"/>
      <c r="LYW77" s="139"/>
      <c r="LYX77" s="139"/>
      <c r="LYY77" s="139"/>
      <c r="LYZ77" s="139"/>
      <c r="LZA77" s="139"/>
      <c r="LZB77" s="139"/>
      <c r="LZC77" s="139"/>
      <c r="LZD77" s="139"/>
      <c r="LZE77" s="139"/>
      <c r="LZF77" s="139"/>
      <c r="LZG77" s="139"/>
      <c r="LZH77" s="139"/>
      <c r="LZI77" s="139"/>
      <c r="LZJ77" s="139"/>
      <c r="LZK77" s="139"/>
      <c r="LZL77" s="139"/>
      <c r="LZM77" s="139"/>
      <c r="LZN77" s="139"/>
      <c r="LZO77" s="139"/>
      <c r="LZP77" s="139"/>
      <c r="LZQ77" s="139"/>
      <c r="LZR77" s="139"/>
      <c r="LZS77" s="139"/>
      <c r="LZT77" s="139"/>
      <c r="LZU77" s="139"/>
      <c r="LZV77" s="139"/>
      <c r="LZW77" s="139"/>
      <c r="LZX77" s="139"/>
      <c r="LZY77" s="139"/>
      <c r="LZZ77" s="139"/>
      <c r="MAA77" s="139"/>
      <c r="MAB77" s="139"/>
      <c r="MAC77" s="139"/>
      <c r="MAD77" s="139"/>
      <c r="MAE77" s="139"/>
      <c r="MAF77" s="139"/>
      <c r="MAG77" s="139"/>
      <c r="MAH77" s="139"/>
      <c r="MAI77" s="139"/>
      <c r="MAJ77" s="139"/>
      <c r="MAK77" s="139"/>
      <c r="MAL77" s="139"/>
      <c r="MAM77" s="139"/>
      <c r="MAN77" s="139"/>
      <c r="MAO77" s="139"/>
      <c r="MAP77" s="139"/>
      <c r="MAQ77" s="139"/>
      <c r="MAR77" s="139"/>
      <c r="MAS77" s="139"/>
      <c r="MAT77" s="139"/>
      <c r="MAU77" s="139"/>
      <c r="MAV77" s="139"/>
      <c r="MAW77" s="139"/>
      <c r="MAX77" s="139"/>
      <c r="MAY77" s="139"/>
      <c r="MAZ77" s="139"/>
      <c r="MBA77" s="139"/>
      <c r="MBB77" s="139"/>
      <c r="MBC77" s="139"/>
      <c r="MBD77" s="139"/>
      <c r="MBE77" s="139"/>
      <c r="MBF77" s="139"/>
      <c r="MBG77" s="139"/>
      <c r="MBH77" s="139"/>
      <c r="MBI77" s="139"/>
      <c r="MBJ77" s="139"/>
      <c r="MBK77" s="139"/>
      <c r="MBL77" s="139"/>
      <c r="MBM77" s="139"/>
      <c r="MBN77" s="139"/>
      <c r="MBO77" s="139"/>
      <c r="MBP77" s="139"/>
      <c r="MBQ77" s="139"/>
      <c r="MBR77" s="139"/>
      <c r="MBS77" s="139"/>
      <c r="MBT77" s="139"/>
      <c r="MBU77" s="139"/>
      <c r="MBV77" s="139"/>
      <c r="MBW77" s="139"/>
      <c r="MBX77" s="139"/>
      <c r="MBY77" s="139"/>
      <c r="MBZ77" s="139"/>
      <c r="MCA77" s="139"/>
      <c r="MCB77" s="139"/>
      <c r="MCC77" s="139"/>
      <c r="MCD77" s="139"/>
      <c r="MCE77" s="139"/>
      <c r="MCF77" s="139"/>
      <c r="MCG77" s="139"/>
      <c r="MCH77" s="139"/>
      <c r="MCI77" s="139"/>
      <c r="MCJ77" s="139"/>
      <c r="MCK77" s="139"/>
      <c r="MCL77" s="139"/>
      <c r="MCM77" s="139"/>
      <c r="MCN77" s="139"/>
      <c r="MCO77" s="139"/>
      <c r="MCP77" s="139"/>
      <c r="MCQ77" s="139"/>
      <c r="MCR77" s="139"/>
      <c r="MCS77" s="139"/>
      <c r="MCT77" s="139"/>
      <c r="MCU77" s="139"/>
      <c r="MCV77" s="139"/>
      <c r="MCW77" s="139"/>
      <c r="MCX77" s="139"/>
      <c r="MCY77" s="139"/>
      <c r="MCZ77" s="139"/>
      <c r="MDA77" s="139"/>
      <c r="MDB77" s="139"/>
      <c r="MDC77" s="139"/>
      <c r="MDD77" s="139"/>
      <c r="MDE77" s="139"/>
      <c r="MDF77" s="139"/>
      <c r="MDG77" s="139"/>
      <c r="MDH77" s="139"/>
      <c r="MDI77" s="139"/>
      <c r="MDJ77" s="139"/>
      <c r="MDK77" s="139"/>
      <c r="MDL77" s="139"/>
      <c r="MDM77" s="139"/>
      <c r="MDN77" s="139"/>
      <c r="MDO77" s="139"/>
      <c r="MDP77" s="139"/>
      <c r="MDQ77" s="139"/>
      <c r="MDR77" s="139"/>
      <c r="MDS77" s="139"/>
      <c r="MDT77" s="139"/>
      <c r="MDU77" s="139"/>
      <c r="MDV77" s="139"/>
      <c r="MDW77" s="139"/>
      <c r="MDX77" s="139"/>
      <c r="MDY77" s="139"/>
      <c r="MDZ77" s="139"/>
      <c r="MEA77" s="139"/>
      <c r="MEB77" s="139"/>
      <c r="MEC77" s="139"/>
      <c r="MED77" s="139"/>
      <c r="MEE77" s="139"/>
      <c r="MEF77" s="139"/>
      <c r="MEG77" s="139"/>
      <c r="MEH77" s="139"/>
      <c r="MEI77" s="139"/>
      <c r="MEJ77" s="139"/>
      <c r="MEK77" s="139"/>
      <c r="MEL77" s="139"/>
      <c r="MEM77" s="139"/>
      <c r="MEN77" s="139"/>
      <c r="MEO77" s="139"/>
      <c r="MEP77" s="139"/>
      <c r="MEQ77" s="139"/>
      <c r="MER77" s="139"/>
      <c r="MES77" s="139"/>
      <c r="MET77" s="139"/>
      <c r="MEU77" s="139"/>
      <c r="MEV77" s="139"/>
      <c r="MEW77" s="139"/>
      <c r="MEX77" s="139"/>
      <c r="MEY77" s="139"/>
      <c r="MEZ77" s="139"/>
      <c r="MFA77" s="139"/>
      <c r="MFB77" s="139"/>
      <c r="MFC77" s="139"/>
      <c r="MFD77" s="139"/>
      <c r="MFE77" s="139"/>
      <c r="MFF77" s="139"/>
      <c r="MFG77" s="139"/>
      <c r="MFH77" s="139"/>
      <c r="MFI77" s="139"/>
      <c r="MFJ77" s="139"/>
      <c r="MFK77" s="139"/>
      <c r="MFL77" s="139"/>
      <c r="MFM77" s="139"/>
      <c r="MFN77" s="139"/>
      <c r="MFO77" s="139"/>
      <c r="MFP77" s="139"/>
      <c r="MFQ77" s="139"/>
      <c r="MFR77" s="139"/>
      <c r="MFS77" s="139"/>
      <c r="MFT77" s="139"/>
      <c r="MFU77" s="139"/>
      <c r="MFV77" s="139"/>
      <c r="MFW77" s="139"/>
      <c r="MFX77" s="139"/>
      <c r="MFY77" s="139"/>
      <c r="MFZ77" s="139"/>
      <c r="MGA77" s="139"/>
      <c r="MGB77" s="139"/>
      <c r="MGC77" s="139"/>
      <c r="MGD77" s="139"/>
      <c r="MGE77" s="139"/>
      <c r="MGF77" s="139"/>
      <c r="MGG77" s="139"/>
      <c r="MGH77" s="139"/>
      <c r="MGI77" s="139"/>
      <c r="MGJ77" s="139"/>
      <c r="MGK77" s="139"/>
      <c r="MGL77" s="139"/>
      <c r="MGM77" s="139"/>
      <c r="MGN77" s="139"/>
      <c r="MGO77" s="139"/>
      <c r="MGP77" s="139"/>
      <c r="MGQ77" s="139"/>
      <c r="MGR77" s="139"/>
      <c r="MGS77" s="139"/>
      <c r="MGT77" s="139"/>
      <c r="MGU77" s="139"/>
      <c r="MGV77" s="139"/>
      <c r="MGW77" s="139"/>
      <c r="MGX77" s="139"/>
      <c r="MGY77" s="139"/>
      <c r="MGZ77" s="139"/>
      <c r="MHA77" s="139"/>
      <c r="MHB77" s="139"/>
      <c r="MHC77" s="139"/>
      <c r="MHD77" s="139"/>
      <c r="MHE77" s="139"/>
      <c r="MHF77" s="139"/>
      <c r="MHG77" s="139"/>
      <c r="MHH77" s="139"/>
      <c r="MHI77" s="139"/>
      <c r="MHJ77" s="139"/>
      <c r="MHK77" s="139"/>
      <c r="MHL77" s="139"/>
      <c r="MHM77" s="139"/>
      <c r="MHN77" s="139"/>
      <c r="MHO77" s="139"/>
      <c r="MHP77" s="139"/>
      <c r="MHQ77" s="139"/>
      <c r="MHR77" s="139"/>
      <c r="MHS77" s="139"/>
      <c r="MHT77" s="139"/>
      <c r="MHU77" s="139"/>
      <c r="MHV77" s="139"/>
      <c r="MHW77" s="139"/>
      <c r="MHX77" s="139"/>
      <c r="MHY77" s="139"/>
      <c r="MHZ77" s="139"/>
      <c r="MIA77" s="139"/>
      <c r="MIB77" s="139"/>
      <c r="MIC77" s="139"/>
      <c r="MID77" s="139"/>
      <c r="MIE77" s="139"/>
      <c r="MIF77" s="139"/>
      <c r="MIG77" s="139"/>
      <c r="MIH77" s="139"/>
      <c r="MII77" s="139"/>
      <c r="MIJ77" s="139"/>
      <c r="MIK77" s="139"/>
      <c r="MIL77" s="139"/>
      <c r="MIM77" s="139"/>
      <c r="MIN77" s="139"/>
      <c r="MIO77" s="139"/>
      <c r="MIP77" s="139"/>
      <c r="MIQ77" s="139"/>
      <c r="MIR77" s="139"/>
      <c r="MIS77" s="139"/>
      <c r="MIT77" s="139"/>
      <c r="MIU77" s="139"/>
      <c r="MIV77" s="139"/>
      <c r="MIW77" s="139"/>
      <c r="MIX77" s="139"/>
      <c r="MIY77" s="139"/>
      <c r="MIZ77" s="139"/>
      <c r="MJA77" s="139"/>
      <c r="MJB77" s="139"/>
      <c r="MJC77" s="139"/>
      <c r="MJD77" s="139"/>
      <c r="MJE77" s="139"/>
      <c r="MJF77" s="139"/>
      <c r="MJG77" s="139"/>
      <c r="MJH77" s="139"/>
      <c r="MJI77" s="139"/>
      <c r="MJJ77" s="139"/>
      <c r="MJK77" s="139"/>
      <c r="MJL77" s="139"/>
      <c r="MJM77" s="139"/>
      <c r="MJN77" s="139"/>
      <c r="MJO77" s="139"/>
      <c r="MJP77" s="139"/>
      <c r="MJQ77" s="139"/>
      <c r="MJR77" s="139"/>
      <c r="MJS77" s="139"/>
      <c r="MJT77" s="139"/>
      <c r="MJU77" s="139"/>
      <c r="MJV77" s="139"/>
      <c r="MJW77" s="139"/>
      <c r="MJX77" s="139"/>
      <c r="MJY77" s="139"/>
      <c r="MJZ77" s="139"/>
      <c r="MKA77" s="139"/>
      <c r="MKB77" s="139"/>
      <c r="MKC77" s="139"/>
      <c r="MKD77" s="139"/>
      <c r="MKE77" s="139"/>
      <c r="MKF77" s="139"/>
      <c r="MKG77" s="139"/>
      <c r="MKH77" s="139"/>
      <c r="MKI77" s="139"/>
      <c r="MKJ77" s="139"/>
      <c r="MKK77" s="139"/>
      <c r="MKL77" s="139"/>
      <c r="MKM77" s="139"/>
      <c r="MKN77" s="139"/>
      <c r="MKO77" s="139"/>
      <c r="MKP77" s="139"/>
      <c r="MKQ77" s="139"/>
      <c r="MKR77" s="139"/>
      <c r="MKS77" s="139"/>
      <c r="MKT77" s="139"/>
      <c r="MKU77" s="139"/>
      <c r="MKV77" s="139"/>
      <c r="MKW77" s="139"/>
      <c r="MKX77" s="139"/>
      <c r="MKY77" s="139"/>
      <c r="MKZ77" s="139"/>
      <c r="MLA77" s="139"/>
      <c r="MLB77" s="139"/>
      <c r="MLC77" s="139"/>
      <c r="MLD77" s="139"/>
      <c r="MLE77" s="139"/>
      <c r="MLF77" s="139"/>
      <c r="MLG77" s="139"/>
      <c r="MLH77" s="139"/>
      <c r="MLI77" s="139"/>
      <c r="MLJ77" s="139"/>
      <c r="MLK77" s="139"/>
      <c r="MLL77" s="139"/>
      <c r="MLM77" s="139"/>
      <c r="MLN77" s="139"/>
      <c r="MLO77" s="139"/>
      <c r="MLP77" s="139"/>
      <c r="MLQ77" s="139"/>
      <c r="MLR77" s="139"/>
      <c r="MLS77" s="139"/>
      <c r="MLT77" s="139"/>
      <c r="MLU77" s="139"/>
      <c r="MLV77" s="139"/>
      <c r="MLW77" s="139"/>
      <c r="MLX77" s="139"/>
      <c r="MLY77" s="139"/>
      <c r="MLZ77" s="139"/>
      <c r="MMA77" s="139"/>
      <c r="MMB77" s="139"/>
      <c r="MMC77" s="139"/>
      <c r="MMD77" s="139"/>
      <c r="MME77" s="139"/>
      <c r="MMF77" s="139"/>
      <c r="MMG77" s="139"/>
      <c r="MMH77" s="139"/>
      <c r="MMI77" s="139"/>
      <c r="MMJ77" s="139"/>
      <c r="MMK77" s="139"/>
      <c r="MML77" s="139"/>
      <c r="MMM77" s="139"/>
      <c r="MMN77" s="139"/>
      <c r="MMO77" s="139"/>
      <c r="MMP77" s="139"/>
      <c r="MMQ77" s="139"/>
      <c r="MMR77" s="139"/>
      <c r="MMS77" s="139"/>
      <c r="MMT77" s="139"/>
      <c r="MMU77" s="139"/>
      <c r="MMV77" s="139"/>
      <c r="MMW77" s="139"/>
      <c r="MMX77" s="139"/>
      <c r="MMY77" s="139"/>
      <c r="MMZ77" s="139"/>
      <c r="MNA77" s="139"/>
      <c r="MNB77" s="139"/>
      <c r="MNC77" s="139"/>
      <c r="MND77" s="139"/>
      <c r="MNE77" s="139"/>
      <c r="MNF77" s="139"/>
      <c r="MNG77" s="139"/>
      <c r="MNH77" s="139"/>
      <c r="MNI77" s="139"/>
      <c r="MNJ77" s="139"/>
      <c r="MNK77" s="139"/>
      <c r="MNL77" s="139"/>
      <c r="MNM77" s="139"/>
      <c r="MNN77" s="139"/>
      <c r="MNO77" s="139"/>
      <c r="MNP77" s="139"/>
      <c r="MNQ77" s="139"/>
      <c r="MNR77" s="139"/>
      <c r="MNS77" s="139"/>
      <c r="MNT77" s="139"/>
      <c r="MNU77" s="139"/>
      <c r="MNV77" s="139"/>
      <c r="MNW77" s="139"/>
      <c r="MNX77" s="139"/>
      <c r="MNY77" s="139"/>
      <c r="MNZ77" s="139"/>
      <c r="MOA77" s="139"/>
      <c r="MOB77" s="139"/>
      <c r="MOC77" s="139"/>
      <c r="MOD77" s="139"/>
      <c r="MOE77" s="139"/>
      <c r="MOF77" s="139"/>
      <c r="MOG77" s="139"/>
      <c r="MOH77" s="139"/>
      <c r="MOI77" s="139"/>
      <c r="MOJ77" s="139"/>
      <c r="MOK77" s="139"/>
      <c r="MOL77" s="139"/>
      <c r="MOM77" s="139"/>
      <c r="MON77" s="139"/>
      <c r="MOO77" s="139"/>
      <c r="MOP77" s="139"/>
      <c r="MOQ77" s="139"/>
      <c r="MOR77" s="139"/>
      <c r="MOS77" s="139"/>
      <c r="MOT77" s="139"/>
      <c r="MOU77" s="139"/>
      <c r="MOV77" s="139"/>
      <c r="MOW77" s="139"/>
      <c r="MOX77" s="139"/>
      <c r="MOY77" s="139"/>
      <c r="MOZ77" s="139"/>
      <c r="MPA77" s="139"/>
      <c r="MPB77" s="139"/>
      <c r="MPC77" s="139"/>
      <c r="MPD77" s="139"/>
      <c r="MPE77" s="139"/>
      <c r="MPF77" s="139"/>
      <c r="MPG77" s="139"/>
      <c r="MPH77" s="139"/>
      <c r="MPI77" s="139"/>
      <c r="MPJ77" s="139"/>
      <c r="MPK77" s="139"/>
      <c r="MPL77" s="139"/>
      <c r="MPM77" s="139"/>
      <c r="MPN77" s="139"/>
      <c r="MPO77" s="139"/>
      <c r="MPP77" s="139"/>
      <c r="MPQ77" s="139"/>
      <c r="MPR77" s="139"/>
      <c r="MPS77" s="139"/>
      <c r="MPT77" s="139"/>
      <c r="MPU77" s="139"/>
      <c r="MPV77" s="139"/>
      <c r="MPW77" s="139"/>
      <c r="MPX77" s="139"/>
      <c r="MPY77" s="139"/>
      <c r="MPZ77" s="139"/>
      <c r="MQA77" s="139"/>
      <c r="MQB77" s="139"/>
      <c r="MQC77" s="139"/>
      <c r="MQD77" s="139"/>
      <c r="MQE77" s="139"/>
      <c r="MQF77" s="139"/>
      <c r="MQG77" s="139"/>
      <c r="MQH77" s="139"/>
      <c r="MQI77" s="139"/>
      <c r="MQJ77" s="139"/>
      <c r="MQK77" s="139"/>
      <c r="MQL77" s="139"/>
      <c r="MQM77" s="139"/>
      <c r="MQN77" s="139"/>
      <c r="MQO77" s="139"/>
      <c r="MQP77" s="139"/>
      <c r="MQQ77" s="139"/>
      <c r="MQR77" s="139"/>
      <c r="MQS77" s="139"/>
      <c r="MQT77" s="139"/>
      <c r="MQU77" s="139"/>
      <c r="MQV77" s="139"/>
      <c r="MQW77" s="139"/>
      <c r="MQX77" s="139"/>
      <c r="MQY77" s="139"/>
      <c r="MQZ77" s="139"/>
      <c r="MRA77" s="139"/>
      <c r="MRB77" s="139"/>
      <c r="MRC77" s="139"/>
      <c r="MRD77" s="139"/>
      <c r="MRE77" s="139"/>
      <c r="MRF77" s="139"/>
      <c r="MRG77" s="139"/>
      <c r="MRH77" s="139"/>
      <c r="MRI77" s="139"/>
      <c r="MRJ77" s="139"/>
      <c r="MRK77" s="139"/>
      <c r="MRL77" s="139"/>
      <c r="MRM77" s="139"/>
      <c r="MRN77" s="139"/>
      <c r="MRO77" s="139"/>
      <c r="MRP77" s="139"/>
      <c r="MRQ77" s="139"/>
      <c r="MRR77" s="139"/>
      <c r="MRS77" s="139"/>
      <c r="MRT77" s="139"/>
      <c r="MRU77" s="139"/>
      <c r="MRV77" s="139"/>
      <c r="MRW77" s="139"/>
      <c r="MRX77" s="139"/>
      <c r="MRY77" s="139"/>
      <c r="MRZ77" s="139"/>
      <c r="MSA77" s="139"/>
      <c r="MSB77" s="139"/>
      <c r="MSC77" s="139"/>
      <c r="MSD77" s="139"/>
      <c r="MSE77" s="139"/>
      <c r="MSF77" s="139"/>
      <c r="MSG77" s="139"/>
      <c r="MSH77" s="139"/>
      <c r="MSI77" s="139"/>
      <c r="MSJ77" s="139"/>
      <c r="MSK77" s="139"/>
      <c r="MSL77" s="139"/>
      <c r="MSM77" s="139"/>
      <c r="MSN77" s="139"/>
      <c r="MSO77" s="139"/>
      <c r="MSP77" s="139"/>
      <c r="MSQ77" s="139"/>
      <c r="MSR77" s="139"/>
      <c r="MSS77" s="139"/>
      <c r="MST77" s="139"/>
      <c r="MSU77" s="139"/>
      <c r="MSV77" s="139"/>
      <c r="MSW77" s="139"/>
      <c r="MSX77" s="139"/>
      <c r="MSY77" s="139"/>
      <c r="MSZ77" s="139"/>
      <c r="MTA77" s="139"/>
      <c r="MTB77" s="139"/>
      <c r="MTC77" s="139"/>
      <c r="MTD77" s="139"/>
      <c r="MTE77" s="139"/>
      <c r="MTF77" s="139"/>
      <c r="MTG77" s="139"/>
      <c r="MTH77" s="139"/>
      <c r="MTI77" s="139"/>
      <c r="MTJ77" s="139"/>
      <c r="MTK77" s="139"/>
      <c r="MTL77" s="139"/>
      <c r="MTM77" s="139"/>
      <c r="MTN77" s="139"/>
      <c r="MTO77" s="139"/>
      <c r="MTP77" s="139"/>
      <c r="MTQ77" s="139"/>
      <c r="MTR77" s="139"/>
      <c r="MTS77" s="139"/>
      <c r="MTT77" s="139"/>
      <c r="MTU77" s="139"/>
      <c r="MTV77" s="139"/>
      <c r="MTW77" s="139"/>
      <c r="MTX77" s="139"/>
      <c r="MTY77" s="139"/>
      <c r="MTZ77" s="139"/>
      <c r="MUA77" s="139"/>
      <c r="MUB77" s="139"/>
      <c r="MUC77" s="139"/>
      <c r="MUD77" s="139"/>
      <c r="MUE77" s="139"/>
      <c r="MUF77" s="139"/>
      <c r="MUG77" s="139"/>
      <c r="MUH77" s="139"/>
      <c r="MUI77" s="139"/>
      <c r="MUJ77" s="139"/>
      <c r="MUK77" s="139"/>
      <c r="MUL77" s="139"/>
      <c r="MUM77" s="139"/>
      <c r="MUN77" s="139"/>
      <c r="MUO77" s="139"/>
      <c r="MUP77" s="139"/>
      <c r="MUQ77" s="139"/>
      <c r="MUR77" s="139"/>
      <c r="MUS77" s="139"/>
      <c r="MUT77" s="139"/>
      <c r="MUU77" s="139"/>
      <c r="MUV77" s="139"/>
      <c r="MUW77" s="139"/>
      <c r="MUX77" s="139"/>
      <c r="MUY77" s="139"/>
      <c r="MUZ77" s="139"/>
      <c r="MVA77" s="139"/>
      <c r="MVB77" s="139"/>
      <c r="MVC77" s="139"/>
      <c r="MVD77" s="139"/>
      <c r="MVE77" s="139"/>
      <c r="MVF77" s="139"/>
      <c r="MVG77" s="139"/>
      <c r="MVH77" s="139"/>
      <c r="MVI77" s="139"/>
      <c r="MVJ77" s="139"/>
      <c r="MVK77" s="139"/>
      <c r="MVL77" s="139"/>
      <c r="MVM77" s="139"/>
      <c r="MVN77" s="139"/>
      <c r="MVO77" s="139"/>
      <c r="MVP77" s="139"/>
      <c r="MVQ77" s="139"/>
      <c r="MVR77" s="139"/>
      <c r="MVS77" s="139"/>
      <c r="MVT77" s="139"/>
      <c r="MVU77" s="139"/>
      <c r="MVV77" s="139"/>
      <c r="MVW77" s="139"/>
      <c r="MVX77" s="139"/>
      <c r="MVY77" s="139"/>
      <c r="MVZ77" s="139"/>
      <c r="MWA77" s="139"/>
      <c r="MWB77" s="139"/>
      <c r="MWC77" s="139"/>
      <c r="MWD77" s="139"/>
      <c r="MWE77" s="139"/>
      <c r="MWF77" s="139"/>
      <c r="MWG77" s="139"/>
      <c r="MWH77" s="139"/>
      <c r="MWI77" s="139"/>
      <c r="MWJ77" s="139"/>
      <c r="MWK77" s="139"/>
      <c r="MWL77" s="139"/>
      <c r="MWM77" s="139"/>
      <c r="MWN77" s="139"/>
      <c r="MWO77" s="139"/>
      <c r="MWP77" s="139"/>
      <c r="MWQ77" s="139"/>
      <c r="MWR77" s="139"/>
      <c r="MWS77" s="139"/>
      <c r="MWT77" s="139"/>
      <c r="MWU77" s="139"/>
      <c r="MWV77" s="139"/>
      <c r="MWW77" s="139"/>
      <c r="MWX77" s="139"/>
      <c r="MWY77" s="139"/>
      <c r="MWZ77" s="139"/>
      <c r="MXA77" s="139"/>
      <c r="MXB77" s="139"/>
      <c r="MXC77" s="139"/>
      <c r="MXD77" s="139"/>
      <c r="MXE77" s="139"/>
      <c r="MXF77" s="139"/>
      <c r="MXG77" s="139"/>
      <c r="MXH77" s="139"/>
      <c r="MXI77" s="139"/>
      <c r="MXJ77" s="139"/>
      <c r="MXK77" s="139"/>
      <c r="MXL77" s="139"/>
      <c r="MXM77" s="139"/>
      <c r="MXN77" s="139"/>
      <c r="MXO77" s="139"/>
      <c r="MXP77" s="139"/>
      <c r="MXQ77" s="139"/>
      <c r="MXR77" s="139"/>
      <c r="MXS77" s="139"/>
      <c r="MXT77" s="139"/>
      <c r="MXU77" s="139"/>
      <c r="MXV77" s="139"/>
      <c r="MXW77" s="139"/>
      <c r="MXX77" s="139"/>
      <c r="MXY77" s="139"/>
      <c r="MXZ77" s="139"/>
      <c r="MYA77" s="139"/>
      <c r="MYB77" s="139"/>
      <c r="MYC77" s="139"/>
      <c r="MYD77" s="139"/>
      <c r="MYE77" s="139"/>
      <c r="MYF77" s="139"/>
      <c r="MYG77" s="139"/>
      <c r="MYH77" s="139"/>
      <c r="MYI77" s="139"/>
      <c r="MYJ77" s="139"/>
      <c r="MYK77" s="139"/>
      <c r="MYL77" s="139"/>
      <c r="MYM77" s="139"/>
      <c r="MYN77" s="139"/>
      <c r="MYO77" s="139"/>
      <c r="MYP77" s="139"/>
      <c r="MYQ77" s="139"/>
      <c r="MYR77" s="139"/>
      <c r="MYS77" s="139"/>
      <c r="MYT77" s="139"/>
      <c r="MYU77" s="139"/>
      <c r="MYV77" s="139"/>
      <c r="MYW77" s="139"/>
      <c r="MYX77" s="139"/>
      <c r="MYY77" s="139"/>
      <c r="MYZ77" s="139"/>
      <c r="MZA77" s="139"/>
      <c r="MZB77" s="139"/>
      <c r="MZC77" s="139"/>
      <c r="MZD77" s="139"/>
      <c r="MZE77" s="139"/>
      <c r="MZF77" s="139"/>
      <c r="MZG77" s="139"/>
      <c r="MZH77" s="139"/>
      <c r="MZI77" s="139"/>
      <c r="MZJ77" s="139"/>
      <c r="MZK77" s="139"/>
      <c r="MZL77" s="139"/>
      <c r="MZM77" s="139"/>
      <c r="MZN77" s="139"/>
      <c r="MZO77" s="139"/>
      <c r="MZP77" s="139"/>
      <c r="MZQ77" s="139"/>
      <c r="MZR77" s="139"/>
      <c r="MZS77" s="139"/>
      <c r="MZT77" s="139"/>
      <c r="MZU77" s="139"/>
      <c r="MZV77" s="139"/>
      <c r="MZW77" s="139"/>
      <c r="MZX77" s="139"/>
      <c r="MZY77" s="139"/>
      <c r="MZZ77" s="139"/>
      <c r="NAA77" s="139"/>
      <c r="NAB77" s="139"/>
      <c r="NAC77" s="139"/>
      <c r="NAD77" s="139"/>
      <c r="NAE77" s="139"/>
      <c r="NAF77" s="139"/>
      <c r="NAG77" s="139"/>
      <c r="NAH77" s="139"/>
      <c r="NAI77" s="139"/>
      <c r="NAJ77" s="139"/>
      <c r="NAK77" s="139"/>
      <c r="NAL77" s="139"/>
      <c r="NAM77" s="139"/>
      <c r="NAN77" s="139"/>
      <c r="NAO77" s="139"/>
      <c r="NAP77" s="139"/>
      <c r="NAQ77" s="139"/>
      <c r="NAR77" s="139"/>
      <c r="NAS77" s="139"/>
      <c r="NAT77" s="139"/>
      <c r="NAU77" s="139"/>
      <c r="NAV77" s="139"/>
      <c r="NAW77" s="139"/>
      <c r="NAX77" s="139"/>
      <c r="NAY77" s="139"/>
      <c r="NAZ77" s="139"/>
      <c r="NBA77" s="139"/>
      <c r="NBB77" s="139"/>
      <c r="NBC77" s="139"/>
      <c r="NBD77" s="139"/>
      <c r="NBE77" s="139"/>
      <c r="NBF77" s="139"/>
      <c r="NBG77" s="139"/>
      <c r="NBH77" s="139"/>
      <c r="NBI77" s="139"/>
      <c r="NBJ77" s="139"/>
      <c r="NBK77" s="139"/>
      <c r="NBL77" s="139"/>
      <c r="NBM77" s="139"/>
      <c r="NBN77" s="139"/>
      <c r="NBO77" s="139"/>
      <c r="NBP77" s="139"/>
      <c r="NBQ77" s="139"/>
      <c r="NBR77" s="139"/>
      <c r="NBS77" s="139"/>
      <c r="NBT77" s="139"/>
      <c r="NBU77" s="139"/>
      <c r="NBV77" s="139"/>
      <c r="NBW77" s="139"/>
      <c r="NBX77" s="139"/>
      <c r="NBY77" s="139"/>
      <c r="NBZ77" s="139"/>
      <c r="NCA77" s="139"/>
      <c r="NCB77" s="139"/>
      <c r="NCC77" s="139"/>
      <c r="NCD77" s="139"/>
      <c r="NCE77" s="139"/>
      <c r="NCF77" s="139"/>
      <c r="NCG77" s="139"/>
      <c r="NCH77" s="139"/>
      <c r="NCI77" s="139"/>
      <c r="NCJ77" s="139"/>
      <c r="NCK77" s="139"/>
      <c r="NCL77" s="139"/>
      <c r="NCM77" s="139"/>
      <c r="NCN77" s="139"/>
      <c r="NCO77" s="139"/>
      <c r="NCP77" s="139"/>
      <c r="NCQ77" s="139"/>
      <c r="NCR77" s="139"/>
      <c r="NCS77" s="139"/>
      <c r="NCT77" s="139"/>
      <c r="NCU77" s="139"/>
      <c r="NCV77" s="139"/>
      <c r="NCW77" s="139"/>
      <c r="NCX77" s="139"/>
      <c r="NCY77" s="139"/>
      <c r="NCZ77" s="139"/>
      <c r="NDA77" s="139"/>
      <c r="NDB77" s="139"/>
      <c r="NDC77" s="139"/>
      <c r="NDD77" s="139"/>
      <c r="NDE77" s="139"/>
      <c r="NDF77" s="139"/>
      <c r="NDG77" s="139"/>
      <c r="NDH77" s="139"/>
      <c r="NDI77" s="139"/>
      <c r="NDJ77" s="139"/>
      <c r="NDK77" s="139"/>
      <c r="NDL77" s="139"/>
      <c r="NDM77" s="139"/>
      <c r="NDN77" s="139"/>
      <c r="NDO77" s="139"/>
      <c r="NDP77" s="139"/>
      <c r="NDQ77" s="139"/>
      <c r="NDR77" s="139"/>
      <c r="NDS77" s="139"/>
      <c r="NDT77" s="139"/>
      <c r="NDU77" s="139"/>
      <c r="NDV77" s="139"/>
      <c r="NDW77" s="139"/>
      <c r="NDX77" s="139"/>
      <c r="NDY77" s="139"/>
      <c r="NDZ77" s="139"/>
      <c r="NEA77" s="139"/>
      <c r="NEB77" s="139"/>
      <c r="NEC77" s="139"/>
      <c r="NED77" s="139"/>
      <c r="NEE77" s="139"/>
      <c r="NEF77" s="139"/>
      <c r="NEG77" s="139"/>
      <c r="NEH77" s="139"/>
      <c r="NEI77" s="139"/>
      <c r="NEJ77" s="139"/>
      <c r="NEK77" s="139"/>
      <c r="NEL77" s="139"/>
      <c r="NEM77" s="139"/>
      <c r="NEN77" s="139"/>
      <c r="NEO77" s="139"/>
      <c r="NEP77" s="139"/>
      <c r="NEQ77" s="139"/>
      <c r="NER77" s="139"/>
      <c r="NES77" s="139"/>
      <c r="NET77" s="139"/>
      <c r="NEU77" s="139"/>
      <c r="NEV77" s="139"/>
      <c r="NEW77" s="139"/>
      <c r="NEX77" s="139"/>
      <c r="NEY77" s="139"/>
      <c r="NEZ77" s="139"/>
      <c r="NFA77" s="139"/>
      <c r="NFB77" s="139"/>
      <c r="NFC77" s="139"/>
      <c r="NFD77" s="139"/>
      <c r="NFE77" s="139"/>
      <c r="NFF77" s="139"/>
      <c r="NFG77" s="139"/>
      <c r="NFH77" s="139"/>
      <c r="NFI77" s="139"/>
      <c r="NFJ77" s="139"/>
      <c r="NFK77" s="139"/>
      <c r="NFL77" s="139"/>
      <c r="NFM77" s="139"/>
      <c r="NFN77" s="139"/>
      <c r="NFO77" s="139"/>
      <c r="NFP77" s="139"/>
      <c r="NFQ77" s="139"/>
      <c r="NFR77" s="139"/>
      <c r="NFS77" s="139"/>
      <c r="NFT77" s="139"/>
      <c r="NFU77" s="139"/>
      <c r="NFV77" s="139"/>
      <c r="NFW77" s="139"/>
      <c r="NFX77" s="139"/>
      <c r="NFY77" s="139"/>
      <c r="NFZ77" s="139"/>
      <c r="NGA77" s="139"/>
      <c r="NGB77" s="139"/>
      <c r="NGC77" s="139"/>
      <c r="NGD77" s="139"/>
      <c r="NGE77" s="139"/>
      <c r="NGF77" s="139"/>
      <c r="NGG77" s="139"/>
      <c r="NGH77" s="139"/>
      <c r="NGI77" s="139"/>
      <c r="NGJ77" s="139"/>
      <c r="NGK77" s="139"/>
      <c r="NGL77" s="139"/>
      <c r="NGM77" s="139"/>
      <c r="NGN77" s="139"/>
      <c r="NGO77" s="139"/>
      <c r="NGP77" s="139"/>
      <c r="NGQ77" s="139"/>
      <c r="NGR77" s="139"/>
      <c r="NGS77" s="139"/>
      <c r="NGT77" s="139"/>
      <c r="NGU77" s="139"/>
      <c r="NGV77" s="139"/>
      <c r="NGW77" s="139"/>
      <c r="NGX77" s="139"/>
      <c r="NGY77" s="139"/>
      <c r="NGZ77" s="139"/>
      <c r="NHA77" s="139"/>
      <c r="NHB77" s="139"/>
      <c r="NHC77" s="139"/>
      <c r="NHD77" s="139"/>
      <c r="NHE77" s="139"/>
      <c r="NHF77" s="139"/>
      <c r="NHG77" s="139"/>
      <c r="NHH77" s="139"/>
      <c r="NHI77" s="139"/>
      <c r="NHJ77" s="139"/>
      <c r="NHK77" s="139"/>
      <c r="NHL77" s="139"/>
      <c r="NHM77" s="139"/>
      <c r="NHN77" s="139"/>
      <c r="NHO77" s="139"/>
      <c r="NHP77" s="139"/>
      <c r="NHQ77" s="139"/>
      <c r="NHR77" s="139"/>
      <c r="NHS77" s="139"/>
      <c r="NHT77" s="139"/>
      <c r="NHU77" s="139"/>
      <c r="NHV77" s="139"/>
      <c r="NHW77" s="139"/>
      <c r="NHX77" s="139"/>
      <c r="NHY77" s="139"/>
      <c r="NHZ77" s="139"/>
      <c r="NIA77" s="139"/>
      <c r="NIB77" s="139"/>
      <c r="NIC77" s="139"/>
      <c r="NID77" s="139"/>
      <c r="NIE77" s="139"/>
      <c r="NIF77" s="139"/>
      <c r="NIG77" s="139"/>
      <c r="NIH77" s="139"/>
      <c r="NII77" s="139"/>
      <c r="NIJ77" s="139"/>
      <c r="NIK77" s="139"/>
      <c r="NIL77" s="139"/>
      <c r="NIM77" s="139"/>
      <c r="NIN77" s="139"/>
      <c r="NIO77" s="139"/>
      <c r="NIP77" s="139"/>
      <c r="NIQ77" s="139"/>
      <c r="NIR77" s="139"/>
      <c r="NIS77" s="139"/>
      <c r="NIT77" s="139"/>
      <c r="NIU77" s="139"/>
      <c r="NIV77" s="139"/>
      <c r="NIW77" s="139"/>
      <c r="NIX77" s="139"/>
      <c r="NIY77" s="139"/>
      <c r="NIZ77" s="139"/>
      <c r="NJA77" s="139"/>
      <c r="NJB77" s="139"/>
      <c r="NJC77" s="139"/>
      <c r="NJD77" s="139"/>
      <c r="NJE77" s="139"/>
      <c r="NJF77" s="139"/>
      <c r="NJG77" s="139"/>
      <c r="NJH77" s="139"/>
      <c r="NJI77" s="139"/>
      <c r="NJJ77" s="139"/>
      <c r="NJK77" s="139"/>
      <c r="NJL77" s="139"/>
      <c r="NJM77" s="139"/>
      <c r="NJN77" s="139"/>
      <c r="NJO77" s="139"/>
      <c r="NJP77" s="139"/>
      <c r="NJQ77" s="139"/>
      <c r="NJR77" s="139"/>
      <c r="NJS77" s="139"/>
      <c r="NJT77" s="139"/>
      <c r="NJU77" s="139"/>
      <c r="NJV77" s="139"/>
      <c r="NJW77" s="139"/>
      <c r="NJX77" s="139"/>
      <c r="NJY77" s="139"/>
      <c r="NJZ77" s="139"/>
      <c r="NKA77" s="139"/>
      <c r="NKB77" s="139"/>
      <c r="NKC77" s="139"/>
      <c r="NKD77" s="139"/>
      <c r="NKE77" s="139"/>
      <c r="NKF77" s="139"/>
      <c r="NKG77" s="139"/>
      <c r="NKH77" s="139"/>
      <c r="NKI77" s="139"/>
      <c r="NKJ77" s="139"/>
      <c r="NKK77" s="139"/>
      <c r="NKL77" s="139"/>
      <c r="NKM77" s="139"/>
      <c r="NKN77" s="139"/>
      <c r="NKO77" s="139"/>
      <c r="NKP77" s="139"/>
      <c r="NKQ77" s="139"/>
      <c r="NKR77" s="139"/>
      <c r="NKS77" s="139"/>
      <c r="NKT77" s="139"/>
      <c r="NKU77" s="139"/>
      <c r="NKV77" s="139"/>
      <c r="NKW77" s="139"/>
      <c r="NKX77" s="139"/>
      <c r="NKY77" s="139"/>
      <c r="NKZ77" s="139"/>
      <c r="NLA77" s="139"/>
      <c r="NLB77" s="139"/>
      <c r="NLC77" s="139"/>
      <c r="NLD77" s="139"/>
      <c r="NLE77" s="139"/>
      <c r="NLF77" s="139"/>
      <c r="NLG77" s="139"/>
      <c r="NLH77" s="139"/>
      <c r="NLI77" s="139"/>
      <c r="NLJ77" s="139"/>
      <c r="NLK77" s="139"/>
      <c r="NLL77" s="139"/>
      <c r="NLM77" s="139"/>
      <c r="NLN77" s="139"/>
      <c r="NLO77" s="139"/>
      <c r="NLP77" s="139"/>
      <c r="NLQ77" s="139"/>
      <c r="NLR77" s="139"/>
      <c r="NLS77" s="139"/>
      <c r="NLT77" s="139"/>
      <c r="NLU77" s="139"/>
      <c r="NLV77" s="139"/>
      <c r="NLW77" s="139"/>
      <c r="NLX77" s="139"/>
      <c r="NLY77" s="139"/>
      <c r="NLZ77" s="139"/>
      <c r="NMA77" s="139"/>
      <c r="NMB77" s="139"/>
      <c r="NMC77" s="139"/>
      <c r="NMD77" s="139"/>
      <c r="NME77" s="139"/>
      <c r="NMF77" s="139"/>
      <c r="NMG77" s="139"/>
      <c r="NMH77" s="139"/>
      <c r="NMI77" s="139"/>
      <c r="NMJ77" s="139"/>
      <c r="NMK77" s="139"/>
      <c r="NML77" s="139"/>
      <c r="NMM77" s="139"/>
      <c r="NMN77" s="139"/>
      <c r="NMO77" s="139"/>
      <c r="NMP77" s="139"/>
      <c r="NMQ77" s="139"/>
      <c r="NMR77" s="139"/>
      <c r="NMS77" s="139"/>
      <c r="NMT77" s="139"/>
      <c r="NMU77" s="139"/>
      <c r="NMV77" s="139"/>
      <c r="NMW77" s="139"/>
      <c r="NMX77" s="139"/>
      <c r="NMY77" s="139"/>
      <c r="NMZ77" s="139"/>
      <c r="NNA77" s="139"/>
      <c r="NNB77" s="139"/>
      <c r="NNC77" s="139"/>
      <c r="NND77" s="139"/>
      <c r="NNE77" s="139"/>
      <c r="NNF77" s="139"/>
      <c r="NNG77" s="139"/>
      <c r="NNH77" s="139"/>
      <c r="NNI77" s="139"/>
      <c r="NNJ77" s="139"/>
      <c r="NNK77" s="139"/>
      <c r="NNL77" s="139"/>
      <c r="NNM77" s="139"/>
      <c r="NNN77" s="139"/>
      <c r="NNO77" s="139"/>
      <c r="NNP77" s="139"/>
      <c r="NNQ77" s="139"/>
      <c r="NNR77" s="139"/>
      <c r="NNS77" s="139"/>
      <c r="NNT77" s="139"/>
      <c r="NNU77" s="139"/>
      <c r="NNV77" s="139"/>
      <c r="NNW77" s="139"/>
      <c r="NNX77" s="139"/>
      <c r="NNY77" s="139"/>
      <c r="NNZ77" s="139"/>
      <c r="NOA77" s="139"/>
      <c r="NOB77" s="139"/>
      <c r="NOC77" s="139"/>
      <c r="NOD77" s="139"/>
      <c r="NOE77" s="139"/>
      <c r="NOF77" s="139"/>
      <c r="NOG77" s="139"/>
      <c r="NOH77" s="139"/>
      <c r="NOI77" s="139"/>
      <c r="NOJ77" s="139"/>
      <c r="NOK77" s="139"/>
      <c r="NOL77" s="139"/>
      <c r="NOM77" s="139"/>
      <c r="NON77" s="139"/>
      <c r="NOO77" s="139"/>
      <c r="NOP77" s="139"/>
      <c r="NOQ77" s="139"/>
      <c r="NOR77" s="139"/>
      <c r="NOS77" s="139"/>
      <c r="NOT77" s="139"/>
      <c r="NOU77" s="139"/>
      <c r="NOV77" s="139"/>
      <c r="NOW77" s="139"/>
      <c r="NOX77" s="139"/>
      <c r="NOY77" s="139"/>
      <c r="NOZ77" s="139"/>
      <c r="NPA77" s="139"/>
      <c r="NPB77" s="139"/>
      <c r="NPC77" s="139"/>
      <c r="NPD77" s="139"/>
      <c r="NPE77" s="139"/>
      <c r="NPF77" s="139"/>
      <c r="NPG77" s="139"/>
      <c r="NPH77" s="139"/>
      <c r="NPI77" s="139"/>
      <c r="NPJ77" s="139"/>
      <c r="NPK77" s="139"/>
      <c r="NPL77" s="139"/>
      <c r="NPM77" s="139"/>
      <c r="NPN77" s="139"/>
      <c r="NPO77" s="139"/>
      <c r="NPP77" s="139"/>
      <c r="NPQ77" s="139"/>
      <c r="NPR77" s="139"/>
      <c r="NPS77" s="139"/>
      <c r="NPT77" s="139"/>
      <c r="NPU77" s="139"/>
      <c r="NPV77" s="139"/>
      <c r="NPW77" s="139"/>
      <c r="NPX77" s="139"/>
      <c r="NPY77" s="139"/>
      <c r="NPZ77" s="139"/>
      <c r="NQA77" s="139"/>
      <c r="NQB77" s="139"/>
      <c r="NQC77" s="139"/>
      <c r="NQD77" s="139"/>
      <c r="NQE77" s="139"/>
      <c r="NQF77" s="139"/>
      <c r="NQG77" s="139"/>
      <c r="NQH77" s="139"/>
      <c r="NQI77" s="139"/>
      <c r="NQJ77" s="139"/>
      <c r="NQK77" s="139"/>
      <c r="NQL77" s="139"/>
      <c r="NQM77" s="139"/>
      <c r="NQN77" s="139"/>
      <c r="NQO77" s="139"/>
      <c r="NQP77" s="139"/>
      <c r="NQQ77" s="139"/>
      <c r="NQR77" s="139"/>
      <c r="NQS77" s="139"/>
      <c r="NQT77" s="139"/>
      <c r="NQU77" s="139"/>
      <c r="NQV77" s="139"/>
      <c r="NQW77" s="139"/>
      <c r="NQX77" s="139"/>
      <c r="NQY77" s="139"/>
      <c r="NQZ77" s="139"/>
      <c r="NRA77" s="139"/>
      <c r="NRB77" s="139"/>
      <c r="NRC77" s="139"/>
      <c r="NRD77" s="139"/>
      <c r="NRE77" s="139"/>
      <c r="NRF77" s="139"/>
      <c r="NRG77" s="139"/>
      <c r="NRH77" s="139"/>
      <c r="NRI77" s="139"/>
      <c r="NRJ77" s="139"/>
      <c r="NRK77" s="139"/>
      <c r="NRL77" s="139"/>
      <c r="NRM77" s="139"/>
      <c r="NRN77" s="139"/>
      <c r="NRO77" s="139"/>
      <c r="NRP77" s="139"/>
      <c r="NRQ77" s="139"/>
      <c r="NRR77" s="139"/>
      <c r="NRS77" s="139"/>
      <c r="NRT77" s="139"/>
      <c r="NRU77" s="139"/>
      <c r="NRV77" s="139"/>
      <c r="NRW77" s="139"/>
      <c r="NRX77" s="139"/>
      <c r="NRY77" s="139"/>
      <c r="NRZ77" s="139"/>
      <c r="NSA77" s="139"/>
      <c r="NSB77" s="139"/>
      <c r="NSC77" s="139"/>
      <c r="NSD77" s="139"/>
      <c r="NSE77" s="139"/>
      <c r="NSF77" s="139"/>
      <c r="NSG77" s="139"/>
      <c r="NSH77" s="139"/>
      <c r="NSI77" s="139"/>
      <c r="NSJ77" s="139"/>
      <c r="NSK77" s="139"/>
      <c r="NSL77" s="139"/>
      <c r="NSM77" s="139"/>
      <c r="NSN77" s="139"/>
      <c r="NSO77" s="139"/>
      <c r="NSP77" s="139"/>
      <c r="NSQ77" s="139"/>
      <c r="NSR77" s="139"/>
      <c r="NSS77" s="139"/>
      <c r="NST77" s="139"/>
      <c r="NSU77" s="139"/>
      <c r="NSV77" s="139"/>
      <c r="NSW77" s="139"/>
      <c r="NSX77" s="139"/>
      <c r="NSY77" s="139"/>
      <c r="NSZ77" s="139"/>
      <c r="NTA77" s="139"/>
      <c r="NTB77" s="139"/>
      <c r="NTC77" s="139"/>
      <c r="NTD77" s="139"/>
      <c r="NTE77" s="139"/>
      <c r="NTF77" s="139"/>
      <c r="NTG77" s="139"/>
      <c r="NTH77" s="139"/>
      <c r="NTI77" s="139"/>
      <c r="NTJ77" s="139"/>
      <c r="NTK77" s="139"/>
      <c r="NTL77" s="139"/>
      <c r="NTM77" s="139"/>
      <c r="NTN77" s="139"/>
      <c r="NTO77" s="139"/>
      <c r="NTP77" s="139"/>
      <c r="NTQ77" s="139"/>
      <c r="NTR77" s="139"/>
      <c r="NTS77" s="139"/>
      <c r="NTT77" s="139"/>
      <c r="NTU77" s="139"/>
      <c r="NTV77" s="139"/>
      <c r="NTW77" s="139"/>
      <c r="NTX77" s="139"/>
      <c r="NTY77" s="139"/>
      <c r="NTZ77" s="139"/>
      <c r="NUA77" s="139"/>
      <c r="NUB77" s="139"/>
      <c r="NUC77" s="139"/>
      <c r="NUD77" s="139"/>
      <c r="NUE77" s="139"/>
      <c r="NUF77" s="139"/>
      <c r="NUG77" s="139"/>
      <c r="NUH77" s="139"/>
      <c r="NUI77" s="139"/>
      <c r="NUJ77" s="139"/>
      <c r="NUK77" s="139"/>
      <c r="NUL77" s="139"/>
      <c r="NUM77" s="139"/>
      <c r="NUN77" s="139"/>
      <c r="NUO77" s="139"/>
      <c r="NUP77" s="139"/>
      <c r="NUQ77" s="139"/>
      <c r="NUR77" s="139"/>
      <c r="NUS77" s="139"/>
      <c r="NUT77" s="139"/>
      <c r="NUU77" s="139"/>
      <c r="NUV77" s="139"/>
      <c r="NUW77" s="139"/>
      <c r="NUX77" s="139"/>
      <c r="NUY77" s="139"/>
      <c r="NUZ77" s="139"/>
      <c r="NVA77" s="139"/>
      <c r="NVB77" s="139"/>
      <c r="NVC77" s="139"/>
      <c r="NVD77" s="139"/>
      <c r="NVE77" s="139"/>
      <c r="NVF77" s="139"/>
      <c r="NVG77" s="139"/>
      <c r="NVH77" s="139"/>
      <c r="NVI77" s="139"/>
      <c r="NVJ77" s="139"/>
      <c r="NVK77" s="139"/>
      <c r="NVL77" s="139"/>
      <c r="NVM77" s="139"/>
      <c r="NVN77" s="139"/>
      <c r="NVO77" s="139"/>
      <c r="NVP77" s="139"/>
      <c r="NVQ77" s="139"/>
      <c r="NVR77" s="139"/>
      <c r="NVS77" s="139"/>
      <c r="NVT77" s="139"/>
      <c r="NVU77" s="139"/>
      <c r="NVV77" s="139"/>
      <c r="NVW77" s="139"/>
      <c r="NVX77" s="139"/>
      <c r="NVY77" s="139"/>
      <c r="NVZ77" s="139"/>
      <c r="NWA77" s="139"/>
      <c r="NWB77" s="139"/>
      <c r="NWC77" s="139"/>
      <c r="NWD77" s="139"/>
      <c r="NWE77" s="139"/>
      <c r="NWF77" s="139"/>
      <c r="NWG77" s="139"/>
      <c r="NWH77" s="139"/>
      <c r="NWI77" s="139"/>
      <c r="NWJ77" s="139"/>
      <c r="NWK77" s="139"/>
      <c r="NWL77" s="139"/>
      <c r="NWM77" s="139"/>
      <c r="NWN77" s="139"/>
      <c r="NWO77" s="139"/>
      <c r="NWP77" s="139"/>
      <c r="NWQ77" s="139"/>
      <c r="NWR77" s="139"/>
      <c r="NWS77" s="139"/>
      <c r="NWT77" s="139"/>
      <c r="NWU77" s="139"/>
      <c r="NWV77" s="139"/>
      <c r="NWW77" s="139"/>
      <c r="NWX77" s="139"/>
      <c r="NWY77" s="139"/>
      <c r="NWZ77" s="139"/>
      <c r="NXA77" s="139"/>
      <c r="NXB77" s="139"/>
      <c r="NXC77" s="139"/>
      <c r="NXD77" s="139"/>
      <c r="NXE77" s="139"/>
      <c r="NXF77" s="139"/>
      <c r="NXG77" s="139"/>
      <c r="NXH77" s="139"/>
      <c r="NXI77" s="139"/>
      <c r="NXJ77" s="139"/>
      <c r="NXK77" s="139"/>
      <c r="NXL77" s="139"/>
      <c r="NXM77" s="139"/>
      <c r="NXN77" s="139"/>
      <c r="NXO77" s="139"/>
      <c r="NXP77" s="139"/>
      <c r="NXQ77" s="139"/>
      <c r="NXR77" s="139"/>
      <c r="NXS77" s="139"/>
      <c r="NXT77" s="139"/>
      <c r="NXU77" s="139"/>
      <c r="NXV77" s="139"/>
      <c r="NXW77" s="139"/>
      <c r="NXX77" s="139"/>
      <c r="NXY77" s="139"/>
      <c r="NXZ77" s="139"/>
      <c r="NYA77" s="139"/>
      <c r="NYB77" s="139"/>
      <c r="NYC77" s="139"/>
      <c r="NYD77" s="139"/>
      <c r="NYE77" s="139"/>
      <c r="NYF77" s="139"/>
      <c r="NYG77" s="139"/>
      <c r="NYH77" s="139"/>
      <c r="NYI77" s="139"/>
      <c r="NYJ77" s="139"/>
      <c r="NYK77" s="139"/>
      <c r="NYL77" s="139"/>
      <c r="NYM77" s="139"/>
      <c r="NYN77" s="139"/>
      <c r="NYO77" s="139"/>
      <c r="NYP77" s="139"/>
      <c r="NYQ77" s="139"/>
      <c r="NYR77" s="139"/>
      <c r="NYS77" s="139"/>
      <c r="NYT77" s="139"/>
      <c r="NYU77" s="139"/>
      <c r="NYV77" s="139"/>
      <c r="NYW77" s="139"/>
      <c r="NYX77" s="139"/>
      <c r="NYY77" s="139"/>
      <c r="NYZ77" s="139"/>
      <c r="NZA77" s="139"/>
      <c r="NZB77" s="139"/>
      <c r="NZC77" s="139"/>
      <c r="NZD77" s="139"/>
      <c r="NZE77" s="139"/>
      <c r="NZF77" s="139"/>
      <c r="NZG77" s="139"/>
      <c r="NZH77" s="139"/>
      <c r="NZI77" s="139"/>
      <c r="NZJ77" s="139"/>
      <c r="NZK77" s="139"/>
      <c r="NZL77" s="139"/>
      <c r="NZM77" s="139"/>
      <c r="NZN77" s="139"/>
      <c r="NZO77" s="139"/>
      <c r="NZP77" s="139"/>
      <c r="NZQ77" s="139"/>
      <c r="NZR77" s="139"/>
      <c r="NZS77" s="139"/>
      <c r="NZT77" s="139"/>
      <c r="NZU77" s="139"/>
      <c r="NZV77" s="139"/>
      <c r="NZW77" s="139"/>
      <c r="NZX77" s="139"/>
      <c r="NZY77" s="139"/>
      <c r="NZZ77" s="139"/>
      <c r="OAA77" s="139"/>
      <c r="OAB77" s="139"/>
      <c r="OAC77" s="139"/>
      <c r="OAD77" s="139"/>
      <c r="OAE77" s="139"/>
      <c r="OAF77" s="139"/>
      <c r="OAG77" s="139"/>
      <c r="OAH77" s="139"/>
      <c r="OAI77" s="139"/>
      <c r="OAJ77" s="139"/>
      <c r="OAK77" s="139"/>
      <c r="OAL77" s="139"/>
      <c r="OAM77" s="139"/>
      <c r="OAN77" s="139"/>
      <c r="OAO77" s="139"/>
      <c r="OAP77" s="139"/>
      <c r="OAQ77" s="139"/>
      <c r="OAR77" s="139"/>
      <c r="OAS77" s="139"/>
      <c r="OAT77" s="139"/>
      <c r="OAU77" s="139"/>
      <c r="OAV77" s="139"/>
      <c r="OAW77" s="139"/>
      <c r="OAX77" s="139"/>
      <c r="OAY77" s="139"/>
      <c r="OAZ77" s="139"/>
      <c r="OBA77" s="139"/>
      <c r="OBB77" s="139"/>
      <c r="OBC77" s="139"/>
      <c r="OBD77" s="139"/>
      <c r="OBE77" s="139"/>
      <c r="OBF77" s="139"/>
      <c r="OBG77" s="139"/>
      <c r="OBH77" s="139"/>
      <c r="OBI77" s="139"/>
      <c r="OBJ77" s="139"/>
      <c r="OBK77" s="139"/>
      <c r="OBL77" s="139"/>
      <c r="OBM77" s="139"/>
      <c r="OBN77" s="139"/>
      <c r="OBO77" s="139"/>
      <c r="OBP77" s="139"/>
      <c r="OBQ77" s="139"/>
      <c r="OBR77" s="139"/>
      <c r="OBS77" s="139"/>
      <c r="OBT77" s="139"/>
      <c r="OBU77" s="139"/>
      <c r="OBV77" s="139"/>
      <c r="OBW77" s="139"/>
      <c r="OBX77" s="139"/>
      <c r="OBY77" s="139"/>
      <c r="OBZ77" s="139"/>
      <c r="OCA77" s="139"/>
      <c r="OCB77" s="139"/>
      <c r="OCC77" s="139"/>
      <c r="OCD77" s="139"/>
      <c r="OCE77" s="139"/>
      <c r="OCF77" s="139"/>
      <c r="OCG77" s="139"/>
      <c r="OCH77" s="139"/>
      <c r="OCI77" s="139"/>
      <c r="OCJ77" s="139"/>
      <c r="OCK77" s="139"/>
      <c r="OCL77" s="139"/>
      <c r="OCM77" s="139"/>
      <c r="OCN77" s="139"/>
      <c r="OCO77" s="139"/>
      <c r="OCP77" s="139"/>
      <c r="OCQ77" s="139"/>
      <c r="OCR77" s="139"/>
      <c r="OCS77" s="139"/>
      <c r="OCT77" s="139"/>
      <c r="OCU77" s="139"/>
      <c r="OCV77" s="139"/>
      <c r="OCW77" s="139"/>
      <c r="OCX77" s="139"/>
      <c r="OCY77" s="139"/>
      <c r="OCZ77" s="139"/>
      <c r="ODA77" s="139"/>
      <c r="ODB77" s="139"/>
      <c r="ODC77" s="139"/>
      <c r="ODD77" s="139"/>
      <c r="ODE77" s="139"/>
      <c r="ODF77" s="139"/>
      <c r="ODG77" s="139"/>
      <c r="ODH77" s="139"/>
      <c r="ODI77" s="139"/>
      <c r="ODJ77" s="139"/>
      <c r="ODK77" s="139"/>
      <c r="ODL77" s="139"/>
      <c r="ODM77" s="139"/>
      <c r="ODN77" s="139"/>
      <c r="ODO77" s="139"/>
      <c r="ODP77" s="139"/>
      <c r="ODQ77" s="139"/>
      <c r="ODR77" s="139"/>
      <c r="ODS77" s="139"/>
      <c r="ODT77" s="139"/>
      <c r="ODU77" s="139"/>
      <c r="ODV77" s="139"/>
      <c r="ODW77" s="139"/>
      <c r="ODX77" s="139"/>
      <c r="ODY77" s="139"/>
      <c r="ODZ77" s="139"/>
      <c r="OEA77" s="139"/>
      <c r="OEB77" s="139"/>
      <c r="OEC77" s="139"/>
      <c r="OED77" s="139"/>
      <c r="OEE77" s="139"/>
      <c r="OEF77" s="139"/>
      <c r="OEG77" s="139"/>
      <c r="OEH77" s="139"/>
      <c r="OEI77" s="139"/>
      <c r="OEJ77" s="139"/>
      <c r="OEK77" s="139"/>
      <c r="OEL77" s="139"/>
      <c r="OEM77" s="139"/>
      <c r="OEN77" s="139"/>
      <c r="OEO77" s="139"/>
      <c r="OEP77" s="139"/>
      <c r="OEQ77" s="139"/>
      <c r="OER77" s="139"/>
      <c r="OES77" s="139"/>
      <c r="OET77" s="139"/>
      <c r="OEU77" s="139"/>
      <c r="OEV77" s="139"/>
      <c r="OEW77" s="139"/>
      <c r="OEX77" s="139"/>
      <c r="OEY77" s="139"/>
      <c r="OEZ77" s="139"/>
      <c r="OFA77" s="139"/>
      <c r="OFB77" s="139"/>
      <c r="OFC77" s="139"/>
      <c r="OFD77" s="139"/>
      <c r="OFE77" s="139"/>
      <c r="OFF77" s="139"/>
      <c r="OFG77" s="139"/>
      <c r="OFH77" s="139"/>
      <c r="OFI77" s="139"/>
      <c r="OFJ77" s="139"/>
      <c r="OFK77" s="139"/>
      <c r="OFL77" s="139"/>
      <c r="OFM77" s="139"/>
      <c r="OFN77" s="139"/>
      <c r="OFO77" s="139"/>
      <c r="OFP77" s="139"/>
      <c r="OFQ77" s="139"/>
      <c r="OFR77" s="139"/>
      <c r="OFS77" s="139"/>
      <c r="OFT77" s="139"/>
      <c r="OFU77" s="139"/>
      <c r="OFV77" s="139"/>
      <c r="OFW77" s="139"/>
      <c r="OFX77" s="139"/>
      <c r="OFY77" s="139"/>
      <c r="OFZ77" s="139"/>
      <c r="OGA77" s="139"/>
      <c r="OGB77" s="139"/>
      <c r="OGC77" s="139"/>
      <c r="OGD77" s="139"/>
      <c r="OGE77" s="139"/>
      <c r="OGF77" s="139"/>
      <c r="OGG77" s="139"/>
      <c r="OGH77" s="139"/>
      <c r="OGI77" s="139"/>
      <c r="OGJ77" s="139"/>
      <c r="OGK77" s="139"/>
      <c r="OGL77" s="139"/>
      <c r="OGM77" s="139"/>
      <c r="OGN77" s="139"/>
      <c r="OGO77" s="139"/>
      <c r="OGP77" s="139"/>
      <c r="OGQ77" s="139"/>
      <c r="OGR77" s="139"/>
      <c r="OGS77" s="139"/>
      <c r="OGT77" s="139"/>
      <c r="OGU77" s="139"/>
      <c r="OGV77" s="139"/>
      <c r="OGW77" s="139"/>
      <c r="OGX77" s="139"/>
      <c r="OGY77" s="139"/>
      <c r="OGZ77" s="139"/>
      <c r="OHA77" s="139"/>
      <c r="OHB77" s="139"/>
      <c r="OHC77" s="139"/>
      <c r="OHD77" s="139"/>
      <c r="OHE77" s="139"/>
      <c r="OHF77" s="139"/>
      <c r="OHG77" s="139"/>
      <c r="OHH77" s="139"/>
      <c r="OHI77" s="139"/>
      <c r="OHJ77" s="139"/>
      <c r="OHK77" s="139"/>
      <c r="OHL77" s="139"/>
      <c r="OHM77" s="139"/>
      <c r="OHN77" s="139"/>
      <c r="OHO77" s="139"/>
      <c r="OHP77" s="139"/>
      <c r="OHQ77" s="139"/>
      <c r="OHR77" s="139"/>
      <c r="OHS77" s="139"/>
      <c r="OHT77" s="139"/>
      <c r="OHU77" s="139"/>
      <c r="OHV77" s="139"/>
      <c r="OHW77" s="139"/>
      <c r="OHX77" s="139"/>
      <c r="OHY77" s="139"/>
      <c r="OHZ77" s="139"/>
      <c r="OIA77" s="139"/>
      <c r="OIB77" s="139"/>
      <c r="OIC77" s="139"/>
      <c r="OID77" s="139"/>
      <c r="OIE77" s="139"/>
      <c r="OIF77" s="139"/>
      <c r="OIG77" s="139"/>
      <c r="OIH77" s="139"/>
      <c r="OII77" s="139"/>
      <c r="OIJ77" s="139"/>
      <c r="OIK77" s="139"/>
      <c r="OIL77" s="139"/>
      <c r="OIM77" s="139"/>
      <c r="OIN77" s="139"/>
      <c r="OIO77" s="139"/>
      <c r="OIP77" s="139"/>
      <c r="OIQ77" s="139"/>
      <c r="OIR77" s="139"/>
      <c r="OIS77" s="139"/>
      <c r="OIT77" s="139"/>
      <c r="OIU77" s="139"/>
      <c r="OIV77" s="139"/>
      <c r="OIW77" s="139"/>
      <c r="OIX77" s="139"/>
      <c r="OIY77" s="139"/>
      <c r="OIZ77" s="139"/>
      <c r="OJA77" s="139"/>
      <c r="OJB77" s="139"/>
      <c r="OJC77" s="139"/>
      <c r="OJD77" s="139"/>
      <c r="OJE77" s="139"/>
      <c r="OJF77" s="139"/>
      <c r="OJG77" s="139"/>
      <c r="OJH77" s="139"/>
      <c r="OJI77" s="139"/>
      <c r="OJJ77" s="139"/>
      <c r="OJK77" s="139"/>
      <c r="OJL77" s="139"/>
      <c r="OJM77" s="139"/>
      <c r="OJN77" s="139"/>
      <c r="OJO77" s="139"/>
      <c r="OJP77" s="139"/>
      <c r="OJQ77" s="139"/>
      <c r="OJR77" s="139"/>
      <c r="OJS77" s="139"/>
      <c r="OJT77" s="139"/>
      <c r="OJU77" s="139"/>
      <c r="OJV77" s="139"/>
      <c r="OJW77" s="139"/>
      <c r="OJX77" s="139"/>
      <c r="OJY77" s="139"/>
      <c r="OJZ77" s="139"/>
      <c r="OKA77" s="139"/>
      <c r="OKB77" s="139"/>
      <c r="OKC77" s="139"/>
      <c r="OKD77" s="139"/>
      <c r="OKE77" s="139"/>
      <c r="OKF77" s="139"/>
      <c r="OKG77" s="139"/>
      <c r="OKH77" s="139"/>
      <c r="OKI77" s="139"/>
      <c r="OKJ77" s="139"/>
      <c r="OKK77" s="139"/>
      <c r="OKL77" s="139"/>
      <c r="OKM77" s="139"/>
      <c r="OKN77" s="139"/>
      <c r="OKO77" s="139"/>
      <c r="OKP77" s="139"/>
      <c r="OKQ77" s="139"/>
      <c r="OKR77" s="139"/>
      <c r="OKS77" s="139"/>
      <c r="OKT77" s="139"/>
      <c r="OKU77" s="139"/>
      <c r="OKV77" s="139"/>
      <c r="OKW77" s="139"/>
      <c r="OKX77" s="139"/>
      <c r="OKY77" s="139"/>
      <c r="OKZ77" s="139"/>
      <c r="OLA77" s="139"/>
      <c r="OLB77" s="139"/>
      <c r="OLC77" s="139"/>
      <c r="OLD77" s="139"/>
      <c r="OLE77" s="139"/>
      <c r="OLF77" s="139"/>
      <c r="OLG77" s="139"/>
      <c r="OLH77" s="139"/>
      <c r="OLI77" s="139"/>
      <c r="OLJ77" s="139"/>
      <c r="OLK77" s="139"/>
      <c r="OLL77" s="139"/>
      <c r="OLM77" s="139"/>
      <c r="OLN77" s="139"/>
      <c r="OLO77" s="139"/>
      <c r="OLP77" s="139"/>
      <c r="OLQ77" s="139"/>
      <c r="OLR77" s="139"/>
      <c r="OLS77" s="139"/>
      <c r="OLT77" s="139"/>
      <c r="OLU77" s="139"/>
      <c r="OLV77" s="139"/>
      <c r="OLW77" s="139"/>
      <c r="OLX77" s="139"/>
      <c r="OLY77" s="139"/>
      <c r="OLZ77" s="139"/>
      <c r="OMA77" s="139"/>
      <c r="OMB77" s="139"/>
      <c r="OMC77" s="139"/>
      <c r="OMD77" s="139"/>
      <c r="OME77" s="139"/>
      <c r="OMF77" s="139"/>
      <c r="OMG77" s="139"/>
      <c r="OMH77" s="139"/>
      <c r="OMI77" s="139"/>
      <c r="OMJ77" s="139"/>
      <c r="OMK77" s="139"/>
      <c r="OML77" s="139"/>
      <c r="OMM77" s="139"/>
      <c r="OMN77" s="139"/>
      <c r="OMO77" s="139"/>
      <c r="OMP77" s="139"/>
      <c r="OMQ77" s="139"/>
      <c r="OMR77" s="139"/>
      <c r="OMS77" s="139"/>
      <c r="OMT77" s="139"/>
      <c r="OMU77" s="139"/>
      <c r="OMV77" s="139"/>
      <c r="OMW77" s="139"/>
      <c r="OMX77" s="139"/>
      <c r="OMY77" s="139"/>
      <c r="OMZ77" s="139"/>
      <c r="ONA77" s="139"/>
      <c r="ONB77" s="139"/>
      <c r="ONC77" s="139"/>
      <c r="OND77" s="139"/>
      <c r="ONE77" s="139"/>
      <c r="ONF77" s="139"/>
      <c r="ONG77" s="139"/>
      <c r="ONH77" s="139"/>
      <c r="ONI77" s="139"/>
      <c r="ONJ77" s="139"/>
      <c r="ONK77" s="139"/>
      <c r="ONL77" s="139"/>
      <c r="ONM77" s="139"/>
      <c r="ONN77" s="139"/>
      <c r="ONO77" s="139"/>
      <c r="ONP77" s="139"/>
      <c r="ONQ77" s="139"/>
      <c r="ONR77" s="139"/>
      <c r="ONS77" s="139"/>
      <c r="ONT77" s="139"/>
      <c r="ONU77" s="139"/>
      <c r="ONV77" s="139"/>
      <c r="ONW77" s="139"/>
      <c r="ONX77" s="139"/>
      <c r="ONY77" s="139"/>
      <c r="ONZ77" s="139"/>
      <c r="OOA77" s="139"/>
      <c r="OOB77" s="139"/>
      <c r="OOC77" s="139"/>
      <c r="OOD77" s="139"/>
      <c r="OOE77" s="139"/>
      <c r="OOF77" s="139"/>
      <c r="OOG77" s="139"/>
      <c r="OOH77" s="139"/>
      <c r="OOI77" s="139"/>
      <c r="OOJ77" s="139"/>
      <c r="OOK77" s="139"/>
      <c r="OOL77" s="139"/>
      <c r="OOM77" s="139"/>
      <c r="OON77" s="139"/>
      <c r="OOO77" s="139"/>
      <c r="OOP77" s="139"/>
      <c r="OOQ77" s="139"/>
      <c r="OOR77" s="139"/>
      <c r="OOS77" s="139"/>
      <c r="OOT77" s="139"/>
      <c r="OOU77" s="139"/>
      <c r="OOV77" s="139"/>
      <c r="OOW77" s="139"/>
      <c r="OOX77" s="139"/>
      <c r="OOY77" s="139"/>
      <c r="OOZ77" s="139"/>
      <c r="OPA77" s="139"/>
      <c r="OPB77" s="139"/>
      <c r="OPC77" s="139"/>
      <c r="OPD77" s="139"/>
      <c r="OPE77" s="139"/>
      <c r="OPF77" s="139"/>
      <c r="OPG77" s="139"/>
      <c r="OPH77" s="139"/>
      <c r="OPI77" s="139"/>
      <c r="OPJ77" s="139"/>
      <c r="OPK77" s="139"/>
      <c r="OPL77" s="139"/>
      <c r="OPM77" s="139"/>
      <c r="OPN77" s="139"/>
      <c r="OPO77" s="139"/>
      <c r="OPP77" s="139"/>
      <c r="OPQ77" s="139"/>
      <c r="OPR77" s="139"/>
      <c r="OPS77" s="139"/>
      <c r="OPT77" s="139"/>
      <c r="OPU77" s="139"/>
      <c r="OPV77" s="139"/>
      <c r="OPW77" s="139"/>
      <c r="OPX77" s="139"/>
      <c r="OPY77" s="139"/>
      <c r="OPZ77" s="139"/>
      <c r="OQA77" s="139"/>
      <c r="OQB77" s="139"/>
      <c r="OQC77" s="139"/>
      <c r="OQD77" s="139"/>
      <c r="OQE77" s="139"/>
      <c r="OQF77" s="139"/>
      <c r="OQG77" s="139"/>
      <c r="OQH77" s="139"/>
      <c r="OQI77" s="139"/>
      <c r="OQJ77" s="139"/>
      <c r="OQK77" s="139"/>
      <c r="OQL77" s="139"/>
      <c r="OQM77" s="139"/>
      <c r="OQN77" s="139"/>
      <c r="OQO77" s="139"/>
      <c r="OQP77" s="139"/>
      <c r="OQQ77" s="139"/>
      <c r="OQR77" s="139"/>
      <c r="OQS77" s="139"/>
      <c r="OQT77" s="139"/>
      <c r="OQU77" s="139"/>
      <c r="OQV77" s="139"/>
      <c r="OQW77" s="139"/>
      <c r="OQX77" s="139"/>
      <c r="OQY77" s="139"/>
      <c r="OQZ77" s="139"/>
      <c r="ORA77" s="139"/>
      <c r="ORB77" s="139"/>
      <c r="ORC77" s="139"/>
      <c r="ORD77" s="139"/>
      <c r="ORE77" s="139"/>
      <c r="ORF77" s="139"/>
      <c r="ORG77" s="139"/>
      <c r="ORH77" s="139"/>
      <c r="ORI77" s="139"/>
      <c r="ORJ77" s="139"/>
      <c r="ORK77" s="139"/>
      <c r="ORL77" s="139"/>
      <c r="ORM77" s="139"/>
      <c r="ORN77" s="139"/>
      <c r="ORO77" s="139"/>
      <c r="ORP77" s="139"/>
      <c r="ORQ77" s="139"/>
      <c r="ORR77" s="139"/>
      <c r="ORS77" s="139"/>
      <c r="ORT77" s="139"/>
      <c r="ORU77" s="139"/>
      <c r="ORV77" s="139"/>
      <c r="ORW77" s="139"/>
      <c r="ORX77" s="139"/>
      <c r="ORY77" s="139"/>
      <c r="ORZ77" s="139"/>
      <c r="OSA77" s="139"/>
      <c r="OSB77" s="139"/>
      <c r="OSC77" s="139"/>
      <c r="OSD77" s="139"/>
      <c r="OSE77" s="139"/>
      <c r="OSF77" s="139"/>
      <c r="OSG77" s="139"/>
      <c r="OSH77" s="139"/>
      <c r="OSI77" s="139"/>
      <c r="OSJ77" s="139"/>
      <c r="OSK77" s="139"/>
      <c r="OSL77" s="139"/>
      <c r="OSM77" s="139"/>
      <c r="OSN77" s="139"/>
      <c r="OSO77" s="139"/>
      <c r="OSP77" s="139"/>
      <c r="OSQ77" s="139"/>
      <c r="OSR77" s="139"/>
      <c r="OSS77" s="139"/>
      <c r="OST77" s="139"/>
      <c r="OSU77" s="139"/>
      <c r="OSV77" s="139"/>
      <c r="OSW77" s="139"/>
      <c r="OSX77" s="139"/>
      <c r="OSY77" s="139"/>
      <c r="OSZ77" s="139"/>
      <c r="OTA77" s="139"/>
      <c r="OTB77" s="139"/>
      <c r="OTC77" s="139"/>
      <c r="OTD77" s="139"/>
      <c r="OTE77" s="139"/>
      <c r="OTF77" s="139"/>
      <c r="OTG77" s="139"/>
      <c r="OTH77" s="139"/>
      <c r="OTI77" s="139"/>
      <c r="OTJ77" s="139"/>
      <c r="OTK77" s="139"/>
      <c r="OTL77" s="139"/>
      <c r="OTM77" s="139"/>
      <c r="OTN77" s="139"/>
      <c r="OTO77" s="139"/>
      <c r="OTP77" s="139"/>
      <c r="OTQ77" s="139"/>
      <c r="OTR77" s="139"/>
      <c r="OTS77" s="139"/>
      <c r="OTT77" s="139"/>
      <c r="OTU77" s="139"/>
      <c r="OTV77" s="139"/>
      <c r="OTW77" s="139"/>
      <c r="OTX77" s="139"/>
      <c r="OTY77" s="139"/>
      <c r="OTZ77" s="139"/>
      <c r="OUA77" s="139"/>
      <c r="OUB77" s="139"/>
      <c r="OUC77" s="139"/>
      <c r="OUD77" s="139"/>
      <c r="OUE77" s="139"/>
      <c r="OUF77" s="139"/>
      <c r="OUG77" s="139"/>
      <c r="OUH77" s="139"/>
      <c r="OUI77" s="139"/>
      <c r="OUJ77" s="139"/>
      <c r="OUK77" s="139"/>
      <c r="OUL77" s="139"/>
      <c r="OUM77" s="139"/>
      <c r="OUN77" s="139"/>
      <c r="OUO77" s="139"/>
      <c r="OUP77" s="139"/>
      <c r="OUQ77" s="139"/>
      <c r="OUR77" s="139"/>
      <c r="OUS77" s="139"/>
      <c r="OUT77" s="139"/>
      <c r="OUU77" s="139"/>
      <c r="OUV77" s="139"/>
      <c r="OUW77" s="139"/>
      <c r="OUX77" s="139"/>
      <c r="OUY77" s="139"/>
      <c r="OUZ77" s="139"/>
      <c r="OVA77" s="139"/>
      <c r="OVB77" s="139"/>
      <c r="OVC77" s="139"/>
      <c r="OVD77" s="139"/>
      <c r="OVE77" s="139"/>
      <c r="OVF77" s="139"/>
      <c r="OVG77" s="139"/>
      <c r="OVH77" s="139"/>
      <c r="OVI77" s="139"/>
      <c r="OVJ77" s="139"/>
      <c r="OVK77" s="139"/>
      <c r="OVL77" s="139"/>
      <c r="OVM77" s="139"/>
      <c r="OVN77" s="139"/>
      <c r="OVO77" s="139"/>
      <c r="OVP77" s="139"/>
      <c r="OVQ77" s="139"/>
      <c r="OVR77" s="139"/>
      <c r="OVS77" s="139"/>
      <c r="OVT77" s="139"/>
      <c r="OVU77" s="139"/>
      <c r="OVV77" s="139"/>
      <c r="OVW77" s="139"/>
      <c r="OVX77" s="139"/>
      <c r="OVY77" s="139"/>
      <c r="OVZ77" s="139"/>
      <c r="OWA77" s="139"/>
      <c r="OWB77" s="139"/>
      <c r="OWC77" s="139"/>
      <c r="OWD77" s="139"/>
      <c r="OWE77" s="139"/>
      <c r="OWF77" s="139"/>
      <c r="OWG77" s="139"/>
      <c r="OWH77" s="139"/>
      <c r="OWI77" s="139"/>
      <c r="OWJ77" s="139"/>
      <c r="OWK77" s="139"/>
      <c r="OWL77" s="139"/>
      <c r="OWM77" s="139"/>
      <c r="OWN77" s="139"/>
      <c r="OWO77" s="139"/>
      <c r="OWP77" s="139"/>
      <c r="OWQ77" s="139"/>
      <c r="OWR77" s="139"/>
      <c r="OWS77" s="139"/>
      <c r="OWT77" s="139"/>
      <c r="OWU77" s="139"/>
      <c r="OWV77" s="139"/>
      <c r="OWW77" s="139"/>
      <c r="OWX77" s="139"/>
      <c r="OWY77" s="139"/>
      <c r="OWZ77" s="139"/>
      <c r="OXA77" s="139"/>
      <c r="OXB77" s="139"/>
      <c r="OXC77" s="139"/>
      <c r="OXD77" s="139"/>
      <c r="OXE77" s="139"/>
      <c r="OXF77" s="139"/>
      <c r="OXG77" s="139"/>
      <c r="OXH77" s="139"/>
      <c r="OXI77" s="139"/>
      <c r="OXJ77" s="139"/>
      <c r="OXK77" s="139"/>
      <c r="OXL77" s="139"/>
      <c r="OXM77" s="139"/>
      <c r="OXN77" s="139"/>
      <c r="OXO77" s="139"/>
      <c r="OXP77" s="139"/>
      <c r="OXQ77" s="139"/>
      <c r="OXR77" s="139"/>
      <c r="OXS77" s="139"/>
      <c r="OXT77" s="139"/>
      <c r="OXU77" s="139"/>
      <c r="OXV77" s="139"/>
      <c r="OXW77" s="139"/>
      <c r="OXX77" s="139"/>
      <c r="OXY77" s="139"/>
      <c r="OXZ77" s="139"/>
      <c r="OYA77" s="139"/>
      <c r="OYB77" s="139"/>
      <c r="OYC77" s="139"/>
      <c r="OYD77" s="139"/>
      <c r="OYE77" s="139"/>
      <c r="OYF77" s="139"/>
      <c r="OYG77" s="139"/>
      <c r="OYH77" s="139"/>
      <c r="OYI77" s="139"/>
      <c r="OYJ77" s="139"/>
      <c r="OYK77" s="139"/>
      <c r="OYL77" s="139"/>
      <c r="OYM77" s="139"/>
      <c r="OYN77" s="139"/>
      <c r="OYO77" s="139"/>
      <c r="OYP77" s="139"/>
      <c r="OYQ77" s="139"/>
      <c r="OYR77" s="139"/>
      <c r="OYS77" s="139"/>
      <c r="OYT77" s="139"/>
      <c r="OYU77" s="139"/>
      <c r="OYV77" s="139"/>
      <c r="OYW77" s="139"/>
      <c r="OYX77" s="139"/>
      <c r="OYY77" s="139"/>
      <c r="OYZ77" s="139"/>
      <c r="OZA77" s="139"/>
      <c r="OZB77" s="139"/>
      <c r="OZC77" s="139"/>
      <c r="OZD77" s="139"/>
      <c r="OZE77" s="139"/>
      <c r="OZF77" s="139"/>
      <c r="OZG77" s="139"/>
      <c r="OZH77" s="139"/>
      <c r="OZI77" s="139"/>
      <c r="OZJ77" s="139"/>
      <c r="OZK77" s="139"/>
      <c r="OZL77" s="139"/>
      <c r="OZM77" s="139"/>
      <c r="OZN77" s="139"/>
      <c r="OZO77" s="139"/>
      <c r="OZP77" s="139"/>
      <c r="OZQ77" s="139"/>
      <c r="OZR77" s="139"/>
      <c r="OZS77" s="139"/>
      <c r="OZT77" s="139"/>
      <c r="OZU77" s="139"/>
      <c r="OZV77" s="139"/>
      <c r="OZW77" s="139"/>
      <c r="OZX77" s="139"/>
      <c r="OZY77" s="139"/>
      <c r="OZZ77" s="139"/>
      <c r="PAA77" s="139"/>
      <c r="PAB77" s="139"/>
      <c r="PAC77" s="139"/>
      <c r="PAD77" s="139"/>
      <c r="PAE77" s="139"/>
      <c r="PAF77" s="139"/>
      <c r="PAG77" s="139"/>
      <c r="PAH77" s="139"/>
      <c r="PAI77" s="139"/>
      <c r="PAJ77" s="139"/>
      <c r="PAK77" s="139"/>
      <c r="PAL77" s="139"/>
      <c r="PAM77" s="139"/>
      <c r="PAN77" s="139"/>
      <c r="PAO77" s="139"/>
      <c r="PAP77" s="139"/>
      <c r="PAQ77" s="139"/>
      <c r="PAR77" s="139"/>
      <c r="PAS77" s="139"/>
      <c r="PAT77" s="139"/>
      <c r="PAU77" s="139"/>
      <c r="PAV77" s="139"/>
      <c r="PAW77" s="139"/>
      <c r="PAX77" s="139"/>
      <c r="PAY77" s="139"/>
      <c r="PAZ77" s="139"/>
      <c r="PBA77" s="139"/>
      <c r="PBB77" s="139"/>
      <c r="PBC77" s="139"/>
      <c r="PBD77" s="139"/>
      <c r="PBE77" s="139"/>
      <c r="PBF77" s="139"/>
      <c r="PBG77" s="139"/>
      <c r="PBH77" s="139"/>
      <c r="PBI77" s="139"/>
      <c r="PBJ77" s="139"/>
      <c r="PBK77" s="139"/>
      <c r="PBL77" s="139"/>
      <c r="PBM77" s="139"/>
      <c r="PBN77" s="139"/>
      <c r="PBO77" s="139"/>
      <c r="PBP77" s="139"/>
      <c r="PBQ77" s="139"/>
      <c r="PBR77" s="139"/>
      <c r="PBS77" s="139"/>
      <c r="PBT77" s="139"/>
      <c r="PBU77" s="139"/>
      <c r="PBV77" s="139"/>
      <c r="PBW77" s="139"/>
      <c r="PBX77" s="139"/>
      <c r="PBY77" s="139"/>
      <c r="PBZ77" s="139"/>
      <c r="PCA77" s="139"/>
      <c r="PCB77" s="139"/>
      <c r="PCC77" s="139"/>
      <c r="PCD77" s="139"/>
      <c r="PCE77" s="139"/>
      <c r="PCF77" s="139"/>
      <c r="PCG77" s="139"/>
      <c r="PCH77" s="139"/>
      <c r="PCI77" s="139"/>
      <c r="PCJ77" s="139"/>
      <c r="PCK77" s="139"/>
      <c r="PCL77" s="139"/>
      <c r="PCM77" s="139"/>
      <c r="PCN77" s="139"/>
      <c r="PCO77" s="139"/>
      <c r="PCP77" s="139"/>
      <c r="PCQ77" s="139"/>
      <c r="PCR77" s="139"/>
      <c r="PCS77" s="139"/>
      <c r="PCT77" s="139"/>
      <c r="PCU77" s="139"/>
      <c r="PCV77" s="139"/>
      <c r="PCW77" s="139"/>
      <c r="PCX77" s="139"/>
      <c r="PCY77" s="139"/>
      <c r="PCZ77" s="139"/>
      <c r="PDA77" s="139"/>
      <c r="PDB77" s="139"/>
      <c r="PDC77" s="139"/>
      <c r="PDD77" s="139"/>
      <c r="PDE77" s="139"/>
      <c r="PDF77" s="139"/>
      <c r="PDG77" s="139"/>
      <c r="PDH77" s="139"/>
      <c r="PDI77" s="139"/>
      <c r="PDJ77" s="139"/>
      <c r="PDK77" s="139"/>
      <c r="PDL77" s="139"/>
      <c r="PDM77" s="139"/>
      <c r="PDN77" s="139"/>
      <c r="PDO77" s="139"/>
      <c r="PDP77" s="139"/>
      <c r="PDQ77" s="139"/>
      <c r="PDR77" s="139"/>
      <c r="PDS77" s="139"/>
      <c r="PDT77" s="139"/>
      <c r="PDU77" s="139"/>
      <c r="PDV77" s="139"/>
      <c r="PDW77" s="139"/>
      <c r="PDX77" s="139"/>
      <c r="PDY77" s="139"/>
      <c r="PDZ77" s="139"/>
      <c r="PEA77" s="139"/>
      <c r="PEB77" s="139"/>
      <c r="PEC77" s="139"/>
      <c r="PED77" s="139"/>
      <c r="PEE77" s="139"/>
      <c r="PEF77" s="139"/>
      <c r="PEG77" s="139"/>
      <c r="PEH77" s="139"/>
      <c r="PEI77" s="139"/>
      <c r="PEJ77" s="139"/>
      <c r="PEK77" s="139"/>
      <c r="PEL77" s="139"/>
      <c r="PEM77" s="139"/>
      <c r="PEN77" s="139"/>
      <c r="PEO77" s="139"/>
      <c r="PEP77" s="139"/>
      <c r="PEQ77" s="139"/>
      <c r="PER77" s="139"/>
      <c r="PES77" s="139"/>
      <c r="PET77" s="139"/>
      <c r="PEU77" s="139"/>
      <c r="PEV77" s="139"/>
      <c r="PEW77" s="139"/>
      <c r="PEX77" s="139"/>
      <c r="PEY77" s="139"/>
      <c r="PEZ77" s="139"/>
      <c r="PFA77" s="139"/>
      <c r="PFB77" s="139"/>
      <c r="PFC77" s="139"/>
      <c r="PFD77" s="139"/>
      <c r="PFE77" s="139"/>
      <c r="PFF77" s="139"/>
      <c r="PFG77" s="139"/>
      <c r="PFH77" s="139"/>
      <c r="PFI77" s="139"/>
      <c r="PFJ77" s="139"/>
      <c r="PFK77" s="139"/>
      <c r="PFL77" s="139"/>
      <c r="PFM77" s="139"/>
      <c r="PFN77" s="139"/>
      <c r="PFO77" s="139"/>
      <c r="PFP77" s="139"/>
      <c r="PFQ77" s="139"/>
      <c r="PFR77" s="139"/>
      <c r="PFS77" s="139"/>
      <c r="PFT77" s="139"/>
      <c r="PFU77" s="139"/>
      <c r="PFV77" s="139"/>
      <c r="PFW77" s="139"/>
      <c r="PFX77" s="139"/>
      <c r="PFY77" s="139"/>
      <c r="PFZ77" s="139"/>
      <c r="PGA77" s="139"/>
      <c r="PGB77" s="139"/>
      <c r="PGC77" s="139"/>
      <c r="PGD77" s="139"/>
      <c r="PGE77" s="139"/>
      <c r="PGF77" s="139"/>
      <c r="PGG77" s="139"/>
      <c r="PGH77" s="139"/>
      <c r="PGI77" s="139"/>
      <c r="PGJ77" s="139"/>
      <c r="PGK77" s="139"/>
      <c r="PGL77" s="139"/>
      <c r="PGM77" s="139"/>
      <c r="PGN77" s="139"/>
      <c r="PGO77" s="139"/>
      <c r="PGP77" s="139"/>
      <c r="PGQ77" s="139"/>
      <c r="PGR77" s="139"/>
      <c r="PGS77" s="139"/>
      <c r="PGT77" s="139"/>
      <c r="PGU77" s="139"/>
      <c r="PGV77" s="139"/>
      <c r="PGW77" s="139"/>
      <c r="PGX77" s="139"/>
      <c r="PGY77" s="139"/>
      <c r="PGZ77" s="139"/>
      <c r="PHA77" s="139"/>
      <c r="PHB77" s="139"/>
      <c r="PHC77" s="139"/>
      <c r="PHD77" s="139"/>
      <c r="PHE77" s="139"/>
      <c r="PHF77" s="139"/>
      <c r="PHG77" s="139"/>
      <c r="PHH77" s="139"/>
      <c r="PHI77" s="139"/>
      <c r="PHJ77" s="139"/>
      <c r="PHK77" s="139"/>
      <c r="PHL77" s="139"/>
      <c r="PHM77" s="139"/>
      <c r="PHN77" s="139"/>
      <c r="PHO77" s="139"/>
      <c r="PHP77" s="139"/>
      <c r="PHQ77" s="139"/>
      <c r="PHR77" s="139"/>
      <c r="PHS77" s="139"/>
      <c r="PHT77" s="139"/>
      <c r="PHU77" s="139"/>
      <c r="PHV77" s="139"/>
      <c r="PHW77" s="139"/>
      <c r="PHX77" s="139"/>
      <c r="PHY77" s="139"/>
      <c r="PHZ77" s="139"/>
      <c r="PIA77" s="139"/>
      <c r="PIB77" s="139"/>
      <c r="PIC77" s="139"/>
      <c r="PID77" s="139"/>
      <c r="PIE77" s="139"/>
      <c r="PIF77" s="139"/>
      <c r="PIG77" s="139"/>
      <c r="PIH77" s="139"/>
      <c r="PII77" s="139"/>
      <c r="PIJ77" s="139"/>
      <c r="PIK77" s="139"/>
      <c r="PIL77" s="139"/>
      <c r="PIM77" s="139"/>
      <c r="PIN77" s="139"/>
      <c r="PIO77" s="139"/>
      <c r="PIP77" s="139"/>
      <c r="PIQ77" s="139"/>
      <c r="PIR77" s="139"/>
      <c r="PIS77" s="139"/>
      <c r="PIT77" s="139"/>
      <c r="PIU77" s="139"/>
      <c r="PIV77" s="139"/>
      <c r="PIW77" s="139"/>
      <c r="PIX77" s="139"/>
      <c r="PIY77" s="139"/>
      <c r="PIZ77" s="139"/>
      <c r="PJA77" s="139"/>
      <c r="PJB77" s="139"/>
      <c r="PJC77" s="139"/>
      <c r="PJD77" s="139"/>
      <c r="PJE77" s="139"/>
      <c r="PJF77" s="139"/>
      <c r="PJG77" s="139"/>
      <c r="PJH77" s="139"/>
      <c r="PJI77" s="139"/>
      <c r="PJJ77" s="139"/>
      <c r="PJK77" s="139"/>
      <c r="PJL77" s="139"/>
      <c r="PJM77" s="139"/>
      <c r="PJN77" s="139"/>
      <c r="PJO77" s="139"/>
      <c r="PJP77" s="139"/>
      <c r="PJQ77" s="139"/>
      <c r="PJR77" s="139"/>
      <c r="PJS77" s="139"/>
      <c r="PJT77" s="139"/>
      <c r="PJU77" s="139"/>
      <c r="PJV77" s="139"/>
      <c r="PJW77" s="139"/>
      <c r="PJX77" s="139"/>
      <c r="PJY77" s="139"/>
      <c r="PJZ77" s="139"/>
      <c r="PKA77" s="139"/>
      <c r="PKB77" s="139"/>
      <c r="PKC77" s="139"/>
      <c r="PKD77" s="139"/>
      <c r="PKE77" s="139"/>
      <c r="PKF77" s="139"/>
      <c r="PKG77" s="139"/>
      <c r="PKH77" s="139"/>
      <c r="PKI77" s="139"/>
      <c r="PKJ77" s="139"/>
      <c r="PKK77" s="139"/>
      <c r="PKL77" s="139"/>
      <c r="PKM77" s="139"/>
      <c r="PKN77" s="139"/>
      <c r="PKO77" s="139"/>
      <c r="PKP77" s="139"/>
      <c r="PKQ77" s="139"/>
      <c r="PKR77" s="139"/>
      <c r="PKS77" s="139"/>
      <c r="PKT77" s="139"/>
      <c r="PKU77" s="139"/>
      <c r="PKV77" s="139"/>
      <c r="PKW77" s="139"/>
      <c r="PKX77" s="139"/>
      <c r="PKY77" s="139"/>
      <c r="PKZ77" s="139"/>
      <c r="PLA77" s="139"/>
      <c r="PLB77" s="139"/>
      <c r="PLC77" s="139"/>
      <c r="PLD77" s="139"/>
      <c r="PLE77" s="139"/>
      <c r="PLF77" s="139"/>
      <c r="PLG77" s="139"/>
      <c r="PLH77" s="139"/>
      <c r="PLI77" s="139"/>
      <c r="PLJ77" s="139"/>
      <c r="PLK77" s="139"/>
      <c r="PLL77" s="139"/>
      <c r="PLM77" s="139"/>
      <c r="PLN77" s="139"/>
      <c r="PLO77" s="139"/>
      <c r="PLP77" s="139"/>
      <c r="PLQ77" s="139"/>
      <c r="PLR77" s="139"/>
      <c r="PLS77" s="139"/>
      <c r="PLT77" s="139"/>
      <c r="PLU77" s="139"/>
      <c r="PLV77" s="139"/>
      <c r="PLW77" s="139"/>
      <c r="PLX77" s="139"/>
      <c r="PLY77" s="139"/>
      <c r="PLZ77" s="139"/>
      <c r="PMA77" s="139"/>
      <c r="PMB77" s="139"/>
      <c r="PMC77" s="139"/>
      <c r="PMD77" s="139"/>
      <c r="PME77" s="139"/>
      <c r="PMF77" s="139"/>
      <c r="PMG77" s="139"/>
      <c r="PMH77" s="139"/>
      <c r="PMI77" s="139"/>
      <c r="PMJ77" s="139"/>
      <c r="PMK77" s="139"/>
      <c r="PML77" s="139"/>
      <c r="PMM77" s="139"/>
      <c r="PMN77" s="139"/>
      <c r="PMO77" s="139"/>
      <c r="PMP77" s="139"/>
      <c r="PMQ77" s="139"/>
      <c r="PMR77" s="139"/>
      <c r="PMS77" s="139"/>
      <c r="PMT77" s="139"/>
      <c r="PMU77" s="139"/>
      <c r="PMV77" s="139"/>
      <c r="PMW77" s="139"/>
      <c r="PMX77" s="139"/>
      <c r="PMY77" s="139"/>
      <c r="PMZ77" s="139"/>
      <c r="PNA77" s="139"/>
      <c r="PNB77" s="139"/>
      <c r="PNC77" s="139"/>
      <c r="PND77" s="139"/>
      <c r="PNE77" s="139"/>
      <c r="PNF77" s="139"/>
      <c r="PNG77" s="139"/>
      <c r="PNH77" s="139"/>
      <c r="PNI77" s="139"/>
      <c r="PNJ77" s="139"/>
      <c r="PNK77" s="139"/>
      <c r="PNL77" s="139"/>
      <c r="PNM77" s="139"/>
      <c r="PNN77" s="139"/>
      <c r="PNO77" s="139"/>
      <c r="PNP77" s="139"/>
      <c r="PNQ77" s="139"/>
      <c r="PNR77" s="139"/>
      <c r="PNS77" s="139"/>
      <c r="PNT77" s="139"/>
      <c r="PNU77" s="139"/>
      <c r="PNV77" s="139"/>
      <c r="PNW77" s="139"/>
      <c r="PNX77" s="139"/>
      <c r="PNY77" s="139"/>
      <c r="PNZ77" s="139"/>
      <c r="POA77" s="139"/>
      <c r="POB77" s="139"/>
      <c r="POC77" s="139"/>
      <c r="POD77" s="139"/>
      <c r="POE77" s="139"/>
      <c r="POF77" s="139"/>
      <c r="POG77" s="139"/>
      <c r="POH77" s="139"/>
      <c r="POI77" s="139"/>
      <c r="POJ77" s="139"/>
      <c r="POK77" s="139"/>
      <c r="POL77" s="139"/>
      <c r="POM77" s="139"/>
      <c r="PON77" s="139"/>
      <c r="POO77" s="139"/>
      <c r="POP77" s="139"/>
      <c r="POQ77" s="139"/>
      <c r="POR77" s="139"/>
      <c r="POS77" s="139"/>
      <c r="POT77" s="139"/>
      <c r="POU77" s="139"/>
      <c r="POV77" s="139"/>
      <c r="POW77" s="139"/>
      <c r="POX77" s="139"/>
      <c r="POY77" s="139"/>
      <c r="POZ77" s="139"/>
      <c r="PPA77" s="139"/>
      <c r="PPB77" s="139"/>
      <c r="PPC77" s="139"/>
      <c r="PPD77" s="139"/>
      <c r="PPE77" s="139"/>
      <c r="PPF77" s="139"/>
      <c r="PPG77" s="139"/>
      <c r="PPH77" s="139"/>
      <c r="PPI77" s="139"/>
      <c r="PPJ77" s="139"/>
      <c r="PPK77" s="139"/>
      <c r="PPL77" s="139"/>
      <c r="PPM77" s="139"/>
      <c r="PPN77" s="139"/>
      <c r="PPO77" s="139"/>
      <c r="PPP77" s="139"/>
      <c r="PPQ77" s="139"/>
      <c r="PPR77" s="139"/>
      <c r="PPS77" s="139"/>
      <c r="PPT77" s="139"/>
      <c r="PPU77" s="139"/>
      <c r="PPV77" s="139"/>
      <c r="PPW77" s="139"/>
      <c r="PPX77" s="139"/>
      <c r="PPY77" s="139"/>
      <c r="PPZ77" s="139"/>
      <c r="PQA77" s="139"/>
      <c r="PQB77" s="139"/>
      <c r="PQC77" s="139"/>
      <c r="PQD77" s="139"/>
      <c r="PQE77" s="139"/>
      <c r="PQF77" s="139"/>
      <c r="PQG77" s="139"/>
      <c r="PQH77" s="139"/>
      <c r="PQI77" s="139"/>
      <c r="PQJ77" s="139"/>
      <c r="PQK77" s="139"/>
      <c r="PQL77" s="139"/>
      <c r="PQM77" s="139"/>
      <c r="PQN77" s="139"/>
      <c r="PQO77" s="139"/>
      <c r="PQP77" s="139"/>
      <c r="PQQ77" s="139"/>
      <c r="PQR77" s="139"/>
      <c r="PQS77" s="139"/>
      <c r="PQT77" s="139"/>
      <c r="PQU77" s="139"/>
      <c r="PQV77" s="139"/>
      <c r="PQW77" s="139"/>
      <c r="PQX77" s="139"/>
      <c r="PQY77" s="139"/>
      <c r="PQZ77" s="139"/>
      <c r="PRA77" s="139"/>
      <c r="PRB77" s="139"/>
      <c r="PRC77" s="139"/>
      <c r="PRD77" s="139"/>
      <c r="PRE77" s="139"/>
      <c r="PRF77" s="139"/>
      <c r="PRG77" s="139"/>
      <c r="PRH77" s="139"/>
      <c r="PRI77" s="139"/>
      <c r="PRJ77" s="139"/>
      <c r="PRK77" s="139"/>
      <c r="PRL77" s="139"/>
      <c r="PRM77" s="139"/>
      <c r="PRN77" s="139"/>
      <c r="PRO77" s="139"/>
      <c r="PRP77" s="139"/>
      <c r="PRQ77" s="139"/>
      <c r="PRR77" s="139"/>
      <c r="PRS77" s="139"/>
      <c r="PRT77" s="139"/>
      <c r="PRU77" s="139"/>
      <c r="PRV77" s="139"/>
      <c r="PRW77" s="139"/>
      <c r="PRX77" s="139"/>
      <c r="PRY77" s="139"/>
      <c r="PRZ77" s="139"/>
      <c r="PSA77" s="139"/>
      <c r="PSB77" s="139"/>
      <c r="PSC77" s="139"/>
      <c r="PSD77" s="139"/>
      <c r="PSE77" s="139"/>
      <c r="PSF77" s="139"/>
      <c r="PSG77" s="139"/>
      <c r="PSH77" s="139"/>
      <c r="PSI77" s="139"/>
      <c r="PSJ77" s="139"/>
      <c r="PSK77" s="139"/>
      <c r="PSL77" s="139"/>
      <c r="PSM77" s="139"/>
      <c r="PSN77" s="139"/>
      <c r="PSO77" s="139"/>
      <c r="PSP77" s="139"/>
      <c r="PSQ77" s="139"/>
      <c r="PSR77" s="139"/>
      <c r="PSS77" s="139"/>
      <c r="PST77" s="139"/>
      <c r="PSU77" s="139"/>
      <c r="PSV77" s="139"/>
      <c r="PSW77" s="139"/>
      <c r="PSX77" s="139"/>
      <c r="PSY77" s="139"/>
      <c r="PSZ77" s="139"/>
      <c r="PTA77" s="139"/>
      <c r="PTB77" s="139"/>
      <c r="PTC77" s="139"/>
      <c r="PTD77" s="139"/>
      <c r="PTE77" s="139"/>
      <c r="PTF77" s="139"/>
      <c r="PTG77" s="139"/>
      <c r="PTH77" s="139"/>
      <c r="PTI77" s="139"/>
      <c r="PTJ77" s="139"/>
      <c r="PTK77" s="139"/>
      <c r="PTL77" s="139"/>
      <c r="PTM77" s="139"/>
      <c r="PTN77" s="139"/>
      <c r="PTO77" s="139"/>
      <c r="PTP77" s="139"/>
      <c r="PTQ77" s="139"/>
      <c r="PTR77" s="139"/>
      <c r="PTS77" s="139"/>
      <c r="PTT77" s="139"/>
      <c r="PTU77" s="139"/>
      <c r="PTV77" s="139"/>
      <c r="PTW77" s="139"/>
      <c r="PTX77" s="139"/>
      <c r="PTY77" s="139"/>
      <c r="PTZ77" s="139"/>
      <c r="PUA77" s="139"/>
      <c r="PUB77" s="139"/>
      <c r="PUC77" s="139"/>
      <c r="PUD77" s="139"/>
      <c r="PUE77" s="139"/>
      <c r="PUF77" s="139"/>
      <c r="PUG77" s="139"/>
      <c r="PUH77" s="139"/>
      <c r="PUI77" s="139"/>
      <c r="PUJ77" s="139"/>
      <c r="PUK77" s="139"/>
      <c r="PUL77" s="139"/>
      <c r="PUM77" s="139"/>
      <c r="PUN77" s="139"/>
      <c r="PUO77" s="139"/>
      <c r="PUP77" s="139"/>
      <c r="PUQ77" s="139"/>
      <c r="PUR77" s="139"/>
      <c r="PUS77" s="139"/>
      <c r="PUT77" s="139"/>
      <c r="PUU77" s="139"/>
      <c r="PUV77" s="139"/>
      <c r="PUW77" s="139"/>
      <c r="PUX77" s="139"/>
      <c r="PUY77" s="139"/>
      <c r="PUZ77" s="139"/>
      <c r="PVA77" s="139"/>
      <c r="PVB77" s="139"/>
      <c r="PVC77" s="139"/>
      <c r="PVD77" s="139"/>
      <c r="PVE77" s="139"/>
      <c r="PVF77" s="139"/>
      <c r="PVG77" s="139"/>
      <c r="PVH77" s="139"/>
      <c r="PVI77" s="139"/>
      <c r="PVJ77" s="139"/>
      <c r="PVK77" s="139"/>
      <c r="PVL77" s="139"/>
      <c r="PVM77" s="139"/>
      <c r="PVN77" s="139"/>
      <c r="PVO77" s="139"/>
      <c r="PVP77" s="139"/>
      <c r="PVQ77" s="139"/>
      <c r="PVR77" s="139"/>
      <c r="PVS77" s="139"/>
      <c r="PVT77" s="139"/>
      <c r="PVU77" s="139"/>
      <c r="PVV77" s="139"/>
      <c r="PVW77" s="139"/>
      <c r="PVX77" s="139"/>
      <c r="PVY77" s="139"/>
      <c r="PVZ77" s="139"/>
      <c r="PWA77" s="139"/>
      <c r="PWB77" s="139"/>
      <c r="PWC77" s="139"/>
      <c r="PWD77" s="139"/>
      <c r="PWE77" s="139"/>
      <c r="PWF77" s="139"/>
      <c r="PWG77" s="139"/>
      <c r="PWH77" s="139"/>
      <c r="PWI77" s="139"/>
      <c r="PWJ77" s="139"/>
      <c r="PWK77" s="139"/>
      <c r="PWL77" s="139"/>
      <c r="PWM77" s="139"/>
      <c r="PWN77" s="139"/>
      <c r="PWO77" s="139"/>
      <c r="PWP77" s="139"/>
      <c r="PWQ77" s="139"/>
      <c r="PWR77" s="139"/>
      <c r="PWS77" s="139"/>
      <c r="PWT77" s="139"/>
      <c r="PWU77" s="139"/>
      <c r="PWV77" s="139"/>
      <c r="PWW77" s="139"/>
      <c r="PWX77" s="139"/>
      <c r="PWY77" s="139"/>
      <c r="PWZ77" s="139"/>
      <c r="PXA77" s="139"/>
      <c r="PXB77" s="139"/>
      <c r="PXC77" s="139"/>
      <c r="PXD77" s="139"/>
      <c r="PXE77" s="139"/>
      <c r="PXF77" s="139"/>
      <c r="PXG77" s="139"/>
      <c r="PXH77" s="139"/>
      <c r="PXI77" s="139"/>
      <c r="PXJ77" s="139"/>
      <c r="PXK77" s="139"/>
      <c r="PXL77" s="139"/>
      <c r="PXM77" s="139"/>
      <c r="PXN77" s="139"/>
      <c r="PXO77" s="139"/>
      <c r="PXP77" s="139"/>
      <c r="PXQ77" s="139"/>
      <c r="PXR77" s="139"/>
      <c r="PXS77" s="139"/>
      <c r="PXT77" s="139"/>
      <c r="PXU77" s="139"/>
      <c r="PXV77" s="139"/>
      <c r="PXW77" s="139"/>
      <c r="PXX77" s="139"/>
      <c r="PXY77" s="139"/>
      <c r="PXZ77" s="139"/>
      <c r="PYA77" s="139"/>
      <c r="PYB77" s="139"/>
      <c r="PYC77" s="139"/>
      <c r="PYD77" s="139"/>
      <c r="PYE77" s="139"/>
      <c r="PYF77" s="139"/>
      <c r="PYG77" s="139"/>
      <c r="PYH77" s="139"/>
      <c r="PYI77" s="139"/>
      <c r="PYJ77" s="139"/>
      <c r="PYK77" s="139"/>
      <c r="PYL77" s="139"/>
      <c r="PYM77" s="139"/>
      <c r="PYN77" s="139"/>
      <c r="PYO77" s="139"/>
      <c r="PYP77" s="139"/>
      <c r="PYQ77" s="139"/>
      <c r="PYR77" s="139"/>
      <c r="PYS77" s="139"/>
      <c r="PYT77" s="139"/>
      <c r="PYU77" s="139"/>
      <c r="PYV77" s="139"/>
      <c r="PYW77" s="139"/>
      <c r="PYX77" s="139"/>
      <c r="PYY77" s="139"/>
      <c r="PYZ77" s="139"/>
      <c r="PZA77" s="139"/>
      <c r="PZB77" s="139"/>
      <c r="PZC77" s="139"/>
      <c r="PZD77" s="139"/>
      <c r="PZE77" s="139"/>
      <c r="PZF77" s="139"/>
      <c r="PZG77" s="139"/>
      <c r="PZH77" s="139"/>
      <c r="PZI77" s="139"/>
      <c r="PZJ77" s="139"/>
      <c r="PZK77" s="139"/>
      <c r="PZL77" s="139"/>
      <c r="PZM77" s="139"/>
      <c r="PZN77" s="139"/>
      <c r="PZO77" s="139"/>
      <c r="PZP77" s="139"/>
      <c r="PZQ77" s="139"/>
      <c r="PZR77" s="139"/>
      <c r="PZS77" s="139"/>
      <c r="PZT77" s="139"/>
      <c r="PZU77" s="139"/>
      <c r="PZV77" s="139"/>
      <c r="PZW77" s="139"/>
      <c r="PZX77" s="139"/>
      <c r="PZY77" s="139"/>
      <c r="PZZ77" s="139"/>
      <c r="QAA77" s="139"/>
      <c r="QAB77" s="139"/>
      <c r="QAC77" s="139"/>
      <c r="QAD77" s="139"/>
      <c r="QAE77" s="139"/>
      <c r="QAF77" s="139"/>
      <c r="QAG77" s="139"/>
      <c r="QAH77" s="139"/>
      <c r="QAI77" s="139"/>
      <c r="QAJ77" s="139"/>
      <c r="QAK77" s="139"/>
      <c r="QAL77" s="139"/>
      <c r="QAM77" s="139"/>
      <c r="QAN77" s="139"/>
      <c r="QAO77" s="139"/>
      <c r="QAP77" s="139"/>
      <c r="QAQ77" s="139"/>
      <c r="QAR77" s="139"/>
      <c r="QAS77" s="139"/>
      <c r="QAT77" s="139"/>
      <c r="QAU77" s="139"/>
      <c r="QAV77" s="139"/>
      <c r="QAW77" s="139"/>
      <c r="QAX77" s="139"/>
      <c r="QAY77" s="139"/>
      <c r="QAZ77" s="139"/>
      <c r="QBA77" s="139"/>
      <c r="QBB77" s="139"/>
      <c r="QBC77" s="139"/>
      <c r="QBD77" s="139"/>
      <c r="QBE77" s="139"/>
      <c r="QBF77" s="139"/>
      <c r="QBG77" s="139"/>
      <c r="QBH77" s="139"/>
      <c r="QBI77" s="139"/>
      <c r="QBJ77" s="139"/>
      <c r="QBK77" s="139"/>
      <c r="QBL77" s="139"/>
      <c r="QBM77" s="139"/>
      <c r="QBN77" s="139"/>
      <c r="QBO77" s="139"/>
      <c r="QBP77" s="139"/>
      <c r="QBQ77" s="139"/>
      <c r="QBR77" s="139"/>
      <c r="QBS77" s="139"/>
      <c r="QBT77" s="139"/>
      <c r="QBU77" s="139"/>
      <c r="QBV77" s="139"/>
      <c r="QBW77" s="139"/>
      <c r="QBX77" s="139"/>
      <c r="QBY77" s="139"/>
      <c r="QBZ77" s="139"/>
      <c r="QCA77" s="139"/>
      <c r="QCB77" s="139"/>
      <c r="QCC77" s="139"/>
      <c r="QCD77" s="139"/>
      <c r="QCE77" s="139"/>
      <c r="QCF77" s="139"/>
      <c r="QCG77" s="139"/>
      <c r="QCH77" s="139"/>
      <c r="QCI77" s="139"/>
      <c r="QCJ77" s="139"/>
      <c r="QCK77" s="139"/>
      <c r="QCL77" s="139"/>
      <c r="QCM77" s="139"/>
      <c r="QCN77" s="139"/>
      <c r="QCO77" s="139"/>
      <c r="QCP77" s="139"/>
      <c r="QCQ77" s="139"/>
      <c r="QCR77" s="139"/>
      <c r="QCS77" s="139"/>
      <c r="QCT77" s="139"/>
      <c r="QCU77" s="139"/>
      <c r="QCV77" s="139"/>
      <c r="QCW77" s="139"/>
      <c r="QCX77" s="139"/>
      <c r="QCY77" s="139"/>
      <c r="QCZ77" s="139"/>
      <c r="QDA77" s="139"/>
      <c r="QDB77" s="139"/>
      <c r="QDC77" s="139"/>
      <c r="QDD77" s="139"/>
      <c r="QDE77" s="139"/>
      <c r="QDF77" s="139"/>
      <c r="QDG77" s="139"/>
      <c r="QDH77" s="139"/>
      <c r="QDI77" s="139"/>
      <c r="QDJ77" s="139"/>
      <c r="QDK77" s="139"/>
      <c r="QDL77" s="139"/>
      <c r="QDM77" s="139"/>
      <c r="QDN77" s="139"/>
      <c r="QDO77" s="139"/>
      <c r="QDP77" s="139"/>
      <c r="QDQ77" s="139"/>
      <c r="QDR77" s="139"/>
      <c r="QDS77" s="139"/>
      <c r="QDT77" s="139"/>
      <c r="QDU77" s="139"/>
      <c r="QDV77" s="139"/>
      <c r="QDW77" s="139"/>
      <c r="QDX77" s="139"/>
      <c r="QDY77" s="139"/>
      <c r="QDZ77" s="139"/>
      <c r="QEA77" s="139"/>
      <c r="QEB77" s="139"/>
      <c r="QEC77" s="139"/>
      <c r="QED77" s="139"/>
      <c r="QEE77" s="139"/>
      <c r="QEF77" s="139"/>
      <c r="QEG77" s="139"/>
      <c r="QEH77" s="139"/>
      <c r="QEI77" s="139"/>
      <c r="QEJ77" s="139"/>
      <c r="QEK77" s="139"/>
      <c r="QEL77" s="139"/>
      <c r="QEM77" s="139"/>
      <c r="QEN77" s="139"/>
      <c r="QEO77" s="139"/>
      <c r="QEP77" s="139"/>
      <c r="QEQ77" s="139"/>
      <c r="QER77" s="139"/>
      <c r="QES77" s="139"/>
      <c r="QET77" s="139"/>
      <c r="QEU77" s="139"/>
      <c r="QEV77" s="139"/>
      <c r="QEW77" s="139"/>
      <c r="QEX77" s="139"/>
      <c r="QEY77" s="139"/>
      <c r="QEZ77" s="139"/>
      <c r="QFA77" s="139"/>
      <c r="QFB77" s="139"/>
      <c r="QFC77" s="139"/>
      <c r="QFD77" s="139"/>
      <c r="QFE77" s="139"/>
      <c r="QFF77" s="139"/>
      <c r="QFG77" s="139"/>
      <c r="QFH77" s="139"/>
      <c r="QFI77" s="139"/>
      <c r="QFJ77" s="139"/>
      <c r="QFK77" s="139"/>
      <c r="QFL77" s="139"/>
      <c r="QFM77" s="139"/>
      <c r="QFN77" s="139"/>
      <c r="QFO77" s="139"/>
      <c r="QFP77" s="139"/>
      <c r="QFQ77" s="139"/>
      <c r="QFR77" s="139"/>
      <c r="QFS77" s="139"/>
      <c r="QFT77" s="139"/>
      <c r="QFU77" s="139"/>
      <c r="QFV77" s="139"/>
      <c r="QFW77" s="139"/>
      <c r="QFX77" s="139"/>
      <c r="QFY77" s="139"/>
      <c r="QFZ77" s="139"/>
      <c r="QGA77" s="139"/>
      <c r="QGB77" s="139"/>
      <c r="QGC77" s="139"/>
      <c r="QGD77" s="139"/>
      <c r="QGE77" s="139"/>
      <c r="QGF77" s="139"/>
      <c r="QGG77" s="139"/>
      <c r="QGH77" s="139"/>
      <c r="QGI77" s="139"/>
      <c r="QGJ77" s="139"/>
      <c r="QGK77" s="139"/>
      <c r="QGL77" s="139"/>
      <c r="QGM77" s="139"/>
      <c r="QGN77" s="139"/>
      <c r="QGO77" s="139"/>
      <c r="QGP77" s="139"/>
      <c r="QGQ77" s="139"/>
      <c r="QGR77" s="139"/>
      <c r="QGS77" s="139"/>
      <c r="QGT77" s="139"/>
      <c r="QGU77" s="139"/>
      <c r="QGV77" s="139"/>
      <c r="QGW77" s="139"/>
      <c r="QGX77" s="139"/>
      <c r="QGY77" s="139"/>
      <c r="QGZ77" s="139"/>
      <c r="QHA77" s="139"/>
      <c r="QHB77" s="139"/>
      <c r="QHC77" s="139"/>
      <c r="QHD77" s="139"/>
      <c r="QHE77" s="139"/>
      <c r="QHF77" s="139"/>
      <c r="QHG77" s="139"/>
      <c r="QHH77" s="139"/>
      <c r="QHI77" s="139"/>
      <c r="QHJ77" s="139"/>
      <c r="QHK77" s="139"/>
      <c r="QHL77" s="139"/>
      <c r="QHM77" s="139"/>
      <c r="QHN77" s="139"/>
      <c r="QHO77" s="139"/>
      <c r="QHP77" s="139"/>
      <c r="QHQ77" s="139"/>
      <c r="QHR77" s="139"/>
      <c r="QHS77" s="139"/>
      <c r="QHT77" s="139"/>
      <c r="QHU77" s="139"/>
      <c r="QHV77" s="139"/>
      <c r="QHW77" s="139"/>
      <c r="QHX77" s="139"/>
      <c r="QHY77" s="139"/>
      <c r="QHZ77" s="139"/>
      <c r="QIA77" s="139"/>
      <c r="QIB77" s="139"/>
      <c r="QIC77" s="139"/>
      <c r="QID77" s="139"/>
      <c r="QIE77" s="139"/>
      <c r="QIF77" s="139"/>
      <c r="QIG77" s="139"/>
      <c r="QIH77" s="139"/>
      <c r="QII77" s="139"/>
      <c r="QIJ77" s="139"/>
      <c r="QIK77" s="139"/>
      <c r="QIL77" s="139"/>
      <c r="QIM77" s="139"/>
      <c r="QIN77" s="139"/>
      <c r="QIO77" s="139"/>
      <c r="QIP77" s="139"/>
      <c r="QIQ77" s="139"/>
      <c r="QIR77" s="139"/>
      <c r="QIS77" s="139"/>
      <c r="QIT77" s="139"/>
      <c r="QIU77" s="139"/>
      <c r="QIV77" s="139"/>
      <c r="QIW77" s="139"/>
      <c r="QIX77" s="139"/>
      <c r="QIY77" s="139"/>
      <c r="QIZ77" s="139"/>
      <c r="QJA77" s="139"/>
      <c r="QJB77" s="139"/>
      <c r="QJC77" s="139"/>
      <c r="QJD77" s="139"/>
      <c r="QJE77" s="139"/>
      <c r="QJF77" s="139"/>
      <c r="QJG77" s="139"/>
      <c r="QJH77" s="139"/>
      <c r="QJI77" s="139"/>
      <c r="QJJ77" s="139"/>
      <c r="QJK77" s="139"/>
      <c r="QJL77" s="139"/>
      <c r="QJM77" s="139"/>
      <c r="QJN77" s="139"/>
      <c r="QJO77" s="139"/>
      <c r="QJP77" s="139"/>
      <c r="QJQ77" s="139"/>
      <c r="QJR77" s="139"/>
      <c r="QJS77" s="139"/>
      <c r="QJT77" s="139"/>
      <c r="QJU77" s="139"/>
      <c r="QJV77" s="139"/>
      <c r="QJW77" s="139"/>
      <c r="QJX77" s="139"/>
      <c r="QJY77" s="139"/>
      <c r="QJZ77" s="139"/>
      <c r="QKA77" s="139"/>
      <c r="QKB77" s="139"/>
      <c r="QKC77" s="139"/>
      <c r="QKD77" s="139"/>
      <c r="QKE77" s="139"/>
      <c r="QKF77" s="139"/>
      <c r="QKG77" s="139"/>
      <c r="QKH77" s="139"/>
      <c r="QKI77" s="139"/>
      <c r="QKJ77" s="139"/>
      <c r="QKK77" s="139"/>
      <c r="QKL77" s="139"/>
      <c r="QKM77" s="139"/>
      <c r="QKN77" s="139"/>
      <c r="QKO77" s="139"/>
      <c r="QKP77" s="139"/>
      <c r="QKQ77" s="139"/>
      <c r="QKR77" s="139"/>
      <c r="QKS77" s="139"/>
      <c r="QKT77" s="139"/>
      <c r="QKU77" s="139"/>
      <c r="QKV77" s="139"/>
      <c r="QKW77" s="139"/>
      <c r="QKX77" s="139"/>
      <c r="QKY77" s="139"/>
      <c r="QKZ77" s="139"/>
      <c r="QLA77" s="139"/>
      <c r="QLB77" s="139"/>
      <c r="QLC77" s="139"/>
      <c r="QLD77" s="139"/>
      <c r="QLE77" s="139"/>
      <c r="QLF77" s="139"/>
      <c r="QLG77" s="139"/>
      <c r="QLH77" s="139"/>
      <c r="QLI77" s="139"/>
      <c r="QLJ77" s="139"/>
      <c r="QLK77" s="139"/>
      <c r="QLL77" s="139"/>
      <c r="QLM77" s="139"/>
      <c r="QLN77" s="139"/>
      <c r="QLO77" s="139"/>
      <c r="QLP77" s="139"/>
      <c r="QLQ77" s="139"/>
      <c r="QLR77" s="139"/>
      <c r="QLS77" s="139"/>
      <c r="QLT77" s="139"/>
      <c r="QLU77" s="139"/>
      <c r="QLV77" s="139"/>
      <c r="QLW77" s="139"/>
      <c r="QLX77" s="139"/>
      <c r="QLY77" s="139"/>
      <c r="QLZ77" s="139"/>
      <c r="QMA77" s="139"/>
      <c r="QMB77" s="139"/>
      <c r="QMC77" s="139"/>
      <c r="QMD77" s="139"/>
      <c r="QME77" s="139"/>
      <c r="QMF77" s="139"/>
      <c r="QMG77" s="139"/>
      <c r="QMH77" s="139"/>
      <c r="QMI77" s="139"/>
      <c r="QMJ77" s="139"/>
      <c r="QMK77" s="139"/>
      <c r="QML77" s="139"/>
      <c r="QMM77" s="139"/>
      <c r="QMN77" s="139"/>
      <c r="QMO77" s="139"/>
      <c r="QMP77" s="139"/>
      <c r="QMQ77" s="139"/>
      <c r="QMR77" s="139"/>
      <c r="QMS77" s="139"/>
      <c r="QMT77" s="139"/>
      <c r="QMU77" s="139"/>
      <c r="QMV77" s="139"/>
      <c r="QMW77" s="139"/>
      <c r="QMX77" s="139"/>
      <c r="QMY77" s="139"/>
      <c r="QMZ77" s="139"/>
      <c r="QNA77" s="139"/>
      <c r="QNB77" s="139"/>
      <c r="QNC77" s="139"/>
      <c r="QND77" s="139"/>
      <c r="QNE77" s="139"/>
      <c r="QNF77" s="139"/>
      <c r="QNG77" s="139"/>
      <c r="QNH77" s="139"/>
      <c r="QNI77" s="139"/>
      <c r="QNJ77" s="139"/>
      <c r="QNK77" s="139"/>
      <c r="QNL77" s="139"/>
      <c r="QNM77" s="139"/>
      <c r="QNN77" s="139"/>
      <c r="QNO77" s="139"/>
      <c r="QNP77" s="139"/>
      <c r="QNQ77" s="139"/>
      <c r="QNR77" s="139"/>
      <c r="QNS77" s="139"/>
      <c r="QNT77" s="139"/>
      <c r="QNU77" s="139"/>
      <c r="QNV77" s="139"/>
      <c r="QNW77" s="139"/>
      <c r="QNX77" s="139"/>
      <c r="QNY77" s="139"/>
      <c r="QNZ77" s="139"/>
      <c r="QOA77" s="139"/>
      <c r="QOB77" s="139"/>
      <c r="QOC77" s="139"/>
      <c r="QOD77" s="139"/>
      <c r="QOE77" s="139"/>
      <c r="QOF77" s="139"/>
      <c r="QOG77" s="139"/>
      <c r="QOH77" s="139"/>
      <c r="QOI77" s="139"/>
      <c r="QOJ77" s="139"/>
      <c r="QOK77" s="139"/>
      <c r="QOL77" s="139"/>
      <c r="QOM77" s="139"/>
      <c r="QON77" s="139"/>
      <c r="QOO77" s="139"/>
      <c r="QOP77" s="139"/>
      <c r="QOQ77" s="139"/>
      <c r="QOR77" s="139"/>
      <c r="QOS77" s="139"/>
      <c r="QOT77" s="139"/>
      <c r="QOU77" s="139"/>
      <c r="QOV77" s="139"/>
      <c r="QOW77" s="139"/>
      <c r="QOX77" s="139"/>
      <c r="QOY77" s="139"/>
      <c r="QOZ77" s="139"/>
      <c r="QPA77" s="139"/>
      <c r="QPB77" s="139"/>
      <c r="QPC77" s="139"/>
      <c r="QPD77" s="139"/>
      <c r="QPE77" s="139"/>
      <c r="QPF77" s="139"/>
      <c r="QPG77" s="139"/>
      <c r="QPH77" s="139"/>
      <c r="QPI77" s="139"/>
      <c r="QPJ77" s="139"/>
      <c r="QPK77" s="139"/>
      <c r="QPL77" s="139"/>
      <c r="QPM77" s="139"/>
      <c r="QPN77" s="139"/>
      <c r="QPO77" s="139"/>
      <c r="QPP77" s="139"/>
      <c r="QPQ77" s="139"/>
      <c r="QPR77" s="139"/>
      <c r="QPS77" s="139"/>
      <c r="QPT77" s="139"/>
      <c r="QPU77" s="139"/>
      <c r="QPV77" s="139"/>
      <c r="QPW77" s="139"/>
      <c r="QPX77" s="139"/>
      <c r="QPY77" s="139"/>
      <c r="QPZ77" s="139"/>
      <c r="QQA77" s="139"/>
      <c r="QQB77" s="139"/>
      <c r="QQC77" s="139"/>
      <c r="QQD77" s="139"/>
      <c r="QQE77" s="139"/>
      <c r="QQF77" s="139"/>
      <c r="QQG77" s="139"/>
      <c r="QQH77" s="139"/>
      <c r="QQI77" s="139"/>
      <c r="QQJ77" s="139"/>
      <c r="QQK77" s="139"/>
      <c r="QQL77" s="139"/>
      <c r="QQM77" s="139"/>
      <c r="QQN77" s="139"/>
      <c r="QQO77" s="139"/>
      <c r="QQP77" s="139"/>
      <c r="QQQ77" s="139"/>
      <c r="QQR77" s="139"/>
      <c r="QQS77" s="139"/>
      <c r="QQT77" s="139"/>
      <c r="QQU77" s="139"/>
      <c r="QQV77" s="139"/>
      <c r="QQW77" s="139"/>
      <c r="QQX77" s="139"/>
      <c r="QQY77" s="139"/>
      <c r="QQZ77" s="139"/>
      <c r="QRA77" s="139"/>
      <c r="QRB77" s="139"/>
      <c r="QRC77" s="139"/>
      <c r="QRD77" s="139"/>
      <c r="QRE77" s="139"/>
      <c r="QRF77" s="139"/>
      <c r="QRG77" s="139"/>
      <c r="QRH77" s="139"/>
      <c r="QRI77" s="139"/>
      <c r="QRJ77" s="139"/>
      <c r="QRK77" s="139"/>
      <c r="QRL77" s="139"/>
      <c r="QRM77" s="139"/>
      <c r="QRN77" s="139"/>
      <c r="QRO77" s="139"/>
      <c r="QRP77" s="139"/>
      <c r="QRQ77" s="139"/>
      <c r="QRR77" s="139"/>
      <c r="QRS77" s="139"/>
      <c r="QRT77" s="139"/>
      <c r="QRU77" s="139"/>
      <c r="QRV77" s="139"/>
      <c r="QRW77" s="139"/>
      <c r="QRX77" s="139"/>
      <c r="QRY77" s="139"/>
      <c r="QRZ77" s="139"/>
      <c r="QSA77" s="139"/>
      <c r="QSB77" s="139"/>
      <c r="QSC77" s="139"/>
      <c r="QSD77" s="139"/>
      <c r="QSE77" s="139"/>
      <c r="QSF77" s="139"/>
      <c r="QSG77" s="139"/>
      <c r="QSH77" s="139"/>
      <c r="QSI77" s="139"/>
      <c r="QSJ77" s="139"/>
      <c r="QSK77" s="139"/>
      <c r="QSL77" s="139"/>
      <c r="QSM77" s="139"/>
      <c r="QSN77" s="139"/>
      <c r="QSO77" s="139"/>
      <c r="QSP77" s="139"/>
      <c r="QSQ77" s="139"/>
      <c r="QSR77" s="139"/>
      <c r="QSS77" s="139"/>
      <c r="QST77" s="139"/>
      <c r="QSU77" s="139"/>
      <c r="QSV77" s="139"/>
      <c r="QSW77" s="139"/>
      <c r="QSX77" s="139"/>
      <c r="QSY77" s="139"/>
      <c r="QSZ77" s="139"/>
      <c r="QTA77" s="139"/>
      <c r="QTB77" s="139"/>
      <c r="QTC77" s="139"/>
      <c r="QTD77" s="139"/>
      <c r="QTE77" s="139"/>
      <c r="QTF77" s="139"/>
      <c r="QTG77" s="139"/>
      <c r="QTH77" s="139"/>
      <c r="QTI77" s="139"/>
      <c r="QTJ77" s="139"/>
      <c r="QTK77" s="139"/>
      <c r="QTL77" s="139"/>
      <c r="QTM77" s="139"/>
      <c r="QTN77" s="139"/>
      <c r="QTO77" s="139"/>
      <c r="QTP77" s="139"/>
      <c r="QTQ77" s="139"/>
      <c r="QTR77" s="139"/>
      <c r="QTS77" s="139"/>
      <c r="QTT77" s="139"/>
      <c r="QTU77" s="139"/>
      <c r="QTV77" s="139"/>
      <c r="QTW77" s="139"/>
      <c r="QTX77" s="139"/>
      <c r="QTY77" s="139"/>
      <c r="QTZ77" s="139"/>
      <c r="QUA77" s="139"/>
      <c r="QUB77" s="139"/>
      <c r="QUC77" s="139"/>
      <c r="QUD77" s="139"/>
      <c r="QUE77" s="139"/>
      <c r="QUF77" s="139"/>
      <c r="QUG77" s="139"/>
      <c r="QUH77" s="139"/>
      <c r="QUI77" s="139"/>
      <c r="QUJ77" s="139"/>
      <c r="QUK77" s="139"/>
      <c r="QUL77" s="139"/>
      <c r="QUM77" s="139"/>
      <c r="QUN77" s="139"/>
      <c r="QUO77" s="139"/>
      <c r="QUP77" s="139"/>
      <c r="QUQ77" s="139"/>
      <c r="QUR77" s="139"/>
      <c r="QUS77" s="139"/>
      <c r="QUT77" s="139"/>
      <c r="QUU77" s="139"/>
      <c r="QUV77" s="139"/>
      <c r="QUW77" s="139"/>
      <c r="QUX77" s="139"/>
      <c r="QUY77" s="139"/>
      <c r="QUZ77" s="139"/>
      <c r="QVA77" s="139"/>
      <c r="QVB77" s="139"/>
      <c r="QVC77" s="139"/>
      <c r="QVD77" s="139"/>
      <c r="QVE77" s="139"/>
      <c r="QVF77" s="139"/>
      <c r="QVG77" s="139"/>
      <c r="QVH77" s="139"/>
      <c r="QVI77" s="139"/>
      <c r="QVJ77" s="139"/>
      <c r="QVK77" s="139"/>
      <c r="QVL77" s="139"/>
      <c r="QVM77" s="139"/>
      <c r="QVN77" s="139"/>
      <c r="QVO77" s="139"/>
      <c r="QVP77" s="139"/>
      <c r="QVQ77" s="139"/>
      <c r="QVR77" s="139"/>
      <c r="QVS77" s="139"/>
      <c r="QVT77" s="139"/>
      <c r="QVU77" s="139"/>
      <c r="QVV77" s="139"/>
      <c r="QVW77" s="139"/>
      <c r="QVX77" s="139"/>
      <c r="QVY77" s="139"/>
      <c r="QVZ77" s="139"/>
      <c r="QWA77" s="139"/>
      <c r="QWB77" s="139"/>
      <c r="QWC77" s="139"/>
      <c r="QWD77" s="139"/>
      <c r="QWE77" s="139"/>
      <c r="QWF77" s="139"/>
      <c r="QWG77" s="139"/>
      <c r="QWH77" s="139"/>
      <c r="QWI77" s="139"/>
      <c r="QWJ77" s="139"/>
      <c r="QWK77" s="139"/>
      <c r="QWL77" s="139"/>
      <c r="QWM77" s="139"/>
      <c r="QWN77" s="139"/>
      <c r="QWO77" s="139"/>
      <c r="QWP77" s="139"/>
      <c r="QWQ77" s="139"/>
      <c r="QWR77" s="139"/>
      <c r="QWS77" s="139"/>
      <c r="QWT77" s="139"/>
      <c r="QWU77" s="139"/>
      <c r="QWV77" s="139"/>
      <c r="QWW77" s="139"/>
      <c r="QWX77" s="139"/>
      <c r="QWY77" s="139"/>
      <c r="QWZ77" s="139"/>
      <c r="QXA77" s="139"/>
      <c r="QXB77" s="139"/>
      <c r="QXC77" s="139"/>
      <c r="QXD77" s="139"/>
      <c r="QXE77" s="139"/>
      <c r="QXF77" s="139"/>
      <c r="QXG77" s="139"/>
      <c r="QXH77" s="139"/>
      <c r="QXI77" s="139"/>
      <c r="QXJ77" s="139"/>
      <c r="QXK77" s="139"/>
      <c r="QXL77" s="139"/>
      <c r="QXM77" s="139"/>
      <c r="QXN77" s="139"/>
      <c r="QXO77" s="139"/>
      <c r="QXP77" s="139"/>
      <c r="QXQ77" s="139"/>
      <c r="QXR77" s="139"/>
      <c r="QXS77" s="139"/>
      <c r="QXT77" s="139"/>
      <c r="QXU77" s="139"/>
      <c r="QXV77" s="139"/>
      <c r="QXW77" s="139"/>
      <c r="QXX77" s="139"/>
      <c r="QXY77" s="139"/>
      <c r="QXZ77" s="139"/>
      <c r="QYA77" s="139"/>
      <c r="QYB77" s="139"/>
      <c r="QYC77" s="139"/>
      <c r="QYD77" s="139"/>
      <c r="QYE77" s="139"/>
      <c r="QYF77" s="139"/>
      <c r="QYG77" s="139"/>
      <c r="QYH77" s="139"/>
      <c r="QYI77" s="139"/>
      <c r="QYJ77" s="139"/>
      <c r="QYK77" s="139"/>
      <c r="QYL77" s="139"/>
      <c r="QYM77" s="139"/>
      <c r="QYN77" s="139"/>
      <c r="QYO77" s="139"/>
      <c r="QYP77" s="139"/>
      <c r="QYQ77" s="139"/>
      <c r="QYR77" s="139"/>
      <c r="QYS77" s="139"/>
      <c r="QYT77" s="139"/>
      <c r="QYU77" s="139"/>
      <c r="QYV77" s="139"/>
      <c r="QYW77" s="139"/>
      <c r="QYX77" s="139"/>
      <c r="QYY77" s="139"/>
      <c r="QYZ77" s="139"/>
      <c r="QZA77" s="139"/>
      <c r="QZB77" s="139"/>
      <c r="QZC77" s="139"/>
      <c r="QZD77" s="139"/>
      <c r="QZE77" s="139"/>
      <c r="QZF77" s="139"/>
      <c r="QZG77" s="139"/>
      <c r="QZH77" s="139"/>
      <c r="QZI77" s="139"/>
      <c r="QZJ77" s="139"/>
      <c r="QZK77" s="139"/>
      <c r="QZL77" s="139"/>
      <c r="QZM77" s="139"/>
      <c r="QZN77" s="139"/>
      <c r="QZO77" s="139"/>
      <c r="QZP77" s="139"/>
      <c r="QZQ77" s="139"/>
      <c r="QZR77" s="139"/>
      <c r="QZS77" s="139"/>
      <c r="QZT77" s="139"/>
      <c r="QZU77" s="139"/>
      <c r="QZV77" s="139"/>
      <c r="QZW77" s="139"/>
      <c r="QZX77" s="139"/>
      <c r="QZY77" s="139"/>
      <c r="QZZ77" s="139"/>
      <c r="RAA77" s="139"/>
      <c r="RAB77" s="139"/>
      <c r="RAC77" s="139"/>
      <c r="RAD77" s="139"/>
      <c r="RAE77" s="139"/>
      <c r="RAF77" s="139"/>
      <c r="RAG77" s="139"/>
      <c r="RAH77" s="139"/>
      <c r="RAI77" s="139"/>
      <c r="RAJ77" s="139"/>
      <c r="RAK77" s="139"/>
      <c r="RAL77" s="139"/>
      <c r="RAM77" s="139"/>
      <c r="RAN77" s="139"/>
      <c r="RAO77" s="139"/>
      <c r="RAP77" s="139"/>
      <c r="RAQ77" s="139"/>
      <c r="RAR77" s="139"/>
      <c r="RAS77" s="139"/>
      <c r="RAT77" s="139"/>
      <c r="RAU77" s="139"/>
      <c r="RAV77" s="139"/>
      <c r="RAW77" s="139"/>
      <c r="RAX77" s="139"/>
      <c r="RAY77" s="139"/>
      <c r="RAZ77" s="139"/>
      <c r="RBA77" s="139"/>
      <c r="RBB77" s="139"/>
      <c r="RBC77" s="139"/>
      <c r="RBD77" s="139"/>
      <c r="RBE77" s="139"/>
      <c r="RBF77" s="139"/>
      <c r="RBG77" s="139"/>
      <c r="RBH77" s="139"/>
      <c r="RBI77" s="139"/>
      <c r="RBJ77" s="139"/>
      <c r="RBK77" s="139"/>
      <c r="RBL77" s="139"/>
      <c r="RBM77" s="139"/>
      <c r="RBN77" s="139"/>
      <c r="RBO77" s="139"/>
      <c r="RBP77" s="139"/>
      <c r="RBQ77" s="139"/>
      <c r="RBR77" s="139"/>
      <c r="RBS77" s="139"/>
      <c r="RBT77" s="139"/>
      <c r="RBU77" s="139"/>
      <c r="RBV77" s="139"/>
      <c r="RBW77" s="139"/>
      <c r="RBX77" s="139"/>
      <c r="RBY77" s="139"/>
      <c r="RBZ77" s="139"/>
      <c r="RCA77" s="139"/>
      <c r="RCB77" s="139"/>
      <c r="RCC77" s="139"/>
      <c r="RCD77" s="139"/>
      <c r="RCE77" s="139"/>
      <c r="RCF77" s="139"/>
      <c r="RCG77" s="139"/>
      <c r="RCH77" s="139"/>
      <c r="RCI77" s="139"/>
      <c r="RCJ77" s="139"/>
      <c r="RCK77" s="139"/>
      <c r="RCL77" s="139"/>
      <c r="RCM77" s="139"/>
      <c r="RCN77" s="139"/>
      <c r="RCO77" s="139"/>
      <c r="RCP77" s="139"/>
      <c r="RCQ77" s="139"/>
      <c r="RCR77" s="139"/>
      <c r="RCS77" s="139"/>
      <c r="RCT77" s="139"/>
      <c r="RCU77" s="139"/>
      <c r="RCV77" s="139"/>
      <c r="RCW77" s="139"/>
      <c r="RCX77" s="139"/>
      <c r="RCY77" s="139"/>
      <c r="RCZ77" s="139"/>
      <c r="RDA77" s="139"/>
      <c r="RDB77" s="139"/>
      <c r="RDC77" s="139"/>
      <c r="RDD77" s="139"/>
      <c r="RDE77" s="139"/>
      <c r="RDF77" s="139"/>
      <c r="RDG77" s="139"/>
      <c r="RDH77" s="139"/>
      <c r="RDI77" s="139"/>
      <c r="RDJ77" s="139"/>
      <c r="RDK77" s="139"/>
      <c r="RDL77" s="139"/>
      <c r="RDM77" s="139"/>
      <c r="RDN77" s="139"/>
      <c r="RDO77" s="139"/>
      <c r="RDP77" s="139"/>
      <c r="RDQ77" s="139"/>
      <c r="RDR77" s="139"/>
      <c r="RDS77" s="139"/>
      <c r="RDT77" s="139"/>
      <c r="RDU77" s="139"/>
      <c r="RDV77" s="139"/>
      <c r="RDW77" s="139"/>
      <c r="RDX77" s="139"/>
      <c r="RDY77" s="139"/>
      <c r="RDZ77" s="139"/>
      <c r="REA77" s="139"/>
      <c r="REB77" s="139"/>
      <c r="REC77" s="139"/>
      <c r="RED77" s="139"/>
      <c r="REE77" s="139"/>
      <c r="REF77" s="139"/>
      <c r="REG77" s="139"/>
      <c r="REH77" s="139"/>
      <c r="REI77" s="139"/>
      <c r="REJ77" s="139"/>
      <c r="REK77" s="139"/>
      <c r="REL77" s="139"/>
      <c r="REM77" s="139"/>
      <c r="REN77" s="139"/>
      <c r="REO77" s="139"/>
      <c r="REP77" s="139"/>
      <c r="REQ77" s="139"/>
      <c r="RER77" s="139"/>
      <c r="RES77" s="139"/>
      <c r="RET77" s="139"/>
      <c r="REU77" s="139"/>
      <c r="REV77" s="139"/>
      <c r="REW77" s="139"/>
      <c r="REX77" s="139"/>
      <c r="REY77" s="139"/>
      <c r="REZ77" s="139"/>
      <c r="RFA77" s="139"/>
      <c r="RFB77" s="139"/>
      <c r="RFC77" s="139"/>
      <c r="RFD77" s="139"/>
      <c r="RFE77" s="139"/>
      <c r="RFF77" s="139"/>
      <c r="RFG77" s="139"/>
      <c r="RFH77" s="139"/>
      <c r="RFI77" s="139"/>
      <c r="RFJ77" s="139"/>
      <c r="RFK77" s="139"/>
      <c r="RFL77" s="139"/>
      <c r="RFM77" s="139"/>
      <c r="RFN77" s="139"/>
      <c r="RFO77" s="139"/>
      <c r="RFP77" s="139"/>
      <c r="RFQ77" s="139"/>
      <c r="RFR77" s="139"/>
      <c r="RFS77" s="139"/>
      <c r="RFT77" s="139"/>
      <c r="RFU77" s="139"/>
      <c r="RFV77" s="139"/>
      <c r="RFW77" s="139"/>
      <c r="RFX77" s="139"/>
      <c r="RFY77" s="139"/>
      <c r="RFZ77" s="139"/>
      <c r="RGA77" s="139"/>
      <c r="RGB77" s="139"/>
      <c r="RGC77" s="139"/>
      <c r="RGD77" s="139"/>
      <c r="RGE77" s="139"/>
      <c r="RGF77" s="139"/>
      <c r="RGG77" s="139"/>
      <c r="RGH77" s="139"/>
      <c r="RGI77" s="139"/>
      <c r="RGJ77" s="139"/>
      <c r="RGK77" s="139"/>
      <c r="RGL77" s="139"/>
      <c r="RGM77" s="139"/>
      <c r="RGN77" s="139"/>
      <c r="RGO77" s="139"/>
      <c r="RGP77" s="139"/>
      <c r="RGQ77" s="139"/>
      <c r="RGR77" s="139"/>
      <c r="RGS77" s="139"/>
      <c r="RGT77" s="139"/>
      <c r="RGU77" s="139"/>
      <c r="RGV77" s="139"/>
      <c r="RGW77" s="139"/>
      <c r="RGX77" s="139"/>
      <c r="RGY77" s="139"/>
      <c r="RGZ77" s="139"/>
      <c r="RHA77" s="139"/>
      <c r="RHB77" s="139"/>
      <c r="RHC77" s="139"/>
      <c r="RHD77" s="139"/>
      <c r="RHE77" s="139"/>
      <c r="RHF77" s="139"/>
      <c r="RHG77" s="139"/>
      <c r="RHH77" s="139"/>
      <c r="RHI77" s="139"/>
      <c r="RHJ77" s="139"/>
      <c r="RHK77" s="139"/>
      <c r="RHL77" s="139"/>
      <c r="RHM77" s="139"/>
      <c r="RHN77" s="139"/>
      <c r="RHO77" s="139"/>
      <c r="RHP77" s="139"/>
      <c r="RHQ77" s="139"/>
      <c r="RHR77" s="139"/>
      <c r="RHS77" s="139"/>
      <c r="RHT77" s="139"/>
      <c r="RHU77" s="139"/>
      <c r="RHV77" s="139"/>
      <c r="RHW77" s="139"/>
      <c r="RHX77" s="139"/>
      <c r="RHY77" s="139"/>
      <c r="RHZ77" s="139"/>
      <c r="RIA77" s="139"/>
      <c r="RIB77" s="139"/>
      <c r="RIC77" s="139"/>
      <c r="RID77" s="139"/>
      <c r="RIE77" s="139"/>
      <c r="RIF77" s="139"/>
      <c r="RIG77" s="139"/>
      <c r="RIH77" s="139"/>
      <c r="RII77" s="139"/>
      <c r="RIJ77" s="139"/>
      <c r="RIK77" s="139"/>
      <c r="RIL77" s="139"/>
      <c r="RIM77" s="139"/>
      <c r="RIN77" s="139"/>
      <c r="RIO77" s="139"/>
      <c r="RIP77" s="139"/>
      <c r="RIQ77" s="139"/>
      <c r="RIR77" s="139"/>
      <c r="RIS77" s="139"/>
      <c r="RIT77" s="139"/>
      <c r="RIU77" s="139"/>
      <c r="RIV77" s="139"/>
      <c r="RIW77" s="139"/>
      <c r="RIX77" s="139"/>
      <c r="RIY77" s="139"/>
      <c r="RIZ77" s="139"/>
      <c r="RJA77" s="139"/>
      <c r="RJB77" s="139"/>
      <c r="RJC77" s="139"/>
      <c r="RJD77" s="139"/>
      <c r="RJE77" s="139"/>
      <c r="RJF77" s="139"/>
      <c r="RJG77" s="139"/>
      <c r="RJH77" s="139"/>
      <c r="RJI77" s="139"/>
      <c r="RJJ77" s="139"/>
      <c r="RJK77" s="139"/>
      <c r="RJL77" s="139"/>
      <c r="RJM77" s="139"/>
      <c r="RJN77" s="139"/>
      <c r="RJO77" s="139"/>
      <c r="RJP77" s="139"/>
      <c r="RJQ77" s="139"/>
      <c r="RJR77" s="139"/>
      <c r="RJS77" s="139"/>
      <c r="RJT77" s="139"/>
      <c r="RJU77" s="139"/>
      <c r="RJV77" s="139"/>
      <c r="RJW77" s="139"/>
      <c r="RJX77" s="139"/>
      <c r="RJY77" s="139"/>
      <c r="RJZ77" s="139"/>
      <c r="RKA77" s="139"/>
      <c r="RKB77" s="139"/>
      <c r="RKC77" s="139"/>
      <c r="RKD77" s="139"/>
      <c r="RKE77" s="139"/>
      <c r="RKF77" s="139"/>
      <c r="RKG77" s="139"/>
      <c r="RKH77" s="139"/>
      <c r="RKI77" s="139"/>
      <c r="RKJ77" s="139"/>
      <c r="RKK77" s="139"/>
      <c r="RKL77" s="139"/>
      <c r="RKM77" s="139"/>
      <c r="RKN77" s="139"/>
      <c r="RKO77" s="139"/>
      <c r="RKP77" s="139"/>
      <c r="RKQ77" s="139"/>
      <c r="RKR77" s="139"/>
      <c r="RKS77" s="139"/>
      <c r="RKT77" s="139"/>
      <c r="RKU77" s="139"/>
      <c r="RKV77" s="139"/>
      <c r="RKW77" s="139"/>
      <c r="RKX77" s="139"/>
      <c r="RKY77" s="139"/>
      <c r="RKZ77" s="139"/>
      <c r="RLA77" s="139"/>
      <c r="RLB77" s="139"/>
      <c r="RLC77" s="139"/>
      <c r="RLD77" s="139"/>
      <c r="RLE77" s="139"/>
      <c r="RLF77" s="139"/>
      <c r="RLG77" s="139"/>
      <c r="RLH77" s="139"/>
      <c r="RLI77" s="139"/>
      <c r="RLJ77" s="139"/>
      <c r="RLK77" s="139"/>
      <c r="RLL77" s="139"/>
      <c r="RLM77" s="139"/>
      <c r="RLN77" s="139"/>
      <c r="RLO77" s="139"/>
      <c r="RLP77" s="139"/>
      <c r="RLQ77" s="139"/>
      <c r="RLR77" s="139"/>
      <c r="RLS77" s="139"/>
      <c r="RLT77" s="139"/>
      <c r="RLU77" s="139"/>
      <c r="RLV77" s="139"/>
      <c r="RLW77" s="139"/>
      <c r="RLX77" s="139"/>
      <c r="RLY77" s="139"/>
      <c r="RLZ77" s="139"/>
      <c r="RMA77" s="139"/>
      <c r="RMB77" s="139"/>
      <c r="RMC77" s="139"/>
      <c r="RMD77" s="139"/>
      <c r="RME77" s="139"/>
      <c r="RMF77" s="139"/>
      <c r="RMG77" s="139"/>
      <c r="RMH77" s="139"/>
      <c r="RMI77" s="139"/>
      <c r="RMJ77" s="139"/>
      <c r="RMK77" s="139"/>
      <c r="RML77" s="139"/>
      <c r="RMM77" s="139"/>
      <c r="RMN77" s="139"/>
      <c r="RMO77" s="139"/>
      <c r="RMP77" s="139"/>
      <c r="RMQ77" s="139"/>
      <c r="RMR77" s="139"/>
      <c r="RMS77" s="139"/>
      <c r="RMT77" s="139"/>
      <c r="RMU77" s="139"/>
      <c r="RMV77" s="139"/>
      <c r="RMW77" s="139"/>
      <c r="RMX77" s="139"/>
      <c r="RMY77" s="139"/>
      <c r="RMZ77" s="139"/>
      <c r="RNA77" s="139"/>
      <c r="RNB77" s="139"/>
      <c r="RNC77" s="139"/>
      <c r="RND77" s="139"/>
      <c r="RNE77" s="139"/>
      <c r="RNF77" s="139"/>
      <c r="RNG77" s="139"/>
      <c r="RNH77" s="139"/>
      <c r="RNI77" s="139"/>
      <c r="RNJ77" s="139"/>
      <c r="RNK77" s="139"/>
      <c r="RNL77" s="139"/>
      <c r="RNM77" s="139"/>
      <c r="RNN77" s="139"/>
      <c r="RNO77" s="139"/>
      <c r="RNP77" s="139"/>
      <c r="RNQ77" s="139"/>
      <c r="RNR77" s="139"/>
      <c r="RNS77" s="139"/>
      <c r="RNT77" s="139"/>
      <c r="RNU77" s="139"/>
      <c r="RNV77" s="139"/>
      <c r="RNW77" s="139"/>
      <c r="RNX77" s="139"/>
      <c r="RNY77" s="139"/>
      <c r="RNZ77" s="139"/>
      <c r="ROA77" s="139"/>
      <c r="ROB77" s="139"/>
      <c r="ROC77" s="139"/>
      <c r="ROD77" s="139"/>
      <c r="ROE77" s="139"/>
      <c r="ROF77" s="139"/>
      <c r="ROG77" s="139"/>
      <c r="ROH77" s="139"/>
      <c r="ROI77" s="139"/>
      <c r="ROJ77" s="139"/>
      <c r="ROK77" s="139"/>
      <c r="ROL77" s="139"/>
      <c r="ROM77" s="139"/>
      <c r="RON77" s="139"/>
      <c r="ROO77" s="139"/>
      <c r="ROP77" s="139"/>
      <c r="ROQ77" s="139"/>
      <c r="ROR77" s="139"/>
      <c r="ROS77" s="139"/>
      <c r="ROT77" s="139"/>
      <c r="ROU77" s="139"/>
      <c r="ROV77" s="139"/>
      <c r="ROW77" s="139"/>
      <c r="ROX77" s="139"/>
      <c r="ROY77" s="139"/>
      <c r="ROZ77" s="139"/>
      <c r="RPA77" s="139"/>
      <c r="RPB77" s="139"/>
      <c r="RPC77" s="139"/>
      <c r="RPD77" s="139"/>
      <c r="RPE77" s="139"/>
      <c r="RPF77" s="139"/>
      <c r="RPG77" s="139"/>
      <c r="RPH77" s="139"/>
      <c r="RPI77" s="139"/>
      <c r="RPJ77" s="139"/>
      <c r="RPK77" s="139"/>
      <c r="RPL77" s="139"/>
      <c r="RPM77" s="139"/>
      <c r="RPN77" s="139"/>
      <c r="RPO77" s="139"/>
      <c r="RPP77" s="139"/>
      <c r="RPQ77" s="139"/>
      <c r="RPR77" s="139"/>
      <c r="RPS77" s="139"/>
      <c r="RPT77" s="139"/>
      <c r="RPU77" s="139"/>
      <c r="RPV77" s="139"/>
      <c r="RPW77" s="139"/>
      <c r="RPX77" s="139"/>
      <c r="RPY77" s="139"/>
      <c r="RPZ77" s="139"/>
      <c r="RQA77" s="139"/>
      <c r="RQB77" s="139"/>
      <c r="RQC77" s="139"/>
      <c r="RQD77" s="139"/>
      <c r="RQE77" s="139"/>
      <c r="RQF77" s="139"/>
      <c r="RQG77" s="139"/>
      <c r="RQH77" s="139"/>
      <c r="RQI77" s="139"/>
      <c r="RQJ77" s="139"/>
      <c r="RQK77" s="139"/>
      <c r="RQL77" s="139"/>
      <c r="RQM77" s="139"/>
      <c r="RQN77" s="139"/>
      <c r="RQO77" s="139"/>
      <c r="RQP77" s="139"/>
      <c r="RQQ77" s="139"/>
      <c r="RQR77" s="139"/>
      <c r="RQS77" s="139"/>
      <c r="RQT77" s="139"/>
      <c r="RQU77" s="139"/>
      <c r="RQV77" s="139"/>
      <c r="RQW77" s="139"/>
      <c r="RQX77" s="139"/>
      <c r="RQY77" s="139"/>
      <c r="RQZ77" s="139"/>
      <c r="RRA77" s="139"/>
      <c r="RRB77" s="139"/>
      <c r="RRC77" s="139"/>
      <c r="RRD77" s="139"/>
      <c r="RRE77" s="139"/>
      <c r="RRF77" s="139"/>
      <c r="RRG77" s="139"/>
      <c r="RRH77" s="139"/>
      <c r="RRI77" s="139"/>
      <c r="RRJ77" s="139"/>
      <c r="RRK77" s="139"/>
      <c r="RRL77" s="139"/>
      <c r="RRM77" s="139"/>
      <c r="RRN77" s="139"/>
      <c r="RRO77" s="139"/>
      <c r="RRP77" s="139"/>
      <c r="RRQ77" s="139"/>
      <c r="RRR77" s="139"/>
      <c r="RRS77" s="139"/>
      <c r="RRT77" s="139"/>
      <c r="RRU77" s="139"/>
      <c r="RRV77" s="139"/>
      <c r="RRW77" s="139"/>
      <c r="RRX77" s="139"/>
      <c r="RRY77" s="139"/>
      <c r="RRZ77" s="139"/>
      <c r="RSA77" s="139"/>
      <c r="RSB77" s="139"/>
      <c r="RSC77" s="139"/>
      <c r="RSD77" s="139"/>
      <c r="RSE77" s="139"/>
      <c r="RSF77" s="139"/>
      <c r="RSG77" s="139"/>
      <c r="RSH77" s="139"/>
      <c r="RSI77" s="139"/>
      <c r="RSJ77" s="139"/>
      <c r="RSK77" s="139"/>
      <c r="RSL77" s="139"/>
      <c r="RSM77" s="139"/>
      <c r="RSN77" s="139"/>
      <c r="RSO77" s="139"/>
      <c r="RSP77" s="139"/>
      <c r="RSQ77" s="139"/>
      <c r="RSR77" s="139"/>
      <c r="RSS77" s="139"/>
      <c r="RST77" s="139"/>
      <c r="RSU77" s="139"/>
      <c r="RSV77" s="139"/>
      <c r="RSW77" s="139"/>
      <c r="RSX77" s="139"/>
      <c r="RSY77" s="139"/>
      <c r="RSZ77" s="139"/>
      <c r="RTA77" s="139"/>
      <c r="RTB77" s="139"/>
      <c r="RTC77" s="139"/>
      <c r="RTD77" s="139"/>
      <c r="RTE77" s="139"/>
      <c r="RTF77" s="139"/>
      <c r="RTG77" s="139"/>
      <c r="RTH77" s="139"/>
      <c r="RTI77" s="139"/>
      <c r="RTJ77" s="139"/>
      <c r="RTK77" s="139"/>
      <c r="RTL77" s="139"/>
      <c r="RTM77" s="139"/>
      <c r="RTN77" s="139"/>
      <c r="RTO77" s="139"/>
      <c r="RTP77" s="139"/>
      <c r="RTQ77" s="139"/>
      <c r="RTR77" s="139"/>
      <c r="RTS77" s="139"/>
      <c r="RTT77" s="139"/>
      <c r="RTU77" s="139"/>
      <c r="RTV77" s="139"/>
      <c r="RTW77" s="139"/>
      <c r="RTX77" s="139"/>
      <c r="RTY77" s="139"/>
      <c r="RTZ77" s="139"/>
      <c r="RUA77" s="139"/>
      <c r="RUB77" s="139"/>
      <c r="RUC77" s="139"/>
      <c r="RUD77" s="139"/>
      <c r="RUE77" s="139"/>
      <c r="RUF77" s="139"/>
      <c r="RUG77" s="139"/>
      <c r="RUH77" s="139"/>
      <c r="RUI77" s="139"/>
      <c r="RUJ77" s="139"/>
      <c r="RUK77" s="139"/>
      <c r="RUL77" s="139"/>
      <c r="RUM77" s="139"/>
      <c r="RUN77" s="139"/>
      <c r="RUO77" s="139"/>
      <c r="RUP77" s="139"/>
      <c r="RUQ77" s="139"/>
      <c r="RUR77" s="139"/>
      <c r="RUS77" s="139"/>
      <c r="RUT77" s="139"/>
      <c r="RUU77" s="139"/>
      <c r="RUV77" s="139"/>
      <c r="RUW77" s="139"/>
      <c r="RUX77" s="139"/>
      <c r="RUY77" s="139"/>
      <c r="RUZ77" s="139"/>
      <c r="RVA77" s="139"/>
      <c r="RVB77" s="139"/>
      <c r="RVC77" s="139"/>
      <c r="RVD77" s="139"/>
      <c r="RVE77" s="139"/>
      <c r="RVF77" s="139"/>
      <c r="RVG77" s="139"/>
      <c r="RVH77" s="139"/>
      <c r="RVI77" s="139"/>
      <c r="RVJ77" s="139"/>
      <c r="RVK77" s="139"/>
      <c r="RVL77" s="139"/>
      <c r="RVM77" s="139"/>
      <c r="RVN77" s="139"/>
      <c r="RVO77" s="139"/>
      <c r="RVP77" s="139"/>
      <c r="RVQ77" s="139"/>
      <c r="RVR77" s="139"/>
      <c r="RVS77" s="139"/>
      <c r="RVT77" s="139"/>
      <c r="RVU77" s="139"/>
      <c r="RVV77" s="139"/>
      <c r="RVW77" s="139"/>
      <c r="RVX77" s="139"/>
      <c r="RVY77" s="139"/>
      <c r="RVZ77" s="139"/>
      <c r="RWA77" s="139"/>
      <c r="RWB77" s="139"/>
      <c r="RWC77" s="139"/>
      <c r="RWD77" s="139"/>
      <c r="RWE77" s="139"/>
      <c r="RWF77" s="139"/>
      <c r="RWG77" s="139"/>
      <c r="RWH77" s="139"/>
      <c r="RWI77" s="139"/>
      <c r="RWJ77" s="139"/>
      <c r="RWK77" s="139"/>
      <c r="RWL77" s="139"/>
      <c r="RWM77" s="139"/>
      <c r="RWN77" s="139"/>
      <c r="RWO77" s="139"/>
      <c r="RWP77" s="139"/>
      <c r="RWQ77" s="139"/>
      <c r="RWR77" s="139"/>
      <c r="RWS77" s="139"/>
      <c r="RWT77" s="139"/>
      <c r="RWU77" s="139"/>
      <c r="RWV77" s="139"/>
      <c r="RWW77" s="139"/>
      <c r="RWX77" s="139"/>
      <c r="RWY77" s="139"/>
      <c r="RWZ77" s="139"/>
      <c r="RXA77" s="139"/>
      <c r="RXB77" s="139"/>
      <c r="RXC77" s="139"/>
      <c r="RXD77" s="139"/>
      <c r="RXE77" s="139"/>
      <c r="RXF77" s="139"/>
      <c r="RXG77" s="139"/>
      <c r="RXH77" s="139"/>
      <c r="RXI77" s="139"/>
      <c r="RXJ77" s="139"/>
      <c r="RXK77" s="139"/>
      <c r="RXL77" s="139"/>
      <c r="RXM77" s="139"/>
      <c r="RXN77" s="139"/>
      <c r="RXO77" s="139"/>
      <c r="RXP77" s="139"/>
      <c r="RXQ77" s="139"/>
      <c r="RXR77" s="139"/>
      <c r="RXS77" s="139"/>
      <c r="RXT77" s="139"/>
      <c r="RXU77" s="139"/>
      <c r="RXV77" s="139"/>
      <c r="RXW77" s="139"/>
      <c r="RXX77" s="139"/>
      <c r="RXY77" s="139"/>
      <c r="RXZ77" s="139"/>
      <c r="RYA77" s="139"/>
      <c r="RYB77" s="139"/>
      <c r="RYC77" s="139"/>
      <c r="RYD77" s="139"/>
      <c r="RYE77" s="139"/>
      <c r="RYF77" s="139"/>
      <c r="RYG77" s="139"/>
      <c r="RYH77" s="139"/>
      <c r="RYI77" s="139"/>
      <c r="RYJ77" s="139"/>
      <c r="RYK77" s="139"/>
      <c r="RYL77" s="139"/>
      <c r="RYM77" s="139"/>
      <c r="RYN77" s="139"/>
      <c r="RYO77" s="139"/>
      <c r="RYP77" s="139"/>
      <c r="RYQ77" s="139"/>
      <c r="RYR77" s="139"/>
      <c r="RYS77" s="139"/>
      <c r="RYT77" s="139"/>
      <c r="RYU77" s="139"/>
      <c r="RYV77" s="139"/>
      <c r="RYW77" s="139"/>
      <c r="RYX77" s="139"/>
      <c r="RYY77" s="139"/>
      <c r="RYZ77" s="139"/>
      <c r="RZA77" s="139"/>
      <c r="RZB77" s="139"/>
      <c r="RZC77" s="139"/>
      <c r="RZD77" s="139"/>
      <c r="RZE77" s="139"/>
      <c r="RZF77" s="139"/>
      <c r="RZG77" s="139"/>
      <c r="RZH77" s="139"/>
      <c r="RZI77" s="139"/>
      <c r="RZJ77" s="139"/>
      <c r="RZK77" s="139"/>
      <c r="RZL77" s="139"/>
      <c r="RZM77" s="139"/>
      <c r="RZN77" s="139"/>
      <c r="RZO77" s="139"/>
      <c r="RZP77" s="139"/>
      <c r="RZQ77" s="139"/>
      <c r="RZR77" s="139"/>
      <c r="RZS77" s="139"/>
      <c r="RZT77" s="139"/>
      <c r="RZU77" s="139"/>
      <c r="RZV77" s="139"/>
      <c r="RZW77" s="139"/>
      <c r="RZX77" s="139"/>
      <c r="RZY77" s="139"/>
      <c r="RZZ77" s="139"/>
      <c r="SAA77" s="139"/>
      <c r="SAB77" s="139"/>
      <c r="SAC77" s="139"/>
      <c r="SAD77" s="139"/>
      <c r="SAE77" s="139"/>
      <c r="SAF77" s="139"/>
      <c r="SAG77" s="139"/>
      <c r="SAH77" s="139"/>
      <c r="SAI77" s="139"/>
      <c r="SAJ77" s="139"/>
      <c r="SAK77" s="139"/>
      <c r="SAL77" s="139"/>
      <c r="SAM77" s="139"/>
      <c r="SAN77" s="139"/>
      <c r="SAO77" s="139"/>
      <c r="SAP77" s="139"/>
      <c r="SAQ77" s="139"/>
      <c r="SAR77" s="139"/>
      <c r="SAS77" s="139"/>
      <c r="SAT77" s="139"/>
      <c r="SAU77" s="139"/>
      <c r="SAV77" s="139"/>
      <c r="SAW77" s="139"/>
      <c r="SAX77" s="139"/>
      <c r="SAY77" s="139"/>
      <c r="SAZ77" s="139"/>
      <c r="SBA77" s="139"/>
      <c r="SBB77" s="139"/>
      <c r="SBC77" s="139"/>
      <c r="SBD77" s="139"/>
      <c r="SBE77" s="139"/>
      <c r="SBF77" s="139"/>
      <c r="SBG77" s="139"/>
      <c r="SBH77" s="139"/>
      <c r="SBI77" s="139"/>
      <c r="SBJ77" s="139"/>
      <c r="SBK77" s="139"/>
      <c r="SBL77" s="139"/>
      <c r="SBM77" s="139"/>
      <c r="SBN77" s="139"/>
      <c r="SBO77" s="139"/>
      <c r="SBP77" s="139"/>
      <c r="SBQ77" s="139"/>
      <c r="SBR77" s="139"/>
      <c r="SBS77" s="139"/>
      <c r="SBT77" s="139"/>
      <c r="SBU77" s="139"/>
      <c r="SBV77" s="139"/>
      <c r="SBW77" s="139"/>
      <c r="SBX77" s="139"/>
      <c r="SBY77" s="139"/>
      <c r="SBZ77" s="139"/>
      <c r="SCA77" s="139"/>
      <c r="SCB77" s="139"/>
      <c r="SCC77" s="139"/>
      <c r="SCD77" s="139"/>
      <c r="SCE77" s="139"/>
      <c r="SCF77" s="139"/>
      <c r="SCG77" s="139"/>
      <c r="SCH77" s="139"/>
      <c r="SCI77" s="139"/>
      <c r="SCJ77" s="139"/>
      <c r="SCK77" s="139"/>
      <c r="SCL77" s="139"/>
      <c r="SCM77" s="139"/>
      <c r="SCN77" s="139"/>
      <c r="SCO77" s="139"/>
      <c r="SCP77" s="139"/>
      <c r="SCQ77" s="139"/>
      <c r="SCR77" s="139"/>
      <c r="SCS77" s="139"/>
      <c r="SCT77" s="139"/>
      <c r="SCU77" s="139"/>
      <c r="SCV77" s="139"/>
      <c r="SCW77" s="139"/>
      <c r="SCX77" s="139"/>
      <c r="SCY77" s="139"/>
      <c r="SCZ77" s="139"/>
      <c r="SDA77" s="139"/>
      <c r="SDB77" s="139"/>
      <c r="SDC77" s="139"/>
      <c r="SDD77" s="139"/>
      <c r="SDE77" s="139"/>
      <c r="SDF77" s="139"/>
      <c r="SDG77" s="139"/>
      <c r="SDH77" s="139"/>
      <c r="SDI77" s="139"/>
      <c r="SDJ77" s="139"/>
      <c r="SDK77" s="139"/>
      <c r="SDL77" s="139"/>
      <c r="SDM77" s="139"/>
      <c r="SDN77" s="139"/>
      <c r="SDO77" s="139"/>
      <c r="SDP77" s="139"/>
      <c r="SDQ77" s="139"/>
      <c r="SDR77" s="139"/>
      <c r="SDS77" s="139"/>
      <c r="SDT77" s="139"/>
      <c r="SDU77" s="139"/>
      <c r="SDV77" s="139"/>
      <c r="SDW77" s="139"/>
      <c r="SDX77" s="139"/>
      <c r="SDY77" s="139"/>
      <c r="SDZ77" s="139"/>
      <c r="SEA77" s="139"/>
      <c r="SEB77" s="139"/>
      <c r="SEC77" s="139"/>
      <c r="SED77" s="139"/>
      <c r="SEE77" s="139"/>
      <c r="SEF77" s="139"/>
      <c r="SEG77" s="139"/>
      <c r="SEH77" s="139"/>
      <c r="SEI77" s="139"/>
      <c r="SEJ77" s="139"/>
      <c r="SEK77" s="139"/>
      <c r="SEL77" s="139"/>
      <c r="SEM77" s="139"/>
      <c r="SEN77" s="139"/>
      <c r="SEO77" s="139"/>
      <c r="SEP77" s="139"/>
      <c r="SEQ77" s="139"/>
      <c r="SER77" s="139"/>
      <c r="SES77" s="139"/>
      <c r="SET77" s="139"/>
      <c r="SEU77" s="139"/>
      <c r="SEV77" s="139"/>
      <c r="SEW77" s="139"/>
      <c r="SEX77" s="139"/>
      <c r="SEY77" s="139"/>
      <c r="SEZ77" s="139"/>
      <c r="SFA77" s="139"/>
      <c r="SFB77" s="139"/>
      <c r="SFC77" s="139"/>
      <c r="SFD77" s="139"/>
      <c r="SFE77" s="139"/>
      <c r="SFF77" s="139"/>
      <c r="SFG77" s="139"/>
      <c r="SFH77" s="139"/>
      <c r="SFI77" s="139"/>
      <c r="SFJ77" s="139"/>
      <c r="SFK77" s="139"/>
      <c r="SFL77" s="139"/>
      <c r="SFM77" s="139"/>
      <c r="SFN77" s="139"/>
      <c r="SFO77" s="139"/>
      <c r="SFP77" s="139"/>
      <c r="SFQ77" s="139"/>
      <c r="SFR77" s="139"/>
      <c r="SFS77" s="139"/>
      <c r="SFT77" s="139"/>
      <c r="SFU77" s="139"/>
      <c r="SFV77" s="139"/>
      <c r="SFW77" s="139"/>
      <c r="SFX77" s="139"/>
      <c r="SFY77" s="139"/>
      <c r="SFZ77" s="139"/>
      <c r="SGA77" s="139"/>
      <c r="SGB77" s="139"/>
      <c r="SGC77" s="139"/>
      <c r="SGD77" s="139"/>
      <c r="SGE77" s="139"/>
      <c r="SGF77" s="139"/>
      <c r="SGG77" s="139"/>
      <c r="SGH77" s="139"/>
      <c r="SGI77" s="139"/>
      <c r="SGJ77" s="139"/>
      <c r="SGK77" s="139"/>
      <c r="SGL77" s="139"/>
      <c r="SGM77" s="139"/>
      <c r="SGN77" s="139"/>
      <c r="SGO77" s="139"/>
      <c r="SGP77" s="139"/>
      <c r="SGQ77" s="139"/>
      <c r="SGR77" s="139"/>
      <c r="SGS77" s="139"/>
      <c r="SGT77" s="139"/>
      <c r="SGU77" s="139"/>
      <c r="SGV77" s="139"/>
      <c r="SGW77" s="139"/>
      <c r="SGX77" s="139"/>
      <c r="SGY77" s="139"/>
      <c r="SGZ77" s="139"/>
      <c r="SHA77" s="139"/>
      <c r="SHB77" s="139"/>
      <c r="SHC77" s="139"/>
      <c r="SHD77" s="139"/>
      <c r="SHE77" s="139"/>
      <c r="SHF77" s="139"/>
      <c r="SHG77" s="139"/>
      <c r="SHH77" s="139"/>
      <c r="SHI77" s="139"/>
      <c r="SHJ77" s="139"/>
      <c r="SHK77" s="139"/>
      <c r="SHL77" s="139"/>
      <c r="SHM77" s="139"/>
      <c r="SHN77" s="139"/>
      <c r="SHO77" s="139"/>
      <c r="SHP77" s="139"/>
      <c r="SHQ77" s="139"/>
      <c r="SHR77" s="139"/>
      <c r="SHS77" s="139"/>
      <c r="SHT77" s="139"/>
      <c r="SHU77" s="139"/>
      <c r="SHV77" s="139"/>
      <c r="SHW77" s="139"/>
      <c r="SHX77" s="139"/>
      <c r="SHY77" s="139"/>
      <c r="SHZ77" s="139"/>
      <c r="SIA77" s="139"/>
      <c r="SIB77" s="139"/>
      <c r="SIC77" s="139"/>
      <c r="SID77" s="139"/>
      <c r="SIE77" s="139"/>
      <c r="SIF77" s="139"/>
      <c r="SIG77" s="139"/>
      <c r="SIH77" s="139"/>
      <c r="SII77" s="139"/>
      <c r="SIJ77" s="139"/>
      <c r="SIK77" s="139"/>
      <c r="SIL77" s="139"/>
      <c r="SIM77" s="139"/>
      <c r="SIN77" s="139"/>
      <c r="SIO77" s="139"/>
      <c r="SIP77" s="139"/>
      <c r="SIQ77" s="139"/>
      <c r="SIR77" s="139"/>
      <c r="SIS77" s="139"/>
      <c r="SIT77" s="139"/>
      <c r="SIU77" s="139"/>
      <c r="SIV77" s="139"/>
      <c r="SIW77" s="139"/>
      <c r="SIX77" s="139"/>
      <c r="SIY77" s="139"/>
      <c r="SIZ77" s="139"/>
      <c r="SJA77" s="139"/>
      <c r="SJB77" s="139"/>
      <c r="SJC77" s="139"/>
      <c r="SJD77" s="139"/>
      <c r="SJE77" s="139"/>
      <c r="SJF77" s="139"/>
      <c r="SJG77" s="139"/>
      <c r="SJH77" s="139"/>
      <c r="SJI77" s="139"/>
      <c r="SJJ77" s="139"/>
      <c r="SJK77" s="139"/>
      <c r="SJL77" s="139"/>
      <c r="SJM77" s="139"/>
      <c r="SJN77" s="139"/>
      <c r="SJO77" s="139"/>
      <c r="SJP77" s="139"/>
      <c r="SJQ77" s="139"/>
      <c r="SJR77" s="139"/>
      <c r="SJS77" s="139"/>
      <c r="SJT77" s="139"/>
      <c r="SJU77" s="139"/>
      <c r="SJV77" s="139"/>
      <c r="SJW77" s="139"/>
      <c r="SJX77" s="139"/>
      <c r="SJY77" s="139"/>
      <c r="SJZ77" s="139"/>
      <c r="SKA77" s="139"/>
      <c r="SKB77" s="139"/>
      <c r="SKC77" s="139"/>
      <c r="SKD77" s="139"/>
      <c r="SKE77" s="139"/>
      <c r="SKF77" s="139"/>
      <c r="SKG77" s="139"/>
      <c r="SKH77" s="139"/>
      <c r="SKI77" s="139"/>
      <c r="SKJ77" s="139"/>
      <c r="SKK77" s="139"/>
      <c r="SKL77" s="139"/>
      <c r="SKM77" s="139"/>
      <c r="SKN77" s="139"/>
      <c r="SKO77" s="139"/>
      <c r="SKP77" s="139"/>
      <c r="SKQ77" s="139"/>
      <c r="SKR77" s="139"/>
      <c r="SKS77" s="139"/>
      <c r="SKT77" s="139"/>
      <c r="SKU77" s="139"/>
      <c r="SKV77" s="139"/>
      <c r="SKW77" s="139"/>
      <c r="SKX77" s="139"/>
      <c r="SKY77" s="139"/>
      <c r="SKZ77" s="139"/>
      <c r="SLA77" s="139"/>
      <c r="SLB77" s="139"/>
      <c r="SLC77" s="139"/>
      <c r="SLD77" s="139"/>
      <c r="SLE77" s="139"/>
      <c r="SLF77" s="139"/>
      <c r="SLG77" s="139"/>
      <c r="SLH77" s="139"/>
      <c r="SLI77" s="139"/>
      <c r="SLJ77" s="139"/>
      <c r="SLK77" s="139"/>
      <c r="SLL77" s="139"/>
      <c r="SLM77" s="139"/>
      <c r="SLN77" s="139"/>
      <c r="SLO77" s="139"/>
      <c r="SLP77" s="139"/>
      <c r="SLQ77" s="139"/>
      <c r="SLR77" s="139"/>
      <c r="SLS77" s="139"/>
      <c r="SLT77" s="139"/>
      <c r="SLU77" s="139"/>
      <c r="SLV77" s="139"/>
      <c r="SLW77" s="139"/>
      <c r="SLX77" s="139"/>
      <c r="SLY77" s="139"/>
      <c r="SLZ77" s="139"/>
      <c r="SMA77" s="139"/>
      <c r="SMB77" s="139"/>
      <c r="SMC77" s="139"/>
      <c r="SMD77" s="139"/>
      <c r="SME77" s="139"/>
      <c r="SMF77" s="139"/>
      <c r="SMG77" s="139"/>
      <c r="SMH77" s="139"/>
      <c r="SMI77" s="139"/>
      <c r="SMJ77" s="139"/>
      <c r="SMK77" s="139"/>
      <c r="SML77" s="139"/>
      <c r="SMM77" s="139"/>
      <c r="SMN77" s="139"/>
      <c r="SMO77" s="139"/>
      <c r="SMP77" s="139"/>
      <c r="SMQ77" s="139"/>
      <c r="SMR77" s="139"/>
      <c r="SMS77" s="139"/>
      <c r="SMT77" s="139"/>
      <c r="SMU77" s="139"/>
      <c r="SMV77" s="139"/>
      <c r="SMW77" s="139"/>
      <c r="SMX77" s="139"/>
      <c r="SMY77" s="139"/>
      <c r="SMZ77" s="139"/>
      <c r="SNA77" s="139"/>
      <c r="SNB77" s="139"/>
      <c r="SNC77" s="139"/>
      <c r="SND77" s="139"/>
      <c r="SNE77" s="139"/>
      <c r="SNF77" s="139"/>
      <c r="SNG77" s="139"/>
      <c r="SNH77" s="139"/>
      <c r="SNI77" s="139"/>
      <c r="SNJ77" s="139"/>
      <c r="SNK77" s="139"/>
      <c r="SNL77" s="139"/>
      <c r="SNM77" s="139"/>
      <c r="SNN77" s="139"/>
      <c r="SNO77" s="139"/>
      <c r="SNP77" s="139"/>
      <c r="SNQ77" s="139"/>
      <c r="SNR77" s="139"/>
      <c r="SNS77" s="139"/>
      <c r="SNT77" s="139"/>
      <c r="SNU77" s="139"/>
      <c r="SNV77" s="139"/>
      <c r="SNW77" s="139"/>
      <c r="SNX77" s="139"/>
      <c r="SNY77" s="139"/>
      <c r="SNZ77" s="139"/>
      <c r="SOA77" s="139"/>
      <c r="SOB77" s="139"/>
      <c r="SOC77" s="139"/>
      <c r="SOD77" s="139"/>
      <c r="SOE77" s="139"/>
      <c r="SOF77" s="139"/>
      <c r="SOG77" s="139"/>
      <c r="SOH77" s="139"/>
      <c r="SOI77" s="139"/>
      <c r="SOJ77" s="139"/>
      <c r="SOK77" s="139"/>
      <c r="SOL77" s="139"/>
      <c r="SOM77" s="139"/>
      <c r="SON77" s="139"/>
      <c r="SOO77" s="139"/>
      <c r="SOP77" s="139"/>
      <c r="SOQ77" s="139"/>
      <c r="SOR77" s="139"/>
      <c r="SOS77" s="139"/>
      <c r="SOT77" s="139"/>
      <c r="SOU77" s="139"/>
      <c r="SOV77" s="139"/>
      <c r="SOW77" s="139"/>
      <c r="SOX77" s="139"/>
      <c r="SOY77" s="139"/>
      <c r="SOZ77" s="139"/>
      <c r="SPA77" s="139"/>
      <c r="SPB77" s="139"/>
      <c r="SPC77" s="139"/>
      <c r="SPD77" s="139"/>
      <c r="SPE77" s="139"/>
      <c r="SPF77" s="139"/>
      <c r="SPG77" s="139"/>
      <c r="SPH77" s="139"/>
      <c r="SPI77" s="139"/>
      <c r="SPJ77" s="139"/>
      <c r="SPK77" s="139"/>
      <c r="SPL77" s="139"/>
      <c r="SPM77" s="139"/>
      <c r="SPN77" s="139"/>
      <c r="SPO77" s="139"/>
      <c r="SPP77" s="139"/>
      <c r="SPQ77" s="139"/>
      <c r="SPR77" s="139"/>
      <c r="SPS77" s="139"/>
      <c r="SPT77" s="139"/>
      <c r="SPU77" s="139"/>
      <c r="SPV77" s="139"/>
      <c r="SPW77" s="139"/>
      <c r="SPX77" s="139"/>
      <c r="SPY77" s="139"/>
      <c r="SPZ77" s="139"/>
      <c r="SQA77" s="139"/>
      <c r="SQB77" s="139"/>
      <c r="SQC77" s="139"/>
      <c r="SQD77" s="139"/>
      <c r="SQE77" s="139"/>
      <c r="SQF77" s="139"/>
      <c r="SQG77" s="139"/>
      <c r="SQH77" s="139"/>
      <c r="SQI77" s="139"/>
      <c r="SQJ77" s="139"/>
      <c r="SQK77" s="139"/>
      <c r="SQL77" s="139"/>
      <c r="SQM77" s="139"/>
      <c r="SQN77" s="139"/>
      <c r="SQO77" s="139"/>
      <c r="SQP77" s="139"/>
      <c r="SQQ77" s="139"/>
      <c r="SQR77" s="139"/>
      <c r="SQS77" s="139"/>
      <c r="SQT77" s="139"/>
      <c r="SQU77" s="139"/>
      <c r="SQV77" s="139"/>
      <c r="SQW77" s="139"/>
      <c r="SQX77" s="139"/>
      <c r="SQY77" s="139"/>
      <c r="SQZ77" s="139"/>
      <c r="SRA77" s="139"/>
      <c r="SRB77" s="139"/>
      <c r="SRC77" s="139"/>
      <c r="SRD77" s="139"/>
      <c r="SRE77" s="139"/>
      <c r="SRF77" s="139"/>
      <c r="SRG77" s="139"/>
      <c r="SRH77" s="139"/>
      <c r="SRI77" s="139"/>
      <c r="SRJ77" s="139"/>
      <c r="SRK77" s="139"/>
      <c r="SRL77" s="139"/>
      <c r="SRM77" s="139"/>
      <c r="SRN77" s="139"/>
      <c r="SRO77" s="139"/>
      <c r="SRP77" s="139"/>
      <c r="SRQ77" s="139"/>
      <c r="SRR77" s="139"/>
      <c r="SRS77" s="139"/>
      <c r="SRT77" s="139"/>
      <c r="SRU77" s="139"/>
      <c r="SRV77" s="139"/>
      <c r="SRW77" s="139"/>
      <c r="SRX77" s="139"/>
      <c r="SRY77" s="139"/>
      <c r="SRZ77" s="139"/>
      <c r="SSA77" s="139"/>
      <c r="SSB77" s="139"/>
      <c r="SSC77" s="139"/>
      <c r="SSD77" s="139"/>
      <c r="SSE77" s="139"/>
      <c r="SSF77" s="139"/>
      <c r="SSG77" s="139"/>
      <c r="SSH77" s="139"/>
      <c r="SSI77" s="139"/>
      <c r="SSJ77" s="139"/>
      <c r="SSK77" s="139"/>
      <c r="SSL77" s="139"/>
      <c r="SSM77" s="139"/>
      <c r="SSN77" s="139"/>
      <c r="SSO77" s="139"/>
      <c r="SSP77" s="139"/>
      <c r="SSQ77" s="139"/>
      <c r="SSR77" s="139"/>
      <c r="SSS77" s="139"/>
      <c r="SST77" s="139"/>
      <c r="SSU77" s="139"/>
      <c r="SSV77" s="139"/>
      <c r="SSW77" s="139"/>
      <c r="SSX77" s="139"/>
      <c r="SSY77" s="139"/>
      <c r="SSZ77" s="139"/>
      <c r="STA77" s="139"/>
      <c r="STB77" s="139"/>
      <c r="STC77" s="139"/>
      <c r="STD77" s="139"/>
      <c r="STE77" s="139"/>
      <c r="STF77" s="139"/>
      <c r="STG77" s="139"/>
      <c r="STH77" s="139"/>
      <c r="STI77" s="139"/>
      <c r="STJ77" s="139"/>
      <c r="STK77" s="139"/>
      <c r="STL77" s="139"/>
      <c r="STM77" s="139"/>
      <c r="STN77" s="139"/>
      <c r="STO77" s="139"/>
      <c r="STP77" s="139"/>
      <c r="STQ77" s="139"/>
      <c r="STR77" s="139"/>
      <c r="STS77" s="139"/>
      <c r="STT77" s="139"/>
      <c r="STU77" s="139"/>
      <c r="STV77" s="139"/>
      <c r="STW77" s="139"/>
      <c r="STX77" s="139"/>
      <c r="STY77" s="139"/>
      <c r="STZ77" s="139"/>
      <c r="SUA77" s="139"/>
      <c r="SUB77" s="139"/>
      <c r="SUC77" s="139"/>
      <c r="SUD77" s="139"/>
      <c r="SUE77" s="139"/>
      <c r="SUF77" s="139"/>
      <c r="SUG77" s="139"/>
      <c r="SUH77" s="139"/>
      <c r="SUI77" s="139"/>
      <c r="SUJ77" s="139"/>
      <c r="SUK77" s="139"/>
      <c r="SUL77" s="139"/>
      <c r="SUM77" s="139"/>
      <c r="SUN77" s="139"/>
      <c r="SUO77" s="139"/>
      <c r="SUP77" s="139"/>
      <c r="SUQ77" s="139"/>
      <c r="SUR77" s="139"/>
      <c r="SUS77" s="139"/>
      <c r="SUT77" s="139"/>
      <c r="SUU77" s="139"/>
      <c r="SUV77" s="139"/>
      <c r="SUW77" s="139"/>
      <c r="SUX77" s="139"/>
      <c r="SUY77" s="139"/>
      <c r="SUZ77" s="139"/>
      <c r="SVA77" s="139"/>
      <c r="SVB77" s="139"/>
      <c r="SVC77" s="139"/>
      <c r="SVD77" s="139"/>
      <c r="SVE77" s="139"/>
      <c r="SVF77" s="139"/>
      <c r="SVG77" s="139"/>
      <c r="SVH77" s="139"/>
      <c r="SVI77" s="139"/>
      <c r="SVJ77" s="139"/>
      <c r="SVK77" s="139"/>
      <c r="SVL77" s="139"/>
      <c r="SVM77" s="139"/>
      <c r="SVN77" s="139"/>
      <c r="SVO77" s="139"/>
      <c r="SVP77" s="139"/>
      <c r="SVQ77" s="139"/>
      <c r="SVR77" s="139"/>
      <c r="SVS77" s="139"/>
      <c r="SVT77" s="139"/>
      <c r="SVU77" s="139"/>
      <c r="SVV77" s="139"/>
      <c r="SVW77" s="139"/>
      <c r="SVX77" s="139"/>
      <c r="SVY77" s="139"/>
      <c r="SVZ77" s="139"/>
      <c r="SWA77" s="139"/>
      <c r="SWB77" s="139"/>
      <c r="SWC77" s="139"/>
      <c r="SWD77" s="139"/>
      <c r="SWE77" s="139"/>
      <c r="SWF77" s="139"/>
      <c r="SWG77" s="139"/>
      <c r="SWH77" s="139"/>
      <c r="SWI77" s="139"/>
      <c r="SWJ77" s="139"/>
      <c r="SWK77" s="139"/>
      <c r="SWL77" s="139"/>
      <c r="SWM77" s="139"/>
      <c r="SWN77" s="139"/>
      <c r="SWO77" s="139"/>
      <c r="SWP77" s="139"/>
      <c r="SWQ77" s="139"/>
      <c r="SWR77" s="139"/>
      <c r="SWS77" s="139"/>
      <c r="SWT77" s="139"/>
      <c r="SWU77" s="139"/>
      <c r="SWV77" s="139"/>
      <c r="SWW77" s="139"/>
      <c r="SWX77" s="139"/>
      <c r="SWY77" s="139"/>
      <c r="SWZ77" s="139"/>
      <c r="SXA77" s="139"/>
      <c r="SXB77" s="139"/>
      <c r="SXC77" s="139"/>
      <c r="SXD77" s="139"/>
      <c r="SXE77" s="139"/>
      <c r="SXF77" s="139"/>
      <c r="SXG77" s="139"/>
      <c r="SXH77" s="139"/>
      <c r="SXI77" s="139"/>
      <c r="SXJ77" s="139"/>
      <c r="SXK77" s="139"/>
      <c r="SXL77" s="139"/>
      <c r="SXM77" s="139"/>
      <c r="SXN77" s="139"/>
      <c r="SXO77" s="139"/>
      <c r="SXP77" s="139"/>
      <c r="SXQ77" s="139"/>
      <c r="SXR77" s="139"/>
      <c r="SXS77" s="139"/>
      <c r="SXT77" s="139"/>
      <c r="SXU77" s="139"/>
      <c r="SXV77" s="139"/>
      <c r="SXW77" s="139"/>
      <c r="SXX77" s="139"/>
      <c r="SXY77" s="139"/>
      <c r="SXZ77" s="139"/>
      <c r="SYA77" s="139"/>
      <c r="SYB77" s="139"/>
      <c r="SYC77" s="139"/>
      <c r="SYD77" s="139"/>
      <c r="SYE77" s="139"/>
      <c r="SYF77" s="139"/>
      <c r="SYG77" s="139"/>
      <c r="SYH77" s="139"/>
      <c r="SYI77" s="139"/>
      <c r="SYJ77" s="139"/>
      <c r="SYK77" s="139"/>
      <c r="SYL77" s="139"/>
      <c r="SYM77" s="139"/>
      <c r="SYN77" s="139"/>
      <c r="SYO77" s="139"/>
      <c r="SYP77" s="139"/>
      <c r="SYQ77" s="139"/>
      <c r="SYR77" s="139"/>
      <c r="SYS77" s="139"/>
      <c r="SYT77" s="139"/>
      <c r="SYU77" s="139"/>
      <c r="SYV77" s="139"/>
      <c r="SYW77" s="139"/>
      <c r="SYX77" s="139"/>
      <c r="SYY77" s="139"/>
      <c r="SYZ77" s="139"/>
      <c r="SZA77" s="139"/>
      <c r="SZB77" s="139"/>
      <c r="SZC77" s="139"/>
      <c r="SZD77" s="139"/>
      <c r="SZE77" s="139"/>
      <c r="SZF77" s="139"/>
      <c r="SZG77" s="139"/>
      <c r="SZH77" s="139"/>
      <c r="SZI77" s="139"/>
      <c r="SZJ77" s="139"/>
      <c r="SZK77" s="139"/>
      <c r="SZL77" s="139"/>
      <c r="SZM77" s="139"/>
      <c r="SZN77" s="139"/>
      <c r="SZO77" s="139"/>
      <c r="SZP77" s="139"/>
      <c r="SZQ77" s="139"/>
      <c r="SZR77" s="139"/>
      <c r="SZS77" s="139"/>
      <c r="SZT77" s="139"/>
      <c r="SZU77" s="139"/>
      <c r="SZV77" s="139"/>
      <c r="SZW77" s="139"/>
      <c r="SZX77" s="139"/>
      <c r="SZY77" s="139"/>
      <c r="SZZ77" s="139"/>
      <c r="TAA77" s="139"/>
      <c r="TAB77" s="139"/>
      <c r="TAC77" s="139"/>
      <c r="TAD77" s="139"/>
      <c r="TAE77" s="139"/>
      <c r="TAF77" s="139"/>
      <c r="TAG77" s="139"/>
      <c r="TAH77" s="139"/>
      <c r="TAI77" s="139"/>
      <c r="TAJ77" s="139"/>
      <c r="TAK77" s="139"/>
      <c r="TAL77" s="139"/>
      <c r="TAM77" s="139"/>
      <c r="TAN77" s="139"/>
      <c r="TAO77" s="139"/>
      <c r="TAP77" s="139"/>
      <c r="TAQ77" s="139"/>
      <c r="TAR77" s="139"/>
      <c r="TAS77" s="139"/>
      <c r="TAT77" s="139"/>
      <c r="TAU77" s="139"/>
      <c r="TAV77" s="139"/>
      <c r="TAW77" s="139"/>
      <c r="TAX77" s="139"/>
      <c r="TAY77" s="139"/>
      <c r="TAZ77" s="139"/>
      <c r="TBA77" s="139"/>
      <c r="TBB77" s="139"/>
      <c r="TBC77" s="139"/>
      <c r="TBD77" s="139"/>
      <c r="TBE77" s="139"/>
      <c r="TBF77" s="139"/>
      <c r="TBG77" s="139"/>
      <c r="TBH77" s="139"/>
      <c r="TBI77" s="139"/>
      <c r="TBJ77" s="139"/>
      <c r="TBK77" s="139"/>
      <c r="TBL77" s="139"/>
      <c r="TBM77" s="139"/>
      <c r="TBN77" s="139"/>
      <c r="TBO77" s="139"/>
      <c r="TBP77" s="139"/>
      <c r="TBQ77" s="139"/>
      <c r="TBR77" s="139"/>
      <c r="TBS77" s="139"/>
      <c r="TBT77" s="139"/>
      <c r="TBU77" s="139"/>
      <c r="TBV77" s="139"/>
      <c r="TBW77" s="139"/>
      <c r="TBX77" s="139"/>
      <c r="TBY77" s="139"/>
      <c r="TBZ77" s="139"/>
      <c r="TCA77" s="139"/>
      <c r="TCB77" s="139"/>
      <c r="TCC77" s="139"/>
      <c r="TCD77" s="139"/>
      <c r="TCE77" s="139"/>
      <c r="TCF77" s="139"/>
      <c r="TCG77" s="139"/>
      <c r="TCH77" s="139"/>
      <c r="TCI77" s="139"/>
      <c r="TCJ77" s="139"/>
      <c r="TCK77" s="139"/>
      <c r="TCL77" s="139"/>
      <c r="TCM77" s="139"/>
      <c r="TCN77" s="139"/>
      <c r="TCO77" s="139"/>
      <c r="TCP77" s="139"/>
      <c r="TCQ77" s="139"/>
      <c r="TCR77" s="139"/>
      <c r="TCS77" s="139"/>
      <c r="TCT77" s="139"/>
      <c r="TCU77" s="139"/>
      <c r="TCV77" s="139"/>
      <c r="TCW77" s="139"/>
      <c r="TCX77" s="139"/>
      <c r="TCY77" s="139"/>
      <c r="TCZ77" s="139"/>
      <c r="TDA77" s="139"/>
      <c r="TDB77" s="139"/>
      <c r="TDC77" s="139"/>
      <c r="TDD77" s="139"/>
      <c r="TDE77" s="139"/>
      <c r="TDF77" s="139"/>
      <c r="TDG77" s="139"/>
      <c r="TDH77" s="139"/>
      <c r="TDI77" s="139"/>
      <c r="TDJ77" s="139"/>
      <c r="TDK77" s="139"/>
      <c r="TDL77" s="139"/>
      <c r="TDM77" s="139"/>
      <c r="TDN77" s="139"/>
      <c r="TDO77" s="139"/>
      <c r="TDP77" s="139"/>
      <c r="TDQ77" s="139"/>
      <c r="TDR77" s="139"/>
      <c r="TDS77" s="139"/>
      <c r="TDT77" s="139"/>
      <c r="TDU77" s="139"/>
      <c r="TDV77" s="139"/>
      <c r="TDW77" s="139"/>
      <c r="TDX77" s="139"/>
      <c r="TDY77" s="139"/>
      <c r="TDZ77" s="139"/>
      <c r="TEA77" s="139"/>
      <c r="TEB77" s="139"/>
      <c r="TEC77" s="139"/>
      <c r="TED77" s="139"/>
      <c r="TEE77" s="139"/>
      <c r="TEF77" s="139"/>
      <c r="TEG77" s="139"/>
      <c r="TEH77" s="139"/>
      <c r="TEI77" s="139"/>
      <c r="TEJ77" s="139"/>
      <c r="TEK77" s="139"/>
      <c r="TEL77" s="139"/>
      <c r="TEM77" s="139"/>
      <c r="TEN77" s="139"/>
      <c r="TEO77" s="139"/>
      <c r="TEP77" s="139"/>
      <c r="TEQ77" s="139"/>
      <c r="TER77" s="139"/>
      <c r="TES77" s="139"/>
      <c r="TET77" s="139"/>
      <c r="TEU77" s="139"/>
      <c r="TEV77" s="139"/>
      <c r="TEW77" s="139"/>
      <c r="TEX77" s="139"/>
      <c r="TEY77" s="139"/>
      <c r="TEZ77" s="139"/>
      <c r="TFA77" s="139"/>
      <c r="TFB77" s="139"/>
      <c r="TFC77" s="139"/>
      <c r="TFD77" s="139"/>
      <c r="TFE77" s="139"/>
      <c r="TFF77" s="139"/>
      <c r="TFG77" s="139"/>
      <c r="TFH77" s="139"/>
      <c r="TFI77" s="139"/>
      <c r="TFJ77" s="139"/>
      <c r="TFK77" s="139"/>
      <c r="TFL77" s="139"/>
      <c r="TFM77" s="139"/>
      <c r="TFN77" s="139"/>
      <c r="TFO77" s="139"/>
      <c r="TFP77" s="139"/>
      <c r="TFQ77" s="139"/>
      <c r="TFR77" s="139"/>
      <c r="TFS77" s="139"/>
      <c r="TFT77" s="139"/>
      <c r="TFU77" s="139"/>
      <c r="TFV77" s="139"/>
      <c r="TFW77" s="139"/>
      <c r="TFX77" s="139"/>
      <c r="TFY77" s="139"/>
      <c r="TFZ77" s="139"/>
      <c r="TGA77" s="139"/>
      <c r="TGB77" s="139"/>
      <c r="TGC77" s="139"/>
      <c r="TGD77" s="139"/>
      <c r="TGE77" s="139"/>
      <c r="TGF77" s="139"/>
      <c r="TGG77" s="139"/>
      <c r="TGH77" s="139"/>
      <c r="TGI77" s="139"/>
      <c r="TGJ77" s="139"/>
      <c r="TGK77" s="139"/>
      <c r="TGL77" s="139"/>
      <c r="TGM77" s="139"/>
      <c r="TGN77" s="139"/>
      <c r="TGO77" s="139"/>
      <c r="TGP77" s="139"/>
      <c r="TGQ77" s="139"/>
      <c r="TGR77" s="139"/>
      <c r="TGS77" s="139"/>
      <c r="TGT77" s="139"/>
      <c r="TGU77" s="139"/>
      <c r="TGV77" s="139"/>
      <c r="TGW77" s="139"/>
      <c r="TGX77" s="139"/>
      <c r="TGY77" s="139"/>
      <c r="TGZ77" s="139"/>
      <c r="THA77" s="139"/>
      <c r="THB77" s="139"/>
      <c r="THC77" s="139"/>
      <c r="THD77" s="139"/>
      <c r="THE77" s="139"/>
      <c r="THF77" s="139"/>
      <c r="THG77" s="139"/>
      <c r="THH77" s="139"/>
      <c r="THI77" s="139"/>
      <c r="THJ77" s="139"/>
      <c r="THK77" s="139"/>
      <c r="THL77" s="139"/>
      <c r="THM77" s="139"/>
      <c r="THN77" s="139"/>
      <c r="THO77" s="139"/>
      <c r="THP77" s="139"/>
      <c r="THQ77" s="139"/>
      <c r="THR77" s="139"/>
      <c r="THS77" s="139"/>
      <c r="THT77" s="139"/>
      <c r="THU77" s="139"/>
      <c r="THV77" s="139"/>
      <c r="THW77" s="139"/>
      <c r="THX77" s="139"/>
      <c r="THY77" s="139"/>
      <c r="THZ77" s="139"/>
      <c r="TIA77" s="139"/>
      <c r="TIB77" s="139"/>
      <c r="TIC77" s="139"/>
      <c r="TID77" s="139"/>
      <c r="TIE77" s="139"/>
      <c r="TIF77" s="139"/>
      <c r="TIG77" s="139"/>
      <c r="TIH77" s="139"/>
      <c r="TII77" s="139"/>
      <c r="TIJ77" s="139"/>
      <c r="TIK77" s="139"/>
      <c r="TIL77" s="139"/>
      <c r="TIM77" s="139"/>
      <c r="TIN77" s="139"/>
      <c r="TIO77" s="139"/>
      <c r="TIP77" s="139"/>
      <c r="TIQ77" s="139"/>
      <c r="TIR77" s="139"/>
      <c r="TIS77" s="139"/>
      <c r="TIT77" s="139"/>
      <c r="TIU77" s="139"/>
      <c r="TIV77" s="139"/>
      <c r="TIW77" s="139"/>
      <c r="TIX77" s="139"/>
      <c r="TIY77" s="139"/>
      <c r="TIZ77" s="139"/>
      <c r="TJA77" s="139"/>
      <c r="TJB77" s="139"/>
      <c r="TJC77" s="139"/>
      <c r="TJD77" s="139"/>
      <c r="TJE77" s="139"/>
      <c r="TJF77" s="139"/>
      <c r="TJG77" s="139"/>
      <c r="TJH77" s="139"/>
      <c r="TJI77" s="139"/>
      <c r="TJJ77" s="139"/>
      <c r="TJK77" s="139"/>
      <c r="TJL77" s="139"/>
      <c r="TJM77" s="139"/>
      <c r="TJN77" s="139"/>
      <c r="TJO77" s="139"/>
      <c r="TJP77" s="139"/>
      <c r="TJQ77" s="139"/>
      <c r="TJR77" s="139"/>
      <c r="TJS77" s="139"/>
      <c r="TJT77" s="139"/>
      <c r="TJU77" s="139"/>
      <c r="TJV77" s="139"/>
      <c r="TJW77" s="139"/>
      <c r="TJX77" s="139"/>
      <c r="TJY77" s="139"/>
      <c r="TJZ77" s="139"/>
      <c r="TKA77" s="139"/>
      <c r="TKB77" s="139"/>
      <c r="TKC77" s="139"/>
      <c r="TKD77" s="139"/>
      <c r="TKE77" s="139"/>
      <c r="TKF77" s="139"/>
      <c r="TKG77" s="139"/>
      <c r="TKH77" s="139"/>
      <c r="TKI77" s="139"/>
      <c r="TKJ77" s="139"/>
      <c r="TKK77" s="139"/>
      <c r="TKL77" s="139"/>
      <c r="TKM77" s="139"/>
      <c r="TKN77" s="139"/>
      <c r="TKO77" s="139"/>
      <c r="TKP77" s="139"/>
      <c r="TKQ77" s="139"/>
      <c r="TKR77" s="139"/>
      <c r="TKS77" s="139"/>
      <c r="TKT77" s="139"/>
      <c r="TKU77" s="139"/>
      <c r="TKV77" s="139"/>
      <c r="TKW77" s="139"/>
      <c r="TKX77" s="139"/>
      <c r="TKY77" s="139"/>
      <c r="TKZ77" s="139"/>
      <c r="TLA77" s="139"/>
      <c r="TLB77" s="139"/>
      <c r="TLC77" s="139"/>
      <c r="TLD77" s="139"/>
      <c r="TLE77" s="139"/>
      <c r="TLF77" s="139"/>
      <c r="TLG77" s="139"/>
      <c r="TLH77" s="139"/>
      <c r="TLI77" s="139"/>
      <c r="TLJ77" s="139"/>
      <c r="TLK77" s="139"/>
      <c r="TLL77" s="139"/>
      <c r="TLM77" s="139"/>
      <c r="TLN77" s="139"/>
      <c r="TLO77" s="139"/>
      <c r="TLP77" s="139"/>
      <c r="TLQ77" s="139"/>
      <c r="TLR77" s="139"/>
      <c r="TLS77" s="139"/>
      <c r="TLT77" s="139"/>
      <c r="TLU77" s="139"/>
      <c r="TLV77" s="139"/>
      <c r="TLW77" s="139"/>
      <c r="TLX77" s="139"/>
      <c r="TLY77" s="139"/>
      <c r="TLZ77" s="139"/>
      <c r="TMA77" s="139"/>
      <c r="TMB77" s="139"/>
      <c r="TMC77" s="139"/>
      <c r="TMD77" s="139"/>
      <c r="TME77" s="139"/>
      <c r="TMF77" s="139"/>
      <c r="TMG77" s="139"/>
      <c r="TMH77" s="139"/>
      <c r="TMI77" s="139"/>
      <c r="TMJ77" s="139"/>
      <c r="TMK77" s="139"/>
      <c r="TML77" s="139"/>
      <c r="TMM77" s="139"/>
      <c r="TMN77" s="139"/>
      <c r="TMO77" s="139"/>
      <c r="TMP77" s="139"/>
      <c r="TMQ77" s="139"/>
      <c r="TMR77" s="139"/>
      <c r="TMS77" s="139"/>
      <c r="TMT77" s="139"/>
      <c r="TMU77" s="139"/>
      <c r="TMV77" s="139"/>
      <c r="TMW77" s="139"/>
      <c r="TMX77" s="139"/>
      <c r="TMY77" s="139"/>
      <c r="TMZ77" s="139"/>
      <c r="TNA77" s="139"/>
      <c r="TNB77" s="139"/>
      <c r="TNC77" s="139"/>
      <c r="TND77" s="139"/>
      <c r="TNE77" s="139"/>
      <c r="TNF77" s="139"/>
      <c r="TNG77" s="139"/>
      <c r="TNH77" s="139"/>
      <c r="TNI77" s="139"/>
      <c r="TNJ77" s="139"/>
      <c r="TNK77" s="139"/>
      <c r="TNL77" s="139"/>
      <c r="TNM77" s="139"/>
      <c r="TNN77" s="139"/>
      <c r="TNO77" s="139"/>
      <c r="TNP77" s="139"/>
      <c r="TNQ77" s="139"/>
      <c r="TNR77" s="139"/>
      <c r="TNS77" s="139"/>
      <c r="TNT77" s="139"/>
      <c r="TNU77" s="139"/>
      <c r="TNV77" s="139"/>
      <c r="TNW77" s="139"/>
      <c r="TNX77" s="139"/>
      <c r="TNY77" s="139"/>
      <c r="TNZ77" s="139"/>
      <c r="TOA77" s="139"/>
      <c r="TOB77" s="139"/>
      <c r="TOC77" s="139"/>
      <c r="TOD77" s="139"/>
      <c r="TOE77" s="139"/>
      <c r="TOF77" s="139"/>
      <c r="TOG77" s="139"/>
      <c r="TOH77" s="139"/>
      <c r="TOI77" s="139"/>
      <c r="TOJ77" s="139"/>
      <c r="TOK77" s="139"/>
      <c r="TOL77" s="139"/>
      <c r="TOM77" s="139"/>
      <c r="TON77" s="139"/>
      <c r="TOO77" s="139"/>
      <c r="TOP77" s="139"/>
      <c r="TOQ77" s="139"/>
      <c r="TOR77" s="139"/>
      <c r="TOS77" s="139"/>
      <c r="TOT77" s="139"/>
      <c r="TOU77" s="139"/>
      <c r="TOV77" s="139"/>
      <c r="TOW77" s="139"/>
      <c r="TOX77" s="139"/>
      <c r="TOY77" s="139"/>
      <c r="TOZ77" s="139"/>
      <c r="TPA77" s="139"/>
      <c r="TPB77" s="139"/>
      <c r="TPC77" s="139"/>
      <c r="TPD77" s="139"/>
      <c r="TPE77" s="139"/>
      <c r="TPF77" s="139"/>
      <c r="TPG77" s="139"/>
      <c r="TPH77" s="139"/>
      <c r="TPI77" s="139"/>
      <c r="TPJ77" s="139"/>
      <c r="TPK77" s="139"/>
      <c r="TPL77" s="139"/>
      <c r="TPM77" s="139"/>
      <c r="TPN77" s="139"/>
      <c r="TPO77" s="139"/>
      <c r="TPP77" s="139"/>
      <c r="TPQ77" s="139"/>
      <c r="TPR77" s="139"/>
      <c r="TPS77" s="139"/>
      <c r="TPT77" s="139"/>
      <c r="TPU77" s="139"/>
      <c r="TPV77" s="139"/>
      <c r="TPW77" s="139"/>
      <c r="TPX77" s="139"/>
      <c r="TPY77" s="139"/>
      <c r="TPZ77" s="139"/>
      <c r="TQA77" s="139"/>
      <c r="TQB77" s="139"/>
      <c r="TQC77" s="139"/>
      <c r="TQD77" s="139"/>
      <c r="TQE77" s="139"/>
      <c r="TQF77" s="139"/>
      <c r="TQG77" s="139"/>
      <c r="TQH77" s="139"/>
      <c r="TQI77" s="139"/>
      <c r="TQJ77" s="139"/>
      <c r="TQK77" s="139"/>
      <c r="TQL77" s="139"/>
      <c r="TQM77" s="139"/>
      <c r="TQN77" s="139"/>
      <c r="TQO77" s="139"/>
      <c r="TQP77" s="139"/>
      <c r="TQQ77" s="139"/>
      <c r="TQR77" s="139"/>
      <c r="TQS77" s="139"/>
      <c r="TQT77" s="139"/>
      <c r="TQU77" s="139"/>
      <c r="TQV77" s="139"/>
      <c r="TQW77" s="139"/>
      <c r="TQX77" s="139"/>
      <c r="TQY77" s="139"/>
      <c r="TQZ77" s="139"/>
      <c r="TRA77" s="139"/>
      <c r="TRB77" s="139"/>
      <c r="TRC77" s="139"/>
      <c r="TRD77" s="139"/>
      <c r="TRE77" s="139"/>
      <c r="TRF77" s="139"/>
      <c r="TRG77" s="139"/>
      <c r="TRH77" s="139"/>
      <c r="TRI77" s="139"/>
      <c r="TRJ77" s="139"/>
      <c r="TRK77" s="139"/>
      <c r="TRL77" s="139"/>
      <c r="TRM77" s="139"/>
      <c r="TRN77" s="139"/>
      <c r="TRO77" s="139"/>
      <c r="TRP77" s="139"/>
      <c r="TRQ77" s="139"/>
      <c r="TRR77" s="139"/>
      <c r="TRS77" s="139"/>
      <c r="TRT77" s="139"/>
      <c r="TRU77" s="139"/>
      <c r="TRV77" s="139"/>
      <c r="TRW77" s="139"/>
      <c r="TRX77" s="139"/>
      <c r="TRY77" s="139"/>
      <c r="TRZ77" s="139"/>
      <c r="TSA77" s="139"/>
      <c r="TSB77" s="139"/>
      <c r="TSC77" s="139"/>
      <c r="TSD77" s="139"/>
      <c r="TSE77" s="139"/>
      <c r="TSF77" s="139"/>
      <c r="TSG77" s="139"/>
      <c r="TSH77" s="139"/>
      <c r="TSI77" s="139"/>
      <c r="TSJ77" s="139"/>
      <c r="TSK77" s="139"/>
      <c r="TSL77" s="139"/>
      <c r="TSM77" s="139"/>
      <c r="TSN77" s="139"/>
      <c r="TSO77" s="139"/>
      <c r="TSP77" s="139"/>
      <c r="TSQ77" s="139"/>
      <c r="TSR77" s="139"/>
      <c r="TSS77" s="139"/>
      <c r="TST77" s="139"/>
      <c r="TSU77" s="139"/>
      <c r="TSV77" s="139"/>
      <c r="TSW77" s="139"/>
      <c r="TSX77" s="139"/>
      <c r="TSY77" s="139"/>
      <c r="TSZ77" s="139"/>
      <c r="TTA77" s="139"/>
      <c r="TTB77" s="139"/>
      <c r="TTC77" s="139"/>
      <c r="TTD77" s="139"/>
      <c r="TTE77" s="139"/>
      <c r="TTF77" s="139"/>
      <c r="TTG77" s="139"/>
      <c r="TTH77" s="139"/>
      <c r="TTI77" s="139"/>
      <c r="TTJ77" s="139"/>
      <c r="TTK77" s="139"/>
      <c r="TTL77" s="139"/>
      <c r="TTM77" s="139"/>
      <c r="TTN77" s="139"/>
      <c r="TTO77" s="139"/>
      <c r="TTP77" s="139"/>
      <c r="TTQ77" s="139"/>
      <c r="TTR77" s="139"/>
      <c r="TTS77" s="139"/>
      <c r="TTT77" s="139"/>
      <c r="TTU77" s="139"/>
      <c r="TTV77" s="139"/>
      <c r="TTW77" s="139"/>
      <c r="TTX77" s="139"/>
      <c r="TTY77" s="139"/>
      <c r="TTZ77" s="139"/>
      <c r="TUA77" s="139"/>
      <c r="TUB77" s="139"/>
      <c r="TUC77" s="139"/>
      <c r="TUD77" s="139"/>
      <c r="TUE77" s="139"/>
      <c r="TUF77" s="139"/>
      <c r="TUG77" s="139"/>
      <c r="TUH77" s="139"/>
      <c r="TUI77" s="139"/>
      <c r="TUJ77" s="139"/>
      <c r="TUK77" s="139"/>
      <c r="TUL77" s="139"/>
      <c r="TUM77" s="139"/>
      <c r="TUN77" s="139"/>
      <c r="TUO77" s="139"/>
      <c r="TUP77" s="139"/>
      <c r="TUQ77" s="139"/>
      <c r="TUR77" s="139"/>
      <c r="TUS77" s="139"/>
      <c r="TUT77" s="139"/>
      <c r="TUU77" s="139"/>
      <c r="TUV77" s="139"/>
      <c r="TUW77" s="139"/>
      <c r="TUX77" s="139"/>
      <c r="TUY77" s="139"/>
      <c r="TUZ77" s="139"/>
      <c r="TVA77" s="139"/>
      <c r="TVB77" s="139"/>
      <c r="TVC77" s="139"/>
      <c r="TVD77" s="139"/>
      <c r="TVE77" s="139"/>
      <c r="TVF77" s="139"/>
      <c r="TVG77" s="139"/>
      <c r="TVH77" s="139"/>
      <c r="TVI77" s="139"/>
      <c r="TVJ77" s="139"/>
      <c r="TVK77" s="139"/>
      <c r="TVL77" s="139"/>
      <c r="TVM77" s="139"/>
      <c r="TVN77" s="139"/>
      <c r="TVO77" s="139"/>
      <c r="TVP77" s="139"/>
      <c r="TVQ77" s="139"/>
      <c r="TVR77" s="139"/>
      <c r="TVS77" s="139"/>
      <c r="TVT77" s="139"/>
      <c r="TVU77" s="139"/>
      <c r="TVV77" s="139"/>
      <c r="TVW77" s="139"/>
      <c r="TVX77" s="139"/>
      <c r="TVY77" s="139"/>
      <c r="TVZ77" s="139"/>
      <c r="TWA77" s="139"/>
      <c r="TWB77" s="139"/>
      <c r="TWC77" s="139"/>
      <c r="TWD77" s="139"/>
      <c r="TWE77" s="139"/>
      <c r="TWF77" s="139"/>
      <c r="TWG77" s="139"/>
      <c r="TWH77" s="139"/>
      <c r="TWI77" s="139"/>
      <c r="TWJ77" s="139"/>
      <c r="TWK77" s="139"/>
      <c r="TWL77" s="139"/>
      <c r="TWM77" s="139"/>
      <c r="TWN77" s="139"/>
      <c r="TWO77" s="139"/>
      <c r="TWP77" s="139"/>
      <c r="TWQ77" s="139"/>
      <c r="TWR77" s="139"/>
      <c r="TWS77" s="139"/>
      <c r="TWT77" s="139"/>
      <c r="TWU77" s="139"/>
      <c r="TWV77" s="139"/>
      <c r="TWW77" s="139"/>
      <c r="TWX77" s="139"/>
      <c r="TWY77" s="139"/>
      <c r="TWZ77" s="139"/>
      <c r="TXA77" s="139"/>
      <c r="TXB77" s="139"/>
      <c r="TXC77" s="139"/>
      <c r="TXD77" s="139"/>
      <c r="TXE77" s="139"/>
      <c r="TXF77" s="139"/>
      <c r="TXG77" s="139"/>
      <c r="TXH77" s="139"/>
      <c r="TXI77" s="139"/>
      <c r="TXJ77" s="139"/>
      <c r="TXK77" s="139"/>
      <c r="TXL77" s="139"/>
      <c r="TXM77" s="139"/>
      <c r="TXN77" s="139"/>
      <c r="TXO77" s="139"/>
      <c r="TXP77" s="139"/>
      <c r="TXQ77" s="139"/>
      <c r="TXR77" s="139"/>
      <c r="TXS77" s="139"/>
      <c r="TXT77" s="139"/>
      <c r="TXU77" s="139"/>
      <c r="TXV77" s="139"/>
      <c r="TXW77" s="139"/>
      <c r="TXX77" s="139"/>
      <c r="TXY77" s="139"/>
      <c r="TXZ77" s="139"/>
      <c r="TYA77" s="139"/>
      <c r="TYB77" s="139"/>
      <c r="TYC77" s="139"/>
      <c r="TYD77" s="139"/>
      <c r="TYE77" s="139"/>
      <c r="TYF77" s="139"/>
      <c r="TYG77" s="139"/>
      <c r="TYH77" s="139"/>
      <c r="TYI77" s="139"/>
      <c r="TYJ77" s="139"/>
      <c r="TYK77" s="139"/>
      <c r="TYL77" s="139"/>
      <c r="TYM77" s="139"/>
      <c r="TYN77" s="139"/>
      <c r="TYO77" s="139"/>
      <c r="TYP77" s="139"/>
      <c r="TYQ77" s="139"/>
      <c r="TYR77" s="139"/>
      <c r="TYS77" s="139"/>
      <c r="TYT77" s="139"/>
      <c r="TYU77" s="139"/>
      <c r="TYV77" s="139"/>
      <c r="TYW77" s="139"/>
      <c r="TYX77" s="139"/>
      <c r="TYY77" s="139"/>
      <c r="TYZ77" s="139"/>
      <c r="TZA77" s="139"/>
      <c r="TZB77" s="139"/>
      <c r="TZC77" s="139"/>
      <c r="TZD77" s="139"/>
      <c r="TZE77" s="139"/>
      <c r="TZF77" s="139"/>
      <c r="TZG77" s="139"/>
      <c r="TZH77" s="139"/>
      <c r="TZI77" s="139"/>
      <c r="TZJ77" s="139"/>
      <c r="TZK77" s="139"/>
      <c r="TZL77" s="139"/>
      <c r="TZM77" s="139"/>
      <c r="TZN77" s="139"/>
      <c r="TZO77" s="139"/>
      <c r="TZP77" s="139"/>
      <c r="TZQ77" s="139"/>
      <c r="TZR77" s="139"/>
      <c r="TZS77" s="139"/>
      <c r="TZT77" s="139"/>
      <c r="TZU77" s="139"/>
      <c r="TZV77" s="139"/>
      <c r="TZW77" s="139"/>
      <c r="TZX77" s="139"/>
      <c r="TZY77" s="139"/>
      <c r="TZZ77" s="139"/>
      <c r="UAA77" s="139"/>
      <c r="UAB77" s="139"/>
      <c r="UAC77" s="139"/>
      <c r="UAD77" s="139"/>
      <c r="UAE77" s="139"/>
      <c r="UAF77" s="139"/>
      <c r="UAG77" s="139"/>
      <c r="UAH77" s="139"/>
      <c r="UAI77" s="139"/>
      <c r="UAJ77" s="139"/>
      <c r="UAK77" s="139"/>
      <c r="UAL77" s="139"/>
      <c r="UAM77" s="139"/>
      <c r="UAN77" s="139"/>
      <c r="UAO77" s="139"/>
      <c r="UAP77" s="139"/>
      <c r="UAQ77" s="139"/>
      <c r="UAR77" s="139"/>
      <c r="UAS77" s="139"/>
      <c r="UAT77" s="139"/>
      <c r="UAU77" s="139"/>
      <c r="UAV77" s="139"/>
      <c r="UAW77" s="139"/>
      <c r="UAX77" s="139"/>
      <c r="UAY77" s="139"/>
      <c r="UAZ77" s="139"/>
      <c r="UBA77" s="139"/>
      <c r="UBB77" s="139"/>
      <c r="UBC77" s="139"/>
      <c r="UBD77" s="139"/>
      <c r="UBE77" s="139"/>
      <c r="UBF77" s="139"/>
      <c r="UBG77" s="139"/>
      <c r="UBH77" s="139"/>
      <c r="UBI77" s="139"/>
      <c r="UBJ77" s="139"/>
      <c r="UBK77" s="139"/>
      <c r="UBL77" s="139"/>
      <c r="UBM77" s="139"/>
      <c r="UBN77" s="139"/>
      <c r="UBO77" s="139"/>
      <c r="UBP77" s="139"/>
      <c r="UBQ77" s="139"/>
      <c r="UBR77" s="139"/>
      <c r="UBS77" s="139"/>
      <c r="UBT77" s="139"/>
      <c r="UBU77" s="139"/>
      <c r="UBV77" s="139"/>
      <c r="UBW77" s="139"/>
      <c r="UBX77" s="139"/>
      <c r="UBY77" s="139"/>
      <c r="UBZ77" s="139"/>
      <c r="UCA77" s="139"/>
      <c r="UCB77" s="139"/>
      <c r="UCC77" s="139"/>
      <c r="UCD77" s="139"/>
      <c r="UCE77" s="139"/>
      <c r="UCF77" s="139"/>
      <c r="UCG77" s="139"/>
      <c r="UCH77" s="139"/>
      <c r="UCI77" s="139"/>
      <c r="UCJ77" s="139"/>
      <c r="UCK77" s="139"/>
      <c r="UCL77" s="139"/>
      <c r="UCM77" s="139"/>
      <c r="UCN77" s="139"/>
      <c r="UCO77" s="139"/>
      <c r="UCP77" s="139"/>
      <c r="UCQ77" s="139"/>
      <c r="UCR77" s="139"/>
      <c r="UCS77" s="139"/>
      <c r="UCT77" s="139"/>
      <c r="UCU77" s="139"/>
      <c r="UCV77" s="139"/>
      <c r="UCW77" s="139"/>
      <c r="UCX77" s="139"/>
      <c r="UCY77" s="139"/>
      <c r="UCZ77" s="139"/>
      <c r="UDA77" s="139"/>
      <c r="UDB77" s="139"/>
      <c r="UDC77" s="139"/>
      <c r="UDD77" s="139"/>
      <c r="UDE77" s="139"/>
      <c r="UDF77" s="139"/>
      <c r="UDG77" s="139"/>
      <c r="UDH77" s="139"/>
      <c r="UDI77" s="139"/>
      <c r="UDJ77" s="139"/>
      <c r="UDK77" s="139"/>
      <c r="UDL77" s="139"/>
      <c r="UDM77" s="139"/>
      <c r="UDN77" s="139"/>
      <c r="UDO77" s="139"/>
      <c r="UDP77" s="139"/>
      <c r="UDQ77" s="139"/>
      <c r="UDR77" s="139"/>
      <c r="UDS77" s="139"/>
      <c r="UDT77" s="139"/>
      <c r="UDU77" s="139"/>
      <c r="UDV77" s="139"/>
      <c r="UDW77" s="139"/>
      <c r="UDX77" s="139"/>
      <c r="UDY77" s="139"/>
      <c r="UDZ77" s="139"/>
      <c r="UEA77" s="139"/>
      <c r="UEB77" s="139"/>
      <c r="UEC77" s="139"/>
      <c r="UED77" s="139"/>
      <c r="UEE77" s="139"/>
      <c r="UEF77" s="139"/>
      <c r="UEG77" s="139"/>
      <c r="UEH77" s="139"/>
      <c r="UEI77" s="139"/>
      <c r="UEJ77" s="139"/>
      <c r="UEK77" s="139"/>
      <c r="UEL77" s="139"/>
      <c r="UEM77" s="139"/>
      <c r="UEN77" s="139"/>
      <c r="UEO77" s="139"/>
      <c r="UEP77" s="139"/>
      <c r="UEQ77" s="139"/>
      <c r="UER77" s="139"/>
      <c r="UES77" s="139"/>
      <c r="UET77" s="139"/>
      <c r="UEU77" s="139"/>
      <c r="UEV77" s="139"/>
      <c r="UEW77" s="139"/>
      <c r="UEX77" s="139"/>
      <c r="UEY77" s="139"/>
      <c r="UEZ77" s="139"/>
      <c r="UFA77" s="139"/>
      <c r="UFB77" s="139"/>
      <c r="UFC77" s="139"/>
      <c r="UFD77" s="139"/>
      <c r="UFE77" s="139"/>
      <c r="UFF77" s="139"/>
      <c r="UFG77" s="139"/>
      <c r="UFH77" s="139"/>
      <c r="UFI77" s="139"/>
      <c r="UFJ77" s="139"/>
      <c r="UFK77" s="139"/>
      <c r="UFL77" s="139"/>
      <c r="UFM77" s="139"/>
      <c r="UFN77" s="139"/>
      <c r="UFO77" s="139"/>
      <c r="UFP77" s="139"/>
      <c r="UFQ77" s="139"/>
      <c r="UFR77" s="139"/>
      <c r="UFS77" s="139"/>
      <c r="UFT77" s="139"/>
      <c r="UFU77" s="139"/>
      <c r="UFV77" s="139"/>
      <c r="UFW77" s="139"/>
      <c r="UFX77" s="139"/>
      <c r="UFY77" s="139"/>
      <c r="UFZ77" s="139"/>
      <c r="UGA77" s="139"/>
      <c r="UGB77" s="139"/>
      <c r="UGC77" s="139"/>
      <c r="UGD77" s="139"/>
      <c r="UGE77" s="139"/>
      <c r="UGF77" s="139"/>
      <c r="UGG77" s="139"/>
      <c r="UGH77" s="139"/>
      <c r="UGI77" s="139"/>
      <c r="UGJ77" s="139"/>
      <c r="UGK77" s="139"/>
      <c r="UGL77" s="139"/>
      <c r="UGM77" s="139"/>
      <c r="UGN77" s="139"/>
      <c r="UGO77" s="139"/>
      <c r="UGP77" s="139"/>
      <c r="UGQ77" s="139"/>
      <c r="UGR77" s="139"/>
      <c r="UGS77" s="139"/>
      <c r="UGT77" s="139"/>
      <c r="UGU77" s="139"/>
      <c r="UGV77" s="139"/>
      <c r="UGW77" s="139"/>
      <c r="UGX77" s="139"/>
      <c r="UGY77" s="139"/>
      <c r="UGZ77" s="139"/>
      <c r="UHA77" s="139"/>
      <c r="UHB77" s="139"/>
      <c r="UHC77" s="139"/>
      <c r="UHD77" s="139"/>
      <c r="UHE77" s="139"/>
      <c r="UHF77" s="139"/>
      <c r="UHG77" s="139"/>
      <c r="UHH77" s="139"/>
      <c r="UHI77" s="139"/>
      <c r="UHJ77" s="139"/>
      <c r="UHK77" s="139"/>
      <c r="UHL77" s="139"/>
      <c r="UHM77" s="139"/>
      <c r="UHN77" s="139"/>
      <c r="UHO77" s="139"/>
      <c r="UHP77" s="139"/>
      <c r="UHQ77" s="139"/>
      <c r="UHR77" s="139"/>
      <c r="UHS77" s="139"/>
      <c r="UHT77" s="139"/>
      <c r="UHU77" s="139"/>
      <c r="UHV77" s="139"/>
      <c r="UHW77" s="139"/>
      <c r="UHX77" s="139"/>
      <c r="UHY77" s="139"/>
      <c r="UHZ77" s="139"/>
      <c r="UIA77" s="139"/>
      <c r="UIB77" s="139"/>
      <c r="UIC77" s="139"/>
      <c r="UID77" s="139"/>
      <c r="UIE77" s="139"/>
      <c r="UIF77" s="139"/>
      <c r="UIG77" s="139"/>
      <c r="UIH77" s="139"/>
      <c r="UII77" s="139"/>
      <c r="UIJ77" s="139"/>
      <c r="UIK77" s="139"/>
      <c r="UIL77" s="139"/>
      <c r="UIM77" s="139"/>
      <c r="UIN77" s="139"/>
      <c r="UIO77" s="139"/>
      <c r="UIP77" s="139"/>
      <c r="UIQ77" s="139"/>
      <c r="UIR77" s="139"/>
      <c r="UIS77" s="139"/>
      <c r="UIT77" s="139"/>
      <c r="UIU77" s="139"/>
      <c r="UIV77" s="139"/>
      <c r="UIW77" s="139"/>
      <c r="UIX77" s="139"/>
      <c r="UIY77" s="139"/>
      <c r="UIZ77" s="139"/>
      <c r="UJA77" s="139"/>
      <c r="UJB77" s="139"/>
      <c r="UJC77" s="139"/>
      <c r="UJD77" s="139"/>
      <c r="UJE77" s="139"/>
      <c r="UJF77" s="139"/>
      <c r="UJG77" s="139"/>
      <c r="UJH77" s="139"/>
      <c r="UJI77" s="139"/>
      <c r="UJJ77" s="139"/>
      <c r="UJK77" s="139"/>
      <c r="UJL77" s="139"/>
      <c r="UJM77" s="139"/>
      <c r="UJN77" s="139"/>
      <c r="UJO77" s="139"/>
      <c r="UJP77" s="139"/>
      <c r="UJQ77" s="139"/>
      <c r="UJR77" s="139"/>
      <c r="UJS77" s="139"/>
      <c r="UJT77" s="139"/>
      <c r="UJU77" s="139"/>
      <c r="UJV77" s="139"/>
      <c r="UJW77" s="139"/>
      <c r="UJX77" s="139"/>
      <c r="UJY77" s="139"/>
      <c r="UJZ77" s="139"/>
      <c r="UKA77" s="139"/>
      <c r="UKB77" s="139"/>
      <c r="UKC77" s="139"/>
      <c r="UKD77" s="139"/>
      <c r="UKE77" s="139"/>
      <c r="UKF77" s="139"/>
      <c r="UKG77" s="139"/>
      <c r="UKH77" s="139"/>
      <c r="UKI77" s="139"/>
      <c r="UKJ77" s="139"/>
      <c r="UKK77" s="139"/>
      <c r="UKL77" s="139"/>
      <c r="UKM77" s="139"/>
      <c r="UKN77" s="139"/>
      <c r="UKO77" s="139"/>
      <c r="UKP77" s="139"/>
      <c r="UKQ77" s="139"/>
      <c r="UKR77" s="139"/>
      <c r="UKS77" s="139"/>
      <c r="UKT77" s="139"/>
      <c r="UKU77" s="139"/>
      <c r="UKV77" s="139"/>
      <c r="UKW77" s="139"/>
      <c r="UKX77" s="139"/>
      <c r="UKY77" s="139"/>
      <c r="UKZ77" s="139"/>
      <c r="ULA77" s="139"/>
      <c r="ULB77" s="139"/>
      <c r="ULC77" s="139"/>
      <c r="ULD77" s="139"/>
      <c r="ULE77" s="139"/>
      <c r="ULF77" s="139"/>
      <c r="ULG77" s="139"/>
      <c r="ULH77" s="139"/>
      <c r="ULI77" s="139"/>
      <c r="ULJ77" s="139"/>
      <c r="ULK77" s="139"/>
      <c r="ULL77" s="139"/>
      <c r="ULM77" s="139"/>
      <c r="ULN77" s="139"/>
      <c r="ULO77" s="139"/>
      <c r="ULP77" s="139"/>
      <c r="ULQ77" s="139"/>
      <c r="ULR77" s="139"/>
      <c r="ULS77" s="139"/>
      <c r="ULT77" s="139"/>
      <c r="ULU77" s="139"/>
      <c r="ULV77" s="139"/>
      <c r="ULW77" s="139"/>
      <c r="ULX77" s="139"/>
      <c r="ULY77" s="139"/>
      <c r="ULZ77" s="139"/>
      <c r="UMA77" s="139"/>
      <c r="UMB77" s="139"/>
      <c r="UMC77" s="139"/>
      <c r="UMD77" s="139"/>
      <c r="UME77" s="139"/>
      <c r="UMF77" s="139"/>
      <c r="UMG77" s="139"/>
      <c r="UMH77" s="139"/>
      <c r="UMI77" s="139"/>
      <c r="UMJ77" s="139"/>
      <c r="UMK77" s="139"/>
      <c r="UML77" s="139"/>
      <c r="UMM77" s="139"/>
      <c r="UMN77" s="139"/>
      <c r="UMO77" s="139"/>
      <c r="UMP77" s="139"/>
      <c r="UMQ77" s="139"/>
      <c r="UMR77" s="139"/>
      <c r="UMS77" s="139"/>
      <c r="UMT77" s="139"/>
      <c r="UMU77" s="139"/>
      <c r="UMV77" s="139"/>
      <c r="UMW77" s="139"/>
      <c r="UMX77" s="139"/>
      <c r="UMY77" s="139"/>
      <c r="UMZ77" s="139"/>
      <c r="UNA77" s="139"/>
      <c r="UNB77" s="139"/>
      <c r="UNC77" s="139"/>
      <c r="UND77" s="139"/>
      <c r="UNE77" s="139"/>
      <c r="UNF77" s="139"/>
      <c r="UNG77" s="139"/>
      <c r="UNH77" s="139"/>
      <c r="UNI77" s="139"/>
      <c r="UNJ77" s="139"/>
      <c r="UNK77" s="139"/>
      <c r="UNL77" s="139"/>
      <c r="UNM77" s="139"/>
      <c r="UNN77" s="139"/>
      <c r="UNO77" s="139"/>
      <c r="UNP77" s="139"/>
      <c r="UNQ77" s="139"/>
      <c r="UNR77" s="139"/>
      <c r="UNS77" s="139"/>
      <c r="UNT77" s="139"/>
      <c r="UNU77" s="139"/>
      <c r="UNV77" s="139"/>
      <c r="UNW77" s="139"/>
      <c r="UNX77" s="139"/>
      <c r="UNY77" s="139"/>
      <c r="UNZ77" s="139"/>
      <c r="UOA77" s="139"/>
      <c r="UOB77" s="139"/>
      <c r="UOC77" s="139"/>
      <c r="UOD77" s="139"/>
      <c r="UOE77" s="139"/>
      <c r="UOF77" s="139"/>
      <c r="UOG77" s="139"/>
      <c r="UOH77" s="139"/>
      <c r="UOI77" s="139"/>
      <c r="UOJ77" s="139"/>
      <c r="UOK77" s="139"/>
      <c r="UOL77" s="139"/>
      <c r="UOM77" s="139"/>
      <c r="UON77" s="139"/>
      <c r="UOO77" s="139"/>
      <c r="UOP77" s="139"/>
      <c r="UOQ77" s="139"/>
      <c r="UOR77" s="139"/>
      <c r="UOS77" s="139"/>
      <c r="UOT77" s="139"/>
      <c r="UOU77" s="139"/>
      <c r="UOV77" s="139"/>
      <c r="UOW77" s="139"/>
      <c r="UOX77" s="139"/>
      <c r="UOY77" s="139"/>
      <c r="UOZ77" s="139"/>
      <c r="UPA77" s="139"/>
      <c r="UPB77" s="139"/>
      <c r="UPC77" s="139"/>
      <c r="UPD77" s="139"/>
      <c r="UPE77" s="139"/>
      <c r="UPF77" s="139"/>
      <c r="UPG77" s="139"/>
      <c r="UPH77" s="139"/>
      <c r="UPI77" s="139"/>
      <c r="UPJ77" s="139"/>
      <c r="UPK77" s="139"/>
      <c r="UPL77" s="139"/>
      <c r="UPM77" s="139"/>
      <c r="UPN77" s="139"/>
      <c r="UPO77" s="139"/>
      <c r="UPP77" s="139"/>
      <c r="UPQ77" s="139"/>
      <c r="UPR77" s="139"/>
      <c r="UPS77" s="139"/>
      <c r="UPT77" s="139"/>
      <c r="UPU77" s="139"/>
      <c r="UPV77" s="139"/>
      <c r="UPW77" s="139"/>
      <c r="UPX77" s="139"/>
      <c r="UPY77" s="139"/>
      <c r="UPZ77" s="139"/>
      <c r="UQA77" s="139"/>
      <c r="UQB77" s="139"/>
      <c r="UQC77" s="139"/>
      <c r="UQD77" s="139"/>
      <c r="UQE77" s="139"/>
      <c r="UQF77" s="139"/>
      <c r="UQG77" s="139"/>
      <c r="UQH77" s="139"/>
      <c r="UQI77" s="139"/>
      <c r="UQJ77" s="139"/>
      <c r="UQK77" s="139"/>
      <c r="UQL77" s="139"/>
      <c r="UQM77" s="139"/>
      <c r="UQN77" s="139"/>
      <c r="UQO77" s="139"/>
      <c r="UQP77" s="139"/>
      <c r="UQQ77" s="139"/>
      <c r="UQR77" s="139"/>
      <c r="UQS77" s="139"/>
      <c r="UQT77" s="139"/>
      <c r="UQU77" s="139"/>
      <c r="UQV77" s="139"/>
      <c r="UQW77" s="139"/>
      <c r="UQX77" s="139"/>
      <c r="UQY77" s="139"/>
      <c r="UQZ77" s="139"/>
      <c r="URA77" s="139"/>
      <c r="URB77" s="139"/>
      <c r="URC77" s="139"/>
      <c r="URD77" s="139"/>
      <c r="URE77" s="139"/>
      <c r="URF77" s="139"/>
      <c r="URG77" s="139"/>
      <c r="URH77" s="139"/>
      <c r="URI77" s="139"/>
      <c r="URJ77" s="139"/>
      <c r="URK77" s="139"/>
      <c r="URL77" s="139"/>
      <c r="URM77" s="139"/>
      <c r="URN77" s="139"/>
      <c r="URO77" s="139"/>
      <c r="URP77" s="139"/>
      <c r="URQ77" s="139"/>
      <c r="URR77" s="139"/>
      <c r="URS77" s="139"/>
      <c r="URT77" s="139"/>
      <c r="URU77" s="139"/>
      <c r="URV77" s="139"/>
      <c r="URW77" s="139"/>
      <c r="URX77" s="139"/>
      <c r="URY77" s="139"/>
      <c r="URZ77" s="139"/>
      <c r="USA77" s="139"/>
      <c r="USB77" s="139"/>
      <c r="USC77" s="139"/>
      <c r="USD77" s="139"/>
      <c r="USE77" s="139"/>
      <c r="USF77" s="139"/>
      <c r="USG77" s="139"/>
      <c r="USH77" s="139"/>
      <c r="USI77" s="139"/>
      <c r="USJ77" s="139"/>
      <c r="USK77" s="139"/>
      <c r="USL77" s="139"/>
      <c r="USM77" s="139"/>
      <c r="USN77" s="139"/>
      <c r="USO77" s="139"/>
      <c r="USP77" s="139"/>
      <c r="USQ77" s="139"/>
      <c r="USR77" s="139"/>
      <c r="USS77" s="139"/>
      <c r="UST77" s="139"/>
      <c r="USU77" s="139"/>
      <c r="USV77" s="139"/>
      <c r="USW77" s="139"/>
      <c r="USX77" s="139"/>
      <c r="USY77" s="139"/>
      <c r="USZ77" s="139"/>
      <c r="UTA77" s="139"/>
      <c r="UTB77" s="139"/>
      <c r="UTC77" s="139"/>
      <c r="UTD77" s="139"/>
      <c r="UTE77" s="139"/>
      <c r="UTF77" s="139"/>
      <c r="UTG77" s="139"/>
      <c r="UTH77" s="139"/>
      <c r="UTI77" s="139"/>
      <c r="UTJ77" s="139"/>
      <c r="UTK77" s="139"/>
      <c r="UTL77" s="139"/>
      <c r="UTM77" s="139"/>
      <c r="UTN77" s="139"/>
      <c r="UTO77" s="139"/>
      <c r="UTP77" s="139"/>
      <c r="UTQ77" s="139"/>
      <c r="UTR77" s="139"/>
      <c r="UTS77" s="139"/>
      <c r="UTT77" s="139"/>
      <c r="UTU77" s="139"/>
      <c r="UTV77" s="139"/>
      <c r="UTW77" s="139"/>
      <c r="UTX77" s="139"/>
      <c r="UTY77" s="139"/>
      <c r="UTZ77" s="139"/>
      <c r="UUA77" s="139"/>
      <c r="UUB77" s="139"/>
      <c r="UUC77" s="139"/>
      <c r="UUD77" s="139"/>
      <c r="UUE77" s="139"/>
      <c r="UUF77" s="139"/>
      <c r="UUG77" s="139"/>
      <c r="UUH77" s="139"/>
      <c r="UUI77" s="139"/>
      <c r="UUJ77" s="139"/>
      <c r="UUK77" s="139"/>
      <c r="UUL77" s="139"/>
      <c r="UUM77" s="139"/>
      <c r="UUN77" s="139"/>
      <c r="UUO77" s="139"/>
      <c r="UUP77" s="139"/>
      <c r="UUQ77" s="139"/>
      <c r="UUR77" s="139"/>
      <c r="UUS77" s="139"/>
      <c r="UUT77" s="139"/>
      <c r="UUU77" s="139"/>
      <c r="UUV77" s="139"/>
      <c r="UUW77" s="139"/>
      <c r="UUX77" s="139"/>
      <c r="UUY77" s="139"/>
      <c r="UUZ77" s="139"/>
      <c r="UVA77" s="139"/>
      <c r="UVB77" s="139"/>
      <c r="UVC77" s="139"/>
      <c r="UVD77" s="139"/>
      <c r="UVE77" s="139"/>
      <c r="UVF77" s="139"/>
      <c r="UVG77" s="139"/>
      <c r="UVH77" s="139"/>
      <c r="UVI77" s="139"/>
      <c r="UVJ77" s="139"/>
      <c r="UVK77" s="139"/>
      <c r="UVL77" s="139"/>
      <c r="UVM77" s="139"/>
      <c r="UVN77" s="139"/>
      <c r="UVO77" s="139"/>
      <c r="UVP77" s="139"/>
      <c r="UVQ77" s="139"/>
      <c r="UVR77" s="139"/>
      <c r="UVS77" s="139"/>
      <c r="UVT77" s="139"/>
      <c r="UVU77" s="139"/>
      <c r="UVV77" s="139"/>
      <c r="UVW77" s="139"/>
      <c r="UVX77" s="139"/>
      <c r="UVY77" s="139"/>
      <c r="UVZ77" s="139"/>
      <c r="UWA77" s="139"/>
      <c r="UWB77" s="139"/>
      <c r="UWC77" s="139"/>
      <c r="UWD77" s="139"/>
      <c r="UWE77" s="139"/>
      <c r="UWF77" s="139"/>
      <c r="UWG77" s="139"/>
      <c r="UWH77" s="139"/>
      <c r="UWI77" s="139"/>
      <c r="UWJ77" s="139"/>
      <c r="UWK77" s="139"/>
      <c r="UWL77" s="139"/>
      <c r="UWM77" s="139"/>
      <c r="UWN77" s="139"/>
      <c r="UWO77" s="139"/>
      <c r="UWP77" s="139"/>
      <c r="UWQ77" s="139"/>
      <c r="UWR77" s="139"/>
      <c r="UWS77" s="139"/>
      <c r="UWT77" s="139"/>
      <c r="UWU77" s="139"/>
      <c r="UWV77" s="139"/>
      <c r="UWW77" s="139"/>
      <c r="UWX77" s="139"/>
      <c r="UWY77" s="139"/>
      <c r="UWZ77" s="139"/>
      <c r="UXA77" s="139"/>
      <c r="UXB77" s="139"/>
      <c r="UXC77" s="139"/>
      <c r="UXD77" s="139"/>
      <c r="UXE77" s="139"/>
      <c r="UXF77" s="139"/>
      <c r="UXG77" s="139"/>
      <c r="UXH77" s="139"/>
      <c r="UXI77" s="139"/>
      <c r="UXJ77" s="139"/>
      <c r="UXK77" s="139"/>
      <c r="UXL77" s="139"/>
      <c r="UXM77" s="139"/>
      <c r="UXN77" s="139"/>
      <c r="UXO77" s="139"/>
      <c r="UXP77" s="139"/>
      <c r="UXQ77" s="139"/>
      <c r="UXR77" s="139"/>
      <c r="UXS77" s="139"/>
      <c r="UXT77" s="139"/>
      <c r="UXU77" s="139"/>
      <c r="UXV77" s="139"/>
      <c r="UXW77" s="139"/>
      <c r="UXX77" s="139"/>
      <c r="UXY77" s="139"/>
      <c r="UXZ77" s="139"/>
      <c r="UYA77" s="139"/>
      <c r="UYB77" s="139"/>
      <c r="UYC77" s="139"/>
      <c r="UYD77" s="139"/>
      <c r="UYE77" s="139"/>
      <c r="UYF77" s="139"/>
      <c r="UYG77" s="139"/>
      <c r="UYH77" s="139"/>
      <c r="UYI77" s="139"/>
      <c r="UYJ77" s="139"/>
      <c r="UYK77" s="139"/>
      <c r="UYL77" s="139"/>
      <c r="UYM77" s="139"/>
      <c r="UYN77" s="139"/>
      <c r="UYO77" s="139"/>
      <c r="UYP77" s="139"/>
      <c r="UYQ77" s="139"/>
      <c r="UYR77" s="139"/>
      <c r="UYS77" s="139"/>
      <c r="UYT77" s="139"/>
      <c r="UYU77" s="139"/>
      <c r="UYV77" s="139"/>
      <c r="UYW77" s="139"/>
      <c r="UYX77" s="139"/>
      <c r="UYY77" s="139"/>
      <c r="UYZ77" s="139"/>
      <c r="UZA77" s="139"/>
      <c r="UZB77" s="139"/>
      <c r="UZC77" s="139"/>
      <c r="UZD77" s="139"/>
      <c r="UZE77" s="139"/>
      <c r="UZF77" s="139"/>
      <c r="UZG77" s="139"/>
      <c r="UZH77" s="139"/>
      <c r="UZI77" s="139"/>
      <c r="UZJ77" s="139"/>
      <c r="UZK77" s="139"/>
      <c r="UZL77" s="139"/>
      <c r="UZM77" s="139"/>
      <c r="UZN77" s="139"/>
      <c r="UZO77" s="139"/>
      <c r="UZP77" s="139"/>
      <c r="UZQ77" s="139"/>
      <c r="UZR77" s="139"/>
      <c r="UZS77" s="139"/>
      <c r="UZT77" s="139"/>
      <c r="UZU77" s="139"/>
      <c r="UZV77" s="139"/>
      <c r="UZW77" s="139"/>
      <c r="UZX77" s="139"/>
      <c r="UZY77" s="139"/>
      <c r="UZZ77" s="139"/>
      <c r="VAA77" s="139"/>
      <c r="VAB77" s="139"/>
      <c r="VAC77" s="139"/>
      <c r="VAD77" s="139"/>
      <c r="VAE77" s="139"/>
      <c r="VAF77" s="139"/>
      <c r="VAG77" s="139"/>
      <c r="VAH77" s="139"/>
      <c r="VAI77" s="139"/>
      <c r="VAJ77" s="139"/>
      <c r="VAK77" s="139"/>
      <c r="VAL77" s="139"/>
      <c r="VAM77" s="139"/>
      <c r="VAN77" s="139"/>
      <c r="VAO77" s="139"/>
      <c r="VAP77" s="139"/>
      <c r="VAQ77" s="139"/>
      <c r="VAR77" s="139"/>
      <c r="VAS77" s="139"/>
      <c r="VAT77" s="139"/>
      <c r="VAU77" s="139"/>
      <c r="VAV77" s="139"/>
      <c r="VAW77" s="139"/>
      <c r="VAX77" s="139"/>
      <c r="VAY77" s="139"/>
      <c r="VAZ77" s="139"/>
      <c r="VBA77" s="139"/>
      <c r="VBB77" s="139"/>
      <c r="VBC77" s="139"/>
      <c r="VBD77" s="139"/>
      <c r="VBE77" s="139"/>
      <c r="VBF77" s="139"/>
      <c r="VBG77" s="139"/>
      <c r="VBH77" s="139"/>
      <c r="VBI77" s="139"/>
      <c r="VBJ77" s="139"/>
      <c r="VBK77" s="139"/>
      <c r="VBL77" s="139"/>
      <c r="VBM77" s="139"/>
      <c r="VBN77" s="139"/>
      <c r="VBO77" s="139"/>
      <c r="VBP77" s="139"/>
      <c r="VBQ77" s="139"/>
      <c r="VBR77" s="139"/>
      <c r="VBS77" s="139"/>
      <c r="VBT77" s="139"/>
      <c r="VBU77" s="139"/>
      <c r="VBV77" s="139"/>
      <c r="VBW77" s="139"/>
      <c r="VBX77" s="139"/>
      <c r="VBY77" s="139"/>
      <c r="VBZ77" s="139"/>
      <c r="VCA77" s="139"/>
      <c r="VCB77" s="139"/>
      <c r="VCC77" s="139"/>
      <c r="VCD77" s="139"/>
      <c r="VCE77" s="139"/>
      <c r="VCF77" s="139"/>
      <c r="VCG77" s="139"/>
      <c r="VCH77" s="139"/>
      <c r="VCI77" s="139"/>
      <c r="VCJ77" s="139"/>
      <c r="VCK77" s="139"/>
      <c r="VCL77" s="139"/>
      <c r="VCM77" s="139"/>
      <c r="VCN77" s="139"/>
      <c r="VCO77" s="139"/>
      <c r="VCP77" s="139"/>
      <c r="VCQ77" s="139"/>
      <c r="VCR77" s="139"/>
      <c r="VCS77" s="139"/>
      <c r="VCT77" s="139"/>
      <c r="VCU77" s="139"/>
      <c r="VCV77" s="139"/>
      <c r="VCW77" s="139"/>
      <c r="VCX77" s="139"/>
      <c r="VCY77" s="139"/>
      <c r="VCZ77" s="139"/>
      <c r="VDA77" s="139"/>
      <c r="VDB77" s="139"/>
      <c r="VDC77" s="139"/>
      <c r="VDD77" s="139"/>
      <c r="VDE77" s="139"/>
      <c r="VDF77" s="139"/>
      <c r="VDG77" s="139"/>
      <c r="VDH77" s="139"/>
      <c r="VDI77" s="139"/>
      <c r="VDJ77" s="139"/>
      <c r="VDK77" s="139"/>
      <c r="VDL77" s="139"/>
      <c r="VDM77" s="139"/>
      <c r="VDN77" s="139"/>
      <c r="VDO77" s="139"/>
      <c r="VDP77" s="139"/>
      <c r="VDQ77" s="139"/>
      <c r="VDR77" s="139"/>
      <c r="VDS77" s="139"/>
      <c r="VDT77" s="139"/>
      <c r="VDU77" s="139"/>
      <c r="VDV77" s="139"/>
      <c r="VDW77" s="139"/>
      <c r="VDX77" s="139"/>
      <c r="VDY77" s="139"/>
      <c r="VDZ77" s="139"/>
      <c r="VEA77" s="139"/>
      <c r="VEB77" s="139"/>
      <c r="VEC77" s="139"/>
      <c r="VED77" s="139"/>
      <c r="VEE77" s="139"/>
      <c r="VEF77" s="139"/>
      <c r="VEG77" s="139"/>
      <c r="VEH77" s="139"/>
      <c r="VEI77" s="139"/>
      <c r="VEJ77" s="139"/>
      <c r="VEK77" s="139"/>
      <c r="VEL77" s="139"/>
      <c r="VEM77" s="139"/>
      <c r="VEN77" s="139"/>
      <c r="VEO77" s="139"/>
      <c r="VEP77" s="139"/>
      <c r="VEQ77" s="139"/>
      <c r="VER77" s="139"/>
      <c r="VES77" s="139"/>
      <c r="VET77" s="139"/>
      <c r="VEU77" s="139"/>
      <c r="VEV77" s="139"/>
      <c r="VEW77" s="139"/>
      <c r="VEX77" s="139"/>
      <c r="VEY77" s="139"/>
      <c r="VEZ77" s="139"/>
      <c r="VFA77" s="139"/>
      <c r="VFB77" s="139"/>
      <c r="VFC77" s="139"/>
      <c r="VFD77" s="139"/>
      <c r="VFE77" s="139"/>
      <c r="VFF77" s="139"/>
      <c r="VFG77" s="139"/>
      <c r="VFH77" s="139"/>
      <c r="VFI77" s="139"/>
      <c r="VFJ77" s="139"/>
      <c r="VFK77" s="139"/>
      <c r="VFL77" s="139"/>
      <c r="VFM77" s="139"/>
      <c r="VFN77" s="139"/>
      <c r="VFO77" s="139"/>
      <c r="VFP77" s="139"/>
      <c r="VFQ77" s="139"/>
      <c r="VFR77" s="139"/>
      <c r="VFS77" s="139"/>
      <c r="VFT77" s="139"/>
      <c r="VFU77" s="139"/>
      <c r="VFV77" s="139"/>
      <c r="VFW77" s="139"/>
      <c r="VFX77" s="139"/>
      <c r="VFY77" s="139"/>
      <c r="VFZ77" s="139"/>
      <c r="VGA77" s="139"/>
      <c r="VGB77" s="139"/>
      <c r="VGC77" s="139"/>
      <c r="VGD77" s="139"/>
      <c r="VGE77" s="139"/>
      <c r="VGF77" s="139"/>
      <c r="VGG77" s="139"/>
      <c r="VGH77" s="139"/>
      <c r="VGI77" s="139"/>
      <c r="VGJ77" s="139"/>
      <c r="VGK77" s="139"/>
      <c r="VGL77" s="139"/>
      <c r="VGM77" s="139"/>
      <c r="VGN77" s="139"/>
      <c r="VGO77" s="139"/>
      <c r="VGP77" s="139"/>
      <c r="VGQ77" s="139"/>
      <c r="VGR77" s="139"/>
      <c r="VGS77" s="139"/>
      <c r="VGT77" s="139"/>
      <c r="VGU77" s="139"/>
      <c r="VGV77" s="139"/>
      <c r="VGW77" s="139"/>
      <c r="VGX77" s="139"/>
      <c r="VGY77" s="139"/>
      <c r="VGZ77" s="139"/>
      <c r="VHA77" s="139"/>
      <c r="VHB77" s="139"/>
      <c r="VHC77" s="139"/>
      <c r="VHD77" s="139"/>
      <c r="VHE77" s="139"/>
      <c r="VHF77" s="139"/>
      <c r="VHG77" s="139"/>
      <c r="VHH77" s="139"/>
      <c r="VHI77" s="139"/>
      <c r="VHJ77" s="139"/>
      <c r="VHK77" s="139"/>
      <c r="VHL77" s="139"/>
      <c r="VHM77" s="139"/>
      <c r="VHN77" s="139"/>
      <c r="VHO77" s="139"/>
      <c r="VHP77" s="139"/>
      <c r="VHQ77" s="139"/>
      <c r="VHR77" s="139"/>
      <c r="VHS77" s="139"/>
      <c r="VHT77" s="139"/>
      <c r="VHU77" s="139"/>
      <c r="VHV77" s="139"/>
      <c r="VHW77" s="139"/>
      <c r="VHX77" s="139"/>
      <c r="VHY77" s="139"/>
      <c r="VHZ77" s="139"/>
      <c r="VIA77" s="139"/>
      <c r="VIB77" s="139"/>
      <c r="VIC77" s="139"/>
      <c r="VID77" s="139"/>
      <c r="VIE77" s="139"/>
      <c r="VIF77" s="139"/>
      <c r="VIG77" s="139"/>
      <c r="VIH77" s="139"/>
      <c r="VII77" s="139"/>
      <c r="VIJ77" s="139"/>
      <c r="VIK77" s="139"/>
      <c r="VIL77" s="139"/>
      <c r="VIM77" s="139"/>
      <c r="VIN77" s="139"/>
      <c r="VIO77" s="139"/>
      <c r="VIP77" s="139"/>
      <c r="VIQ77" s="139"/>
      <c r="VIR77" s="139"/>
      <c r="VIS77" s="139"/>
      <c r="VIT77" s="139"/>
      <c r="VIU77" s="139"/>
      <c r="VIV77" s="139"/>
      <c r="VIW77" s="139"/>
      <c r="VIX77" s="139"/>
      <c r="VIY77" s="139"/>
      <c r="VIZ77" s="139"/>
      <c r="VJA77" s="139"/>
      <c r="VJB77" s="139"/>
      <c r="VJC77" s="139"/>
      <c r="VJD77" s="139"/>
      <c r="VJE77" s="139"/>
      <c r="VJF77" s="139"/>
      <c r="VJG77" s="139"/>
      <c r="VJH77" s="139"/>
      <c r="VJI77" s="139"/>
      <c r="VJJ77" s="139"/>
      <c r="VJK77" s="139"/>
      <c r="VJL77" s="139"/>
      <c r="VJM77" s="139"/>
      <c r="VJN77" s="139"/>
      <c r="VJO77" s="139"/>
      <c r="VJP77" s="139"/>
      <c r="VJQ77" s="139"/>
      <c r="VJR77" s="139"/>
      <c r="VJS77" s="139"/>
      <c r="VJT77" s="139"/>
      <c r="VJU77" s="139"/>
      <c r="VJV77" s="139"/>
      <c r="VJW77" s="139"/>
      <c r="VJX77" s="139"/>
      <c r="VJY77" s="139"/>
      <c r="VJZ77" s="139"/>
      <c r="VKA77" s="139"/>
      <c r="VKB77" s="139"/>
      <c r="VKC77" s="139"/>
      <c r="VKD77" s="139"/>
      <c r="VKE77" s="139"/>
      <c r="VKF77" s="139"/>
      <c r="VKG77" s="139"/>
      <c r="VKH77" s="139"/>
      <c r="VKI77" s="139"/>
      <c r="VKJ77" s="139"/>
      <c r="VKK77" s="139"/>
      <c r="VKL77" s="139"/>
      <c r="VKM77" s="139"/>
      <c r="VKN77" s="139"/>
      <c r="VKO77" s="139"/>
      <c r="VKP77" s="139"/>
      <c r="VKQ77" s="139"/>
      <c r="VKR77" s="139"/>
      <c r="VKS77" s="139"/>
      <c r="VKT77" s="139"/>
      <c r="VKU77" s="139"/>
      <c r="VKV77" s="139"/>
      <c r="VKW77" s="139"/>
      <c r="VKX77" s="139"/>
      <c r="VKY77" s="139"/>
      <c r="VKZ77" s="139"/>
      <c r="VLA77" s="139"/>
      <c r="VLB77" s="139"/>
      <c r="VLC77" s="139"/>
      <c r="VLD77" s="139"/>
      <c r="VLE77" s="139"/>
      <c r="VLF77" s="139"/>
      <c r="VLG77" s="139"/>
      <c r="VLH77" s="139"/>
      <c r="VLI77" s="139"/>
      <c r="VLJ77" s="139"/>
      <c r="VLK77" s="139"/>
      <c r="VLL77" s="139"/>
      <c r="VLM77" s="139"/>
      <c r="VLN77" s="139"/>
      <c r="VLO77" s="139"/>
      <c r="VLP77" s="139"/>
      <c r="VLQ77" s="139"/>
      <c r="VLR77" s="139"/>
      <c r="VLS77" s="139"/>
      <c r="VLT77" s="139"/>
      <c r="VLU77" s="139"/>
      <c r="VLV77" s="139"/>
      <c r="VLW77" s="139"/>
      <c r="VLX77" s="139"/>
      <c r="VLY77" s="139"/>
      <c r="VLZ77" s="139"/>
      <c r="VMA77" s="139"/>
      <c r="VMB77" s="139"/>
      <c r="VMC77" s="139"/>
      <c r="VMD77" s="139"/>
      <c r="VME77" s="139"/>
      <c r="VMF77" s="139"/>
      <c r="VMG77" s="139"/>
      <c r="VMH77" s="139"/>
      <c r="VMI77" s="139"/>
      <c r="VMJ77" s="139"/>
      <c r="VMK77" s="139"/>
      <c r="VML77" s="139"/>
      <c r="VMM77" s="139"/>
      <c r="VMN77" s="139"/>
      <c r="VMO77" s="139"/>
      <c r="VMP77" s="139"/>
      <c r="VMQ77" s="139"/>
      <c r="VMR77" s="139"/>
      <c r="VMS77" s="139"/>
      <c r="VMT77" s="139"/>
      <c r="VMU77" s="139"/>
      <c r="VMV77" s="139"/>
      <c r="VMW77" s="139"/>
      <c r="VMX77" s="139"/>
      <c r="VMY77" s="139"/>
      <c r="VMZ77" s="139"/>
      <c r="VNA77" s="139"/>
      <c r="VNB77" s="139"/>
      <c r="VNC77" s="139"/>
      <c r="VND77" s="139"/>
      <c r="VNE77" s="139"/>
      <c r="VNF77" s="139"/>
      <c r="VNG77" s="139"/>
      <c r="VNH77" s="139"/>
      <c r="VNI77" s="139"/>
      <c r="VNJ77" s="139"/>
      <c r="VNK77" s="139"/>
      <c r="VNL77" s="139"/>
      <c r="VNM77" s="139"/>
      <c r="VNN77" s="139"/>
      <c r="VNO77" s="139"/>
      <c r="VNP77" s="139"/>
      <c r="VNQ77" s="139"/>
      <c r="VNR77" s="139"/>
      <c r="VNS77" s="139"/>
      <c r="VNT77" s="139"/>
      <c r="VNU77" s="139"/>
      <c r="VNV77" s="139"/>
      <c r="VNW77" s="139"/>
      <c r="VNX77" s="139"/>
      <c r="VNY77" s="139"/>
      <c r="VNZ77" s="139"/>
      <c r="VOA77" s="139"/>
      <c r="VOB77" s="139"/>
      <c r="VOC77" s="139"/>
      <c r="VOD77" s="139"/>
      <c r="VOE77" s="139"/>
      <c r="VOF77" s="139"/>
      <c r="VOG77" s="139"/>
      <c r="VOH77" s="139"/>
      <c r="VOI77" s="139"/>
      <c r="VOJ77" s="139"/>
      <c r="VOK77" s="139"/>
      <c r="VOL77" s="139"/>
      <c r="VOM77" s="139"/>
      <c r="VON77" s="139"/>
      <c r="VOO77" s="139"/>
      <c r="VOP77" s="139"/>
      <c r="VOQ77" s="139"/>
      <c r="VOR77" s="139"/>
      <c r="VOS77" s="139"/>
      <c r="VOT77" s="139"/>
      <c r="VOU77" s="139"/>
      <c r="VOV77" s="139"/>
      <c r="VOW77" s="139"/>
      <c r="VOX77" s="139"/>
      <c r="VOY77" s="139"/>
      <c r="VOZ77" s="139"/>
      <c r="VPA77" s="139"/>
      <c r="VPB77" s="139"/>
      <c r="VPC77" s="139"/>
      <c r="VPD77" s="139"/>
      <c r="VPE77" s="139"/>
      <c r="VPF77" s="139"/>
      <c r="VPG77" s="139"/>
      <c r="VPH77" s="139"/>
      <c r="VPI77" s="139"/>
      <c r="VPJ77" s="139"/>
      <c r="VPK77" s="139"/>
      <c r="VPL77" s="139"/>
      <c r="VPM77" s="139"/>
      <c r="VPN77" s="139"/>
      <c r="VPO77" s="139"/>
      <c r="VPP77" s="139"/>
      <c r="VPQ77" s="139"/>
      <c r="VPR77" s="139"/>
      <c r="VPS77" s="139"/>
      <c r="VPT77" s="139"/>
      <c r="VPU77" s="139"/>
      <c r="VPV77" s="139"/>
      <c r="VPW77" s="139"/>
      <c r="VPX77" s="139"/>
      <c r="VPY77" s="139"/>
      <c r="VPZ77" s="139"/>
      <c r="VQA77" s="139"/>
      <c r="VQB77" s="139"/>
      <c r="VQC77" s="139"/>
      <c r="VQD77" s="139"/>
      <c r="VQE77" s="139"/>
      <c r="VQF77" s="139"/>
      <c r="VQG77" s="139"/>
      <c r="VQH77" s="139"/>
      <c r="VQI77" s="139"/>
      <c r="VQJ77" s="139"/>
      <c r="VQK77" s="139"/>
      <c r="VQL77" s="139"/>
      <c r="VQM77" s="139"/>
      <c r="VQN77" s="139"/>
      <c r="VQO77" s="139"/>
      <c r="VQP77" s="139"/>
      <c r="VQQ77" s="139"/>
      <c r="VQR77" s="139"/>
      <c r="VQS77" s="139"/>
      <c r="VQT77" s="139"/>
      <c r="VQU77" s="139"/>
      <c r="VQV77" s="139"/>
      <c r="VQW77" s="139"/>
      <c r="VQX77" s="139"/>
      <c r="VQY77" s="139"/>
      <c r="VQZ77" s="139"/>
      <c r="VRA77" s="139"/>
      <c r="VRB77" s="139"/>
      <c r="VRC77" s="139"/>
      <c r="VRD77" s="139"/>
      <c r="VRE77" s="139"/>
      <c r="VRF77" s="139"/>
      <c r="VRG77" s="139"/>
      <c r="VRH77" s="139"/>
      <c r="VRI77" s="139"/>
      <c r="VRJ77" s="139"/>
      <c r="VRK77" s="139"/>
      <c r="VRL77" s="139"/>
      <c r="VRM77" s="139"/>
      <c r="VRN77" s="139"/>
      <c r="VRO77" s="139"/>
      <c r="VRP77" s="139"/>
      <c r="VRQ77" s="139"/>
      <c r="VRR77" s="139"/>
      <c r="VRS77" s="139"/>
      <c r="VRT77" s="139"/>
      <c r="VRU77" s="139"/>
      <c r="VRV77" s="139"/>
      <c r="VRW77" s="139"/>
      <c r="VRX77" s="139"/>
      <c r="VRY77" s="139"/>
      <c r="VRZ77" s="139"/>
      <c r="VSA77" s="139"/>
      <c r="VSB77" s="139"/>
      <c r="VSC77" s="139"/>
      <c r="VSD77" s="139"/>
      <c r="VSE77" s="139"/>
      <c r="VSF77" s="139"/>
      <c r="VSG77" s="139"/>
      <c r="VSH77" s="139"/>
      <c r="VSI77" s="139"/>
      <c r="VSJ77" s="139"/>
      <c r="VSK77" s="139"/>
      <c r="VSL77" s="139"/>
      <c r="VSM77" s="139"/>
      <c r="VSN77" s="139"/>
      <c r="VSO77" s="139"/>
      <c r="VSP77" s="139"/>
      <c r="VSQ77" s="139"/>
      <c r="VSR77" s="139"/>
      <c r="VSS77" s="139"/>
      <c r="VST77" s="139"/>
      <c r="VSU77" s="139"/>
      <c r="VSV77" s="139"/>
      <c r="VSW77" s="139"/>
      <c r="VSX77" s="139"/>
      <c r="VSY77" s="139"/>
      <c r="VSZ77" s="139"/>
      <c r="VTA77" s="139"/>
      <c r="VTB77" s="139"/>
      <c r="VTC77" s="139"/>
      <c r="VTD77" s="139"/>
      <c r="VTE77" s="139"/>
      <c r="VTF77" s="139"/>
      <c r="VTG77" s="139"/>
      <c r="VTH77" s="139"/>
      <c r="VTI77" s="139"/>
      <c r="VTJ77" s="139"/>
      <c r="VTK77" s="139"/>
      <c r="VTL77" s="139"/>
      <c r="VTM77" s="139"/>
      <c r="VTN77" s="139"/>
      <c r="VTO77" s="139"/>
      <c r="VTP77" s="139"/>
      <c r="VTQ77" s="139"/>
      <c r="VTR77" s="139"/>
      <c r="VTS77" s="139"/>
      <c r="VTT77" s="139"/>
      <c r="VTU77" s="139"/>
      <c r="VTV77" s="139"/>
      <c r="VTW77" s="139"/>
      <c r="VTX77" s="139"/>
      <c r="VTY77" s="139"/>
      <c r="VTZ77" s="139"/>
      <c r="VUA77" s="139"/>
      <c r="VUB77" s="139"/>
      <c r="VUC77" s="139"/>
      <c r="VUD77" s="139"/>
      <c r="VUE77" s="139"/>
      <c r="VUF77" s="139"/>
      <c r="VUG77" s="139"/>
      <c r="VUH77" s="139"/>
      <c r="VUI77" s="139"/>
      <c r="VUJ77" s="139"/>
      <c r="VUK77" s="139"/>
      <c r="VUL77" s="139"/>
      <c r="VUM77" s="139"/>
      <c r="VUN77" s="139"/>
      <c r="VUO77" s="139"/>
      <c r="VUP77" s="139"/>
      <c r="VUQ77" s="139"/>
      <c r="VUR77" s="139"/>
      <c r="VUS77" s="139"/>
      <c r="VUT77" s="139"/>
      <c r="VUU77" s="139"/>
      <c r="VUV77" s="139"/>
      <c r="VUW77" s="139"/>
      <c r="VUX77" s="139"/>
      <c r="VUY77" s="139"/>
      <c r="VUZ77" s="139"/>
      <c r="VVA77" s="139"/>
      <c r="VVB77" s="139"/>
      <c r="VVC77" s="139"/>
      <c r="VVD77" s="139"/>
      <c r="VVE77" s="139"/>
      <c r="VVF77" s="139"/>
      <c r="VVG77" s="139"/>
      <c r="VVH77" s="139"/>
      <c r="VVI77" s="139"/>
      <c r="VVJ77" s="139"/>
      <c r="VVK77" s="139"/>
      <c r="VVL77" s="139"/>
      <c r="VVM77" s="139"/>
      <c r="VVN77" s="139"/>
      <c r="VVO77" s="139"/>
      <c r="VVP77" s="139"/>
      <c r="VVQ77" s="139"/>
      <c r="VVR77" s="139"/>
      <c r="VVS77" s="139"/>
      <c r="VVT77" s="139"/>
      <c r="VVU77" s="139"/>
      <c r="VVV77" s="139"/>
      <c r="VVW77" s="139"/>
      <c r="VVX77" s="139"/>
      <c r="VVY77" s="139"/>
      <c r="VVZ77" s="139"/>
      <c r="VWA77" s="139"/>
      <c r="VWB77" s="139"/>
      <c r="VWC77" s="139"/>
      <c r="VWD77" s="139"/>
      <c r="VWE77" s="139"/>
      <c r="VWF77" s="139"/>
      <c r="VWG77" s="139"/>
      <c r="VWH77" s="139"/>
      <c r="VWI77" s="139"/>
      <c r="VWJ77" s="139"/>
      <c r="VWK77" s="139"/>
      <c r="VWL77" s="139"/>
      <c r="VWM77" s="139"/>
      <c r="VWN77" s="139"/>
      <c r="VWO77" s="139"/>
      <c r="VWP77" s="139"/>
      <c r="VWQ77" s="139"/>
      <c r="VWR77" s="139"/>
      <c r="VWS77" s="139"/>
      <c r="VWT77" s="139"/>
      <c r="VWU77" s="139"/>
      <c r="VWV77" s="139"/>
      <c r="VWW77" s="139"/>
      <c r="VWX77" s="139"/>
      <c r="VWY77" s="139"/>
      <c r="VWZ77" s="139"/>
      <c r="VXA77" s="139"/>
      <c r="VXB77" s="139"/>
      <c r="VXC77" s="139"/>
      <c r="VXD77" s="139"/>
      <c r="VXE77" s="139"/>
      <c r="VXF77" s="139"/>
      <c r="VXG77" s="139"/>
      <c r="VXH77" s="139"/>
      <c r="VXI77" s="139"/>
      <c r="VXJ77" s="139"/>
      <c r="VXK77" s="139"/>
      <c r="VXL77" s="139"/>
      <c r="VXM77" s="139"/>
      <c r="VXN77" s="139"/>
      <c r="VXO77" s="139"/>
      <c r="VXP77" s="139"/>
      <c r="VXQ77" s="139"/>
      <c r="VXR77" s="139"/>
      <c r="VXS77" s="139"/>
      <c r="VXT77" s="139"/>
      <c r="VXU77" s="139"/>
      <c r="VXV77" s="139"/>
      <c r="VXW77" s="139"/>
      <c r="VXX77" s="139"/>
      <c r="VXY77" s="139"/>
      <c r="VXZ77" s="139"/>
      <c r="VYA77" s="139"/>
      <c r="VYB77" s="139"/>
      <c r="VYC77" s="139"/>
      <c r="VYD77" s="139"/>
      <c r="VYE77" s="139"/>
      <c r="VYF77" s="139"/>
      <c r="VYG77" s="139"/>
      <c r="VYH77" s="139"/>
      <c r="VYI77" s="139"/>
      <c r="VYJ77" s="139"/>
      <c r="VYK77" s="139"/>
      <c r="VYL77" s="139"/>
      <c r="VYM77" s="139"/>
      <c r="VYN77" s="139"/>
      <c r="VYO77" s="139"/>
      <c r="VYP77" s="139"/>
      <c r="VYQ77" s="139"/>
      <c r="VYR77" s="139"/>
      <c r="VYS77" s="139"/>
      <c r="VYT77" s="139"/>
      <c r="VYU77" s="139"/>
      <c r="VYV77" s="139"/>
      <c r="VYW77" s="139"/>
      <c r="VYX77" s="139"/>
      <c r="VYY77" s="139"/>
      <c r="VYZ77" s="139"/>
      <c r="VZA77" s="139"/>
      <c r="VZB77" s="139"/>
      <c r="VZC77" s="139"/>
      <c r="VZD77" s="139"/>
      <c r="VZE77" s="139"/>
      <c r="VZF77" s="139"/>
      <c r="VZG77" s="139"/>
      <c r="VZH77" s="139"/>
      <c r="VZI77" s="139"/>
      <c r="VZJ77" s="139"/>
      <c r="VZK77" s="139"/>
      <c r="VZL77" s="139"/>
      <c r="VZM77" s="139"/>
      <c r="VZN77" s="139"/>
      <c r="VZO77" s="139"/>
      <c r="VZP77" s="139"/>
      <c r="VZQ77" s="139"/>
      <c r="VZR77" s="139"/>
      <c r="VZS77" s="139"/>
      <c r="VZT77" s="139"/>
      <c r="VZU77" s="139"/>
      <c r="VZV77" s="139"/>
      <c r="VZW77" s="139"/>
      <c r="VZX77" s="139"/>
      <c r="VZY77" s="139"/>
      <c r="VZZ77" s="139"/>
      <c r="WAA77" s="139"/>
      <c r="WAB77" s="139"/>
      <c r="WAC77" s="139"/>
      <c r="WAD77" s="139"/>
      <c r="WAE77" s="139"/>
      <c r="WAF77" s="139"/>
      <c r="WAG77" s="139"/>
      <c r="WAH77" s="139"/>
      <c r="WAI77" s="139"/>
      <c r="WAJ77" s="139"/>
      <c r="WAK77" s="139"/>
      <c r="WAL77" s="139"/>
      <c r="WAM77" s="139"/>
      <c r="WAN77" s="139"/>
      <c r="WAO77" s="139"/>
      <c r="WAP77" s="139"/>
      <c r="WAQ77" s="139"/>
      <c r="WAR77" s="139"/>
      <c r="WAS77" s="139"/>
      <c r="WAT77" s="139"/>
      <c r="WAU77" s="139"/>
      <c r="WAV77" s="139"/>
      <c r="WAW77" s="139"/>
      <c r="WAX77" s="139"/>
      <c r="WAY77" s="139"/>
      <c r="WAZ77" s="139"/>
      <c r="WBA77" s="139"/>
      <c r="WBB77" s="139"/>
      <c r="WBC77" s="139"/>
      <c r="WBD77" s="139"/>
      <c r="WBE77" s="139"/>
      <c r="WBF77" s="139"/>
      <c r="WBG77" s="139"/>
      <c r="WBH77" s="139"/>
      <c r="WBI77" s="139"/>
      <c r="WBJ77" s="139"/>
      <c r="WBK77" s="139"/>
      <c r="WBL77" s="139"/>
      <c r="WBM77" s="139"/>
      <c r="WBN77" s="139"/>
      <c r="WBO77" s="139"/>
      <c r="WBP77" s="139"/>
      <c r="WBQ77" s="139"/>
      <c r="WBR77" s="139"/>
      <c r="WBS77" s="139"/>
      <c r="WBT77" s="139"/>
      <c r="WBU77" s="139"/>
      <c r="WBV77" s="139"/>
      <c r="WBW77" s="139"/>
      <c r="WBX77" s="139"/>
      <c r="WBY77" s="139"/>
      <c r="WBZ77" s="139"/>
      <c r="WCA77" s="139"/>
      <c r="WCB77" s="139"/>
      <c r="WCC77" s="139"/>
      <c r="WCD77" s="139"/>
      <c r="WCE77" s="139"/>
      <c r="WCF77" s="139"/>
      <c r="WCG77" s="139"/>
      <c r="WCH77" s="139"/>
      <c r="WCI77" s="139"/>
      <c r="WCJ77" s="139"/>
      <c r="WCK77" s="139"/>
      <c r="WCL77" s="139"/>
      <c r="WCM77" s="139"/>
      <c r="WCN77" s="139"/>
      <c r="WCO77" s="139"/>
      <c r="WCP77" s="139"/>
      <c r="WCQ77" s="139"/>
      <c r="WCR77" s="139"/>
      <c r="WCS77" s="139"/>
      <c r="WCT77" s="139"/>
      <c r="WCU77" s="139"/>
      <c r="WCV77" s="139"/>
      <c r="WCW77" s="139"/>
      <c r="WCX77" s="139"/>
      <c r="WCY77" s="139"/>
      <c r="WCZ77" s="139"/>
      <c r="WDA77" s="139"/>
      <c r="WDB77" s="139"/>
      <c r="WDC77" s="139"/>
      <c r="WDD77" s="139"/>
      <c r="WDE77" s="139"/>
      <c r="WDF77" s="139"/>
      <c r="WDG77" s="139"/>
      <c r="WDH77" s="139"/>
      <c r="WDI77" s="139"/>
      <c r="WDJ77" s="139"/>
      <c r="WDK77" s="139"/>
      <c r="WDL77" s="139"/>
      <c r="WDM77" s="139"/>
      <c r="WDN77" s="139"/>
      <c r="WDO77" s="139"/>
      <c r="WDP77" s="139"/>
      <c r="WDQ77" s="139"/>
      <c r="WDR77" s="139"/>
      <c r="WDS77" s="139"/>
      <c r="WDT77" s="139"/>
      <c r="WDU77" s="139"/>
      <c r="WDV77" s="139"/>
      <c r="WDW77" s="139"/>
      <c r="WDX77" s="139"/>
      <c r="WDY77" s="139"/>
      <c r="WDZ77" s="139"/>
      <c r="WEA77" s="139"/>
      <c r="WEB77" s="139"/>
      <c r="WEC77" s="139"/>
      <c r="WED77" s="139"/>
      <c r="WEE77" s="139"/>
      <c r="WEF77" s="139"/>
      <c r="WEG77" s="139"/>
      <c r="WEH77" s="139"/>
      <c r="WEI77" s="139"/>
      <c r="WEJ77" s="139"/>
      <c r="WEK77" s="139"/>
      <c r="WEL77" s="139"/>
      <c r="WEM77" s="139"/>
      <c r="WEN77" s="139"/>
      <c r="WEO77" s="139"/>
      <c r="WEP77" s="139"/>
      <c r="WEQ77" s="139"/>
      <c r="WER77" s="139"/>
      <c r="WES77" s="139"/>
      <c r="WET77" s="139"/>
      <c r="WEU77" s="139"/>
      <c r="WEV77" s="139"/>
      <c r="WEW77" s="139"/>
      <c r="WEX77" s="139"/>
      <c r="WEY77" s="139"/>
      <c r="WEZ77" s="139"/>
      <c r="WFA77" s="139"/>
      <c r="WFB77" s="139"/>
      <c r="WFC77" s="139"/>
      <c r="WFD77" s="139"/>
      <c r="WFE77" s="139"/>
      <c r="WFF77" s="139"/>
      <c r="WFG77" s="139"/>
      <c r="WFH77" s="139"/>
      <c r="WFI77" s="139"/>
      <c r="WFJ77" s="139"/>
      <c r="WFK77" s="139"/>
      <c r="WFL77" s="139"/>
      <c r="WFM77" s="139"/>
      <c r="WFN77" s="139"/>
      <c r="WFO77" s="139"/>
      <c r="WFP77" s="139"/>
      <c r="WFQ77" s="139"/>
      <c r="WFR77" s="139"/>
      <c r="WFS77" s="139"/>
      <c r="WFT77" s="139"/>
      <c r="WFU77" s="139"/>
      <c r="WFV77" s="139"/>
      <c r="WFW77" s="139"/>
      <c r="WFX77" s="139"/>
      <c r="WFY77" s="139"/>
      <c r="WFZ77" s="139"/>
      <c r="WGA77" s="139"/>
      <c r="WGB77" s="139"/>
      <c r="WGC77" s="139"/>
      <c r="WGD77" s="139"/>
      <c r="WGE77" s="139"/>
      <c r="WGF77" s="139"/>
      <c r="WGG77" s="139"/>
      <c r="WGH77" s="139"/>
      <c r="WGI77" s="139"/>
      <c r="WGJ77" s="139"/>
      <c r="WGK77" s="139"/>
      <c r="WGL77" s="139"/>
      <c r="WGM77" s="139"/>
      <c r="WGN77" s="139"/>
      <c r="WGO77" s="139"/>
      <c r="WGP77" s="139"/>
      <c r="WGQ77" s="139"/>
      <c r="WGR77" s="139"/>
      <c r="WGS77" s="139"/>
      <c r="WGT77" s="139"/>
      <c r="WGU77" s="139"/>
      <c r="WGV77" s="139"/>
      <c r="WGW77" s="139"/>
      <c r="WGX77" s="139"/>
      <c r="WGY77" s="139"/>
      <c r="WGZ77" s="139"/>
      <c r="WHA77" s="139"/>
      <c r="WHB77" s="139"/>
      <c r="WHC77" s="139"/>
      <c r="WHD77" s="139"/>
      <c r="WHE77" s="139"/>
      <c r="WHF77" s="139"/>
      <c r="WHG77" s="139"/>
      <c r="WHH77" s="139"/>
      <c r="WHI77" s="139"/>
      <c r="WHJ77" s="139"/>
      <c r="WHK77" s="139"/>
      <c r="WHL77" s="139"/>
      <c r="WHM77" s="139"/>
      <c r="WHN77" s="139"/>
      <c r="WHO77" s="139"/>
      <c r="WHP77" s="139"/>
      <c r="WHQ77" s="139"/>
      <c r="WHR77" s="139"/>
      <c r="WHS77" s="139"/>
      <c r="WHT77" s="139"/>
      <c r="WHU77" s="139"/>
      <c r="WHV77" s="139"/>
      <c r="WHW77" s="139"/>
      <c r="WHX77" s="139"/>
      <c r="WHY77" s="139"/>
      <c r="WHZ77" s="139"/>
      <c r="WIA77" s="139"/>
      <c r="WIB77" s="139"/>
      <c r="WIC77" s="139"/>
      <c r="WID77" s="139"/>
      <c r="WIE77" s="139"/>
      <c r="WIF77" s="139"/>
      <c r="WIG77" s="139"/>
      <c r="WIH77" s="139"/>
      <c r="WII77" s="139"/>
      <c r="WIJ77" s="139"/>
      <c r="WIK77" s="139"/>
      <c r="WIL77" s="139"/>
      <c r="WIM77" s="139"/>
      <c r="WIN77" s="139"/>
      <c r="WIO77" s="139"/>
      <c r="WIP77" s="139"/>
      <c r="WIQ77" s="139"/>
      <c r="WIR77" s="139"/>
      <c r="WIS77" s="139"/>
      <c r="WIT77" s="139"/>
      <c r="WIU77" s="139"/>
      <c r="WIV77" s="139"/>
      <c r="WIW77" s="139"/>
      <c r="WIX77" s="139"/>
      <c r="WIY77" s="139"/>
      <c r="WIZ77" s="139"/>
      <c r="WJA77" s="139"/>
      <c r="WJB77" s="139"/>
      <c r="WJC77" s="139"/>
      <c r="WJD77" s="139"/>
      <c r="WJE77" s="139"/>
      <c r="WJF77" s="139"/>
      <c r="WJG77" s="139"/>
      <c r="WJH77" s="139"/>
      <c r="WJI77" s="139"/>
      <c r="WJJ77" s="139"/>
      <c r="WJK77" s="139"/>
      <c r="WJL77" s="139"/>
      <c r="WJM77" s="139"/>
      <c r="WJN77" s="139"/>
      <c r="WJO77" s="139"/>
      <c r="WJP77" s="139"/>
      <c r="WJQ77" s="139"/>
      <c r="WJR77" s="139"/>
      <c r="WJS77" s="139"/>
      <c r="WJT77" s="139"/>
      <c r="WJU77" s="139"/>
      <c r="WJV77" s="139"/>
      <c r="WJW77" s="139"/>
      <c r="WJX77" s="139"/>
      <c r="WJY77" s="139"/>
      <c r="WJZ77" s="139"/>
      <c r="WKA77" s="139"/>
      <c r="WKB77" s="139"/>
      <c r="WKC77" s="139"/>
      <c r="WKD77" s="139"/>
      <c r="WKE77" s="139"/>
      <c r="WKF77" s="139"/>
      <c r="WKG77" s="139"/>
      <c r="WKH77" s="139"/>
      <c r="WKI77" s="139"/>
      <c r="WKJ77" s="139"/>
      <c r="WKK77" s="139"/>
      <c r="WKL77" s="139"/>
      <c r="WKM77" s="139"/>
      <c r="WKN77" s="139"/>
      <c r="WKO77" s="139"/>
      <c r="WKP77" s="139"/>
      <c r="WKQ77" s="139"/>
      <c r="WKR77" s="139"/>
      <c r="WKS77" s="139"/>
      <c r="WKT77" s="139"/>
      <c r="WKU77" s="139"/>
      <c r="WKV77" s="139"/>
      <c r="WKW77" s="139"/>
      <c r="WKX77" s="139"/>
      <c r="WKY77" s="139"/>
      <c r="WKZ77" s="139"/>
      <c r="WLA77" s="139"/>
      <c r="WLB77" s="139"/>
      <c r="WLC77" s="139"/>
      <c r="WLD77" s="139"/>
      <c r="WLE77" s="139"/>
      <c r="WLF77" s="139"/>
      <c r="WLG77" s="139"/>
      <c r="WLH77" s="139"/>
      <c r="WLI77" s="139"/>
      <c r="WLJ77" s="139"/>
      <c r="WLK77" s="139"/>
      <c r="WLL77" s="139"/>
      <c r="WLM77" s="139"/>
      <c r="WLN77" s="139"/>
      <c r="WLO77" s="139"/>
      <c r="WLP77" s="139"/>
      <c r="WLQ77" s="139"/>
      <c r="WLR77" s="139"/>
      <c r="WLS77" s="139"/>
      <c r="WLT77" s="139"/>
      <c r="WLU77" s="139"/>
      <c r="WLV77" s="139"/>
      <c r="WLW77" s="139"/>
      <c r="WLX77" s="139"/>
      <c r="WLY77" s="139"/>
      <c r="WLZ77" s="139"/>
      <c r="WMA77" s="139"/>
      <c r="WMB77" s="139"/>
      <c r="WMC77" s="139"/>
      <c r="WMD77" s="139"/>
      <c r="WME77" s="139"/>
      <c r="WMF77" s="139"/>
      <c r="WMG77" s="139"/>
      <c r="WMH77" s="139"/>
      <c r="WMI77" s="139"/>
      <c r="WMJ77" s="139"/>
      <c r="WMK77" s="139"/>
      <c r="WML77" s="139"/>
      <c r="WMM77" s="139"/>
      <c r="WMN77" s="139"/>
      <c r="WMO77" s="139"/>
      <c r="WMP77" s="139"/>
      <c r="WMQ77" s="139"/>
      <c r="WMR77" s="139"/>
      <c r="WMS77" s="139"/>
      <c r="WMT77" s="139"/>
      <c r="WMU77" s="139"/>
      <c r="WMV77" s="139"/>
      <c r="WMW77" s="139"/>
      <c r="WMX77" s="139"/>
      <c r="WMY77" s="139"/>
      <c r="WMZ77" s="139"/>
      <c r="WNA77" s="139"/>
      <c r="WNB77" s="139"/>
      <c r="WNC77" s="139"/>
      <c r="WND77" s="139"/>
      <c r="WNE77" s="139"/>
      <c r="WNF77" s="139"/>
      <c r="WNG77" s="139"/>
      <c r="WNH77" s="139"/>
      <c r="WNI77" s="139"/>
      <c r="WNJ77" s="139"/>
      <c r="WNK77" s="139"/>
      <c r="WNL77" s="139"/>
      <c r="WNM77" s="139"/>
      <c r="WNN77" s="139"/>
      <c r="WNO77" s="139"/>
      <c r="WNP77" s="139"/>
      <c r="WNQ77" s="139"/>
      <c r="WNR77" s="139"/>
      <c r="WNS77" s="139"/>
      <c r="WNT77" s="139"/>
      <c r="WNU77" s="139"/>
      <c r="WNV77" s="139"/>
      <c r="WNW77" s="139"/>
      <c r="WNX77" s="139"/>
      <c r="WNY77" s="139"/>
      <c r="WNZ77" s="139"/>
      <c r="WOA77" s="139"/>
      <c r="WOB77" s="139"/>
      <c r="WOC77" s="139"/>
      <c r="WOD77" s="139"/>
      <c r="WOE77" s="139"/>
      <c r="WOF77" s="139"/>
      <c r="WOG77" s="139"/>
      <c r="WOH77" s="139"/>
      <c r="WOI77" s="139"/>
      <c r="WOJ77" s="139"/>
      <c r="WOK77" s="139"/>
      <c r="WOL77" s="139"/>
      <c r="WOM77" s="139"/>
      <c r="WON77" s="139"/>
      <c r="WOO77" s="139"/>
      <c r="WOP77" s="139"/>
      <c r="WOQ77" s="139"/>
      <c r="WOR77" s="139"/>
      <c r="WOS77" s="139"/>
      <c r="WOT77" s="139"/>
      <c r="WOU77" s="139"/>
      <c r="WOV77" s="139"/>
      <c r="WOW77" s="139"/>
      <c r="WOX77" s="139"/>
      <c r="WOY77" s="139"/>
      <c r="WOZ77" s="139"/>
      <c r="WPA77" s="139"/>
      <c r="WPB77" s="139"/>
      <c r="WPC77" s="139"/>
      <c r="WPD77" s="139"/>
      <c r="WPE77" s="139"/>
      <c r="WPF77" s="139"/>
      <c r="WPG77" s="139"/>
      <c r="WPH77" s="139"/>
      <c r="WPI77" s="139"/>
      <c r="WPJ77" s="139"/>
      <c r="WPK77" s="139"/>
      <c r="WPL77" s="139"/>
      <c r="WPM77" s="139"/>
      <c r="WPN77" s="139"/>
      <c r="WPO77" s="139"/>
      <c r="WPP77" s="139"/>
      <c r="WPQ77" s="139"/>
      <c r="WPR77" s="139"/>
      <c r="WPS77" s="139"/>
      <c r="WPT77" s="139"/>
      <c r="WPU77" s="139"/>
      <c r="WPV77" s="139"/>
      <c r="WPW77" s="139"/>
      <c r="WPX77" s="139"/>
      <c r="WPY77" s="139"/>
      <c r="WPZ77" s="139"/>
      <c r="WQA77" s="139"/>
      <c r="WQB77" s="139"/>
      <c r="WQC77" s="139"/>
      <c r="WQD77" s="139"/>
      <c r="WQE77" s="139"/>
      <c r="WQF77" s="139"/>
      <c r="WQG77" s="139"/>
      <c r="WQH77" s="139"/>
      <c r="WQI77" s="139"/>
      <c r="WQJ77" s="139"/>
      <c r="WQK77" s="139"/>
      <c r="WQL77" s="139"/>
      <c r="WQM77" s="139"/>
      <c r="WQN77" s="139"/>
      <c r="WQO77" s="139"/>
      <c r="WQP77" s="139"/>
      <c r="WQQ77" s="139"/>
      <c r="WQR77" s="139"/>
      <c r="WQS77" s="139"/>
      <c r="WQT77" s="139"/>
      <c r="WQU77" s="139"/>
      <c r="WQV77" s="139"/>
      <c r="WQW77" s="139"/>
      <c r="WQX77" s="139"/>
      <c r="WQY77" s="139"/>
      <c r="WQZ77" s="139"/>
      <c r="WRA77" s="139"/>
      <c r="WRB77" s="139"/>
      <c r="WRC77" s="139"/>
      <c r="WRD77" s="139"/>
      <c r="WRE77" s="139"/>
      <c r="WRF77" s="139"/>
      <c r="WRG77" s="139"/>
      <c r="WRH77" s="139"/>
      <c r="WRI77" s="139"/>
      <c r="WRJ77" s="139"/>
      <c r="WRK77" s="139"/>
      <c r="WRL77" s="139"/>
      <c r="WRM77" s="139"/>
      <c r="WRN77" s="139"/>
      <c r="WRO77" s="139"/>
      <c r="WRP77" s="139"/>
      <c r="WRQ77" s="139"/>
      <c r="WRR77" s="139"/>
      <c r="WRS77" s="139"/>
      <c r="WRT77" s="139"/>
      <c r="WRU77" s="139"/>
      <c r="WRV77" s="139"/>
      <c r="WRW77" s="139"/>
      <c r="WRX77" s="139"/>
      <c r="WRY77" s="139"/>
      <c r="WRZ77" s="139"/>
      <c r="WSA77" s="139"/>
      <c r="WSB77" s="139"/>
      <c r="WSC77" s="139"/>
      <c r="WSD77" s="139"/>
      <c r="WSE77" s="139"/>
      <c r="WSF77" s="139"/>
      <c r="WSG77" s="139"/>
      <c r="WSH77" s="139"/>
      <c r="WSI77" s="139"/>
      <c r="WSJ77" s="139"/>
      <c r="WSK77" s="139"/>
      <c r="WSL77" s="139"/>
      <c r="WSM77" s="139"/>
      <c r="WSN77" s="139"/>
      <c r="WSO77" s="139"/>
      <c r="WSP77" s="139"/>
      <c r="WSQ77" s="139"/>
      <c r="WSR77" s="139"/>
      <c r="WSS77" s="139"/>
      <c r="WST77" s="139"/>
      <c r="WSU77" s="139"/>
      <c r="WSV77" s="139"/>
      <c r="WSW77" s="139"/>
      <c r="WSX77" s="139"/>
      <c r="WSY77" s="139"/>
      <c r="WSZ77" s="139"/>
      <c r="WTA77" s="139"/>
      <c r="WTB77" s="139"/>
      <c r="WTC77" s="139"/>
      <c r="WTD77" s="139"/>
      <c r="WTE77" s="139"/>
      <c r="WTF77" s="139"/>
      <c r="WTG77" s="139"/>
      <c r="WTH77" s="139"/>
      <c r="WTI77" s="139"/>
      <c r="WTJ77" s="139"/>
      <c r="WTK77" s="139"/>
      <c r="WTL77" s="139"/>
      <c r="WTM77" s="139"/>
      <c r="WTN77" s="139"/>
      <c r="WTO77" s="139"/>
      <c r="WTP77" s="139"/>
      <c r="WTQ77" s="139"/>
      <c r="WTR77" s="139"/>
      <c r="WTS77" s="139"/>
      <c r="WTT77" s="139"/>
      <c r="WTU77" s="139"/>
      <c r="WTV77" s="139"/>
      <c r="WTW77" s="139"/>
      <c r="WTX77" s="139"/>
      <c r="WTY77" s="139"/>
      <c r="WTZ77" s="139"/>
      <c r="WUA77" s="139"/>
      <c r="WUB77" s="139"/>
      <c r="WUC77" s="139"/>
      <c r="WUD77" s="139"/>
      <c r="WUE77" s="139"/>
      <c r="WUF77" s="139"/>
      <c r="WUG77" s="139"/>
      <c r="WUH77" s="139"/>
      <c r="WUI77" s="139"/>
      <c r="WUJ77" s="139"/>
      <c r="WUK77" s="139"/>
      <c r="WUL77" s="139"/>
      <c r="WUM77" s="139"/>
      <c r="WUN77" s="139"/>
      <c r="WUO77" s="139"/>
      <c r="WUP77" s="139"/>
      <c r="WUQ77" s="139"/>
      <c r="WUR77" s="139"/>
      <c r="WUS77" s="139"/>
      <c r="WUT77" s="139"/>
      <c r="WUU77" s="139"/>
      <c r="WUV77" s="139"/>
      <c r="WUW77" s="139"/>
      <c r="WUX77" s="139"/>
      <c r="WUY77" s="139"/>
      <c r="WUZ77" s="139"/>
      <c r="WVA77" s="139"/>
      <c r="WVB77" s="139"/>
      <c r="WVC77" s="139"/>
      <c r="WVD77" s="139"/>
      <c r="WVE77" s="139"/>
      <c r="WVF77" s="139"/>
      <c r="WVG77" s="139"/>
      <c r="WVH77" s="139"/>
      <c r="WVI77" s="139"/>
      <c r="WVJ77" s="139"/>
      <c r="WVK77" s="139"/>
      <c r="WVL77" s="139"/>
      <c r="WVM77" s="139"/>
      <c r="WVN77" s="139"/>
      <c r="WVO77" s="139"/>
      <c r="WVP77" s="139"/>
      <c r="WVQ77" s="139"/>
      <c r="WVR77" s="139"/>
      <c r="WVS77" s="139"/>
      <c r="WVT77" s="139"/>
      <c r="WVU77" s="139"/>
      <c r="WVV77" s="139"/>
      <c r="WVW77" s="139"/>
      <c r="WVX77" s="139"/>
      <c r="WVY77" s="139"/>
      <c r="WVZ77" s="139"/>
      <c r="WWA77" s="139"/>
      <c r="WWB77" s="139"/>
      <c r="WWC77" s="139"/>
      <c r="WWD77" s="139"/>
      <c r="WWE77" s="139"/>
      <c r="WWF77" s="139"/>
      <c r="WWG77" s="139"/>
      <c r="WWH77" s="139"/>
      <c r="WWI77" s="139"/>
      <c r="WWJ77" s="139"/>
      <c r="WWK77" s="139"/>
      <c r="WWL77" s="139"/>
      <c r="WWM77" s="139"/>
      <c r="WWN77" s="139"/>
      <c r="WWO77" s="139"/>
      <c r="WWP77" s="139"/>
      <c r="WWQ77" s="139"/>
      <c r="WWR77" s="139"/>
      <c r="WWS77" s="139"/>
      <c r="WWT77" s="139"/>
      <c r="WWU77" s="139"/>
      <c r="WWV77" s="139"/>
      <c r="WWW77" s="139"/>
      <c r="WWX77" s="139"/>
      <c r="WWY77" s="139"/>
      <c r="WWZ77" s="139"/>
      <c r="WXA77" s="139"/>
      <c r="WXB77" s="139"/>
      <c r="WXC77" s="139"/>
      <c r="WXD77" s="139"/>
      <c r="WXE77" s="139"/>
      <c r="WXF77" s="139"/>
      <c r="WXG77" s="139"/>
      <c r="WXH77" s="139"/>
      <c r="WXI77" s="139"/>
      <c r="WXJ77" s="139"/>
      <c r="WXK77" s="139"/>
      <c r="WXL77" s="139"/>
      <c r="WXM77" s="139"/>
      <c r="WXN77" s="139"/>
      <c r="WXO77" s="139"/>
      <c r="WXP77" s="139"/>
      <c r="WXQ77" s="139"/>
      <c r="WXR77" s="139"/>
      <c r="WXS77" s="139"/>
      <c r="WXT77" s="139"/>
      <c r="WXU77" s="139"/>
      <c r="WXV77" s="139"/>
      <c r="WXW77" s="139"/>
      <c r="WXX77" s="139"/>
      <c r="WXY77" s="139"/>
      <c r="WXZ77" s="139"/>
      <c r="WYA77" s="139"/>
      <c r="WYB77" s="139"/>
      <c r="WYC77" s="139"/>
      <c r="WYD77" s="139"/>
      <c r="WYE77" s="139"/>
      <c r="WYF77" s="139"/>
      <c r="WYG77" s="139"/>
      <c r="WYH77" s="139"/>
      <c r="WYI77" s="139"/>
      <c r="WYJ77" s="139"/>
      <c r="WYK77" s="139"/>
      <c r="WYL77" s="139"/>
      <c r="WYM77" s="139"/>
      <c r="WYN77" s="139"/>
      <c r="WYO77" s="139"/>
      <c r="WYP77" s="139"/>
      <c r="WYQ77" s="139"/>
      <c r="WYR77" s="139"/>
      <c r="WYS77" s="139"/>
      <c r="WYT77" s="139"/>
      <c r="WYU77" s="139"/>
      <c r="WYV77" s="139"/>
      <c r="WYW77" s="139"/>
      <c r="WYX77" s="139"/>
      <c r="WYY77" s="139"/>
      <c r="WYZ77" s="139"/>
      <c r="WZA77" s="139"/>
      <c r="WZB77" s="139"/>
      <c r="WZC77" s="139"/>
      <c r="WZD77" s="139"/>
      <c r="WZE77" s="139"/>
      <c r="WZF77" s="139"/>
      <c r="WZG77" s="139"/>
      <c r="WZH77" s="139"/>
      <c r="WZI77" s="139"/>
      <c r="WZJ77" s="139"/>
      <c r="WZK77" s="139"/>
      <c r="WZL77" s="139"/>
      <c r="WZM77" s="139"/>
      <c r="WZN77" s="139"/>
      <c r="WZO77" s="139"/>
      <c r="WZP77" s="139"/>
      <c r="WZQ77" s="139"/>
      <c r="WZR77" s="139"/>
      <c r="WZS77" s="139"/>
      <c r="WZT77" s="139"/>
      <c r="WZU77" s="139"/>
      <c r="WZV77" s="139"/>
      <c r="WZW77" s="139"/>
      <c r="WZX77" s="139"/>
      <c r="WZY77" s="139"/>
      <c r="WZZ77" s="139"/>
      <c r="XAA77" s="139"/>
      <c r="XAB77" s="139"/>
      <c r="XAC77" s="139"/>
      <c r="XAD77" s="139"/>
      <c r="XAE77" s="139"/>
      <c r="XAF77" s="139"/>
      <c r="XAG77" s="139"/>
      <c r="XAH77" s="139"/>
      <c r="XAI77" s="139"/>
      <c r="XAJ77" s="139"/>
      <c r="XAK77" s="139"/>
      <c r="XAL77" s="139"/>
      <c r="XAM77" s="139"/>
      <c r="XAN77" s="139"/>
      <c r="XAO77" s="139"/>
      <c r="XAP77" s="139"/>
      <c r="XAQ77" s="139"/>
      <c r="XAR77" s="139"/>
      <c r="XAS77" s="139"/>
      <c r="XAT77" s="139"/>
      <c r="XAU77" s="139"/>
      <c r="XAV77" s="139"/>
      <c r="XAW77" s="139"/>
      <c r="XAX77" s="139"/>
      <c r="XAY77" s="139"/>
      <c r="XAZ77" s="139"/>
      <c r="XBA77" s="139"/>
      <c r="XBB77" s="139"/>
      <c r="XBC77" s="139"/>
      <c r="XBD77" s="139"/>
      <c r="XBE77" s="139"/>
      <c r="XBF77" s="139"/>
      <c r="XBG77" s="139"/>
      <c r="XBH77" s="139"/>
      <c r="XBI77" s="139"/>
      <c r="XBJ77" s="139"/>
      <c r="XBK77" s="139"/>
      <c r="XBL77" s="139"/>
      <c r="XBM77" s="139"/>
      <c r="XBN77" s="139"/>
      <c r="XBO77" s="139"/>
      <c r="XBP77" s="139"/>
      <c r="XBQ77" s="139"/>
      <c r="XBR77" s="139"/>
      <c r="XBS77" s="139"/>
      <c r="XBT77" s="139"/>
      <c r="XBU77" s="139"/>
      <c r="XBV77" s="139"/>
      <c r="XBW77" s="139"/>
      <c r="XBX77" s="139"/>
      <c r="XBY77" s="139"/>
      <c r="XBZ77" s="139"/>
      <c r="XCA77" s="139"/>
      <c r="XCB77" s="139"/>
      <c r="XCC77" s="139"/>
      <c r="XCD77" s="139"/>
      <c r="XCE77" s="139"/>
      <c r="XCF77" s="139"/>
      <c r="XCG77" s="139"/>
      <c r="XCH77" s="139"/>
      <c r="XCI77" s="139"/>
      <c r="XCJ77" s="139"/>
      <c r="XCK77" s="139"/>
      <c r="XCL77" s="139"/>
      <c r="XCM77" s="139"/>
      <c r="XCN77" s="139"/>
      <c r="XCO77" s="139"/>
      <c r="XCP77" s="139"/>
      <c r="XCQ77" s="139"/>
      <c r="XCR77" s="139"/>
      <c r="XCS77" s="139"/>
      <c r="XCT77" s="139"/>
      <c r="XCU77" s="139"/>
      <c r="XCV77" s="139"/>
      <c r="XCW77" s="139"/>
      <c r="XCX77" s="139"/>
      <c r="XCY77" s="139"/>
      <c r="XCZ77" s="139"/>
      <c r="XDA77" s="139"/>
      <c r="XDB77" s="139"/>
      <c r="XDC77" s="139"/>
      <c r="XDD77" s="139"/>
      <c r="XDE77" s="139"/>
      <c r="XDF77" s="139"/>
      <c r="XDG77" s="139"/>
      <c r="XDH77" s="139"/>
      <c r="XDI77" s="139"/>
      <c r="XDJ77" s="139"/>
      <c r="XDK77" s="139"/>
      <c r="XDL77" s="139"/>
      <c r="XDM77" s="139"/>
      <c r="XDN77" s="139"/>
      <c r="XDO77" s="139"/>
      <c r="XDP77" s="139"/>
      <c r="XDQ77" s="139"/>
      <c r="XDR77" s="139"/>
      <c r="XDS77" s="139"/>
      <c r="XDT77" s="139"/>
      <c r="XDU77" s="139"/>
      <c r="XDV77" s="139"/>
      <c r="XDW77" s="139"/>
      <c r="XDX77" s="139"/>
      <c r="XDY77" s="139"/>
      <c r="XDZ77" s="139"/>
      <c r="XEA77" s="139"/>
      <c r="XEB77" s="139"/>
      <c r="XEC77" s="139"/>
      <c r="XED77" s="139"/>
      <c r="XEE77" s="139"/>
      <c r="XEF77" s="139"/>
      <c r="XEG77" s="139"/>
      <c r="XEH77" s="139"/>
      <c r="XEI77" s="139"/>
      <c r="XEJ77" s="139"/>
      <c r="XEK77" s="139"/>
      <c r="XEL77" s="139"/>
      <c r="XEM77" s="139"/>
      <c r="XEN77" s="139"/>
      <c r="XEO77" s="139"/>
      <c r="XEP77" s="139"/>
      <c r="XEQ77" s="139"/>
      <c r="XER77" s="139"/>
      <c r="XES77" s="139"/>
      <c r="XET77" s="139"/>
      <c r="XEU77" s="139"/>
      <c r="XEV77" s="139"/>
      <c r="XEW77" s="139"/>
      <c r="XEX77" s="139"/>
      <c r="XEY77" s="139"/>
      <c r="XEZ77" s="139"/>
      <c r="XFA77" s="139"/>
      <c r="XFB77" s="139"/>
      <c r="XFC77" s="139"/>
      <c r="XFD77" s="139"/>
    </row>
    <row r="78" spans="1:16384" s="73" customFormat="1" ht="28.15" customHeight="1">
      <c r="A78" s="602" t="s">
        <v>818</v>
      </c>
      <c r="B78" s="603"/>
      <c r="C78" s="603"/>
      <c r="D78" s="603"/>
      <c r="E78" s="603"/>
      <c r="F78" s="603"/>
      <c r="G78" s="610"/>
      <c r="H78" s="604"/>
      <c r="I78" s="130">
        <f>SUM(I49:I77)</f>
        <v>4175896.2</v>
      </c>
      <c r="J78" s="131"/>
      <c r="K78" s="130">
        <f>SUM(K49:K77)</f>
        <v>1616502.01</v>
      </c>
      <c r="L78" s="120"/>
      <c r="M78" s="119"/>
      <c r="N78" s="120"/>
      <c r="O78" s="120"/>
      <c r="P78" s="120"/>
      <c r="Q78" s="120"/>
    </row>
    <row r="79" spans="1:16384" s="73" customFormat="1" ht="28.15" customHeight="1">
      <c r="A79" s="602" t="s">
        <v>218</v>
      </c>
      <c r="B79" s="603"/>
      <c r="C79" s="603"/>
      <c r="D79" s="603"/>
      <c r="E79" s="603"/>
      <c r="F79" s="603"/>
      <c r="G79" s="610"/>
      <c r="H79" s="604"/>
      <c r="I79" s="130">
        <f>I78+I48+I45</f>
        <v>4592158.1400000006</v>
      </c>
      <c r="J79" s="131"/>
      <c r="K79" s="130">
        <f>K78+K48+K45</f>
        <v>2032763.63</v>
      </c>
      <c r="L79" s="120"/>
      <c r="M79" s="119"/>
      <c r="N79" s="120"/>
      <c r="O79" s="119"/>
      <c r="P79" s="120"/>
      <c r="Q79" s="120"/>
    </row>
    <row r="80" spans="1:16384" s="76" customFormat="1" ht="57">
      <c r="A80" s="103">
        <v>64</v>
      </c>
      <c r="B80" s="104" t="s">
        <v>593</v>
      </c>
      <c r="C80" s="104" t="s">
        <v>472</v>
      </c>
      <c r="D80" s="104" t="s">
        <v>798</v>
      </c>
      <c r="E80" s="105" t="s">
        <v>693</v>
      </c>
      <c r="F80" s="106">
        <v>2022.12</v>
      </c>
      <c r="G80" s="104" t="s">
        <v>694</v>
      </c>
      <c r="H80" s="104" t="s">
        <v>30</v>
      </c>
      <c r="I80" s="106">
        <v>1913000</v>
      </c>
      <c r="J80" s="132">
        <v>0</v>
      </c>
      <c r="K80" s="106">
        <v>1646200</v>
      </c>
      <c r="L80" s="103" t="s">
        <v>537</v>
      </c>
      <c r="M80" s="133"/>
      <c r="N80" s="104" t="s">
        <v>830</v>
      </c>
      <c r="O80" s="104" t="s">
        <v>831</v>
      </c>
      <c r="P80" s="104" t="s">
        <v>487</v>
      </c>
      <c r="Q80" s="104" t="s">
        <v>832</v>
      </c>
      <c r="R80" s="76" t="s">
        <v>793</v>
      </c>
      <c r="S80" s="76" t="s">
        <v>833</v>
      </c>
    </row>
    <row r="81" spans="1:18" ht="30.95" customHeight="1">
      <c r="A81" s="602" t="s">
        <v>834</v>
      </c>
      <c r="B81" s="603"/>
      <c r="C81" s="603"/>
      <c r="D81" s="603"/>
      <c r="E81" s="603"/>
      <c r="F81" s="603"/>
      <c r="G81" s="610"/>
      <c r="H81" s="604"/>
      <c r="I81" s="130">
        <f>SUM(I80:I80)</f>
        <v>1913000</v>
      </c>
      <c r="J81" s="130"/>
      <c r="K81" s="130">
        <f>SUM(K80:K80)</f>
        <v>1646200</v>
      </c>
      <c r="L81" s="134"/>
      <c r="M81" s="135"/>
      <c r="N81" s="136"/>
      <c r="O81" s="137"/>
      <c r="P81" s="136"/>
      <c r="Q81" s="137"/>
    </row>
    <row r="82" spans="1:18" ht="38.1" customHeight="1">
      <c r="B82" s="107"/>
      <c r="C82" s="108"/>
    </row>
    <row r="83" spans="1:18" ht="41.1" customHeight="1">
      <c r="A83" s="611" t="s">
        <v>835</v>
      </c>
      <c r="B83" s="611"/>
      <c r="C83" s="611"/>
      <c r="D83" s="611"/>
      <c r="E83" s="611"/>
      <c r="F83" s="611"/>
      <c r="G83" s="611"/>
      <c r="H83" s="611"/>
      <c r="I83" s="611"/>
      <c r="J83" s="611"/>
      <c r="K83" s="611"/>
      <c r="L83" s="611"/>
      <c r="M83" s="611"/>
      <c r="N83" s="611"/>
      <c r="O83" s="611"/>
      <c r="P83" s="611"/>
      <c r="Q83" s="611"/>
    </row>
    <row r="84" spans="1:18" ht="18.75">
      <c r="A84" s="86" t="s">
        <v>1</v>
      </c>
      <c r="B84" s="86" t="s">
        <v>528</v>
      </c>
      <c r="C84" s="86" t="s">
        <v>3</v>
      </c>
      <c r="D84" s="85" t="s">
        <v>385</v>
      </c>
      <c r="E84" s="84" t="s">
        <v>70</v>
      </c>
      <c r="F84" s="87" t="s">
        <v>617</v>
      </c>
      <c r="G84" s="85" t="s">
        <v>386</v>
      </c>
      <c r="H84" s="86" t="s">
        <v>356</v>
      </c>
      <c r="I84" s="111" t="s">
        <v>529</v>
      </c>
      <c r="J84" s="112" t="s">
        <v>72</v>
      </c>
      <c r="K84" s="113" t="s">
        <v>530</v>
      </c>
      <c r="L84" s="114" t="s">
        <v>531</v>
      </c>
      <c r="M84" s="114" t="s">
        <v>532</v>
      </c>
      <c r="N84" s="85" t="s">
        <v>391</v>
      </c>
      <c r="O84" s="86" t="s">
        <v>533</v>
      </c>
      <c r="P84" s="86" t="s">
        <v>534</v>
      </c>
      <c r="Q84" s="87" t="s">
        <v>10</v>
      </c>
    </row>
    <row r="85" spans="1:18" s="70" customFormat="1" ht="18" customHeight="1">
      <c r="A85" s="88">
        <v>1</v>
      </c>
      <c r="B85" s="7" t="s">
        <v>535</v>
      </c>
      <c r="C85" s="7" t="s">
        <v>23</v>
      </c>
      <c r="D85" s="89" t="s">
        <v>618</v>
      </c>
      <c r="E85" s="64" t="s">
        <v>397</v>
      </c>
      <c r="F85" s="90">
        <v>44902</v>
      </c>
      <c r="G85" s="89" t="s">
        <v>536</v>
      </c>
      <c r="H85" s="7" t="s">
        <v>83</v>
      </c>
      <c r="I85" s="100">
        <v>61945.59</v>
      </c>
      <c r="J85" s="115"/>
      <c r="K85" s="100">
        <v>61945.59</v>
      </c>
      <c r="L85" s="88" t="s">
        <v>537</v>
      </c>
      <c r="M85" s="88"/>
      <c r="N85" s="7"/>
      <c r="O85" s="7" t="s">
        <v>25</v>
      </c>
      <c r="P85" s="7" t="s">
        <v>398</v>
      </c>
      <c r="Q85" s="7" t="s">
        <v>793</v>
      </c>
    </row>
    <row r="86" spans="1:18" s="70" customFormat="1" ht="18" customHeight="1">
      <c r="A86" s="88">
        <v>3</v>
      </c>
      <c r="B86" s="7" t="s">
        <v>535</v>
      </c>
      <c r="C86" s="7" t="s">
        <v>23</v>
      </c>
      <c r="D86" s="89" t="s">
        <v>619</v>
      </c>
      <c r="E86" s="64" t="s">
        <v>620</v>
      </c>
      <c r="F86" s="90">
        <v>44977</v>
      </c>
      <c r="G86" s="89" t="s">
        <v>536</v>
      </c>
      <c r="H86" s="7" t="s">
        <v>83</v>
      </c>
      <c r="I86" s="100">
        <v>1884.94</v>
      </c>
      <c r="J86" s="115"/>
      <c r="K86" s="100">
        <v>1884.94</v>
      </c>
      <c r="L86" s="88" t="s">
        <v>537</v>
      </c>
      <c r="M86" s="88"/>
      <c r="N86" s="7"/>
      <c r="O86" s="7" t="s">
        <v>25</v>
      </c>
      <c r="P86" s="7" t="s">
        <v>398</v>
      </c>
      <c r="Q86" s="7" t="s">
        <v>793</v>
      </c>
    </row>
    <row r="87" spans="1:18" s="70" customFormat="1" ht="18" customHeight="1">
      <c r="A87" s="88">
        <v>4</v>
      </c>
      <c r="B87" s="7" t="s">
        <v>535</v>
      </c>
      <c r="C87" s="7" t="s">
        <v>395</v>
      </c>
      <c r="D87" s="89" t="s">
        <v>396</v>
      </c>
      <c r="E87" s="64" t="s">
        <v>397</v>
      </c>
      <c r="F87" s="90">
        <v>44956</v>
      </c>
      <c r="G87" s="89" t="s">
        <v>536</v>
      </c>
      <c r="H87" s="7" t="s">
        <v>83</v>
      </c>
      <c r="I87" s="100">
        <v>4979.91</v>
      </c>
      <c r="J87" s="115"/>
      <c r="K87" s="100">
        <v>4979.91</v>
      </c>
      <c r="L87" s="88" t="s">
        <v>537</v>
      </c>
      <c r="M87" s="88"/>
      <c r="N87" s="7"/>
      <c r="O87" s="7" t="s">
        <v>295</v>
      </c>
      <c r="P87" s="7" t="s">
        <v>398</v>
      </c>
      <c r="Q87" s="7" t="s">
        <v>794</v>
      </c>
    </row>
    <row r="88" spans="1:18" s="70" customFormat="1" ht="18" customHeight="1">
      <c r="A88" s="88">
        <v>7</v>
      </c>
      <c r="B88" s="7" t="s">
        <v>535</v>
      </c>
      <c r="C88" s="7" t="s">
        <v>395</v>
      </c>
      <c r="D88" s="89" t="s">
        <v>403</v>
      </c>
      <c r="E88" s="64" t="s">
        <v>404</v>
      </c>
      <c r="F88" s="90">
        <v>44980</v>
      </c>
      <c r="G88" s="89" t="s">
        <v>536</v>
      </c>
      <c r="H88" s="7" t="s">
        <v>83</v>
      </c>
      <c r="I88" s="100">
        <v>25453.25</v>
      </c>
      <c r="J88" s="115"/>
      <c r="K88" s="100">
        <v>25453.25</v>
      </c>
      <c r="L88" s="88" t="s">
        <v>537</v>
      </c>
      <c r="M88" s="88"/>
      <c r="N88" s="7"/>
      <c r="O88" s="7" t="s">
        <v>295</v>
      </c>
      <c r="P88" s="7" t="s">
        <v>398</v>
      </c>
      <c r="Q88" s="7" t="s">
        <v>794</v>
      </c>
    </row>
    <row r="89" spans="1:18" s="70" customFormat="1" ht="18" customHeight="1">
      <c r="A89" s="88">
        <v>8</v>
      </c>
      <c r="B89" s="7" t="s">
        <v>535</v>
      </c>
      <c r="C89" s="7" t="s">
        <v>395</v>
      </c>
      <c r="D89" s="89" t="s">
        <v>408</v>
      </c>
      <c r="E89" s="64" t="s">
        <v>409</v>
      </c>
      <c r="F89" s="90">
        <v>44994</v>
      </c>
      <c r="G89" s="89" t="s">
        <v>536</v>
      </c>
      <c r="H89" s="7" t="s">
        <v>83</v>
      </c>
      <c r="I89" s="100">
        <v>30065.02</v>
      </c>
      <c r="J89" s="115"/>
      <c r="K89" s="100">
        <v>30065.02</v>
      </c>
      <c r="L89" s="88" t="s">
        <v>537</v>
      </c>
      <c r="M89" s="88"/>
      <c r="N89" s="7"/>
      <c r="O89" s="7" t="s">
        <v>295</v>
      </c>
      <c r="P89" s="7" t="s">
        <v>398</v>
      </c>
      <c r="Q89" s="7" t="s">
        <v>794</v>
      </c>
    </row>
    <row r="90" spans="1:18" s="74" customFormat="1" ht="18" customHeight="1">
      <c r="A90" s="109">
        <v>11</v>
      </c>
      <c r="B90" s="92" t="s">
        <v>535</v>
      </c>
      <c r="C90" s="92" t="s">
        <v>395</v>
      </c>
      <c r="D90" s="95" t="s">
        <v>426</v>
      </c>
      <c r="E90" s="99" t="s">
        <v>427</v>
      </c>
      <c r="F90" s="110">
        <v>45025</v>
      </c>
      <c r="G90" s="95" t="s">
        <v>536</v>
      </c>
      <c r="H90" s="92" t="s">
        <v>83</v>
      </c>
      <c r="I90" s="127">
        <v>22047.54</v>
      </c>
      <c r="J90" s="116"/>
      <c r="K90" s="127">
        <v>22047.54</v>
      </c>
      <c r="L90" s="109" t="s">
        <v>537</v>
      </c>
      <c r="M90" s="109"/>
      <c r="N90" s="92"/>
      <c r="O90" s="92" t="s">
        <v>295</v>
      </c>
      <c r="P90" s="92" t="s">
        <v>398</v>
      </c>
      <c r="Q90" s="92" t="s">
        <v>794</v>
      </c>
    </row>
    <row r="91" spans="1:18" s="70" customFormat="1" ht="18" customHeight="1">
      <c r="A91" s="88">
        <v>20</v>
      </c>
      <c r="B91" s="7" t="s">
        <v>535</v>
      </c>
      <c r="C91" s="7" t="s">
        <v>629</v>
      </c>
      <c r="D91" s="89" t="s">
        <v>414</v>
      </c>
      <c r="E91" s="64" t="s">
        <v>284</v>
      </c>
      <c r="F91" s="90">
        <v>45077</v>
      </c>
      <c r="G91" s="89" t="s">
        <v>536</v>
      </c>
      <c r="H91" s="7" t="s">
        <v>83</v>
      </c>
      <c r="I91" s="100">
        <v>62344.480000000003</v>
      </c>
      <c r="J91" s="115"/>
      <c r="K91" s="100">
        <v>62344.480000000003</v>
      </c>
      <c r="L91" s="88" t="s">
        <v>537</v>
      </c>
      <c r="M91" s="88"/>
      <c r="N91" s="7" t="s">
        <v>624</v>
      </c>
      <c r="O91" s="7" t="s">
        <v>295</v>
      </c>
      <c r="P91" s="7" t="s">
        <v>398</v>
      </c>
      <c r="Q91" s="7" t="s">
        <v>794</v>
      </c>
    </row>
    <row r="92" spans="1:18" s="70" customFormat="1" ht="18" customHeight="1">
      <c r="A92" s="88">
        <v>23</v>
      </c>
      <c r="B92" s="7" t="s">
        <v>535</v>
      </c>
      <c r="C92" s="7" t="s">
        <v>468</v>
      </c>
      <c r="D92" s="89" t="s">
        <v>630</v>
      </c>
      <c r="E92" s="64" t="s">
        <v>406</v>
      </c>
      <c r="F92" s="90">
        <v>45091</v>
      </c>
      <c r="G92" s="89" t="s">
        <v>536</v>
      </c>
      <c r="H92" s="7" t="s">
        <v>83</v>
      </c>
      <c r="I92" s="100">
        <v>38939.800000000003</v>
      </c>
      <c r="J92" s="115"/>
      <c r="K92" s="100">
        <v>38939.800000000003</v>
      </c>
      <c r="L92" s="88" t="s">
        <v>537</v>
      </c>
      <c r="M92" s="88"/>
      <c r="N92" s="7" t="s">
        <v>624</v>
      </c>
      <c r="O92" s="7" t="s">
        <v>295</v>
      </c>
      <c r="P92" s="7" t="s">
        <v>398</v>
      </c>
      <c r="Q92" s="7" t="s">
        <v>793</v>
      </c>
    </row>
    <row r="93" spans="1:18" s="70" customFormat="1" ht="18" customHeight="1">
      <c r="A93" s="88">
        <v>52</v>
      </c>
      <c r="B93" s="88" t="s">
        <v>310</v>
      </c>
      <c r="C93" s="7" t="s">
        <v>576</v>
      </c>
      <c r="D93" s="7" t="s">
        <v>577</v>
      </c>
      <c r="E93" s="64" t="s">
        <v>578</v>
      </c>
      <c r="F93" s="90">
        <v>44995</v>
      </c>
      <c r="G93" s="89" t="s">
        <v>579</v>
      </c>
      <c r="H93" s="7" t="s">
        <v>83</v>
      </c>
      <c r="I93" s="115">
        <v>904000</v>
      </c>
      <c r="J93" s="115">
        <f>200000*2</f>
        <v>400000</v>
      </c>
      <c r="K93" s="115">
        <v>200000</v>
      </c>
      <c r="L93" s="124"/>
      <c r="M93" s="64" t="s">
        <v>580</v>
      </c>
      <c r="N93" s="3" t="s">
        <v>537</v>
      </c>
      <c r="O93" s="93" t="s">
        <v>332</v>
      </c>
      <c r="P93" s="7" t="s">
        <v>233</v>
      </c>
      <c r="Q93" s="7" t="s">
        <v>793</v>
      </c>
    </row>
    <row r="94" spans="1:18" s="77" customFormat="1" ht="66" customHeight="1">
      <c r="A94" s="88">
        <v>64</v>
      </c>
      <c r="B94" s="89" t="s">
        <v>593</v>
      </c>
      <c r="C94" s="89" t="s">
        <v>472</v>
      </c>
      <c r="D94" s="89" t="s">
        <v>798</v>
      </c>
      <c r="E94" s="140" t="s">
        <v>693</v>
      </c>
      <c r="F94" s="141">
        <v>2022.12</v>
      </c>
      <c r="G94" s="89" t="s">
        <v>694</v>
      </c>
      <c r="H94" s="89" t="s">
        <v>30</v>
      </c>
      <c r="I94" s="141">
        <v>1913000</v>
      </c>
      <c r="J94" s="141">
        <v>1646200</v>
      </c>
      <c r="K94" s="141">
        <f>I94-J94</f>
        <v>266800</v>
      </c>
      <c r="L94" s="91" t="s">
        <v>695</v>
      </c>
      <c r="M94" s="91"/>
      <c r="N94" s="89" t="s">
        <v>700</v>
      </c>
      <c r="O94" s="89" t="s">
        <v>332</v>
      </c>
      <c r="P94" s="89" t="s">
        <v>487</v>
      </c>
      <c r="Q94" s="89" t="s">
        <v>799</v>
      </c>
      <c r="R94" s="70"/>
    </row>
    <row r="95" spans="1:18" s="76" customFormat="1" ht="18" customHeight="1">
      <c r="A95" s="103">
        <v>46</v>
      </c>
      <c r="B95" s="103" t="s">
        <v>535</v>
      </c>
      <c r="C95" s="103" t="s">
        <v>545</v>
      </c>
      <c r="D95" s="103" t="s">
        <v>659</v>
      </c>
      <c r="E95" s="175" t="s">
        <v>660</v>
      </c>
      <c r="F95" s="186" t="s">
        <v>661</v>
      </c>
      <c r="G95" s="188" t="s">
        <v>662</v>
      </c>
      <c r="H95" s="177" t="s">
        <v>83</v>
      </c>
      <c r="I95" s="184">
        <v>60568</v>
      </c>
      <c r="J95" s="184">
        <v>30284</v>
      </c>
      <c r="K95" s="184">
        <v>30284</v>
      </c>
      <c r="L95" s="172" t="s">
        <v>537</v>
      </c>
      <c r="M95" s="189">
        <v>45120</v>
      </c>
      <c r="N95" s="177"/>
      <c r="O95" s="176" t="s">
        <v>295</v>
      </c>
      <c r="P95" s="177" t="s">
        <v>268</v>
      </c>
      <c r="Q95" s="177" t="s">
        <v>794</v>
      </c>
    </row>
    <row r="96" spans="1:18" s="70" customFormat="1" ht="18" customHeight="1">
      <c r="A96" s="88">
        <v>53</v>
      </c>
      <c r="B96" s="7" t="s">
        <v>310</v>
      </c>
      <c r="C96" s="7" t="s">
        <v>64</v>
      </c>
      <c r="D96" s="7" t="s">
        <v>593</v>
      </c>
      <c r="E96" s="64" t="s">
        <v>594</v>
      </c>
      <c r="F96" s="90">
        <v>45000</v>
      </c>
      <c r="G96" s="142" t="s">
        <v>595</v>
      </c>
      <c r="H96" s="7" t="s">
        <v>83</v>
      </c>
      <c r="I96" s="115">
        <v>280000</v>
      </c>
      <c r="J96" s="115">
        <v>140000</v>
      </c>
      <c r="K96" s="115">
        <v>112000</v>
      </c>
      <c r="L96" s="90"/>
      <c r="M96" s="64" t="s">
        <v>592</v>
      </c>
      <c r="N96" s="159" t="s">
        <v>537</v>
      </c>
      <c r="O96" s="93" t="s">
        <v>332</v>
      </c>
      <c r="P96" s="7" t="s">
        <v>487</v>
      </c>
      <c r="Q96" s="92" t="s">
        <v>794</v>
      </c>
    </row>
    <row r="97" spans="1:18" s="70" customFormat="1" ht="18" customHeight="1">
      <c r="A97" s="88">
        <v>55</v>
      </c>
      <c r="B97" s="7" t="s">
        <v>245</v>
      </c>
      <c r="C97" s="88" t="s">
        <v>481</v>
      </c>
      <c r="D97" s="88" t="s">
        <v>481</v>
      </c>
      <c r="E97" s="50" t="s">
        <v>482</v>
      </c>
      <c r="F97" s="88" t="s">
        <v>676</v>
      </c>
      <c r="G97" s="97" t="s">
        <v>584</v>
      </c>
      <c r="H97" s="92" t="s">
        <v>83</v>
      </c>
      <c r="I97" s="116">
        <v>390000</v>
      </c>
      <c r="J97" s="116">
        <v>117000</v>
      </c>
      <c r="K97" s="115">
        <v>117000</v>
      </c>
      <c r="L97" s="88" t="s">
        <v>537</v>
      </c>
      <c r="M97" s="88" t="s">
        <v>677</v>
      </c>
      <c r="N97" s="7"/>
      <c r="O97" s="7" t="s">
        <v>295</v>
      </c>
      <c r="P97" s="7" t="s">
        <v>268</v>
      </c>
      <c r="Q97" s="92" t="s">
        <v>794</v>
      </c>
    </row>
    <row r="98" spans="1:18" s="70" customFormat="1" ht="18" customHeight="1">
      <c r="A98" s="88">
        <v>56</v>
      </c>
      <c r="B98" s="89" t="s">
        <v>678</v>
      </c>
      <c r="C98" s="89" t="s">
        <v>254</v>
      </c>
      <c r="D98" s="89" t="s">
        <v>679</v>
      </c>
      <c r="E98" s="140" t="s">
        <v>486</v>
      </c>
      <c r="F98" s="89" t="s">
        <v>680</v>
      </c>
      <c r="G98" s="89" t="s">
        <v>536</v>
      </c>
      <c r="H98" s="89" t="s">
        <v>30</v>
      </c>
      <c r="I98" s="141">
        <v>4100</v>
      </c>
      <c r="J98" s="160"/>
      <c r="K98" s="141">
        <v>4100</v>
      </c>
      <c r="L98" s="91" t="s">
        <v>537</v>
      </c>
      <c r="M98" s="91"/>
      <c r="N98" s="89" t="s">
        <v>556</v>
      </c>
      <c r="O98" s="89" t="s">
        <v>295</v>
      </c>
      <c r="P98" s="89" t="s">
        <v>487</v>
      </c>
      <c r="Q98" s="89" t="s">
        <v>793</v>
      </c>
    </row>
    <row r="99" spans="1:18" s="70" customFormat="1" ht="18" customHeight="1">
      <c r="A99" s="88">
        <v>57</v>
      </c>
      <c r="B99" s="89" t="s">
        <v>678</v>
      </c>
      <c r="C99" s="89" t="s">
        <v>395</v>
      </c>
      <c r="D99" s="89" t="s">
        <v>679</v>
      </c>
      <c r="E99" s="140" t="s">
        <v>486</v>
      </c>
      <c r="F99" s="91">
        <v>2023.05</v>
      </c>
      <c r="G99" s="89" t="s">
        <v>536</v>
      </c>
      <c r="H99" s="89" t="s">
        <v>30</v>
      </c>
      <c r="I99" s="141">
        <v>6500</v>
      </c>
      <c r="J99" s="160"/>
      <c r="K99" s="141">
        <v>6500</v>
      </c>
      <c r="L99" s="91" t="s">
        <v>537</v>
      </c>
      <c r="M99" s="91"/>
      <c r="N99" s="89" t="s">
        <v>556</v>
      </c>
      <c r="O99" s="89" t="s">
        <v>295</v>
      </c>
      <c r="P99" s="89" t="s">
        <v>487</v>
      </c>
      <c r="Q99" s="89" t="s">
        <v>793</v>
      </c>
    </row>
    <row r="100" spans="1:18" s="70" customFormat="1" ht="18" customHeight="1">
      <c r="A100" s="88">
        <v>58</v>
      </c>
      <c r="B100" s="89" t="s">
        <v>678</v>
      </c>
      <c r="C100" s="89" t="s">
        <v>395</v>
      </c>
      <c r="D100" s="89" t="s">
        <v>679</v>
      </c>
      <c r="E100" s="140" t="s">
        <v>681</v>
      </c>
      <c r="F100" s="141">
        <v>2022.1</v>
      </c>
      <c r="G100" s="89" t="s">
        <v>536</v>
      </c>
      <c r="H100" s="89" t="s">
        <v>30</v>
      </c>
      <c r="I100" s="141">
        <v>5600</v>
      </c>
      <c r="J100" s="160"/>
      <c r="K100" s="141">
        <v>5600</v>
      </c>
      <c r="L100" s="91" t="s">
        <v>537</v>
      </c>
      <c r="M100" s="91"/>
      <c r="N100" s="89" t="s">
        <v>556</v>
      </c>
      <c r="O100" s="89" t="s">
        <v>295</v>
      </c>
      <c r="P100" s="89" t="s">
        <v>487</v>
      </c>
      <c r="Q100" s="89" t="s">
        <v>793</v>
      </c>
    </row>
    <row r="101" spans="1:18" s="70" customFormat="1" ht="18" customHeight="1">
      <c r="A101" s="88">
        <v>59</v>
      </c>
      <c r="B101" s="89" t="s">
        <v>678</v>
      </c>
      <c r="C101" s="89" t="s">
        <v>682</v>
      </c>
      <c r="D101" s="89" t="s">
        <v>679</v>
      </c>
      <c r="E101" s="140" t="s">
        <v>499</v>
      </c>
      <c r="F101" s="141">
        <v>2022.12</v>
      </c>
      <c r="G101" s="89" t="s">
        <v>536</v>
      </c>
      <c r="H101" s="89" t="s">
        <v>30</v>
      </c>
      <c r="I101" s="141">
        <v>2000</v>
      </c>
      <c r="J101" s="160"/>
      <c r="K101" s="141">
        <v>2000</v>
      </c>
      <c r="L101" s="91" t="s">
        <v>537</v>
      </c>
      <c r="M101" s="91"/>
      <c r="N101" s="89" t="s">
        <v>556</v>
      </c>
      <c r="O101" s="89" t="s">
        <v>295</v>
      </c>
      <c r="P101" s="89" t="s">
        <v>487</v>
      </c>
      <c r="Q101" s="89" t="s">
        <v>793</v>
      </c>
    </row>
    <row r="102" spans="1:18" s="70" customFormat="1" ht="18" customHeight="1">
      <c r="A102" s="88">
        <v>66</v>
      </c>
      <c r="B102" s="89" t="s">
        <v>593</v>
      </c>
      <c r="C102" s="89" t="s">
        <v>23</v>
      </c>
      <c r="D102" s="89" t="s">
        <v>801</v>
      </c>
      <c r="E102" s="140" t="s">
        <v>594</v>
      </c>
      <c r="F102" s="141">
        <v>2020.1</v>
      </c>
      <c r="G102" s="142" t="s">
        <v>703</v>
      </c>
      <c r="H102" s="89" t="s">
        <v>30</v>
      </c>
      <c r="I102" s="141">
        <v>990000</v>
      </c>
      <c r="J102" s="160">
        <v>495000</v>
      </c>
      <c r="K102" s="141">
        <v>495000</v>
      </c>
      <c r="L102" s="91" t="s">
        <v>699</v>
      </c>
      <c r="M102" s="91"/>
      <c r="N102" s="89" t="s">
        <v>704</v>
      </c>
      <c r="O102" s="89" t="s">
        <v>332</v>
      </c>
      <c r="P102" s="89" t="s">
        <v>487</v>
      </c>
      <c r="Q102" s="89" t="s">
        <v>705</v>
      </c>
      <c r="R102" s="70" t="s">
        <v>793</v>
      </c>
    </row>
    <row r="103" spans="1:18" s="70" customFormat="1" ht="18" customHeight="1">
      <c r="A103" s="88">
        <v>67</v>
      </c>
      <c r="B103" s="89" t="s">
        <v>706</v>
      </c>
      <c r="C103" s="89" t="s">
        <v>395</v>
      </c>
      <c r="D103" s="89" t="s">
        <v>707</v>
      </c>
      <c r="E103" s="140" t="s">
        <v>708</v>
      </c>
      <c r="F103" s="141" t="s">
        <v>709</v>
      </c>
      <c r="G103" s="142" t="s">
        <v>703</v>
      </c>
      <c r="H103" s="89" t="s">
        <v>83</v>
      </c>
      <c r="I103" s="141">
        <v>43500</v>
      </c>
      <c r="J103" s="160">
        <v>0</v>
      </c>
      <c r="K103" s="141">
        <v>17400</v>
      </c>
      <c r="L103" s="91" t="s">
        <v>699</v>
      </c>
      <c r="M103" s="91"/>
      <c r="N103" s="89" t="s">
        <v>331</v>
      </c>
      <c r="O103" s="89" t="s">
        <v>332</v>
      </c>
      <c r="P103" s="89" t="s">
        <v>487</v>
      </c>
      <c r="Q103" s="89" t="s">
        <v>793</v>
      </c>
    </row>
    <row r="104" spans="1:18" s="70" customFormat="1" ht="18" customHeight="1">
      <c r="A104" s="88">
        <v>68</v>
      </c>
      <c r="B104" s="89" t="s">
        <v>706</v>
      </c>
      <c r="C104" s="89" t="s">
        <v>395</v>
      </c>
      <c r="D104" s="89" t="s">
        <v>707</v>
      </c>
      <c r="E104" s="140" t="s">
        <v>708</v>
      </c>
      <c r="F104" s="141" t="s">
        <v>709</v>
      </c>
      <c r="G104" s="142" t="s">
        <v>703</v>
      </c>
      <c r="H104" s="89" t="s">
        <v>83</v>
      </c>
      <c r="I104" s="141">
        <v>43500</v>
      </c>
      <c r="J104" s="160">
        <v>0</v>
      </c>
      <c r="K104" s="141">
        <v>17400</v>
      </c>
      <c r="L104" s="91" t="s">
        <v>699</v>
      </c>
      <c r="M104" s="91"/>
      <c r="N104" s="89" t="s">
        <v>331</v>
      </c>
      <c r="O104" s="89" t="s">
        <v>712</v>
      </c>
      <c r="P104" s="89" t="s">
        <v>487</v>
      </c>
      <c r="Q104" s="89" t="s">
        <v>793</v>
      </c>
    </row>
    <row r="105" spans="1:18" s="70" customFormat="1" ht="18" customHeight="1">
      <c r="A105" s="88">
        <v>70</v>
      </c>
      <c r="B105" s="7" t="s">
        <v>725</v>
      </c>
      <c r="C105" s="7" t="s">
        <v>726</v>
      </c>
      <c r="D105" s="89" t="s">
        <v>727</v>
      </c>
      <c r="E105" s="64" t="s">
        <v>728</v>
      </c>
      <c r="F105" s="100" t="s">
        <v>729</v>
      </c>
      <c r="G105" s="89" t="s">
        <v>730</v>
      </c>
      <c r="H105" s="7" t="s">
        <v>30</v>
      </c>
      <c r="I105" s="100">
        <v>310000</v>
      </c>
      <c r="J105" s="115">
        <v>0</v>
      </c>
      <c r="K105" s="100">
        <v>0</v>
      </c>
      <c r="L105" s="88" t="s">
        <v>731</v>
      </c>
      <c r="M105" s="88"/>
      <c r="N105" s="7" t="s">
        <v>727</v>
      </c>
      <c r="O105" s="89" t="s">
        <v>332</v>
      </c>
      <c r="P105" s="89" t="s">
        <v>487</v>
      </c>
      <c r="Q105" s="89" t="s">
        <v>687</v>
      </c>
      <c r="R105" s="169" t="s">
        <v>793</v>
      </c>
    </row>
    <row r="106" spans="1:18" s="70" customFormat="1" ht="18" customHeight="1">
      <c r="A106" s="88">
        <v>72</v>
      </c>
      <c r="B106" s="7" t="s">
        <v>740</v>
      </c>
      <c r="C106" s="7" t="s">
        <v>741</v>
      </c>
      <c r="D106" s="7" t="s">
        <v>740</v>
      </c>
      <c r="E106" s="64" t="s">
        <v>742</v>
      </c>
      <c r="F106" s="7" t="s">
        <v>743</v>
      </c>
      <c r="G106" s="97" t="s">
        <v>744</v>
      </c>
      <c r="H106" s="7" t="s">
        <v>30</v>
      </c>
      <c r="I106" s="116">
        <v>548050</v>
      </c>
      <c r="J106" s="116">
        <v>274025</v>
      </c>
      <c r="K106" s="115">
        <v>219220</v>
      </c>
      <c r="L106" s="88" t="s">
        <v>667</v>
      </c>
      <c r="M106" s="88"/>
      <c r="N106" s="7"/>
      <c r="O106" s="93" t="s">
        <v>332</v>
      </c>
      <c r="P106" s="7" t="s">
        <v>268</v>
      </c>
      <c r="Q106" s="7" t="s">
        <v>793</v>
      </c>
    </row>
    <row r="107" spans="1:18" s="78" customFormat="1" ht="18" customHeight="1">
      <c r="A107" s="102">
        <v>78</v>
      </c>
      <c r="B107" s="48" t="s">
        <v>245</v>
      </c>
      <c r="C107" s="48" t="s">
        <v>602</v>
      </c>
      <c r="D107" s="48" t="s">
        <v>751</v>
      </c>
      <c r="E107" s="101" t="s">
        <v>583</v>
      </c>
      <c r="F107" s="48" t="s">
        <v>753</v>
      </c>
      <c r="G107" s="143" t="s">
        <v>748</v>
      </c>
      <c r="H107" s="48" t="s">
        <v>83</v>
      </c>
      <c r="I107" s="161">
        <v>230000</v>
      </c>
      <c r="J107" s="161">
        <v>0</v>
      </c>
      <c r="K107" s="162">
        <v>69000</v>
      </c>
      <c r="L107" s="102" t="s">
        <v>667</v>
      </c>
      <c r="M107" s="102"/>
      <c r="N107" s="48"/>
      <c r="O107" s="163" t="s">
        <v>332</v>
      </c>
      <c r="P107" s="48" t="s">
        <v>268</v>
      </c>
      <c r="Q107" s="48" t="s">
        <v>793</v>
      </c>
    </row>
    <row r="108" spans="1:18" s="70" customFormat="1" ht="18" customHeight="1">
      <c r="A108" s="88">
        <v>81</v>
      </c>
      <c r="B108" s="7" t="s">
        <v>245</v>
      </c>
      <c r="C108" s="7" t="s">
        <v>598</v>
      </c>
      <c r="D108" s="7" t="s">
        <v>751</v>
      </c>
      <c r="E108" s="64" t="s">
        <v>583</v>
      </c>
      <c r="F108" s="7" t="s">
        <v>762</v>
      </c>
      <c r="G108" s="140" t="s">
        <v>748</v>
      </c>
      <c r="H108" s="7" t="s">
        <v>83</v>
      </c>
      <c r="I108" s="116">
        <v>200000</v>
      </c>
      <c r="J108" s="116">
        <v>120000</v>
      </c>
      <c r="K108" s="115">
        <v>60000</v>
      </c>
      <c r="L108" s="88" t="s">
        <v>667</v>
      </c>
      <c r="M108" s="88"/>
      <c r="N108" s="7"/>
      <c r="O108" s="93" t="s">
        <v>332</v>
      </c>
      <c r="P108" s="7" t="s">
        <v>268</v>
      </c>
      <c r="Q108" s="7" t="s">
        <v>793</v>
      </c>
    </row>
    <row r="109" spans="1:18" s="70" customFormat="1" ht="18" customHeight="1">
      <c r="A109" s="88">
        <v>82</v>
      </c>
      <c r="B109" s="7" t="s">
        <v>245</v>
      </c>
      <c r="C109" s="7" t="s">
        <v>598</v>
      </c>
      <c r="D109" s="7" t="s">
        <v>763</v>
      </c>
      <c r="E109" s="64" t="s">
        <v>583</v>
      </c>
      <c r="F109" s="7" t="s">
        <v>762</v>
      </c>
      <c r="G109" s="140" t="s">
        <v>597</v>
      </c>
      <c r="H109" s="7" t="s">
        <v>83</v>
      </c>
      <c r="I109" s="127">
        <v>5329.08</v>
      </c>
      <c r="J109" s="116">
        <v>0</v>
      </c>
      <c r="K109" s="116">
        <v>5329.08</v>
      </c>
      <c r="L109" s="88" t="s">
        <v>667</v>
      </c>
      <c r="M109" s="88"/>
      <c r="N109" s="7"/>
      <c r="O109" s="93" t="s">
        <v>332</v>
      </c>
      <c r="P109" s="7" t="s">
        <v>268</v>
      </c>
      <c r="Q109" s="7" t="s">
        <v>793</v>
      </c>
    </row>
    <row r="110" spans="1:18" s="70" customFormat="1" ht="65.099999999999994" customHeight="1">
      <c r="A110" s="144">
        <v>90</v>
      </c>
      <c r="B110" s="145" t="s">
        <v>593</v>
      </c>
      <c r="C110" s="145" t="s">
        <v>450</v>
      </c>
      <c r="D110" s="145" t="s">
        <v>736</v>
      </c>
      <c r="E110" s="146" t="s">
        <v>737</v>
      </c>
      <c r="F110" s="147">
        <v>2023.04</v>
      </c>
      <c r="G110" s="148" t="s">
        <v>694</v>
      </c>
      <c r="H110" s="145" t="s">
        <v>30</v>
      </c>
      <c r="I110" s="164">
        <v>1020000</v>
      </c>
      <c r="J110" s="165">
        <v>306000</v>
      </c>
      <c r="K110" s="165">
        <v>612000</v>
      </c>
      <c r="L110" s="91" t="s">
        <v>699</v>
      </c>
      <c r="M110" s="7"/>
      <c r="N110" s="89" t="s">
        <v>700</v>
      </c>
      <c r="O110" s="89" t="s">
        <v>332</v>
      </c>
      <c r="P110" s="89" t="s">
        <v>487</v>
      </c>
      <c r="Q110" s="89" t="s">
        <v>738</v>
      </c>
      <c r="R110" s="170" t="s">
        <v>793</v>
      </c>
    </row>
    <row r="111" spans="1:18" s="70" customFormat="1" ht="29.1" customHeight="1">
      <c r="A111" s="144">
        <v>96</v>
      </c>
      <c r="B111" s="89" t="s">
        <v>678</v>
      </c>
      <c r="C111" s="145" t="s">
        <v>836</v>
      </c>
      <c r="D111" s="145" t="s">
        <v>837</v>
      </c>
      <c r="E111" s="140" t="s">
        <v>797</v>
      </c>
      <c r="F111" s="149">
        <v>44998</v>
      </c>
      <c r="G111" s="89" t="s">
        <v>536</v>
      </c>
      <c r="H111" s="7" t="s">
        <v>83</v>
      </c>
      <c r="I111" s="164">
        <v>4000</v>
      </c>
      <c r="J111" s="165">
        <v>0</v>
      </c>
      <c r="K111" s="165">
        <v>4000</v>
      </c>
      <c r="L111" s="91" t="s">
        <v>537</v>
      </c>
      <c r="M111" s="7"/>
      <c r="N111" s="89"/>
      <c r="O111" s="89" t="s">
        <v>295</v>
      </c>
      <c r="P111" s="89" t="s">
        <v>487</v>
      </c>
      <c r="Q111" s="89"/>
      <c r="R111" s="170"/>
    </row>
    <row r="112" spans="1:18" s="70" customFormat="1" ht="29.1" customHeight="1">
      <c r="A112" s="150">
        <v>97</v>
      </c>
      <c r="B112" s="151" t="s">
        <v>325</v>
      </c>
      <c r="C112" s="152" t="s">
        <v>545</v>
      </c>
      <c r="D112" s="152" t="s">
        <v>838</v>
      </c>
      <c r="E112" s="140" t="s">
        <v>691</v>
      </c>
      <c r="F112" s="153" t="s">
        <v>839</v>
      </c>
      <c r="G112" s="89" t="s">
        <v>536</v>
      </c>
      <c r="H112" s="7" t="s">
        <v>83</v>
      </c>
      <c r="I112" s="164">
        <v>9660</v>
      </c>
      <c r="J112" s="165">
        <v>0</v>
      </c>
      <c r="K112" s="165">
        <v>9660</v>
      </c>
      <c r="L112" s="91" t="s">
        <v>537</v>
      </c>
      <c r="M112" s="7"/>
      <c r="N112" s="89"/>
      <c r="O112" s="89" t="s">
        <v>332</v>
      </c>
      <c r="P112" s="89" t="s">
        <v>487</v>
      </c>
      <c r="Q112" s="89"/>
      <c r="R112" s="169"/>
    </row>
    <row r="113" spans="1:18" s="70" customFormat="1" ht="29.1" customHeight="1">
      <c r="A113" s="150">
        <v>98</v>
      </c>
      <c r="B113" s="151" t="s">
        <v>230</v>
      </c>
      <c r="C113" s="152" t="s">
        <v>726</v>
      </c>
      <c r="D113" s="152" t="s">
        <v>840</v>
      </c>
      <c r="E113" s="154" t="s">
        <v>327</v>
      </c>
      <c r="F113" s="153" t="s">
        <v>726</v>
      </c>
      <c r="G113" s="89" t="s">
        <v>536</v>
      </c>
      <c r="H113" s="7" t="s">
        <v>83</v>
      </c>
      <c r="I113" s="164">
        <v>678</v>
      </c>
      <c r="J113" s="165">
        <v>0</v>
      </c>
      <c r="K113" s="164">
        <v>678</v>
      </c>
      <c r="L113" s="91" t="s">
        <v>537</v>
      </c>
      <c r="M113" s="7"/>
      <c r="N113" s="89"/>
      <c r="O113" s="89" t="s">
        <v>25</v>
      </c>
      <c r="P113" s="89" t="s">
        <v>487</v>
      </c>
      <c r="Q113" s="89"/>
      <c r="R113" s="169"/>
    </row>
    <row r="114" spans="1:18" s="70" customFormat="1" ht="29.1" customHeight="1">
      <c r="A114" s="150">
        <v>99</v>
      </c>
      <c r="B114" s="151" t="s">
        <v>230</v>
      </c>
      <c r="C114" s="152" t="s">
        <v>726</v>
      </c>
      <c r="D114" s="152" t="s">
        <v>841</v>
      </c>
      <c r="E114" s="154" t="s">
        <v>327</v>
      </c>
      <c r="F114" s="153" t="s">
        <v>726</v>
      </c>
      <c r="G114" s="89" t="s">
        <v>536</v>
      </c>
      <c r="H114" s="7" t="s">
        <v>83</v>
      </c>
      <c r="I114" s="164">
        <v>21196.32</v>
      </c>
      <c r="J114" s="165">
        <v>0</v>
      </c>
      <c r="K114" s="164">
        <v>21196.32</v>
      </c>
      <c r="L114" s="91" t="s">
        <v>537</v>
      </c>
      <c r="M114" s="7"/>
      <c r="N114" s="89"/>
      <c r="O114" s="89" t="s">
        <v>295</v>
      </c>
      <c r="P114" s="89" t="s">
        <v>487</v>
      </c>
      <c r="Q114" s="89"/>
      <c r="R114" s="169"/>
    </row>
    <row r="115" spans="1:18" s="70" customFormat="1" ht="29.1" customHeight="1">
      <c r="A115" s="150"/>
      <c r="B115" s="151" t="s">
        <v>245</v>
      </c>
      <c r="C115" s="152" t="s">
        <v>454</v>
      </c>
      <c r="D115" s="152" t="s">
        <v>751</v>
      </c>
      <c r="E115" s="154" t="s">
        <v>842</v>
      </c>
      <c r="F115" s="153" t="s">
        <v>843</v>
      </c>
      <c r="G115" s="89" t="s">
        <v>536</v>
      </c>
      <c r="H115" s="7" t="s">
        <v>30</v>
      </c>
      <c r="I115" s="164">
        <v>24295</v>
      </c>
      <c r="J115" s="165">
        <v>0</v>
      </c>
      <c r="K115" s="164">
        <v>24295</v>
      </c>
      <c r="L115" s="91" t="s">
        <v>537</v>
      </c>
      <c r="M115" s="7"/>
      <c r="N115" s="89"/>
      <c r="O115" s="89" t="s">
        <v>332</v>
      </c>
      <c r="P115" s="89" t="s">
        <v>487</v>
      </c>
      <c r="Q115" s="89" t="s">
        <v>844</v>
      </c>
      <c r="R115" s="169"/>
    </row>
    <row r="116" spans="1:18" s="70" customFormat="1" ht="29.1" customHeight="1">
      <c r="A116" s="150"/>
      <c r="B116" s="151" t="s">
        <v>245</v>
      </c>
      <c r="C116" s="152"/>
      <c r="D116" s="152" t="s">
        <v>845</v>
      </c>
      <c r="E116" s="154" t="s">
        <v>846</v>
      </c>
      <c r="F116" s="153"/>
      <c r="G116" s="151"/>
      <c r="H116" s="155" t="s">
        <v>30</v>
      </c>
      <c r="I116" s="164" t="s">
        <v>726</v>
      </c>
      <c r="J116" s="165" t="s">
        <v>726</v>
      </c>
      <c r="K116" s="164">
        <v>94200</v>
      </c>
      <c r="L116" s="91"/>
      <c r="M116" s="7"/>
      <c r="N116" s="89"/>
      <c r="O116" s="89"/>
      <c r="P116" s="89"/>
      <c r="Q116" s="89"/>
      <c r="R116" s="169"/>
    </row>
    <row r="117" spans="1:18" s="70" customFormat="1" ht="29.1" customHeight="1">
      <c r="A117" s="150"/>
      <c r="B117" s="151"/>
      <c r="C117" s="152"/>
      <c r="D117" s="152"/>
      <c r="E117" s="154"/>
      <c r="F117" s="153"/>
      <c r="G117" s="151"/>
      <c r="H117" s="155"/>
      <c r="I117" s="164"/>
      <c r="J117" s="165"/>
      <c r="K117" s="164"/>
      <c r="L117" s="91"/>
      <c r="M117" s="7"/>
      <c r="N117" s="89"/>
      <c r="O117" s="89"/>
      <c r="P117" s="89"/>
      <c r="Q117" s="89"/>
      <c r="R117" s="169"/>
    </row>
    <row r="118" spans="1:18" s="70" customFormat="1" ht="29.1" customHeight="1">
      <c r="A118" s="150"/>
      <c r="B118" s="151"/>
      <c r="C118" s="152"/>
      <c r="D118" s="152"/>
      <c r="E118" s="154"/>
      <c r="F118" s="153"/>
      <c r="G118" s="151"/>
      <c r="H118" s="155"/>
      <c r="I118" s="164"/>
      <c r="J118" s="165"/>
      <c r="K118" s="165"/>
      <c r="L118" s="91"/>
      <c r="M118" s="7"/>
      <c r="N118" s="89"/>
      <c r="O118" s="89"/>
      <c r="P118" s="89"/>
      <c r="Q118" s="89"/>
      <c r="R118" s="169"/>
    </row>
    <row r="119" spans="1:18" ht="33.950000000000003" customHeight="1">
      <c r="A119" s="602" t="s">
        <v>218</v>
      </c>
      <c r="B119" s="603"/>
      <c r="C119" s="603"/>
      <c r="D119" s="603"/>
      <c r="E119" s="603"/>
      <c r="F119" s="603"/>
      <c r="G119" s="610"/>
      <c r="H119" s="604"/>
      <c r="I119" s="167">
        <f>SUM(I85:I118)</f>
        <v>7263636.9300000006</v>
      </c>
      <c r="J119" s="168"/>
      <c r="K119" s="167">
        <f>SUM(K85:K118)</f>
        <v>2641322.9300000002</v>
      </c>
      <c r="L119" s="135"/>
      <c r="M119" s="135"/>
      <c r="N119" s="136"/>
      <c r="O119" s="137"/>
      <c r="P119" s="136"/>
      <c r="Q119" s="137"/>
    </row>
  </sheetData>
  <autoFilter ref="A5:S119"/>
  <mergeCells count="9">
    <mergeCell ref="A81:H81"/>
    <mergeCell ref="A83:Q83"/>
    <mergeCell ref="A119:H119"/>
    <mergeCell ref="A1:Q3"/>
    <mergeCell ref="A4:Q4"/>
    <mergeCell ref="A45:H45"/>
    <mergeCell ref="A48:H48"/>
    <mergeCell ref="A78:H78"/>
    <mergeCell ref="A79:H79"/>
  </mergeCells>
  <phoneticPr fontId="45" type="noConversion"/>
  <pageMargins left="0.118055555555556" right="7.8472222222222193E-2" top="0.196527777777778" bottom="0.31458333333333299" header="7.8472222222222193E-2" footer="7.8472222222222193E-2"/>
  <pageSetup paperSize="9" scale="49" fitToHeight="0"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S99"/>
  <sheetViews>
    <sheetView tabSelected="1" zoomScale="55" zoomScaleNormal="55" workbookViewId="0">
      <pane ySplit="5" topLeftCell="A41" activePane="bottomLeft" state="frozenSplit"/>
      <selection pane="bottomLeft" activeCell="A54" sqref="C54"/>
    </sheetView>
  </sheetViews>
  <sheetFormatPr defaultColWidth="9" defaultRowHeight="14.25"/>
  <cols>
    <col min="1" max="1" width="5.875" style="22" customWidth="1"/>
    <col min="2" max="2" width="12.625" style="22" customWidth="1"/>
    <col min="3" max="3" width="20.125" style="22" customWidth="1"/>
    <col min="4" max="4" width="27.75" style="79" customWidth="1"/>
    <col min="5" max="5" width="48.5" style="38" customWidth="1"/>
    <col min="6" max="6" width="19.25" style="22" hidden="1" customWidth="1"/>
    <col min="7" max="7" width="28.875" style="80" customWidth="1"/>
    <col min="8" max="8" width="13.875" style="81" customWidth="1"/>
    <col min="9" max="9" width="21.75" style="82" customWidth="1"/>
    <col min="10" max="10" width="15.75" style="82" customWidth="1"/>
    <col min="11" max="11" width="22.5" style="82" customWidth="1"/>
    <col min="12" max="12" width="15.25" style="83" customWidth="1"/>
    <col min="13" max="13" width="14.625" style="83" hidden="1" customWidth="1"/>
    <col min="14" max="14" width="23.125" style="38" hidden="1" customWidth="1"/>
    <col min="15" max="15" width="15.875" style="21" customWidth="1"/>
    <col min="16" max="16" width="15.25" style="38" customWidth="1"/>
    <col min="17" max="17" width="16.125" style="21" customWidth="1"/>
    <col min="18" max="16384" width="9" style="21"/>
  </cols>
  <sheetData>
    <row r="1" spans="1:17" ht="39.950000000000003" customHeight="1">
      <c r="A1" s="666" t="s">
        <v>1090</v>
      </c>
      <c r="B1" s="666"/>
      <c r="C1" s="666"/>
      <c r="D1" s="666"/>
      <c r="E1" s="666"/>
      <c r="F1" s="666"/>
      <c r="G1" s="667"/>
      <c r="H1" s="666"/>
      <c r="I1" s="666"/>
      <c r="J1" s="666"/>
      <c r="K1" s="666"/>
      <c r="L1" s="666"/>
      <c r="M1" s="666"/>
      <c r="N1" s="666"/>
      <c r="O1" s="666"/>
      <c r="P1" s="666"/>
      <c r="Q1" s="666"/>
    </row>
    <row r="2" spans="1:17" ht="39.950000000000003" customHeight="1">
      <c r="A2" s="666"/>
      <c r="B2" s="666"/>
      <c r="C2" s="666"/>
      <c r="D2" s="666"/>
      <c r="E2" s="666"/>
      <c r="F2" s="666"/>
      <c r="G2" s="667"/>
      <c r="H2" s="666"/>
      <c r="I2" s="666"/>
      <c r="J2" s="666"/>
      <c r="K2" s="666"/>
      <c r="L2" s="666"/>
      <c r="M2" s="666"/>
      <c r="N2" s="666"/>
      <c r="O2" s="666"/>
      <c r="P2" s="666"/>
      <c r="Q2" s="666"/>
    </row>
    <row r="3" spans="1:17" ht="39.950000000000003" customHeight="1">
      <c r="A3" s="666"/>
      <c r="B3" s="666"/>
      <c r="C3" s="666"/>
      <c r="D3" s="666"/>
      <c r="E3" s="666"/>
      <c r="F3" s="666"/>
      <c r="G3" s="667"/>
      <c r="H3" s="666"/>
      <c r="I3" s="666"/>
      <c r="J3" s="666"/>
      <c r="K3" s="666"/>
      <c r="L3" s="666"/>
      <c r="M3" s="666"/>
      <c r="N3" s="666"/>
      <c r="O3" s="666"/>
      <c r="P3" s="666"/>
      <c r="Q3" s="666"/>
    </row>
    <row r="4" spans="1:17" ht="39.950000000000003" customHeight="1">
      <c r="A4" s="668" t="s">
        <v>821</v>
      </c>
      <c r="B4" s="668"/>
      <c r="C4" s="668"/>
      <c r="D4" s="668"/>
      <c r="E4" s="668"/>
      <c r="F4" s="668"/>
      <c r="G4" s="665"/>
      <c r="H4" s="668"/>
      <c r="I4" s="668"/>
      <c r="J4" s="668"/>
      <c r="K4" s="668"/>
      <c r="L4" s="668"/>
      <c r="M4" s="668"/>
      <c r="N4" s="668"/>
      <c r="O4" s="668"/>
      <c r="P4" s="668"/>
      <c r="Q4" s="668"/>
    </row>
    <row r="5" spans="1:17" s="22" customFormat="1" ht="39.950000000000003" customHeight="1">
      <c r="A5" s="628" t="s">
        <v>1</v>
      </c>
      <c r="B5" s="628" t="s">
        <v>528</v>
      </c>
      <c r="C5" s="628" t="s">
        <v>3</v>
      </c>
      <c r="D5" s="626" t="s">
        <v>385</v>
      </c>
      <c r="E5" s="627" t="s">
        <v>70</v>
      </c>
      <c r="F5" s="628" t="s">
        <v>617</v>
      </c>
      <c r="G5" s="626" t="s">
        <v>386</v>
      </c>
      <c r="H5" s="628" t="s">
        <v>356</v>
      </c>
      <c r="I5" s="629" t="s">
        <v>529</v>
      </c>
      <c r="J5" s="630" t="s">
        <v>72</v>
      </c>
      <c r="K5" s="670" t="s">
        <v>1108</v>
      </c>
      <c r="L5" s="671" t="s">
        <v>531</v>
      </c>
      <c r="M5" s="671" t="s">
        <v>532</v>
      </c>
      <c r="N5" s="626" t="s">
        <v>391</v>
      </c>
      <c r="O5" s="628" t="s">
        <v>533</v>
      </c>
      <c r="P5" s="628" t="s">
        <v>534</v>
      </c>
      <c r="Q5" s="628" t="s">
        <v>10</v>
      </c>
    </row>
    <row r="6" spans="1:17" s="76" customFormat="1" ht="39.950000000000003" customHeight="1">
      <c r="A6" s="631">
        <v>1</v>
      </c>
      <c r="B6" s="632" t="s">
        <v>535</v>
      </c>
      <c r="C6" s="632" t="s">
        <v>23</v>
      </c>
      <c r="D6" s="633" t="s">
        <v>435</v>
      </c>
      <c r="E6" s="634" t="s">
        <v>436</v>
      </c>
      <c r="F6" s="635">
        <v>44970</v>
      </c>
      <c r="G6" s="633" t="s">
        <v>536</v>
      </c>
      <c r="H6" s="632" t="s">
        <v>83</v>
      </c>
      <c r="I6" s="636">
        <v>3651.58</v>
      </c>
      <c r="J6" s="637"/>
      <c r="K6" s="636">
        <v>3651.58</v>
      </c>
      <c r="L6" s="631" t="s">
        <v>537</v>
      </c>
      <c r="M6" s="631"/>
      <c r="N6" s="632"/>
      <c r="O6" s="632" t="s">
        <v>1097</v>
      </c>
      <c r="P6" s="632" t="s">
        <v>398</v>
      </c>
      <c r="Q6" s="632" t="s">
        <v>1089</v>
      </c>
    </row>
    <row r="7" spans="1:17" s="76" customFormat="1" ht="39.950000000000003" customHeight="1">
      <c r="A7" s="631">
        <v>2</v>
      </c>
      <c r="B7" s="632" t="s">
        <v>535</v>
      </c>
      <c r="C7" s="632" t="s">
        <v>424</v>
      </c>
      <c r="D7" s="633" t="s">
        <v>425</v>
      </c>
      <c r="E7" s="634" t="s">
        <v>236</v>
      </c>
      <c r="F7" s="635">
        <v>45022</v>
      </c>
      <c r="G7" s="633" t="s">
        <v>536</v>
      </c>
      <c r="H7" s="632" t="s">
        <v>83</v>
      </c>
      <c r="I7" s="636">
        <v>3360</v>
      </c>
      <c r="J7" s="637"/>
      <c r="K7" s="636">
        <v>3360</v>
      </c>
      <c r="L7" s="631" t="s">
        <v>537</v>
      </c>
      <c r="M7" s="631"/>
      <c r="N7" s="632"/>
      <c r="O7" s="632" t="s">
        <v>1098</v>
      </c>
      <c r="P7" s="632" t="s">
        <v>398</v>
      </c>
      <c r="Q7" s="632" t="s">
        <v>1089</v>
      </c>
    </row>
    <row r="8" spans="1:17" s="76" customFormat="1" ht="39.950000000000003" customHeight="1">
      <c r="A8" s="631">
        <v>3</v>
      </c>
      <c r="B8" s="632" t="s">
        <v>535</v>
      </c>
      <c r="C8" s="632" t="s">
        <v>434</v>
      </c>
      <c r="D8" s="633" t="s">
        <v>435</v>
      </c>
      <c r="E8" s="634" t="s">
        <v>436</v>
      </c>
      <c r="F8" s="635">
        <v>45040</v>
      </c>
      <c r="G8" s="633" t="s">
        <v>536</v>
      </c>
      <c r="H8" s="632" t="s">
        <v>83</v>
      </c>
      <c r="I8" s="636">
        <v>1062</v>
      </c>
      <c r="J8" s="637"/>
      <c r="K8" s="636">
        <v>1062</v>
      </c>
      <c r="L8" s="631" t="s">
        <v>537</v>
      </c>
      <c r="M8" s="631"/>
      <c r="N8" s="632"/>
      <c r="O8" s="632" t="s">
        <v>1098</v>
      </c>
      <c r="P8" s="632" t="s">
        <v>398</v>
      </c>
      <c r="Q8" s="632" t="s">
        <v>1089</v>
      </c>
    </row>
    <row r="9" spans="1:17" s="76" customFormat="1" ht="39.950000000000003" customHeight="1">
      <c r="A9" s="631">
        <v>4</v>
      </c>
      <c r="B9" s="632" t="s">
        <v>535</v>
      </c>
      <c r="C9" s="632" t="s">
        <v>1106</v>
      </c>
      <c r="D9" s="633" t="s">
        <v>438</v>
      </c>
      <c r="E9" s="634" t="s">
        <v>439</v>
      </c>
      <c r="F9" s="635">
        <v>45041</v>
      </c>
      <c r="G9" s="633" t="s">
        <v>536</v>
      </c>
      <c r="H9" s="632" t="s">
        <v>83</v>
      </c>
      <c r="I9" s="636">
        <v>11496</v>
      </c>
      <c r="J9" s="637"/>
      <c r="K9" s="636">
        <v>11496</v>
      </c>
      <c r="L9" s="631" t="s">
        <v>537</v>
      </c>
      <c r="M9" s="631"/>
      <c r="N9" s="632"/>
      <c r="O9" s="632" t="s">
        <v>1099</v>
      </c>
      <c r="P9" s="632" t="s">
        <v>398</v>
      </c>
      <c r="Q9" s="632" t="s">
        <v>1089</v>
      </c>
    </row>
    <row r="10" spans="1:17" s="76" customFormat="1" ht="39.950000000000003" customHeight="1">
      <c r="A10" s="631">
        <v>5</v>
      </c>
      <c r="B10" s="632" t="s">
        <v>535</v>
      </c>
      <c r="C10" s="632" t="s">
        <v>1105</v>
      </c>
      <c r="D10" s="633" t="s">
        <v>438</v>
      </c>
      <c r="E10" s="634" t="s">
        <v>626</v>
      </c>
      <c r="F10" s="635">
        <v>45042</v>
      </c>
      <c r="G10" s="633" t="s">
        <v>536</v>
      </c>
      <c r="H10" s="632" t="s">
        <v>83</v>
      </c>
      <c r="I10" s="636">
        <v>4200</v>
      </c>
      <c r="J10" s="637"/>
      <c r="K10" s="636">
        <v>4200</v>
      </c>
      <c r="L10" s="631" t="s">
        <v>537</v>
      </c>
      <c r="M10" s="631"/>
      <c r="N10" s="632"/>
      <c r="O10" s="632" t="s">
        <v>25</v>
      </c>
      <c r="P10" s="632" t="s">
        <v>398</v>
      </c>
      <c r="Q10" s="632" t="s">
        <v>1089</v>
      </c>
    </row>
    <row r="11" spans="1:17" s="76" customFormat="1" ht="39.950000000000003" customHeight="1">
      <c r="A11" s="631">
        <v>6</v>
      </c>
      <c r="B11" s="632" t="s">
        <v>535</v>
      </c>
      <c r="C11" s="632" t="s">
        <v>23</v>
      </c>
      <c r="D11" s="633" t="s">
        <v>447</v>
      </c>
      <c r="E11" s="634" t="s">
        <v>448</v>
      </c>
      <c r="F11" s="635">
        <v>45057</v>
      </c>
      <c r="G11" s="633" t="s">
        <v>536</v>
      </c>
      <c r="H11" s="632" t="s">
        <v>83</v>
      </c>
      <c r="I11" s="636">
        <v>7648.97</v>
      </c>
      <c r="J11" s="637"/>
      <c r="K11" s="636">
        <v>7648.97</v>
      </c>
      <c r="L11" s="631" t="s">
        <v>537</v>
      </c>
      <c r="M11" s="631"/>
      <c r="N11" s="632"/>
      <c r="O11" s="632" t="s">
        <v>25</v>
      </c>
      <c r="P11" s="632" t="s">
        <v>398</v>
      </c>
      <c r="Q11" s="632" t="s">
        <v>1089</v>
      </c>
    </row>
    <row r="12" spans="1:17" s="76" customFormat="1" ht="39.950000000000003" customHeight="1">
      <c r="A12" s="631">
        <v>7</v>
      </c>
      <c r="B12" s="632" t="s">
        <v>535</v>
      </c>
      <c r="C12" s="632" t="s">
        <v>432</v>
      </c>
      <c r="D12" s="633" t="s">
        <v>329</v>
      </c>
      <c r="E12" s="634" t="s">
        <v>539</v>
      </c>
      <c r="F12" s="635">
        <v>45057</v>
      </c>
      <c r="G12" s="633" t="s">
        <v>536</v>
      </c>
      <c r="H12" s="632" t="s">
        <v>83</v>
      </c>
      <c r="I12" s="636">
        <v>921.5</v>
      </c>
      <c r="J12" s="637"/>
      <c r="K12" s="636">
        <v>921.5</v>
      </c>
      <c r="L12" s="631" t="s">
        <v>537</v>
      </c>
      <c r="M12" s="631"/>
      <c r="N12" s="632"/>
      <c r="O12" s="632" t="s">
        <v>25</v>
      </c>
      <c r="P12" s="632" t="s">
        <v>398</v>
      </c>
      <c r="Q12" s="632" t="s">
        <v>1089</v>
      </c>
    </row>
    <row r="13" spans="1:17" s="76" customFormat="1" ht="39.950000000000003" customHeight="1">
      <c r="A13" s="631">
        <v>8</v>
      </c>
      <c r="B13" s="632" t="s">
        <v>535</v>
      </c>
      <c r="C13" s="632" t="s">
        <v>454</v>
      </c>
      <c r="D13" s="633" t="s">
        <v>455</v>
      </c>
      <c r="E13" s="634" t="s">
        <v>456</v>
      </c>
      <c r="F13" s="635">
        <v>45065</v>
      </c>
      <c r="G13" s="633" t="s">
        <v>536</v>
      </c>
      <c r="H13" s="632" t="s">
        <v>83</v>
      </c>
      <c r="I13" s="636">
        <v>4011.5</v>
      </c>
      <c r="J13" s="637"/>
      <c r="K13" s="636">
        <v>4011.5</v>
      </c>
      <c r="L13" s="631" t="s">
        <v>537</v>
      </c>
      <c r="M13" s="631"/>
      <c r="N13" s="632"/>
      <c r="O13" s="632" t="s">
        <v>25</v>
      </c>
      <c r="P13" s="632" t="s">
        <v>398</v>
      </c>
      <c r="Q13" s="632" t="s">
        <v>1089</v>
      </c>
    </row>
    <row r="14" spans="1:17" s="76" customFormat="1" ht="39.950000000000003" customHeight="1">
      <c r="A14" s="631">
        <v>9</v>
      </c>
      <c r="B14" s="632" t="s">
        <v>535</v>
      </c>
      <c r="C14" s="632" t="s">
        <v>457</v>
      </c>
      <c r="D14" s="633" t="s">
        <v>458</v>
      </c>
      <c r="E14" s="634" t="s">
        <v>459</v>
      </c>
      <c r="F14" s="635">
        <v>45068</v>
      </c>
      <c r="G14" s="633" t="s">
        <v>536</v>
      </c>
      <c r="H14" s="632" t="s">
        <v>83</v>
      </c>
      <c r="I14" s="636">
        <v>5298</v>
      </c>
      <c r="J14" s="637"/>
      <c r="K14" s="636">
        <v>5298</v>
      </c>
      <c r="L14" s="631" t="s">
        <v>537</v>
      </c>
      <c r="M14" s="631"/>
      <c r="N14" s="632"/>
      <c r="O14" s="632" t="s">
        <v>1100</v>
      </c>
      <c r="P14" s="632" t="s">
        <v>398</v>
      </c>
      <c r="Q14" s="632" t="s">
        <v>1089</v>
      </c>
    </row>
    <row r="15" spans="1:17" s="76" customFormat="1" ht="39.950000000000003" customHeight="1">
      <c r="A15" s="631">
        <v>10</v>
      </c>
      <c r="B15" s="632" t="s">
        <v>535</v>
      </c>
      <c r="C15" s="632" t="s">
        <v>497</v>
      </c>
      <c r="D15" s="633" t="s">
        <v>438</v>
      </c>
      <c r="E15" s="634" t="s">
        <v>439</v>
      </c>
      <c r="F15" s="635">
        <v>45085</v>
      </c>
      <c r="G15" s="633" t="s">
        <v>536</v>
      </c>
      <c r="H15" s="632" t="s">
        <v>83</v>
      </c>
      <c r="I15" s="636">
        <v>7500</v>
      </c>
      <c r="J15" s="637"/>
      <c r="K15" s="636">
        <v>7500</v>
      </c>
      <c r="L15" s="631" t="s">
        <v>537</v>
      </c>
      <c r="M15" s="631"/>
      <c r="N15" s="632"/>
      <c r="O15" s="632" t="s">
        <v>1100</v>
      </c>
      <c r="P15" s="632" t="s">
        <v>398</v>
      </c>
      <c r="Q15" s="632" t="s">
        <v>1089</v>
      </c>
    </row>
    <row r="16" spans="1:17" s="76" customFormat="1" ht="39.950000000000003" customHeight="1">
      <c r="A16" s="631">
        <v>11</v>
      </c>
      <c r="B16" s="632" t="s">
        <v>535</v>
      </c>
      <c r="C16" s="632" t="s">
        <v>468</v>
      </c>
      <c r="D16" s="633" t="s">
        <v>438</v>
      </c>
      <c r="E16" s="634" t="s">
        <v>439</v>
      </c>
      <c r="F16" s="635">
        <v>45085</v>
      </c>
      <c r="G16" s="633" t="s">
        <v>536</v>
      </c>
      <c r="H16" s="632" t="s">
        <v>83</v>
      </c>
      <c r="I16" s="636">
        <v>7298</v>
      </c>
      <c r="J16" s="637"/>
      <c r="K16" s="636">
        <v>7298</v>
      </c>
      <c r="L16" s="631" t="s">
        <v>537</v>
      </c>
      <c r="M16" s="631"/>
      <c r="N16" s="632"/>
      <c r="O16" s="632" t="s">
        <v>1100</v>
      </c>
      <c r="P16" s="632" t="s">
        <v>398</v>
      </c>
      <c r="Q16" s="632" t="s">
        <v>1089</v>
      </c>
    </row>
    <row r="17" spans="1:19" s="76" customFormat="1" ht="39.950000000000003" customHeight="1">
      <c r="A17" s="631">
        <v>12</v>
      </c>
      <c r="B17" s="632" t="s">
        <v>535</v>
      </c>
      <c r="C17" s="632" t="s">
        <v>450</v>
      </c>
      <c r="D17" s="633" t="s">
        <v>329</v>
      </c>
      <c r="E17" s="634" t="s">
        <v>539</v>
      </c>
      <c r="F17" s="635">
        <v>45096</v>
      </c>
      <c r="G17" s="633" t="s">
        <v>536</v>
      </c>
      <c r="H17" s="632" t="s">
        <v>83</v>
      </c>
      <c r="I17" s="636">
        <v>452</v>
      </c>
      <c r="J17" s="637"/>
      <c r="K17" s="636">
        <v>452</v>
      </c>
      <c r="L17" s="631" t="s">
        <v>537</v>
      </c>
      <c r="M17" s="631"/>
      <c r="N17" s="632"/>
      <c r="O17" s="632" t="s">
        <v>1100</v>
      </c>
      <c r="P17" s="632" t="s">
        <v>398</v>
      </c>
      <c r="Q17" s="632" t="s">
        <v>1089</v>
      </c>
    </row>
    <row r="18" spans="1:19" s="76" customFormat="1" ht="39.950000000000003" customHeight="1">
      <c r="A18" s="631">
        <v>13</v>
      </c>
      <c r="B18" s="632" t="s">
        <v>535</v>
      </c>
      <c r="C18" s="632" t="s">
        <v>450</v>
      </c>
      <c r="D18" s="633" t="s">
        <v>433</v>
      </c>
      <c r="E18" s="634" t="s">
        <v>471</v>
      </c>
      <c r="F18" s="635">
        <v>45097</v>
      </c>
      <c r="G18" s="633" t="s">
        <v>536</v>
      </c>
      <c r="H18" s="632" t="s">
        <v>83</v>
      </c>
      <c r="I18" s="636">
        <v>3745.95</v>
      </c>
      <c r="J18" s="637"/>
      <c r="K18" s="636">
        <v>3745.95</v>
      </c>
      <c r="L18" s="631" t="s">
        <v>537</v>
      </c>
      <c r="M18" s="631"/>
      <c r="N18" s="632"/>
      <c r="O18" s="632" t="s">
        <v>1100</v>
      </c>
      <c r="P18" s="632" t="s">
        <v>398</v>
      </c>
      <c r="Q18" s="632" t="s">
        <v>1089</v>
      </c>
    </row>
    <row r="19" spans="1:19" s="76" customFormat="1" ht="39.950000000000003" customHeight="1">
      <c r="A19" s="631">
        <v>14</v>
      </c>
      <c r="B19" s="632" t="s">
        <v>535</v>
      </c>
      <c r="C19" s="632" t="s">
        <v>450</v>
      </c>
      <c r="D19" s="633" t="s">
        <v>408</v>
      </c>
      <c r="E19" s="634" t="s">
        <v>502</v>
      </c>
      <c r="F19" s="635">
        <v>45106</v>
      </c>
      <c r="G19" s="633" t="s">
        <v>536</v>
      </c>
      <c r="H19" s="632" t="s">
        <v>83</v>
      </c>
      <c r="I19" s="636">
        <v>6916.31</v>
      </c>
      <c r="J19" s="637"/>
      <c r="K19" s="636">
        <v>6916.31</v>
      </c>
      <c r="L19" s="631" t="s">
        <v>537</v>
      </c>
      <c r="M19" s="631"/>
      <c r="N19" s="632"/>
      <c r="O19" s="632" t="s">
        <v>1100</v>
      </c>
      <c r="P19" s="632" t="s">
        <v>398</v>
      </c>
      <c r="Q19" s="632" t="s">
        <v>1089</v>
      </c>
    </row>
    <row r="20" spans="1:19" s="76" customFormat="1" ht="39.950000000000003" customHeight="1">
      <c r="A20" s="631">
        <v>15</v>
      </c>
      <c r="B20" s="631" t="s">
        <v>535</v>
      </c>
      <c r="C20" s="632" t="s">
        <v>518</v>
      </c>
      <c r="D20" s="633" t="s">
        <v>663</v>
      </c>
      <c r="E20" s="634" t="s">
        <v>525</v>
      </c>
      <c r="F20" s="635">
        <v>44977</v>
      </c>
      <c r="G20" s="638" t="s">
        <v>536</v>
      </c>
      <c r="H20" s="639" t="s">
        <v>83</v>
      </c>
      <c r="I20" s="640">
        <v>900</v>
      </c>
      <c r="J20" s="637">
        <v>0</v>
      </c>
      <c r="K20" s="637">
        <v>900</v>
      </c>
      <c r="L20" s="632" t="s">
        <v>537</v>
      </c>
      <c r="M20" s="641">
        <v>45120</v>
      </c>
      <c r="N20" s="632"/>
      <c r="O20" s="632" t="s">
        <v>1100</v>
      </c>
      <c r="P20" s="639" t="s">
        <v>268</v>
      </c>
      <c r="Q20" s="639" t="s">
        <v>794</v>
      </c>
    </row>
    <row r="21" spans="1:19" s="76" customFormat="1" ht="39.950000000000003" customHeight="1">
      <c r="A21" s="631">
        <v>16</v>
      </c>
      <c r="B21" s="632" t="s">
        <v>535</v>
      </c>
      <c r="C21" s="632" t="s">
        <v>545</v>
      </c>
      <c r="D21" s="632" t="s">
        <v>664</v>
      </c>
      <c r="E21" s="634" t="s">
        <v>665</v>
      </c>
      <c r="F21" s="632" t="s">
        <v>666</v>
      </c>
      <c r="G21" s="633" t="s">
        <v>597</v>
      </c>
      <c r="H21" s="632" t="s">
        <v>83</v>
      </c>
      <c r="I21" s="640">
        <v>7328.24</v>
      </c>
      <c r="J21" s="640">
        <v>0</v>
      </c>
      <c r="K21" s="637">
        <v>7328</v>
      </c>
      <c r="L21" s="631" t="s">
        <v>667</v>
      </c>
      <c r="M21" s="631"/>
      <c r="N21" s="632"/>
      <c r="O21" s="632" t="s">
        <v>1100</v>
      </c>
      <c r="P21" s="639" t="s">
        <v>268</v>
      </c>
      <c r="Q21" s="632" t="s">
        <v>793</v>
      </c>
    </row>
    <row r="22" spans="1:19" s="76" customFormat="1" ht="39.950000000000003" customHeight="1">
      <c r="A22" s="631">
        <v>17</v>
      </c>
      <c r="B22" s="632" t="s">
        <v>535</v>
      </c>
      <c r="C22" s="632" t="s">
        <v>545</v>
      </c>
      <c r="D22" s="632" t="s">
        <v>668</v>
      </c>
      <c r="E22" s="634" t="s">
        <v>251</v>
      </c>
      <c r="F22" s="632" t="s">
        <v>666</v>
      </c>
      <c r="G22" s="633" t="s">
        <v>597</v>
      </c>
      <c r="H22" s="632" t="s">
        <v>83</v>
      </c>
      <c r="I22" s="640">
        <v>22505.08</v>
      </c>
      <c r="J22" s="640">
        <v>0</v>
      </c>
      <c r="K22" s="637">
        <v>22505</v>
      </c>
      <c r="L22" s="631" t="s">
        <v>537</v>
      </c>
      <c r="M22" s="631"/>
      <c r="N22" s="632"/>
      <c r="O22" s="632" t="s">
        <v>1100</v>
      </c>
      <c r="P22" s="639" t="s">
        <v>268</v>
      </c>
      <c r="Q22" s="632" t="s">
        <v>793</v>
      </c>
    </row>
    <row r="23" spans="1:19" s="71" customFormat="1" ht="39.950000000000003" customHeight="1">
      <c r="A23" s="663" t="s">
        <v>795</v>
      </c>
      <c r="B23" s="663"/>
      <c r="C23" s="663"/>
      <c r="D23" s="663"/>
      <c r="E23" s="663"/>
      <c r="F23" s="663"/>
      <c r="G23" s="664"/>
      <c r="H23" s="663"/>
      <c r="I23" s="642">
        <f>SUM(I6:I22)</f>
        <v>98295.13</v>
      </c>
      <c r="J23" s="642"/>
      <c r="K23" s="642">
        <f>SUM(K6:K22)</f>
        <v>98294.81</v>
      </c>
      <c r="L23" s="631"/>
      <c r="M23" s="631"/>
      <c r="N23" s="632"/>
      <c r="O23" s="643"/>
      <c r="P23" s="639"/>
      <c r="Q23" s="632"/>
    </row>
    <row r="24" spans="1:19" s="191" customFormat="1" ht="39.950000000000003" customHeight="1">
      <c r="A24" s="631">
        <v>18</v>
      </c>
      <c r="B24" s="631" t="s">
        <v>669</v>
      </c>
      <c r="C24" s="632" t="s">
        <v>670</v>
      </c>
      <c r="D24" s="632" t="s">
        <v>669</v>
      </c>
      <c r="E24" s="634" t="s">
        <v>508</v>
      </c>
      <c r="F24" s="643" t="s">
        <v>672</v>
      </c>
      <c r="G24" s="633" t="s">
        <v>536</v>
      </c>
      <c r="H24" s="632" t="s">
        <v>83</v>
      </c>
      <c r="I24" s="637">
        <v>77580.600000000006</v>
      </c>
      <c r="J24" s="637">
        <v>0</v>
      </c>
      <c r="K24" s="637">
        <f>I24</f>
        <v>77580.600000000006</v>
      </c>
      <c r="L24" s="632" t="s">
        <v>537</v>
      </c>
      <c r="M24" s="631"/>
      <c r="N24" s="632"/>
      <c r="O24" s="632" t="s">
        <v>1100</v>
      </c>
      <c r="P24" s="632" t="s">
        <v>233</v>
      </c>
      <c r="Q24" s="632" t="s">
        <v>793</v>
      </c>
    </row>
    <row r="25" spans="1:19" s="73" customFormat="1" ht="39.950000000000003" customHeight="1">
      <c r="A25" s="663" t="s">
        <v>796</v>
      </c>
      <c r="B25" s="663"/>
      <c r="C25" s="663"/>
      <c r="D25" s="663"/>
      <c r="E25" s="663"/>
      <c r="F25" s="663"/>
      <c r="G25" s="664"/>
      <c r="H25" s="663"/>
      <c r="I25" s="644">
        <f>SUM(I24)</f>
        <v>77580.600000000006</v>
      </c>
      <c r="J25" s="644"/>
      <c r="K25" s="644">
        <f>SUM(K24:K24)</f>
        <v>77580.600000000006</v>
      </c>
      <c r="L25" s="632"/>
      <c r="M25" s="631"/>
      <c r="N25" s="632"/>
      <c r="O25" s="632"/>
      <c r="P25" s="632"/>
      <c r="Q25" s="632"/>
    </row>
    <row r="26" spans="1:19" s="76" customFormat="1" ht="39.950000000000003" customHeight="1">
      <c r="A26" s="631">
        <v>19</v>
      </c>
      <c r="B26" s="632" t="s">
        <v>245</v>
      </c>
      <c r="C26" s="631" t="s">
        <v>545</v>
      </c>
      <c r="D26" s="645" t="s">
        <v>674</v>
      </c>
      <c r="E26" s="646" t="s">
        <v>660</v>
      </c>
      <c r="F26" s="647" t="s">
        <v>675</v>
      </c>
      <c r="G26" s="645" t="s">
        <v>584</v>
      </c>
      <c r="H26" s="639" t="s">
        <v>83</v>
      </c>
      <c r="I26" s="640">
        <v>260000</v>
      </c>
      <c r="J26" s="640">
        <v>0</v>
      </c>
      <c r="K26" s="637">
        <v>65000</v>
      </c>
      <c r="L26" s="631" t="s">
        <v>537</v>
      </c>
      <c r="M26" s="631">
        <v>45120</v>
      </c>
      <c r="N26" s="632"/>
      <c r="O26" s="632" t="s">
        <v>1101</v>
      </c>
      <c r="P26" s="632" t="s">
        <v>268</v>
      </c>
      <c r="Q26" s="639" t="s">
        <v>794</v>
      </c>
    </row>
    <row r="27" spans="1:19" s="549" customFormat="1" ht="39.950000000000003" customHeight="1">
      <c r="A27" s="631">
        <v>20</v>
      </c>
      <c r="B27" s="645" t="s">
        <v>593</v>
      </c>
      <c r="C27" s="645" t="s">
        <v>457</v>
      </c>
      <c r="D27" s="645" t="s">
        <v>698</v>
      </c>
      <c r="E27" s="648" t="s">
        <v>681</v>
      </c>
      <c r="F27" s="649">
        <v>2023.01</v>
      </c>
      <c r="G27" s="645" t="s">
        <v>694</v>
      </c>
      <c r="H27" s="645" t="s">
        <v>30</v>
      </c>
      <c r="I27" s="649">
        <v>203000</v>
      </c>
      <c r="J27" s="650">
        <v>60900</v>
      </c>
      <c r="K27" s="649">
        <v>121800</v>
      </c>
      <c r="L27" s="651" t="s">
        <v>852</v>
      </c>
      <c r="M27" s="651"/>
      <c r="N27" s="645" t="s">
        <v>700</v>
      </c>
      <c r="O27" s="632" t="s">
        <v>1101</v>
      </c>
      <c r="P27" s="645" t="s">
        <v>487</v>
      </c>
      <c r="Q27" s="645" t="s">
        <v>1107</v>
      </c>
      <c r="R27" s="549" t="s">
        <v>793</v>
      </c>
      <c r="S27" s="549" t="s">
        <v>823</v>
      </c>
    </row>
    <row r="28" spans="1:19" s="549" customFormat="1" ht="39.950000000000003" customHeight="1">
      <c r="A28" s="631"/>
      <c r="B28" s="645"/>
      <c r="C28" s="645" t="s">
        <v>1093</v>
      </c>
      <c r="D28" s="645" t="s">
        <v>1094</v>
      </c>
      <c r="E28" s="648" t="s">
        <v>681</v>
      </c>
      <c r="F28" s="649">
        <v>2023.01</v>
      </c>
      <c r="G28" s="645" t="s">
        <v>694</v>
      </c>
      <c r="H28" s="645" t="s">
        <v>30</v>
      </c>
      <c r="I28" s="649"/>
      <c r="J28" s="650"/>
      <c r="K28" s="649">
        <v>106494.41</v>
      </c>
      <c r="L28" s="651"/>
      <c r="M28" s="651"/>
      <c r="N28" s="645"/>
      <c r="O28" s="645"/>
      <c r="P28" s="645"/>
      <c r="Q28" s="645"/>
    </row>
    <row r="29" spans="1:19" s="171" customFormat="1" ht="39.950000000000003" customHeight="1">
      <c r="A29" s="631">
        <v>21</v>
      </c>
      <c r="B29" s="639" t="s">
        <v>678</v>
      </c>
      <c r="C29" s="639" t="s">
        <v>732</v>
      </c>
      <c r="D29" s="639" t="s">
        <v>733</v>
      </c>
      <c r="E29" s="652" t="s">
        <v>499</v>
      </c>
      <c r="F29" s="639" t="s">
        <v>734</v>
      </c>
      <c r="G29" s="645" t="s">
        <v>597</v>
      </c>
      <c r="H29" s="639" t="s">
        <v>83</v>
      </c>
      <c r="I29" s="640">
        <v>3000</v>
      </c>
      <c r="J29" s="640">
        <v>0</v>
      </c>
      <c r="K29" s="640">
        <v>3000</v>
      </c>
      <c r="L29" s="653" t="s">
        <v>537</v>
      </c>
      <c r="M29" s="653" t="s">
        <v>735</v>
      </c>
      <c r="N29" s="639" t="s">
        <v>610</v>
      </c>
      <c r="O29" s="632" t="s">
        <v>1100</v>
      </c>
      <c r="P29" s="639" t="s">
        <v>487</v>
      </c>
      <c r="Q29" s="639" t="s">
        <v>794</v>
      </c>
    </row>
    <row r="30" spans="1:19" s="171" customFormat="1" ht="39.950000000000003" customHeight="1">
      <c r="A30" s="631">
        <v>22</v>
      </c>
      <c r="B30" s="639" t="s">
        <v>807</v>
      </c>
      <c r="C30" s="639" t="s">
        <v>808</v>
      </c>
      <c r="D30" s="639"/>
      <c r="E30" s="652" t="s">
        <v>809</v>
      </c>
      <c r="F30" s="639" t="s">
        <v>810</v>
      </c>
      <c r="G30" s="645" t="s">
        <v>811</v>
      </c>
      <c r="H30" s="639" t="s">
        <v>83</v>
      </c>
      <c r="I30" s="640">
        <v>510000</v>
      </c>
      <c r="J30" s="640">
        <v>0</v>
      </c>
      <c r="K30" s="640">
        <f>I30*0.5</f>
        <v>255000</v>
      </c>
      <c r="L30" s="653" t="s">
        <v>853</v>
      </c>
      <c r="M30" s="653"/>
      <c r="N30" s="639"/>
      <c r="O30" s="632" t="s">
        <v>25</v>
      </c>
      <c r="P30" s="639"/>
      <c r="Q30" s="639"/>
    </row>
    <row r="31" spans="1:19" s="76" customFormat="1" ht="39.950000000000003" customHeight="1">
      <c r="A31" s="631">
        <v>23</v>
      </c>
      <c r="B31" s="632" t="s">
        <v>245</v>
      </c>
      <c r="C31" s="632" t="s">
        <v>586</v>
      </c>
      <c r="D31" s="632" t="s">
        <v>587</v>
      </c>
      <c r="E31" s="634" t="s">
        <v>583</v>
      </c>
      <c r="F31" s="632" t="s">
        <v>750</v>
      </c>
      <c r="G31" s="633" t="s">
        <v>748</v>
      </c>
      <c r="H31" s="632" t="s">
        <v>83</v>
      </c>
      <c r="I31" s="637">
        <v>36000</v>
      </c>
      <c r="J31" s="640">
        <f>I31*0.6</f>
        <v>21600</v>
      </c>
      <c r="K31" s="637">
        <v>10800</v>
      </c>
      <c r="L31" s="631" t="s">
        <v>537</v>
      </c>
      <c r="M31" s="635"/>
      <c r="N31" s="634"/>
      <c r="O31" s="632" t="s">
        <v>1101</v>
      </c>
      <c r="P31" s="632" t="s">
        <v>268</v>
      </c>
      <c r="Q31" s="632" t="s">
        <v>793</v>
      </c>
    </row>
    <row r="32" spans="1:19" s="76" customFormat="1" ht="39.950000000000003" customHeight="1">
      <c r="A32" s="631">
        <v>24</v>
      </c>
      <c r="B32" s="632" t="s">
        <v>245</v>
      </c>
      <c r="C32" s="632" t="s">
        <v>545</v>
      </c>
      <c r="D32" s="632" t="s">
        <v>764</v>
      </c>
      <c r="E32" s="634" t="s">
        <v>765</v>
      </c>
      <c r="F32" s="632" t="s">
        <v>762</v>
      </c>
      <c r="G32" s="633" t="s">
        <v>766</v>
      </c>
      <c r="H32" s="632" t="s">
        <v>83</v>
      </c>
      <c r="I32" s="654">
        <v>21470</v>
      </c>
      <c r="J32" s="640">
        <f>I32*0.5</f>
        <v>10735</v>
      </c>
      <c r="K32" s="640">
        <f>I32-J32</f>
        <v>10735</v>
      </c>
      <c r="L32" s="631"/>
      <c r="M32" s="631"/>
      <c r="N32" s="632"/>
      <c r="O32" s="632" t="s">
        <v>1101</v>
      </c>
      <c r="P32" s="632" t="s">
        <v>268</v>
      </c>
      <c r="Q32" s="632" t="s">
        <v>793</v>
      </c>
    </row>
    <row r="33" spans="1:18" s="76" customFormat="1" ht="39.950000000000003" customHeight="1">
      <c r="A33" s="631">
        <v>25</v>
      </c>
      <c r="B33" s="632" t="s">
        <v>245</v>
      </c>
      <c r="C33" s="632" t="s">
        <v>545</v>
      </c>
      <c r="D33" s="632" t="s">
        <v>767</v>
      </c>
      <c r="E33" s="634" t="s">
        <v>765</v>
      </c>
      <c r="F33" s="632" t="s">
        <v>762</v>
      </c>
      <c r="G33" s="633"/>
      <c r="H33" s="632" t="s">
        <v>83</v>
      </c>
      <c r="I33" s="654">
        <v>14690</v>
      </c>
      <c r="J33" s="640">
        <f>I33*0.5</f>
        <v>7345</v>
      </c>
      <c r="K33" s="640">
        <f>I33-J33</f>
        <v>7345</v>
      </c>
      <c r="L33" s="631"/>
      <c r="M33" s="631"/>
      <c r="N33" s="632"/>
      <c r="O33" s="632" t="s">
        <v>1101</v>
      </c>
      <c r="P33" s="632" t="s">
        <v>268</v>
      </c>
      <c r="Q33" s="632" t="s">
        <v>793</v>
      </c>
    </row>
    <row r="34" spans="1:18" s="76" customFormat="1" ht="39.950000000000003" customHeight="1">
      <c r="A34" s="631">
        <v>26</v>
      </c>
      <c r="B34" s="632" t="s">
        <v>245</v>
      </c>
      <c r="C34" s="632" t="s">
        <v>545</v>
      </c>
      <c r="D34" s="632" t="s">
        <v>768</v>
      </c>
      <c r="E34" s="634" t="s">
        <v>765</v>
      </c>
      <c r="F34" s="632" t="s">
        <v>762</v>
      </c>
      <c r="G34" s="633"/>
      <c r="H34" s="632" t="s">
        <v>83</v>
      </c>
      <c r="I34" s="654">
        <v>6000</v>
      </c>
      <c r="J34" s="640">
        <v>0</v>
      </c>
      <c r="K34" s="640">
        <v>6000</v>
      </c>
      <c r="L34" s="631"/>
      <c r="M34" s="631"/>
      <c r="N34" s="632"/>
      <c r="O34" s="632" t="s">
        <v>1100</v>
      </c>
      <c r="P34" s="632" t="s">
        <v>268</v>
      </c>
      <c r="Q34" s="632" t="s">
        <v>793</v>
      </c>
    </row>
    <row r="35" spans="1:18" s="76" customFormat="1" ht="39.950000000000003" customHeight="1">
      <c r="A35" s="631">
        <v>27</v>
      </c>
      <c r="B35" s="632" t="s">
        <v>769</v>
      </c>
      <c r="C35" s="632" t="s">
        <v>813</v>
      </c>
      <c r="D35" s="632"/>
      <c r="E35" s="634"/>
      <c r="F35" s="632"/>
      <c r="G35" s="633"/>
      <c r="H35" s="632" t="s">
        <v>83</v>
      </c>
      <c r="I35" s="636">
        <v>176849.3</v>
      </c>
      <c r="J35" s="636">
        <v>0</v>
      </c>
      <c r="K35" s="636">
        <v>176849.3</v>
      </c>
      <c r="L35" s="632" t="s">
        <v>537</v>
      </c>
      <c r="M35" s="632"/>
      <c r="N35" s="632" t="s">
        <v>775</v>
      </c>
      <c r="O35" s="632" t="s">
        <v>1101</v>
      </c>
      <c r="P35" s="632" t="s">
        <v>774</v>
      </c>
      <c r="Q35" s="632" t="s">
        <v>793</v>
      </c>
    </row>
    <row r="36" spans="1:18" s="76" customFormat="1" ht="39.950000000000003" customHeight="1">
      <c r="A36" s="631">
        <v>28</v>
      </c>
      <c r="B36" s="631" t="s">
        <v>310</v>
      </c>
      <c r="C36" s="632" t="s">
        <v>1102</v>
      </c>
      <c r="D36" s="632" t="s">
        <v>1103</v>
      </c>
      <c r="E36" s="634" t="s">
        <v>578</v>
      </c>
      <c r="F36" s="635">
        <v>44995</v>
      </c>
      <c r="G36" s="633" t="s">
        <v>579</v>
      </c>
      <c r="H36" s="632" t="s">
        <v>83</v>
      </c>
      <c r="I36" s="637">
        <v>904000</v>
      </c>
      <c r="J36" s="637">
        <f>200000*2</f>
        <v>400000</v>
      </c>
      <c r="K36" s="637">
        <v>320000</v>
      </c>
      <c r="L36" s="655"/>
      <c r="M36" s="656" t="s">
        <v>580</v>
      </c>
      <c r="N36" s="657" t="s">
        <v>537</v>
      </c>
      <c r="O36" s="632" t="s">
        <v>1101</v>
      </c>
      <c r="P36" s="632" t="s">
        <v>233</v>
      </c>
      <c r="Q36" s="632" t="s">
        <v>793</v>
      </c>
    </row>
    <row r="37" spans="1:18" s="76" customFormat="1" ht="39.950000000000003" customHeight="1">
      <c r="A37" s="631">
        <v>29</v>
      </c>
      <c r="B37" s="633" t="s">
        <v>678</v>
      </c>
      <c r="C37" s="633" t="s">
        <v>254</v>
      </c>
      <c r="D37" s="633" t="s">
        <v>679</v>
      </c>
      <c r="E37" s="656" t="s">
        <v>486</v>
      </c>
      <c r="F37" s="633" t="s">
        <v>680</v>
      </c>
      <c r="G37" s="633" t="s">
        <v>536</v>
      </c>
      <c r="H37" s="633" t="s">
        <v>30</v>
      </c>
      <c r="I37" s="658">
        <v>4100</v>
      </c>
      <c r="J37" s="659"/>
      <c r="K37" s="658">
        <v>4100</v>
      </c>
      <c r="L37" s="638" t="s">
        <v>537</v>
      </c>
      <c r="M37" s="638"/>
      <c r="N37" s="633" t="s">
        <v>556</v>
      </c>
      <c r="O37" s="632" t="s">
        <v>1100</v>
      </c>
      <c r="P37" s="633" t="s">
        <v>487</v>
      </c>
      <c r="Q37" s="633" t="s">
        <v>793</v>
      </c>
    </row>
    <row r="38" spans="1:18" s="76" customFormat="1" ht="39.950000000000003" customHeight="1">
      <c r="A38" s="631">
        <v>30</v>
      </c>
      <c r="B38" s="633" t="s">
        <v>678</v>
      </c>
      <c r="C38" s="633" t="s">
        <v>395</v>
      </c>
      <c r="D38" s="633" t="s">
        <v>679</v>
      </c>
      <c r="E38" s="656" t="s">
        <v>486</v>
      </c>
      <c r="F38" s="638">
        <v>2023.05</v>
      </c>
      <c r="G38" s="633" t="s">
        <v>536</v>
      </c>
      <c r="H38" s="633" t="s">
        <v>30</v>
      </c>
      <c r="I38" s="658">
        <v>6500</v>
      </c>
      <c r="J38" s="659"/>
      <c r="K38" s="658">
        <v>6500</v>
      </c>
      <c r="L38" s="638" t="s">
        <v>537</v>
      </c>
      <c r="M38" s="638"/>
      <c r="N38" s="633" t="s">
        <v>556</v>
      </c>
      <c r="O38" s="632" t="s">
        <v>1100</v>
      </c>
      <c r="P38" s="633" t="s">
        <v>487</v>
      </c>
      <c r="Q38" s="633" t="s">
        <v>793</v>
      </c>
    </row>
    <row r="39" spans="1:18" s="76" customFormat="1" ht="39.950000000000003" customHeight="1">
      <c r="A39" s="631">
        <v>31</v>
      </c>
      <c r="B39" s="633" t="s">
        <v>678</v>
      </c>
      <c r="C39" s="633" t="s">
        <v>395</v>
      </c>
      <c r="D39" s="633" t="s">
        <v>679</v>
      </c>
      <c r="E39" s="656" t="s">
        <v>681</v>
      </c>
      <c r="F39" s="658">
        <v>2022.1</v>
      </c>
      <c r="G39" s="633" t="s">
        <v>536</v>
      </c>
      <c r="H39" s="633" t="s">
        <v>30</v>
      </c>
      <c r="I39" s="658">
        <v>5600</v>
      </c>
      <c r="J39" s="659"/>
      <c r="K39" s="658">
        <v>5600</v>
      </c>
      <c r="L39" s="638" t="s">
        <v>537</v>
      </c>
      <c r="M39" s="638"/>
      <c r="N39" s="633" t="s">
        <v>556</v>
      </c>
      <c r="O39" s="632" t="s">
        <v>1100</v>
      </c>
      <c r="P39" s="633" t="s">
        <v>487</v>
      </c>
      <c r="Q39" s="633" t="s">
        <v>793</v>
      </c>
    </row>
    <row r="40" spans="1:18" s="76" customFormat="1" ht="39.950000000000003" customHeight="1">
      <c r="A40" s="631">
        <v>32</v>
      </c>
      <c r="B40" s="633" t="s">
        <v>678</v>
      </c>
      <c r="C40" s="633" t="s">
        <v>682</v>
      </c>
      <c r="D40" s="633" t="s">
        <v>679</v>
      </c>
      <c r="E40" s="656" t="s">
        <v>499</v>
      </c>
      <c r="F40" s="658">
        <v>2022.12</v>
      </c>
      <c r="G40" s="633" t="s">
        <v>536</v>
      </c>
      <c r="H40" s="633" t="s">
        <v>30</v>
      </c>
      <c r="I40" s="658">
        <v>2000</v>
      </c>
      <c r="J40" s="659"/>
      <c r="K40" s="658">
        <v>2000</v>
      </c>
      <c r="L40" s="638" t="s">
        <v>537</v>
      </c>
      <c r="M40" s="638"/>
      <c r="N40" s="633" t="s">
        <v>556</v>
      </c>
      <c r="O40" s="632" t="s">
        <v>1100</v>
      </c>
      <c r="P40" s="633" t="s">
        <v>487</v>
      </c>
      <c r="Q40" s="633" t="s">
        <v>793</v>
      </c>
    </row>
    <row r="41" spans="1:18" s="76" customFormat="1" ht="39.950000000000003" customHeight="1">
      <c r="A41" s="631">
        <v>33</v>
      </c>
      <c r="B41" s="632" t="s">
        <v>245</v>
      </c>
      <c r="C41" s="632" t="s">
        <v>602</v>
      </c>
      <c r="D41" s="632" t="s">
        <v>751</v>
      </c>
      <c r="E41" s="634" t="s">
        <v>583</v>
      </c>
      <c r="F41" s="632" t="s">
        <v>753</v>
      </c>
      <c r="G41" s="656" t="s">
        <v>748</v>
      </c>
      <c r="H41" s="632" t="s">
        <v>83</v>
      </c>
      <c r="I41" s="640">
        <v>230000</v>
      </c>
      <c r="J41" s="640">
        <v>0</v>
      </c>
      <c r="K41" s="637">
        <v>69000</v>
      </c>
      <c r="L41" s="631" t="s">
        <v>667</v>
      </c>
      <c r="M41" s="631"/>
      <c r="N41" s="632"/>
      <c r="O41" s="632" t="s">
        <v>1101</v>
      </c>
      <c r="P41" s="632" t="s">
        <v>268</v>
      </c>
      <c r="Q41" s="632" t="s">
        <v>793</v>
      </c>
    </row>
    <row r="42" spans="1:18" s="76" customFormat="1" ht="39.950000000000003" customHeight="1">
      <c r="A42" s="631">
        <v>34</v>
      </c>
      <c r="B42" s="633" t="s">
        <v>678</v>
      </c>
      <c r="C42" s="632" t="s">
        <v>836</v>
      </c>
      <c r="D42" s="632" t="s">
        <v>837</v>
      </c>
      <c r="E42" s="656" t="s">
        <v>797</v>
      </c>
      <c r="F42" s="635">
        <v>44998</v>
      </c>
      <c r="G42" s="633" t="s">
        <v>536</v>
      </c>
      <c r="H42" s="632" t="s">
        <v>83</v>
      </c>
      <c r="I42" s="660">
        <v>4000</v>
      </c>
      <c r="J42" s="661">
        <v>0</v>
      </c>
      <c r="K42" s="661">
        <v>4000</v>
      </c>
      <c r="L42" s="638" t="s">
        <v>537</v>
      </c>
      <c r="M42" s="632"/>
      <c r="N42" s="633"/>
      <c r="O42" s="632" t="s">
        <v>1100</v>
      </c>
      <c r="P42" s="633" t="s">
        <v>487</v>
      </c>
      <c r="Q42" s="633"/>
      <c r="R42" s="669"/>
    </row>
    <row r="43" spans="1:18" s="76" customFormat="1" ht="39.950000000000003" customHeight="1">
      <c r="A43" s="631">
        <v>35</v>
      </c>
      <c r="B43" s="633" t="s">
        <v>325</v>
      </c>
      <c r="C43" s="632" t="s">
        <v>545</v>
      </c>
      <c r="D43" s="632" t="s">
        <v>838</v>
      </c>
      <c r="E43" s="656" t="s">
        <v>691</v>
      </c>
      <c r="F43" s="635" t="s">
        <v>839</v>
      </c>
      <c r="G43" s="633" t="s">
        <v>536</v>
      </c>
      <c r="H43" s="632" t="s">
        <v>83</v>
      </c>
      <c r="I43" s="660">
        <v>9660</v>
      </c>
      <c r="J43" s="661">
        <v>0</v>
      </c>
      <c r="K43" s="661">
        <v>9660</v>
      </c>
      <c r="L43" s="638" t="s">
        <v>537</v>
      </c>
      <c r="M43" s="632"/>
      <c r="N43" s="633"/>
      <c r="O43" s="632" t="s">
        <v>1101</v>
      </c>
      <c r="P43" s="633" t="s">
        <v>487</v>
      </c>
      <c r="Q43" s="633"/>
      <c r="R43" s="552"/>
    </row>
    <row r="44" spans="1:18" s="76" customFormat="1" ht="39.950000000000003" customHeight="1">
      <c r="A44" s="631">
        <v>36</v>
      </c>
      <c r="B44" s="633" t="s">
        <v>230</v>
      </c>
      <c r="C44" s="632" t="s">
        <v>726</v>
      </c>
      <c r="D44" s="632" t="s">
        <v>840</v>
      </c>
      <c r="E44" s="656" t="s">
        <v>327</v>
      </c>
      <c r="F44" s="635" t="s">
        <v>726</v>
      </c>
      <c r="G44" s="633" t="s">
        <v>536</v>
      </c>
      <c r="H44" s="632" t="s">
        <v>83</v>
      </c>
      <c r="I44" s="660">
        <v>678</v>
      </c>
      <c r="J44" s="661">
        <v>0</v>
      </c>
      <c r="K44" s="660">
        <v>678</v>
      </c>
      <c r="L44" s="638" t="s">
        <v>537</v>
      </c>
      <c r="M44" s="632"/>
      <c r="N44" s="633"/>
      <c r="O44" s="633" t="s">
        <v>25</v>
      </c>
      <c r="P44" s="633" t="s">
        <v>487</v>
      </c>
      <c r="Q44" s="633"/>
      <c r="R44" s="552"/>
    </row>
    <row r="45" spans="1:18" s="76" customFormat="1" ht="39.950000000000003" customHeight="1">
      <c r="A45" s="631">
        <v>37</v>
      </c>
      <c r="B45" s="633" t="s">
        <v>230</v>
      </c>
      <c r="C45" s="632" t="s">
        <v>726</v>
      </c>
      <c r="D45" s="632" t="s">
        <v>841</v>
      </c>
      <c r="E45" s="656" t="s">
        <v>327</v>
      </c>
      <c r="F45" s="635" t="s">
        <v>726</v>
      </c>
      <c r="G45" s="633" t="s">
        <v>536</v>
      </c>
      <c r="H45" s="632" t="s">
        <v>83</v>
      </c>
      <c r="I45" s="660">
        <v>21196.32</v>
      </c>
      <c r="J45" s="661">
        <v>0</v>
      </c>
      <c r="K45" s="660">
        <v>21196.32</v>
      </c>
      <c r="L45" s="638" t="s">
        <v>537</v>
      </c>
      <c r="M45" s="632"/>
      <c r="N45" s="633"/>
      <c r="O45" s="632" t="s">
        <v>1100</v>
      </c>
      <c r="P45" s="633" t="s">
        <v>487</v>
      </c>
      <c r="Q45" s="633"/>
      <c r="R45" s="552"/>
    </row>
    <row r="46" spans="1:18" s="76" customFormat="1" ht="39.950000000000003" customHeight="1">
      <c r="A46" s="631">
        <v>38</v>
      </c>
      <c r="B46" s="633" t="s">
        <v>275</v>
      </c>
      <c r="C46" s="632" t="s">
        <v>472</v>
      </c>
      <c r="D46" s="632" t="s">
        <v>275</v>
      </c>
      <c r="E46" s="656" t="s">
        <v>274</v>
      </c>
      <c r="F46" s="635">
        <v>44684</v>
      </c>
      <c r="G46" s="633" t="s">
        <v>694</v>
      </c>
      <c r="H46" s="632" t="s">
        <v>83</v>
      </c>
      <c r="I46" s="660">
        <v>30000</v>
      </c>
      <c r="J46" s="661">
        <f>I46*0.3</f>
        <v>9000</v>
      </c>
      <c r="K46" s="661">
        <f>I46*0.6</f>
        <v>18000</v>
      </c>
      <c r="L46" s="638" t="s">
        <v>537</v>
      </c>
      <c r="M46" s="632"/>
      <c r="N46" s="633"/>
      <c r="O46" s="632" t="s">
        <v>1101</v>
      </c>
      <c r="P46" s="633" t="s">
        <v>268</v>
      </c>
      <c r="Q46" s="633"/>
      <c r="R46" s="552"/>
    </row>
    <row r="47" spans="1:18" s="76" customFormat="1" ht="39.950000000000003" customHeight="1">
      <c r="A47" s="631">
        <v>39</v>
      </c>
      <c r="B47" s="632" t="s">
        <v>245</v>
      </c>
      <c r="C47" s="632" t="s">
        <v>472</v>
      </c>
      <c r="D47" s="631" t="s">
        <v>707</v>
      </c>
      <c r="E47" s="646" t="s">
        <v>482</v>
      </c>
      <c r="F47" s="635">
        <v>44684</v>
      </c>
      <c r="G47" s="672" t="s">
        <v>703</v>
      </c>
      <c r="H47" s="632" t="s">
        <v>83</v>
      </c>
      <c r="I47" s="660">
        <v>85000</v>
      </c>
      <c r="J47" s="661">
        <f>I47*0.5</f>
        <v>42500</v>
      </c>
      <c r="K47" s="661">
        <f>I47*0.4</f>
        <v>34000</v>
      </c>
      <c r="L47" s="638" t="s">
        <v>853</v>
      </c>
      <c r="M47" s="632"/>
      <c r="N47" s="633"/>
      <c r="O47" s="632" t="s">
        <v>1101</v>
      </c>
      <c r="P47" s="633" t="s">
        <v>268</v>
      </c>
      <c r="Q47" s="633"/>
      <c r="R47" s="552"/>
    </row>
    <row r="48" spans="1:18" s="76" customFormat="1" ht="39.950000000000003" customHeight="1">
      <c r="A48" s="631">
        <v>40</v>
      </c>
      <c r="B48" s="632" t="s">
        <v>275</v>
      </c>
      <c r="C48" s="632" t="s">
        <v>544</v>
      </c>
      <c r="D48" s="632" t="s">
        <v>275</v>
      </c>
      <c r="E48" s="656" t="s">
        <v>274</v>
      </c>
      <c r="F48" s="635">
        <v>44684</v>
      </c>
      <c r="G48" s="672" t="s">
        <v>1095</v>
      </c>
      <c r="H48" s="632" t="s">
        <v>83</v>
      </c>
      <c r="I48" s="660">
        <v>13000</v>
      </c>
      <c r="J48" s="661">
        <v>0</v>
      </c>
      <c r="K48" s="660">
        <f>I48*0.9</f>
        <v>11700</v>
      </c>
      <c r="L48" s="638" t="s">
        <v>853</v>
      </c>
      <c r="M48" s="632"/>
      <c r="N48" s="633"/>
      <c r="O48" s="632" t="s">
        <v>1101</v>
      </c>
      <c r="P48" s="633" t="s">
        <v>268</v>
      </c>
      <c r="Q48" s="633"/>
      <c r="R48" s="552"/>
    </row>
    <row r="49" spans="1:18" s="76" customFormat="1" ht="39.950000000000003" customHeight="1">
      <c r="A49" s="631">
        <v>41</v>
      </c>
      <c r="B49" s="633" t="s">
        <v>245</v>
      </c>
      <c r="C49" s="632" t="s">
        <v>468</v>
      </c>
      <c r="D49" s="632" t="s">
        <v>860</v>
      </c>
      <c r="E49" s="656" t="s">
        <v>1104</v>
      </c>
      <c r="F49" s="635">
        <v>44684</v>
      </c>
      <c r="G49" s="672" t="s">
        <v>1096</v>
      </c>
      <c r="H49" s="632" t="s">
        <v>83</v>
      </c>
      <c r="I49" s="660">
        <v>46000</v>
      </c>
      <c r="J49" s="661">
        <v>0</v>
      </c>
      <c r="K49" s="660">
        <f>I49*0.5</f>
        <v>23000</v>
      </c>
      <c r="L49" s="638" t="s">
        <v>537</v>
      </c>
      <c r="M49" s="632"/>
      <c r="N49" s="633"/>
      <c r="O49" s="632" t="s">
        <v>1101</v>
      </c>
      <c r="P49" s="633" t="s">
        <v>268</v>
      </c>
      <c r="Q49" s="633"/>
      <c r="R49" s="552"/>
    </row>
    <row r="50" spans="1:18" s="76" customFormat="1" ht="39.950000000000003" customHeight="1">
      <c r="A50" s="631">
        <v>42</v>
      </c>
      <c r="B50" s="633" t="s">
        <v>245</v>
      </c>
      <c r="C50" s="632" t="s">
        <v>861</v>
      </c>
      <c r="D50" s="632" t="s">
        <v>751</v>
      </c>
      <c r="E50" s="656" t="s">
        <v>862</v>
      </c>
      <c r="F50" s="635">
        <v>45208</v>
      </c>
      <c r="G50" s="633" t="s">
        <v>694</v>
      </c>
      <c r="H50" s="632" t="s">
        <v>83</v>
      </c>
      <c r="I50" s="660">
        <v>1100000</v>
      </c>
      <c r="J50" s="661">
        <v>0</v>
      </c>
      <c r="K50" s="660">
        <f>I50*0.3</f>
        <v>330000</v>
      </c>
      <c r="L50" s="638" t="s">
        <v>853</v>
      </c>
      <c r="M50" s="632"/>
      <c r="N50" s="633"/>
      <c r="O50" s="632" t="s">
        <v>1101</v>
      </c>
      <c r="P50" s="633" t="s">
        <v>268</v>
      </c>
      <c r="Q50" s="633"/>
      <c r="R50" s="552"/>
    </row>
    <row r="51" spans="1:18" s="76" customFormat="1" ht="39.950000000000003" customHeight="1">
      <c r="A51" s="631">
        <v>43</v>
      </c>
      <c r="B51" s="633" t="s">
        <v>245</v>
      </c>
      <c r="C51" s="632" t="s">
        <v>863</v>
      </c>
      <c r="D51" s="632" t="s">
        <v>864</v>
      </c>
      <c r="E51" s="656" t="s">
        <v>846</v>
      </c>
      <c r="F51" s="635">
        <v>45190</v>
      </c>
      <c r="G51" s="672" t="s">
        <v>703</v>
      </c>
      <c r="H51" s="632" t="s">
        <v>30</v>
      </c>
      <c r="I51" s="660">
        <v>88000</v>
      </c>
      <c r="J51" s="661">
        <v>0</v>
      </c>
      <c r="K51" s="661">
        <v>44000</v>
      </c>
      <c r="L51" s="638" t="s">
        <v>537</v>
      </c>
      <c r="M51" s="632"/>
      <c r="N51" s="633" t="s">
        <v>331</v>
      </c>
      <c r="O51" s="632" t="s">
        <v>1101</v>
      </c>
      <c r="P51" s="633" t="s">
        <v>487</v>
      </c>
      <c r="Q51" s="633" t="s">
        <v>844</v>
      </c>
      <c r="R51" s="552"/>
    </row>
    <row r="52" spans="1:18" s="73" customFormat="1" ht="39.950000000000003" customHeight="1">
      <c r="A52" s="663" t="s">
        <v>818</v>
      </c>
      <c r="B52" s="663"/>
      <c r="C52" s="663"/>
      <c r="D52" s="663"/>
      <c r="E52" s="663"/>
      <c r="F52" s="663"/>
      <c r="G52" s="664"/>
      <c r="H52" s="663"/>
      <c r="I52" s="662">
        <f ca="1">SUM(I26:I90)</f>
        <v>4196395.84</v>
      </c>
      <c r="J52" s="644"/>
      <c r="K52" s="662">
        <f>SUM(K26:K51)</f>
        <v>1666458.03</v>
      </c>
      <c r="L52" s="632"/>
      <c r="M52" s="631"/>
      <c r="N52" s="632"/>
      <c r="O52" s="632"/>
      <c r="P52" s="632"/>
      <c r="Q52" s="632"/>
    </row>
    <row r="53" spans="1:18" s="73" customFormat="1" ht="39.950000000000003" customHeight="1">
      <c r="A53" s="663" t="s">
        <v>218</v>
      </c>
      <c r="B53" s="663"/>
      <c r="C53" s="663"/>
      <c r="D53" s="663"/>
      <c r="E53" s="663"/>
      <c r="F53" s="663"/>
      <c r="G53" s="664"/>
      <c r="H53" s="663"/>
      <c r="I53" s="662">
        <f ca="1">I52+I25+I23</f>
        <v>4372271.5699999994</v>
      </c>
      <c r="J53" s="644"/>
      <c r="K53" s="662">
        <f>K52+K25+K23</f>
        <v>1842333.4400000002</v>
      </c>
      <c r="L53" s="632"/>
      <c r="M53" s="631"/>
      <c r="N53" s="632"/>
      <c r="O53" s="631"/>
      <c r="P53" s="632"/>
      <c r="Q53" s="632"/>
    </row>
    <row r="54" spans="1:18" ht="38.1" customHeight="1">
      <c r="A54" s="617" t="s">
        <v>1092</v>
      </c>
      <c r="B54" s="617"/>
      <c r="C54" s="617"/>
      <c r="D54" s="617"/>
      <c r="E54" s="617"/>
      <c r="F54" s="617"/>
      <c r="G54" s="617"/>
      <c r="H54" s="617"/>
      <c r="I54" s="617"/>
      <c r="J54" s="617"/>
      <c r="K54" s="617"/>
      <c r="L54" s="617"/>
      <c r="M54" s="617"/>
      <c r="N54" s="617"/>
      <c r="O54" s="617"/>
      <c r="P54" s="617"/>
      <c r="Q54" s="617"/>
    </row>
    <row r="55" spans="1:18" s="22" customFormat="1" ht="30.95" customHeight="1">
      <c r="A55" s="86" t="s">
        <v>1</v>
      </c>
      <c r="B55" s="86" t="s">
        <v>528</v>
      </c>
      <c r="C55" s="86" t="s">
        <v>3</v>
      </c>
      <c r="D55" s="548" t="s">
        <v>385</v>
      </c>
      <c r="E55" s="547" t="s">
        <v>70</v>
      </c>
      <c r="F55" s="546" t="s">
        <v>617</v>
      </c>
      <c r="G55" s="548" t="s">
        <v>386</v>
      </c>
      <c r="H55" s="86" t="s">
        <v>356</v>
      </c>
      <c r="I55" s="111" t="s">
        <v>529</v>
      </c>
      <c r="J55" s="112" t="s">
        <v>72</v>
      </c>
      <c r="K55" s="113" t="s">
        <v>530</v>
      </c>
      <c r="L55" s="114" t="s">
        <v>531</v>
      </c>
      <c r="M55" s="114" t="s">
        <v>532</v>
      </c>
      <c r="N55" s="548" t="s">
        <v>391</v>
      </c>
      <c r="O55" s="86" t="s">
        <v>533</v>
      </c>
      <c r="P55" s="86" t="s">
        <v>534</v>
      </c>
      <c r="Q55" s="546" t="s">
        <v>10</v>
      </c>
    </row>
    <row r="56" spans="1:18" s="70" customFormat="1" ht="18" customHeight="1">
      <c r="A56" s="88">
        <v>1</v>
      </c>
      <c r="B56" s="7" t="s">
        <v>535</v>
      </c>
      <c r="C56" s="7" t="s">
        <v>23</v>
      </c>
      <c r="D56" s="89" t="s">
        <v>618</v>
      </c>
      <c r="E56" s="64" t="s">
        <v>397</v>
      </c>
      <c r="F56" s="90">
        <v>44902</v>
      </c>
      <c r="G56" s="89" t="s">
        <v>536</v>
      </c>
      <c r="H56" s="7" t="s">
        <v>83</v>
      </c>
      <c r="I56" s="100">
        <v>61945.59</v>
      </c>
      <c r="J56" s="115"/>
      <c r="K56" s="100">
        <v>61945.59</v>
      </c>
      <c r="L56" s="88" t="s">
        <v>537</v>
      </c>
      <c r="M56" s="88"/>
      <c r="N56" s="7"/>
      <c r="O56" s="7" t="s">
        <v>25</v>
      </c>
      <c r="P56" s="7" t="s">
        <v>398</v>
      </c>
      <c r="Q56" s="7" t="s">
        <v>793</v>
      </c>
    </row>
    <row r="57" spans="1:18" s="70" customFormat="1" ht="18" customHeight="1">
      <c r="A57" s="88">
        <v>2</v>
      </c>
      <c r="B57" s="7" t="s">
        <v>535</v>
      </c>
      <c r="C57" s="7" t="s">
        <v>23</v>
      </c>
      <c r="D57" s="89" t="s">
        <v>619</v>
      </c>
      <c r="E57" s="64" t="s">
        <v>620</v>
      </c>
      <c r="F57" s="90">
        <v>44977</v>
      </c>
      <c r="G57" s="89" t="s">
        <v>536</v>
      </c>
      <c r="H57" s="7" t="s">
        <v>83</v>
      </c>
      <c r="I57" s="100">
        <v>1884.94</v>
      </c>
      <c r="J57" s="115"/>
      <c r="K57" s="100">
        <v>1884.94</v>
      </c>
      <c r="L57" s="88" t="s">
        <v>537</v>
      </c>
      <c r="M57" s="88"/>
      <c r="N57" s="7"/>
      <c r="O57" s="7" t="s">
        <v>25</v>
      </c>
      <c r="P57" s="7" t="s">
        <v>398</v>
      </c>
      <c r="Q57" s="7" t="s">
        <v>793</v>
      </c>
    </row>
    <row r="58" spans="1:18" s="70" customFormat="1" ht="18" customHeight="1">
      <c r="A58" s="88">
        <v>3</v>
      </c>
      <c r="B58" s="7" t="s">
        <v>535</v>
      </c>
      <c r="C58" s="7" t="s">
        <v>395</v>
      </c>
      <c r="D58" s="89" t="s">
        <v>396</v>
      </c>
      <c r="E58" s="64" t="s">
        <v>397</v>
      </c>
      <c r="F58" s="90">
        <v>44956</v>
      </c>
      <c r="G58" s="89" t="s">
        <v>536</v>
      </c>
      <c r="H58" s="7" t="s">
        <v>83</v>
      </c>
      <c r="I58" s="100">
        <v>4979.91</v>
      </c>
      <c r="J58" s="115"/>
      <c r="K58" s="100">
        <v>4979.91</v>
      </c>
      <c r="L58" s="88" t="s">
        <v>537</v>
      </c>
      <c r="M58" s="88"/>
      <c r="N58" s="7"/>
      <c r="O58" s="7" t="s">
        <v>295</v>
      </c>
      <c r="P58" s="7" t="s">
        <v>398</v>
      </c>
      <c r="Q58" s="7" t="s">
        <v>794</v>
      </c>
    </row>
    <row r="59" spans="1:18" s="70" customFormat="1" ht="18" customHeight="1">
      <c r="A59" s="88">
        <v>4</v>
      </c>
      <c r="B59" s="7" t="s">
        <v>535</v>
      </c>
      <c r="C59" s="7" t="s">
        <v>395</v>
      </c>
      <c r="D59" s="89" t="s">
        <v>403</v>
      </c>
      <c r="E59" s="64" t="s">
        <v>404</v>
      </c>
      <c r="F59" s="90">
        <v>44980</v>
      </c>
      <c r="G59" s="89" t="s">
        <v>536</v>
      </c>
      <c r="H59" s="7" t="s">
        <v>83</v>
      </c>
      <c r="I59" s="100">
        <v>25453.25</v>
      </c>
      <c r="J59" s="115"/>
      <c r="K59" s="100">
        <v>25453.25</v>
      </c>
      <c r="L59" s="88" t="s">
        <v>537</v>
      </c>
      <c r="M59" s="88"/>
      <c r="N59" s="7"/>
      <c r="O59" s="7" t="s">
        <v>295</v>
      </c>
      <c r="P59" s="7" t="s">
        <v>398</v>
      </c>
      <c r="Q59" s="7" t="s">
        <v>794</v>
      </c>
    </row>
    <row r="60" spans="1:18" s="70" customFormat="1" ht="18" customHeight="1">
      <c r="A60" s="88">
        <v>5</v>
      </c>
      <c r="B60" s="7" t="s">
        <v>535</v>
      </c>
      <c r="C60" s="7" t="s">
        <v>395</v>
      </c>
      <c r="D60" s="89" t="s">
        <v>408</v>
      </c>
      <c r="E60" s="64" t="s">
        <v>409</v>
      </c>
      <c r="F60" s="90">
        <v>44994</v>
      </c>
      <c r="G60" s="89" t="s">
        <v>536</v>
      </c>
      <c r="H60" s="7" t="s">
        <v>83</v>
      </c>
      <c r="I60" s="100">
        <v>30065.02</v>
      </c>
      <c r="J60" s="115"/>
      <c r="K60" s="100">
        <v>30065.02</v>
      </c>
      <c r="L60" s="88" t="s">
        <v>537</v>
      </c>
      <c r="M60" s="88"/>
      <c r="N60" s="7"/>
      <c r="O60" s="7" t="s">
        <v>295</v>
      </c>
      <c r="P60" s="7" t="s">
        <v>398</v>
      </c>
      <c r="Q60" s="7" t="s">
        <v>794</v>
      </c>
    </row>
    <row r="61" spans="1:18" s="74" customFormat="1" ht="18" customHeight="1">
      <c r="A61" s="88">
        <v>6</v>
      </c>
      <c r="B61" s="92" t="s">
        <v>535</v>
      </c>
      <c r="C61" s="92" t="s">
        <v>395</v>
      </c>
      <c r="D61" s="95" t="s">
        <v>426</v>
      </c>
      <c r="E61" s="99" t="s">
        <v>427</v>
      </c>
      <c r="F61" s="110">
        <v>45025</v>
      </c>
      <c r="G61" s="95" t="s">
        <v>536</v>
      </c>
      <c r="H61" s="92" t="s">
        <v>83</v>
      </c>
      <c r="I61" s="127">
        <v>22047.54</v>
      </c>
      <c r="J61" s="116"/>
      <c r="K61" s="127">
        <v>22047.54</v>
      </c>
      <c r="L61" s="109" t="s">
        <v>537</v>
      </c>
      <c r="M61" s="109"/>
      <c r="N61" s="92"/>
      <c r="O61" s="92" t="s">
        <v>295</v>
      </c>
      <c r="P61" s="92" t="s">
        <v>398</v>
      </c>
      <c r="Q61" s="92" t="s">
        <v>794</v>
      </c>
    </row>
    <row r="62" spans="1:18" s="70" customFormat="1" ht="18" customHeight="1">
      <c r="A62" s="88">
        <v>7</v>
      </c>
      <c r="B62" s="7" t="s">
        <v>535</v>
      </c>
      <c r="C62" s="7" t="s">
        <v>629</v>
      </c>
      <c r="D62" s="89" t="s">
        <v>414</v>
      </c>
      <c r="E62" s="64" t="s">
        <v>284</v>
      </c>
      <c r="F62" s="90">
        <v>45077</v>
      </c>
      <c r="G62" s="89" t="s">
        <v>536</v>
      </c>
      <c r="H62" s="7" t="s">
        <v>83</v>
      </c>
      <c r="I62" s="100">
        <v>62344.480000000003</v>
      </c>
      <c r="J62" s="115"/>
      <c r="K62" s="100">
        <v>62344.480000000003</v>
      </c>
      <c r="L62" s="88" t="s">
        <v>537</v>
      </c>
      <c r="M62" s="88"/>
      <c r="N62" s="7" t="s">
        <v>624</v>
      </c>
      <c r="O62" s="7" t="s">
        <v>295</v>
      </c>
      <c r="P62" s="7" t="s">
        <v>398</v>
      </c>
      <c r="Q62" s="7" t="s">
        <v>794</v>
      </c>
    </row>
    <row r="63" spans="1:18" s="70" customFormat="1" ht="18" customHeight="1">
      <c r="A63" s="88">
        <v>8</v>
      </c>
      <c r="B63" s="7" t="s">
        <v>535</v>
      </c>
      <c r="C63" s="7" t="s">
        <v>468</v>
      </c>
      <c r="D63" s="89" t="s">
        <v>630</v>
      </c>
      <c r="E63" s="64" t="s">
        <v>406</v>
      </c>
      <c r="F63" s="90">
        <v>45091</v>
      </c>
      <c r="G63" s="89" t="s">
        <v>536</v>
      </c>
      <c r="H63" s="7" t="s">
        <v>83</v>
      </c>
      <c r="I63" s="100">
        <v>38939.800000000003</v>
      </c>
      <c r="J63" s="115"/>
      <c r="K63" s="100">
        <v>38939.800000000003</v>
      </c>
      <c r="L63" s="88" t="s">
        <v>537</v>
      </c>
      <c r="M63" s="88"/>
      <c r="N63" s="7" t="s">
        <v>624</v>
      </c>
      <c r="O63" s="7" t="s">
        <v>295</v>
      </c>
      <c r="P63" s="7" t="s">
        <v>398</v>
      </c>
      <c r="Q63" s="7" t="s">
        <v>793</v>
      </c>
    </row>
    <row r="64" spans="1:18" s="70" customFormat="1" ht="18" customHeight="1">
      <c r="A64" s="88">
        <v>9</v>
      </c>
      <c r="B64" s="7" t="s">
        <v>535</v>
      </c>
      <c r="C64" s="7" t="s">
        <v>395</v>
      </c>
      <c r="D64" s="89" t="s">
        <v>401</v>
      </c>
      <c r="E64" s="64" t="s">
        <v>402</v>
      </c>
      <c r="F64" s="90">
        <v>44972</v>
      </c>
      <c r="G64" s="89" t="s">
        <v>536</v>
      </c>
      <c r="H64" s="7" t="s">
        <v>83</v>
      </c>
      <c r="I64" s="100">
        <v>18456.88</v>
      </c>
      <c r="J64" s="115"/>
      <c r="K64" s="100">
        <v>18456.88</v>
      </c>
      <c r="L64" s="88" t="s">
        <v>537</v>
      </c>
      <c r="M64" s="88"/>
      <c r="N64" s="7"/>
      <c r="O64" s="7" t="s">
        <v>295</v>
      </c>
      <c r="P64" s="7" t="s">
        <v>398</v>
      </c>
      <c r="Q64" s="247" t="s">
        <v>1089</v>
      </c>
    </row>
    <row r="65" spans="1:18" s="70" customFormat="1" ht="18" customHeight="1">
      <c r="A65" s="88">
        <v>10</v>
      </c>
      <c r="B65" s="7" t="s">
        <v>535</v>
      </c>
      <c r="C65" s="7" t="s">
        <v>276</v>
      </c>
      <c r="D65" s="89" t="s">
        <v>410</v>
      </c>
      <c r="E65" s="64" t="s">
        <v>411</v>
      </c>
      <c r="F65" s="90">
        <v>45012</v>
      </c>
      <c r="G65" s="89" t="s">
        <v>536</v>
      </c>
      <c r="H65" s="7" t="s">
        <v>83</v>
      </c>
      <c r="I65" s="100">
        <v>29754.03</v>
      </c>
      <c r="J65" s="115"/>
      <c r="K65" s="100">
        <v>29754.03</v>
      </c>
      <c r="L65" s="88" t="s">
        <v>537</v>
      </c>
      <c r="M65" s="88"/>
      <c r="N65" s="7"/>
      <c r="O65" s="7" t="s">
        <v>295</v>
      </c>
      <c r="P65" s="7" t="s">
        <v>398</v>
      </c>
      <c r="Q65" s="247" t="s">
        <v>1089</v>
      </c>
    </row>
    <row r="66" spans="1:18" s="70" customFormat="1" ht="18" customHeight="1">
      <c r="A66" s="88">
        <v>11</v>
      </c>
      <c r="B66" s="7" t="s">
        <v>535</v>
      </c>
      <c r="C66" s="7" t="s">
        <v>657</v>
      </c>
      <c r="D66" s="89" t="s">
        <v>408</v>
      </c>
      <c r="E66" s="64" t="s">
        <v>658</v>
      </c>
      <c r="F66" s="90">
        <v>45042</v>
      </c>
      <c r="G66" s="89" t="s">
        <v>536</v>
      </c>
      <c r="H66" s="7" t="s">
        <v>83</v>
      </c>
      <c r="I66" s="100">
        <v>10506.74</v>
      </c>
      <c r="J66" s="115"/>
      <c r="K66" s="100">
        <v>10506.74</v>
      </c>
      <c r="L66" s="88" t="s">
        <v>537</v>
      </c>
      <c r="M66" s="88"/>
      <c r="N66" s="7"/>
      <c r="O66" s="7" t="s">
        <v>295</v>
      </c>
      <c r="P66" s="7" t="s">
        <v>398</v>
      </c>
      <c r="Q66" s="247" t="s">
        <v>1089</v>
      </c>
    </row>
    <row r="67" spans="1:18" s="70" customFormat="1" ht="18" customHeight="1">
      <c r="A67" s="88">
        <v>12</v>
      </c>
      <c r="B67" s="7" t="s">
        <v>535</v>
      </c>
      <c r="C67" s="7" t="s">
        <v>272</v>
      </c>
      <c r="D67" s="89" t="s">
        <v>414</v>
      </c>
      <c r="E67" s="64" t="s">
        <v>634</v>
      </c>
      <c r="F67" s="90">
        <v>45107</v>
      </c>
      <c r="G67" s="89" t="s">
        <v>536</v>
      </c>
      <c r="H67" s="7" t="s">
        <v>83</v>
      </c>
      <c r="I67" s="100">
        <v>26321.8</v>
      </c>
      <c r="J67" s="115"/>
      <c r="K67" s="100">
        <v>26321.8</v>
      </c>
      <c r="L67" s="88" t="s">
        <v>537</v>
      </c>
      <c r="M67" s="88"/>
      <c r="N67" s="7"/>
      <c r="O67" s="7" t="s">
        <v>295</v>
      </c>
      <c r="P67" s="7" t="s">
        <v>398</v>
      </c>
      <c r="Q67" s="247" t="s">
        <v>1089</v>
      </c>
    </row>
    <row r="68" spans="1:18" s="71" customFormat="1" ht="32.1" customHeight="1">
      <c r="A68" s="602" t="s">
        <v>795</v>
      </c>
      <c r="B68" s="603"/>
      <c r="C68" s="603"/>
      <c r="D68" s="603"/>
      <c r="E68" s="603"/>
      <c r="F68" s="603"/>
      <c r="G68" s="610"/>
      <c r="H68" s="604"/>
      <c r="I68" s="118">
        <f>SUM(I56:I67)</f>
        <v>332699.98000000004</v>
      </c>
      <c r="J68" s="118"/>
      <c r="K68" s="118">
        <f>SUM(K56:K67)</f>
        <v>332699.98000000004</v>
      </c>
      <c r="L68" s="119"/>
      <c r="M68" s="119"/>
      <c r="N68" s="120"/>
      <c r="O68" s="121"/>
      <c r="P68" s="122"/>
      <c r="Q68" s="120"/>
    </row>
    <row r="69" spans="1:18" s="191" customFormat="1" ht="32.1" customHeight="1">
      <c r="A69" s="102">
        <v>1</v>
      </c>
      <c r="B69" s="88" t="s">
        <v>669</v>
      </c>
      <c r="C69" s="7" t="s">
        <v>670</v>
      </c>
      <c r="D69" s="7" t="s">
        <v>669</v>
      </c>
      <c r="E69" s="64" t="s">
        <v>508</v>
      </c>
      <c r="F69" s="94" t="s">
        <v>847</v>
      </c>
      <c r="G69" s="89" t="s">
        <v>536</v>
      </c>
      <c r="H69" s="7" t="s">
        <v>83</v>
      </c>
      <c r="I69" s="115">
        <v>82251.8</v>
      </c>
      <c r="J69" s="115">
        <v>0</v>
      </c>
      <c r="K69" s="115">
        <f t="shared" ref="K69:K72" si="0">I69</f>
        <v>82251.8</v>
      </c>
      <c r="L69" s="7" t="s">
        <v>537</v>
      </c>
      <c r="M69" s="88"/>
      <c r="N69" s="7"/>
      <c r="O69" s="7" t="s">
        <v>295</v>
      </c>
      <c r="P69" s="92" t="s">
        <v>268</v>
      </c>
      <c r="Q69" s="138" t="s">
        <v>848</v>
      </c>
    </row>
    <row r="70" spans="1:18" s="191" customFormat="1" ht="32.1" customHeight="1">
      <c r="A70" s="102">
        <v>2</v>
      </c>
      <c r="B70" s="88" t="s">
        <v>669</v>
      </c>
      <c r="C70" s="7" t="s">
        <v>670</v>
      </c>
      <c r="D70" s="7" t="s">
        <v>669</v>
      </c>
      <c r="E70" s="64" t="s">
        <v>508</v>
      </c>
      <c r="F70" s="94" t="s">
        <v>849</v>
      </c>
      <c r="G70" s="89" t="s">
        <v>536</v>
      </c>
      <c r="H70" s="7" t="s">
        <v>83</v>
      </c>
      <c r="I70" s="115">
        <v>48480</v>
      </c>
      <c r="J70" s="115">
        <v>0</v>
      </c>
      <c r="K70" s="115">
        <f t="shared" si="0"/>
        <v>48480</v>
      </c>
      <c r="L70" s="7" t="s">
        <v>537</v>
      </c>
      <c r="M70" s="88"/>
      <c r="N70" s="7"/>
      <c r="O70" s="7" t="s">
        <v>295</v>
      </c>
      <c r="P70" s="92" t="s">
        <v>268</v>
      </c>
      <c r="Q70" s="138" t="s">
        <v>848</v>
      </c>
    </row>
    <row r="71" spans="1:18" s="191" customFormat="1" ht="32.1" customHeight="1">
      <c r="A71" s="102">
        <v>3</v>
      </c>
      <c r="B71" s="88" t="s">
        <v>669</v>
      </c>
      <c r="C71" s="7" t="s">
        <v>670</v>
      </c>
      <c r="D71" s="7" t="s">
        <v>669</v>
      </c>
      <c r="E71" s="64" t="s">
        <v>508</v>
      </c>
      <c r="F71" s="94" t="s">
        <v>850</v>
      </c>
      <c r="G71" s="89" t="s">
        <v>536</v>
      </c>
      <c r="H71" s="7" t="s">
        <v>83</v>
      </c>
      <c r="I71" s="115">
        <v>54224.3</v>
      </c>
      <c r="J71" s="115">
        <v>0</v>
      </c>
      <c r="K71" s="115">
        <f t="shared" si="0"/>
        <v>54224.3</v>
      </c>
      <c r="L71" s="7" t="s">
        <v>537</v>
      </c>
      <c r="M71" s="88"/>
      <c r="N71" s="7"/>
      <c r="O71" s="7" t="s">
        <v>295</v>
      </c>
      <c r="P71" s="92" t="s">
        <v>268</v>
      </c>
      <c r="Q71" s="138" t="s">
        <v>848</v>
      </c>
    </row>
    <row r="72" spans="1:18" s="191" customFormat="1" ht="32.1" customHeight="1">
      <c r="A72" s="102">
        <v>4</v>
      </c>
      <c r="B72" s="88" t="s">
        <v>669</v>
      </c>
      <c r="C72" s="7" t="s">
        <v>670</v>
      </c>
      <c r="D72" s="7" t="s">
        <v>669</v>
      </c>
      <c r="E72" s="64" t="s">
        <v>508</v>
      </c>
      <c r="F72" s="94" t="s">
        <v>851</v>
      </c>
      <c r="G72" s="89" t="s">
        <v>536</v>
      </c>
      <c r="H72" s="7" t="s">
        <v>83</v>
      </c>
      <c r="I72" s="115">
        <v>27206.880000000001</v>
      </c>
      <c r="J72" s="115">
        <v>0</v>
      </c>
      <c r="K72" s="115">
        <f t="shared" si="0"/>
        <v>27206.880000000001</v>
      </c>
      <c r="L72" s="7" t="s">
        <v>537</v>
      </c>
      <c r="M72" s="88"/>
      <c r="N72" s="7"/>
      <c r="O72" s="7" t="s">
        <v>295</v>
      </c>
      <c r="P72" s="92" t="s">
        <v>268</v>
      </c>
      <c r="Q72" s="138" t="s">
        <v>848</v>
      </c>
    </row>
    <row r="73" spans="1:18" s="73" customFormat="1" ht="28.15" customHeight="1">
      <c r="A73" s="602" t="s">
        <v>796</v>
      </c>
      <c r="B73" s="603"/>
      <c r="C73" s="603"/>
      <c r="D73" s="603"/>
      <c r="E73" s="603"/>
      <c r="F73" s="603"/>
      <c r="G73" s="610"/>
      <c r="H73" s="604"/>
      <c r="I73" s="123">
        <f>SUM(I69:I72)</f>
        <v>212162.98</v>
      </c>
      <c r="J73" s="123"/>
      <c r="K73" s="123">
        <f>SUM(K69:K72)</f>
        <v>212162.98</v>
      </c>
      <c r="L73" s="120"/>
      <c r="M73" s="119"/>
      <c r="N73" s="120"/>
      <c r="O73" s="120"/>
      <c r="P73" s="120"/>
      <c r="Q73" s="120"/>
    </row>
    <row r="74" spans="1:18" s="70" customFormat="1" ht="18.95" customHeight="1">
      <c r="A74" s="88">
        <v>79</v>
      </c>
      <c r="B74" s="7" t="s">
        <v>245</v>
      </c>
      <c r="C74" s="7" t="s">
        <v>759</v>
      </c>
      <c r="D74" s="7" t="s">
        <v>760</v>
      </c>
      <c r="E74" s="64" t="s">
        <v>633</v>
      </c>
      <c r="F74" s="7" t="s">
        <v>758</v>
      </c>
      <c r="G74" s="89" t="s">
        <v>566</v>
      </c>
      <c r="H74" s="7" t="s">
        <v>83</v>
      </c>
      <c r="I74" s="116">
        <v>61020</v>
      </c>
      <c r="J74" s="116"/>
      <c r="K74" s="115">
        <v>61020</v>
      </c>
      <c r="L74" s="88" t="s">
        <v>667</v>
      </c>
      <c r="M74" s="88"/>
      <c r="N74" s="7"/>
      <c r="O74" s="93" t="s">
        <v>332</v>
      </c>
      <c r="P74" s="7" t="s">
        <v>268</v>
      </c>
      <c r="Q74" s="7" t="s">
        <v>793</v>
      </c>
    </row>
    <row r="75" spans="1:18" s="70" customFormat="1" ht="18.95" customHeight="1">
      <c r="A75" s="88">
        <v>86</v>
      </c>
      <c r="B75" s="7" t="s">
        <v>769</v>
      </c>
      <c r="C75" s="7" t="s">
        <v>812</v>
      </c>
      <c r="D75" s="7"/>
      <c r="E75" s="64"/>
      <c r="F75" s="7"/>
      <c r="G75" s="89"/>
      <c r="H75" s="7" t="s">
        <v>83</v>
      </c>
      <c r="I75" s="100">
        <v>15442.1</v>
      </c>
      <c r="J75" s="100">
        <v>0</v>
      </c>
      <c r="K75" s="100">
        <v>15442.1</v>
      </c>
      <c r="L75" s="7" t="s">
        <v>537</v>
      </c>
      <c r="M75" s="7"/>
      <c r="N75" s="7" t="s">
        <v>580</v>
      </c>
      <c r="O75" s="7" t="s">
        <v>332</v>
      </c>
      <c r="P75" s="7" t="s">
        <v>774</v>
      </c>
      <c r="Q75" s="7" t="s">
        <v>793</v>
      </c>
    </row>
    <row r="76" spans="1:18" s="77" customFormat="1" ht="39" customHeight="1">
      <c r="A76" s="88">
        <v>28</v>
      </c>
      <c r="B76" s="89" t="s">
        <v>593</v>
      </c>
      <c r="C76" s="89" t="s">
        <v>472</v>
      </c>
      <c r="D76" s="89" t="s">
        <v>798</v>
      </c>
      <c r="E76" s="140" t="s">
        <v>693</v>
      </c>
      <c r="F76" s="141">
        <v>2022.12</v>
      </c>
      <c r="G76" s="89" t="s">
        <v>694</v>
      </c>
      <c r="H76" s="89" t="s">
        <v>30</v>
      </c>
      <c r="I76" s="141">
        <v>1913000</v>
      </c>
      <c r="J76" s="141">
        <v>1646200</v>
      </c>
      <c r="K76" s="141">
        <f>I76-J76</f>
        <v>266800</v>
      </c>
      <c r="L76" s="126" t="s">
        <v>852</v>
      </c>
      <c r="M76" s="91"/>
      <c r="N76" s="89" t="s">
        <v>700</v>
      </c>
      <c r="O76" s="89" t="s">
        <v>332</v>
      </c>
      <c r="P76" s="89" t="s">
        <v>487</v>
      </c>
      <c r="Q76" s="89" t="s">
        <v>799</v>
      </c>
      <c r="R76" s="70"/>
    </row>
    <row r="77" spans="1:18" s="70" customFormat="1" ht="18" customHeight="1">
      <c r="A77" s="88">
        <v>29</v>
      </c>
      <c r="B77" s="7" t="s">
        <v>310</v>
      </c>
      <c r="C77" s="7" t="s">
        <v>64</v>
      </c>
      <c r="D77" s="7" t="s">
        <v>593</v>
      </c>
      <c r="E77" s="64" t="s">
        <v>594</v>
      </c>
      <c r="F77" s="90">
        <v>45000</v>
      </c>
      <c r="G77" s="142" t="s">
        <v>595</v>
      </c>
      <c r="H77" s="7" t="s">
        <v>83</v>
      </c>
      <c r="I77" s="115">
        <v>280000</v>
      </c>
      <c r="J77" s="115">
        <v>140000</v>
      </c>
      <c r="K77" s="115">
        <v>112000</v>
      </c>
      <c r="L77" s="91" t="s">
        <v>537</v>
      </c>
      <c r="M77" s="64" t="s">
        <v>592</v>
      </c>
      <c r="N77" s="159" t="s">
        <v>537</v>
      </c>
      <c r="O77" s="93" t="s">
        <v>332</v>
      </c>
      <c r="P77" s="7" t="s">
        <v>487</v>
      </c>
      <c r="Q77" s="92" t="s">
        <v>794</v>
      </c>
    </row>
    <row r="78" spans="1:18" s="70" customFormat="1" ht="18" customHeight="1">
      <c r="A78" s="88">
        <v>30</v>
      </c>
      <c r="B78" s="7" t="s">
        <v>245</v>
      </c>
      <c r="C78" s="88" t="s">
        <v>481</v>
      </c>
      <c r="D78" s="88" t="s">
        <v>481</v>
      </c>
      <c r="E78" s="50" t="s">
        <v>482</v>
      </c>
      <c r="F78" s="88" t="s">
        <v>676</v>
      </c>
      <c r="G78" s="97" t="s">
        <v>584</v>
      </c>
      <c r="H78" s="92" t="s">
        <v>83</v>
      </c>
      <c r="I78" s="116">
        <v>390000</v>
      </c>
      <c r="J78" s="116">
        <v>117000</v>
      </c>
      <c r="K78" s="115">
        <v>117000</v>
      </c>
      <c r="L78" s="88" t="s">
        <v>537</v>
      </c>
      <c r="M78" s="88" t="s">
        <v>677</v>
      </c>
      <c r="N78" s="7"/>
      <c r="O78" s="7" t="s">
        <v>295</v>
      </c>
      <c r="P78" s="7" t="s">
        <v>268</v>
      </c>
      <c r="Q78" s="92" t="s">
        <v>794</v>
      </c>
    </row>
    <row r="79" spans="1:18" s="70" customFormat="1" ht="27" customHeight="1">
      <c r="A79" s="88">
        <v>35</v>
      </c>
      <c r="B79" s="89" t="s">
        <v>593</v>
      </c>
      <c r="C79" s="89" t="s">
        <v>23</v>
      </c>
      <c r="D79" s="89" t="s">
        <v>801</v>
      </c>
      <c r="E79" s="140" t="s">
        <v>594</v>
      </c>
      <c r="F79" s="141">
        <v>2020.1</v>
      </c>
      <c r="G79" s="142" t="s">
        <v>703</v>
      </c>
      <c r="H79" s="89" t="s">
        <v>30</v>
      </c>
      <c r="I79" s="141">
        <v>990000</v>
      </c>
      <c r="J79" s="160">
        <v>495000</v>
      </c>
      <c r="K79" s="141">
        <v>495000</v>
      </c>
      <c r="L79" s="126" t="s">
        <v>852</v>
      </c>
      <c r="M79" s="91"/>
      <c r="N79" s="89" t="s">
        <v>704</v>
      </c>
      <c r="O79" s="89" t="s">
        <v>332</v>
      </c>
      <c r="P79" s="89" t="s">
        <v>487</v>
      </c>
      <c r="Q79" s="89" t="s">
        <v>705</v>
      </c>
      <c r="R79" s="70" t="s">
        <v>793</v>
      </c>
    </row>
    <row r="80" spans="1:18" s="70" customFormat="1" ht="18" customHeight="1">
      <c r="A80" s="88">
        <v>41</v>
      </c>
      <c r="B80" s="7" t="s">
        <v>245</v>
      </c>
      <c r="C80" s="7" t="s">
        <v>598</v>
      </c>
      <c r="D80" s="7" t="s">
        <v>751</v>
      </c>
      <c r="E80" s="64" t="s">
        <v>583</v>
      </c>
      <c r="F80" s="7" t="s">
        <v>762</v>
      </c>
      <c r="G80" s="140" t="s">
        <v>748</v>
      </c>
      <c r="H80" s="7" t="s">
        <v>83</v>
      </c>
      <c r="I80" s="116">
        <v>200000</v>
      </c>
      <c r="J80" s="116">
        <v>120000</v>
      </c>
      <c r="K80" s="115">
        <v>60000</v>
      </c>
      <c r="L80" s="91" t="s">
        <v>537</v>
      </c>
      <c r="M80" s="88"/>
      <c r="N80" s="7"/>
      <c r="O80" s="93" t="s">
        <v>332</v>
      </c>
      <c r="P80" s="7" t="s">
        <v>268</v>
      </c>
      <c r="Q80" s="7" t="s">
        <v>793</v>
      </c>
    </row>
    <row r="81" spans="1:18" s="70" customFormat="1" ht="18" customHeight="1">
      <c r="A81" s="88">
        <v>42</v>
      </c>
      <c r="B81" s="7" t="s">
        <v>245</v>
      </c>
      <c r="C81" s="7" t="s">
        <v>598</v>
      </c>
      <c r="D81" s="7" t="s">
        <v>763</v>
      </c>
      <c r="E81" s="64" t="s">
        <v>583</v>
      </c>
      <c r="F81" s="7" t="s">
        <v>762</v>
      </c>
      <c r="G81" s="140" t="s">
        <v>597</v>
      </c>
      <c r="H81" s="7" t="s">
        <v>83</v>
      </c>
      <c r="I81" s="127">
        <v>5329.08</v>
      </c>
      <c r="J81" s="116">
        <v>0</v>
      </c>
      <c r="K81" s="116">
        <v>5329.08</v>
      </c>
      <c r="L81" s="91" t="s">
        <v>537</v>
      </c>
      <c r="M81" s="88"/>
      <c r="N81" s="7"/>
      <c r="O81" s="93" t="s">
        <v>332</v>
      </c>
      <c r="P81" s="7" t="s">
        <v>268</v>
      </c>
      <c r="Q81" s="7" t="s">
        <v>793</v>
      </c>
    </row>
    <row r="82" spans="1:18" s="70" customFormat="1" ht="28.5" customHeight="1">
      <c r="A82" s="88">
        <v>43</v>
      </c>
      <c r="B82" s="145" t="s">
        <v>593</v>
      </c>
      <c r="C82" s="145" t="s">
        <v>450</v>
      </c>
      <c r="D82" s="145" t="s">
        <v>736</v>
      </c>
      <c r="E82" s="146" t="s">
        <v>737</v>
      </c>
      <c r="F82" s="147">
        <v>2023.04</v>
      </c>
      <c r="G82" s="148" t="s">
        <v>694</v>
      </c>
      <c r="H82" s="145" t="s">
        <v>30</v>
      </c>
      <c r="I82" s="164">
        <v>1020000</v>
      </c>
      <c r="J82" s="165">
        <v>306000</v>
      </c>
      <c r="K82" s="165">
        <v>612000</v>
      </c>
      <c r="L82" s="91" t="s">
        <v>855</v>
      </c>
      <c r="M82" s="7"/>
      <c r="N82" s="89" t="s">
        <v>700</v>
      </c>
      <c r="O82" s="89" t="s">
        <v>332</v>
      </c>
      <c r="P82" s="89" t="s">
        <v>487</v>
      </c>
      <c r="Q82" s="89" t="s">
        <v>738</v>
      </c>
      <c r="R82" s="170" t="s">
        <v>793</v>
      </c>
    </row>
    <row r="83" spans="1:18" s="70" customFormat="1" ht="29.1" customHeight="1">
      <c r="A83" s="88">
        <v>52</v>
      </c>
      <c r="B83" s="89" t="s">
        <v>245</v>
      </c>
      <c r="C83" s="138" t="s">
        <v>395</v>
      </c>
      <c r="D83" s="7" t="s">
        <v>751</v>
      </c>
      <c r="E83" s="550" t="s">
        <v>856</v>
      </c>
      <c r="F83" s="156">
        <v>44684</v>
      </c>
      <c r="G83" s="148" t="s">
        <v>694</v>
      </c>
      <c r="H83" s="7" t="s">
        <v>30</v>
      </c>
      <c r="I83" s="164">
        <f>137400</f>
        <v>137400</v>
      </c>
      <c r="J83" s="165">
        <f>I83*0.6</f>
        <v>82440</v>
      </c>
      <c r="K83" s="164">
        <f>I83*0.3</f>
        <v>41220</v>
      </c>
      <c r="L83" s="91" t="s">
        <v>537</v>
      </c>
      <c r="M83" s="7"/>
      <c r="N83" s="89"/>
      <c r="O83" s="89" t="s">
        <v>332</v>
      </c>
      <c r="P83" s="166" t="s">
        <v>268</v>
      </c>
      <c r="Q83" s="89"/>
      <c r="R83" s="169"/>
    </row>
    <row r="84" spans="1:18" s="70" customFormat="1" ht="29.1" customHeight="1">
      <c r="A84" s="88">
        <v>53</v>
      </c>
      <c r="B84" s="89" t="s">
        <v>245</v>
      </c>
      <c r="C84" s="138" t="s">
        <v>395</v>
      </c>
      <c r="D84" s="7" t="s">
        <v>751</v>
      </c>
      <c r="E84" s="550" t="s">
        <v>856</v>
      </c>
      <c r="F84" s="156">
        <v>44684</v>
      </c>
      <c r="G84" s="148" t="s">
        <v>536</v>
      </c>
      <c r="H84" s="7" t="s">
        <v>30</v>
      </c>
      <c r="I84" s="164">
        <v>25000</v>
      </c>
      <c r="J84" s="165">
        <v>0</v>
      </c>
      <c r="K84" s="164">
        <f>I84-J84</f>
        <v>25000</v>
      </c>
      <c r="L84" s="91" t="s">
        <v>537</v>
      </c>
      <c r="M84" s="7"/>
      <c r="N84" s="89"/>
      <c r="O84" s="89" t="s">
        <v>332</v>
      </c>
      <c r="P84" s="166" t="s">
        <v>268</v>
      </c>
      <c r="Q84" s="89"/>
      <c r="R84" s="169"/>
    </row>
    <row r="85" spans="1:18" s="70" customFormat="1" ht="29.1" customHeight="1">
      <c r="A85" s="88">
        <v>54</v>
      </c>
      <c r="B85" s="89" t="s">
        <v>245</v>
      </c>
      <c r="C85" s="138" t="s">
        <v>395</v>
      </c>
      <c r="D85" s="7" t="s">
        <v>751</v>
      </c>
      <c r="E85" s="140" t="s">
        <v>857</v>
      </c>
      <c r="F85" s="156">
        <v>44684</v>
      </c>
      <c r="G85" s="148" t="s">
        <v>694</v>
      </c>
      <c r="H85" s="7" t="s">
        <v>30</v>
      </c>
      <c r="I85" s="164">
        <v>205480</v>
      </c>
      <c r="J85" s="165">
        <f>I85*0.6</f>
        <v>123288</v>
      </c>
      <c r="K85" s="165">
        <f>I85*0.3</f>
        <v>61644</v>
      </c>
      <c r="L85" s="91" t="s">
        <v>537</v>
      </c>
      <c r="M85" s="7"/>
      <c r="N85" s="89"/>
      <c r="O85" s="89" t="s">
        <v>332</v>
      </c>
      <c r="P85" s="166" t="s">
        <v>268</v>
      </c>
      <c r="Q85" s="89"/>
      <c r="R85" s="169"/>
    </row>
    <row r="86" spans="1:18" s="78" customFormat="1" ht="29.1" customHeight="1">
      <c r="A86" s="102">
        <v>48</v>
      </c>
      <c r="B86" s="386" t="s">
        <v>245</v>
      </c>
      <c r="C86" s="545" t="s">
        <v>454</v>
      </c>
      <c r="D86" s="545" t="s">
        <v>751</v>
      </c>
      <c r="E86" s="143" t="s">
        <v>842</v>
      </c>
      <c r="F86" s="553" t="s">
        <v>843</v>
      </c>
      <c r="G86" s="386" t="s">
        <v>536</v>
      </c>
      <c r="H86" s="545" t="s">
        <v>30</v>
      </c>
      <c r="I86" s="554">
        <v>24295</v>
      </c>
      <c r="J86" s="555">
        <v>0</v>
      </c>
      <c r="K86" s="554">
        <v>24295</v>
      </c>
      <c r="L86" s="556" t="s">
        <v>537</v>
      </c>
      <c r="M86" s="545"/>
      <c r="N86" s="386"/>
      <c r="O86" s="386" t="s">
        <v>332</v>
      </c>
      <c r="P86" s="386" t="s">
        <v>487</v>
      </c>
      <c r="Q86" s="386" t="s">
        <v>844</v>
      </c>
      <c r="R86" s="557"/>
    </row>
    <row r="87" spans="1:18" s="78" customFormat="1" ht="29.1" customHeight="1">
      <c r="A87" s="102">
        <v>49</v>
      </c>
      <c r="B87" s="386" t="s">
        <v>245</v>
      </c>
      <c r="C87" s="545"/>
      <c r="D87" s="545" t="s">
        <v>845</v>
      </c>
      <c r="E87" s="143" t="s">
        <v>846</v>
      </c>
      <c r="F87" s="553"/>
      <c r="G87" s="386" t="s">
        <v>536</v>
      </c>
      <c r="H87" s="558" t="s">
        <v>30</v>
      </c>
      <c r="I87" s="554" t="s">
        <v>726</v>
      </c>
      <c r="J87" s="555" t="s">
        <v>726</v>
      </c>
      <c r="K87" s="554">
        <v>94200</v>
      </c>
      <c r="L87" s="556" t="s">
        <v>537</v>
      </c>
      <c r="M87" s="545"/>
      <c r="N87" s="386"/>
      <c r="O87" s="386" t="s">
        <v>332</v>
      </c>
      <c r="P87" s="386" t="s">
        <v>487</v>
      </c>
      <c r="Q87" s="386"/>
      <c r="R87" s="557"/>
    </row>
    <row r="88" spans="1:18" s="70" customFormat="1" ht="29.1" customHeight="1">
      <c r="A88" s="88">
        <v>59</v>
      </c>
      <c r="B88" s="89" t="s">
        <v>245</v>
      </c>
      <c r="C88" s="138" t="s">
        <v>395</v>
      </c>
      <c r="D88" s="7" t="s">
        <v>751</v>
      </c>
      <c r="E88" s="140" t="s">
        <v>858</v>
      </c>
      <c r="F88" s="156">
        <v>44684</v>
      </c>
      <c r="G88" s="158" t="s">
        <v>859</v>
      </c>
      <c r="H88" s="157" t="s">
        <v>83</v>
      </c>
      <c r="I88" s="164">
        <v>825600</v>
      </c>
      <c r="J88" s="165">
        <f>I88*0.7</f>
        <v>577920</v>
      </c>
      <c r="K88" s="164">
        <f>I88*0.2</f>
        <v>165120</v>
      </c>
      <c r="L88" s="91" t="s">
        <v>537</v>
      </c>
      <c r="M88" s="7"/>
      <c r="N88" s="89"/>
      <c r="O88" s="89" t="s">
        <v>332</v>
      </c>
      <c r="P88" s="166" t="s">
        <v>268</v>
      </c>
      <c r="Q88" s="89"/>
      <c r="R88" s="169"/>
    </row>
    <row r="89" spans="1:18" s="70" customFormat="1" ht="29.1" customHeight="1">
      <c r="A89" s="88">
        <v>60</v>
      </c>
      <c r="B89" s="89" t="s">
        <v>245</v>
      </c>
      <c r="C89" s="138" t="s">
        <v>395</v>
      </c>
      <c r="D89" s="7" t="s">
        <v>751</v>
      </c>
      <c r="E89" s="140" t="s">
        <v>858</v>
      </c>
      <c r="F89" s="156">
        <v>44684</v>
      </c>
      <c r="G89" s="148" t="s">
        <v>536</v>
      </c>
      <c r="H89" s="157" t="s">
        <v>83</v>
      </c>
      <c r="I89" s="164">
        <v>2800</v>
      </c>
      <c r="J89" s="165">
        <v>0</v>
      </c>
      <c r="K89" s="164">
        <f>I89-J89</f>
        <v>2800</v>
      </c>
      <c r="L89" s="91" t="s">
        <v>537</v>
      </c>
      <c r="M89" s="7"/>
      <c r="N89" s="89"/>
      <c r="O89" s="89" t="s">
        <v>332</v>
      </c>
      <c r="P89" s="166" t="s">
        <v>268</v>
      </c>
      <c r="Q89" s="89"/>
      <c r="R89" s="169"/>
    </row>
    <row r="90" spans="1:18" s="70" customFormat="1" ht="18.95" customHeight="1">
      <c r="A90" s="88">
        <v>89</v>
      </c>
      <c r="B90" s="7" t="s">
        <v>535</v>
      </c>
      <c r="C90" s="88" t="s">
        <v>785</v>
      </c>
      <c r="D90" s="88" t="s">
        <v>786</v>
      </c>
      <c r="E90" s="50" t="s">
        <v>787</v>
      </c>
      <c r="F90" s="551">
        <v>45014</v>
      </c>
      <c r="G90" s="95" t="s">
        <v>597</v>
      </c>
      <c r="H90" s="92" t="s">
        <v>83</v>
      </c>
      <c r="I90" s="127">
        <v>18428.439999999999</v>
      </c>
      <c r="J90" s="116">
        <v>0</v>
      </c>
      <c r="K90" s="100">
        <v>18428.439999999999</v>
      </c>
      <c r="L90" s="88" t="s">
        <v>537</v>
      </c>
      <c r="M90" s="90">
        <v>45044</v>
      </c>
      <c r="N90" s="7" t="s">
        <v>623</v>
      </c>
      <c r="O90" s="93" t="s">
        <v>295</v>
      </c>
      <c r="P90" s="7" t="s">
        <v>784</v>
      </c>
      <c r="Q90" s="7" t="s">
        <v>794</v>
      </c>
    </row>
    <row r="91" spans="1:18" s="73" customFormat="1" ht="28.15" customHeight="1">
      <c r="A91" s="602" t="s">
        <v>818</v>
      </c>
      <c r="B91" s="603"/>
      <c r="C91" s="603"/>
      <c r="D91" s="603"/>
      <c r="E91" s="603"/>
      <c r="F91" s="603"/>
      <c r="G91" s="610"/>
      <c r="H91" s="604"/>
      <c r="I91" s="130">
        <f>SUM(I74:I90)</f>
        <v>6113794.6200000001</v>
      </c>
      <c r="J91" s="131"/>
      <c r="K91" s="130">
        <f>SUM(K74:K90)</f>
        <v>2177298.62</v>
      </c>
      <c r="L91" s="120"/>
      <c r="M91" s="119"/>
      <c r="N91" s="120"/>
      <c r="O91" s="120"/>
      <c r="P91" s="120"/>
      <c r="Q91" s="120"/>
    </row>
    <row r="92" spans="1:18" s="73" customFormat="1" ht="28.15" customHeight="1">
      <c r="A92" s="602" t="s">
        <v>218</v>
      </c>
      <c r="B92" s="603"/>
      <c r="C92" s="603"/>
      <c r="D92" s="603"/>
      <c r="E92" s="603"/>
      <c r="F92" s="603"/>
      <c r="G92" s="610"/>
      <c r="H92" s="604"/>
      <c r="I92" s="130">
        <f>I91+I58+I56</f>
        <v>6180720.1200000001</v>
      </c>
      <c r="J92" s="131"/>
      <c r="K92" s="130">
        <f>K91+K73+K68</f>
        <v>2722161.58</v>
      </c>
      <c r="L92" s="120"/>
      <c r="M92" s="119"/>
      <c r="N92" s="120"/>
      <c r="O92" s="119"/>
      <c r="P92" s="120"/>
      <c r="Q92" s="120"/>
    </row>
    <row r="93" spans="1:18" s="73" customFormat="1" ht="28.15" customHeight="1">
      <c r="A93" s="614" t="s">
        <v>1091</v>
      </c>
      <c r="B93" s="615"/>
      <c r="C93" s="615"/>
      <c r="D93" s="615"/>
      <c r="E93" s="615"/>
      <c r="F93" s="615"/>
      <c r="G93" s="615"/>
      <c r="H93" s="615"/>
      <c r="I93" s="615"/>
      <c r="J93" s="615"/>
      <c r="K93" s="615"/>
      <c r="L93" s="615"/>
      <c r="M93" s="615"/>
      <c r="N93" s="615"/>
      <c r="O93" s="615"/>
      <c r="P93" s="615"/>
      <c r="Q93" s="616"/>
    </row>
    <row r="94" spans="1:18" s="78" customFormat="1" ht="18" customHeight="1">
      <c r="A94" s="102">
        <v>36</v>
      </c>
      <c r="B94" s="386" t="s">
        <v>706</v>
      </c>
      <c r="C94" s="386" t="s">
        <v>395</v>
      </c>
      <c r="D94" s="386" t="s">
        <v>707</v>
      </c>
      <c r="E94" s="143" t="s">
        <v>708</v>
      </c>
      <c r="F94" s="559" t="s">
        <v>709</v>
      </c>
      <c r="G94" s="560" t="s">
        <v>703</v>
      </c>
      <c r="H94" s="386" t="s">
        <v>83</v>
      </c>
      <c r="I94" s="559">
        <v>43500</v>
      </c>
      <c r="J94" s="561">
        <v>0</v>
      </c>
      <c r="K94" s="559">
        <v>17400</v>
      </c>
      <c r="L94" s="556" t="s">
        <v>537</v>
      </c>
      <c r="M94" s="556" t="s">
        <v>854</v>
      </c>
      <c r="N94" s="386" t="s">
        <v>331</v>
      </c>
      <c r="O94" s="386" t="s">
        <v>332</v>
      </c>
      <c r="P94" s="386" t="s">
        <v>487</v>
      </c>
      <c r="Q94" s="386" t="s">
        <v>793</v>
      </c>
    </row>
    <row r="95" spans="1:18" s="78" customFormat="1" ht="18" customHeight="1">
      <c r="A95" s="102">
        <v>37</v>
      </c>
      <c r="B95" s="386" t="s">
        <v>706</v>
      </c>
      <c r="C95" s="386" t="s">
        <v>395</v>
      </c>
      <c r="D95" s="386" t="s">
        <v>707</v>
      </c>
      <c r="E95" s="143" t="s">
        <v>708</v>
      </c>
      <c r="F95" s="559" t="s">
        <v>709</v>
      </c>
      <c r="G95" s="560" t="s">
        <v>703</v>
      </c>
      <c r="H95" s="386" t="s">
        <v>83</v>
      </c>
      <c r="I95" s="559">
        <v>43500</v>
      </c>
      <c r="J95" s="561">
        <v>0</v>
      </c>
      <c r="K95" s="559">
        <v>17400</v>
      </c>
      <c r="L95" s="556" t="s">
        <v>537</v>
      </c>
      <c r="M95" s="556" t="s">
        <v>854</v>
      </c>
      <c r="N95" s="386" t="s">
        <v>331</v>
      </c>
      <c r="O95" s="386" t="s">
        <v>712</v>
      </c>
      <c r="P95" s="386" t="s">
        <v>487</v>
      </c>
      <c r="Q95" s="386" t="s">
        <v>793</v>
      </c>
    </row>
    <row r="96" spans="1:18" s="78" customFormat="1" ht="18" customHeight="1">
      <c r="A96" s="102">
        <v>38</v>
      </c>
      <c r="B96" s="545" t="s">
        <v>725</v>
      </c>
      <c r="C96" s="545" t="s">
        <v>726</v>
      </c>
      <c r="D96" s="386" t="s">
        <v>727</v>
      </c>
      <c r="E96" s="101" t="s">
        <v>728</v>
      </c>
      <c r="F96" s="562" t="s">
        <v>729</v>
      </c>
      <c r="G96" s="386" t="s">
        <v>730</v>
      </c>
      <c r="H96" s="545" t="s">
        <v>30</v>
      </c>
      <c r="I96" s="562">
        <v>310000</v>
      </c>
      <c r="J96" s="162">
        <v>0</v>
      </c>
      <c r="K96" s="562">
        <v>0</v>
      </c>
      <c r="L96" s="102" t="s">
        <v>731</v>
      </c>
      <c r="M96" s="102"/>
      <c r="N96" s="545" t="s">
        <v>727</v>
      </c>
      <c r="O96" s="386" t="s">
        <v>332</v>
      </c>
      <c r="P96" s="386" t="s">
        <v>487</v>
      </c>
      <c r="Q96" s="386" t="s">
        <v>687</v>
      </c>
      <c r="R96" s="557" t="s">
        <v>793</v>
      </c>
    </row>
    <row r="99" spans="11:11">
      <c r="K99" s="82">
        <f>K92+K53</f>
        <v>4564495.0200000005</v>
      </c>
    </row>
  </sheetData>
  <autoFilter ref="A5:XFD54"/>
  <mergeCells count="12">
    <mergeCell ref="A1:Q3"/>
    <mergeCell ref="A4:Q4"/>
    <mergeCell ref="A23:H23"/>
    <mergeCell ref="A25:H25"/>
    <mergeCell ref="A52:H52"/>
    <mergeCell ref="A92:H92"/>
    <mergeCell ref="A93:Q93"/>
    <mergeCell ref="A53:H53"/>
    <mergeCell ref="A54:Q54"/>
    <mergeCell ref="A68:H68"/>
    <mergeCell ref="A73:H73"/>
    <mergeCell ref="A91:H91"/>
  </mergeCells>
  <phoneticPr fontId="45" type="noConversion"/>
  <pageMargins left="0.39370078740157483" right="0.39370078740157483" top="0.39370078740157483" bottom="0.39370078740157483" header="0.31496062992125984" footer="0.31496062992125984"/>
  <pageSetup paperSize="9" scale="45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18444" r:id="rId4" name="Control 12">
          <controlPr defaultSize="0" autoPict="0" altText="" r:id="rId5">
            <anchor moveWithCells="1">
              <from>
                <xdr:col>3</xdr:col>
                <xdr:colOff>1590675</xdr:colOff>
                <xdr:row>58</xdr:row>
                <xdr:rowOff>38100</xdr:rowOff>
              </from>
              <to>
                <xdr:col>3</xdr:col>
                <xdr:colOff>1819275</xdr:colOff>
                <xdr:row>59</xdr:row>
                <xdr:rowOff>38100</xdr:rowOff>
              </to>
            </anchor>
          </controlPr>
        </control>
      </mc:Choice>
      <mc:Fallback>
        <control shapeId="18444" r:id="rId4" name="Control 12"/>
      </mc:Fallback>
    </mc:AlternateContent>
  </control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N31"/>
  <sheetViews>
    <sheetView zoomScale="85" zoomScaleNormal="85" workbookViewId="0">
      <pane xSplit="4" ySplit="4" topLeftCell="E14" activePane="bottomRight" state="frozen"/>
      <selection pane="topRight"/>
      <selection pane="bottomLeft"/>
      <selection pane="bottomRight" activeCell="H22" sqref="H22"/>
    </sheetView>
  </sheetViews>
  <sheetFormatPr defaultColWidth="9" defaultRowHeight="14.25"/>
  <cols>
    <col min="1" max="1" width="8.75" style="39" customWidth="1"/>
    <col min="2" max="2" width="13.875" style="39" customWidth="1"/>
    <col min="3" max="3" width="17.875" style="40" customWidth="1"/>
    <col min="4" max="4" width="31.75" style="39" customWidth="1"/>
    <col min="5" max="5" width="16.75" style="41" customWidth="1"/>
    <col min="6" max="6" width="17.375" style="42" customWidth="1"/>
    <col min="7" max="7" width="20.125" style="42" customWidth="1"/>
    <col min="8" max="8" width="16.375" style="42" customWidth="1"/>
    <col min="9" max="9" width="14" style="43" customWidth="1"/>
    <col min="10" max="10" width="31.25" style="44" customWidth="1"/>
    <col min="11" max="11" width="18.25" style="44" customWidth="1"/>
    <col min="12" max="12" width="28.5" style="45" customWidth="1"/>
    <col min="13" max="13" width="22.75" style="42" customWidth="1"/>
    <col min="14" max="14" width="11.625" style="42" customWidth="1"/>
    <col min="15" max="16384" width="9" style="42"/>
  </cols>
  <sheetData>
    <row r="1" spans="1:14">
      <c r="A1" s="594" t="s">
        <v>865</v>
      </c>
      <c r="B1" s="594"/>
      <c r="C1" s="594"/>
      <c r="D1" s="594"/>
      <c r="E1" s="594"/>
      <c r="F1" s="594"/>
      <c r="G1" s="594"/>
      <c r="H1" s="595"/>
      <c r="I1" s="594"/>
      <c r="J1" s="594"/>
      <c r="K1" s="594"/>
      <c r="L1" s="594"/>
      <c r="M1" s="595"/>
    </row>
    <row r="2" spans="1:14" ht="18.75" customHeight="1">
      <c r="A2" s="594"/>
      <c r="B2" s="594"/>
      <c r="C2" s="594"/>
      <c r="D2" s="594"/>
      <c r="E2" s="594"/>
      <c r="F2" s="594"/>
      <c r="G2" s="594"/>
      <c r="H2" s="595"/>
      <c r="I2" s="594"/>
      <c r="J2" s="594"/>
      <c r="K2" s="594"/>
      <c r="L2" s="594"/>
      <c r="M2" s="595"/>
    </row>
    <row r="3" spans="1:14" ht="21.95" customHeight="1">
      <c r="A3" s="594"/>
      <c r="B3" s="594"/>
      <c r="C3" s="594"/>
      <c r="D3" s="594"/>
      <c r="E3" s="594"/>
      <c r="F3" s="594"/>
      <c r="G3" s="594"/>
      <c r="H3" s="595"/>
      <c r="I3" s="594"/>
      <c r="J3" s="594"/>
      <c r="K3" s="594"/>
      <c r="L3" s="594"/>
      <c r="M3" s="595"/>
    </row>
    <row r="4" spans="1:14" ht="21.95" customHeight="1">
      <c r="A4" s="46" t="s">
        <v>1</v>
      </c>
      <c r="B4" s="46" t="s">
        <v>3</v>
      </c>
      <c r="C4" s="47" t="s">
        <v>385</v>
      </c>
      <c r="D4" s="48" t="s">
        <v>70</v>
      </c>
      <c r="E4" s="49" t="s">
        <v>866</v>
      </c>
      <c r="F4" s="46" t="s">
        <v>389</v>
      </c>
      <c r="G4" s="46" t="s">
        <v>867</v>
      </c>
      <c r="H4" s="46" t="s">
        <v>392</v>
      </c>
      <c r="I4" s="46" t="s">
        <v>356</v>
      </c>
      <c r="J4" s="46" t="s">
        <v>393</v>
      </c>
      <c r="K4" s="61" t="s">
        <v>391</v>
      </c>
      <c r="L4" s="47" t="s">
        <v>394</v>
      </c>
      <c r="M4" s="48" t="s">
        <v>10</v>
      </c>
    </row>
    <row r="5" spans="1:14" s="21" customFormat="1" ht="27.75" customHeight="1">
      <c r="A5" s="50">
        <v>1</v>
      </c>
      <c r="B5" s="51" t="s">
        <v>682</v>
      </c>
      <c r="C5" s="51" t="s">
        <v>868</v>
      </c>
      <c r="D5" s="51" t="s">
        <v>869</v>
      </c>
      <c r="E5" s="52">
        <v>18075.48</v>
      </c>
      <c r="F5" s="16" t="s">
        <v>398</v>
      </c>
      <c r="G5" s="52">
        <v>18075.48</v>
      </c>
      <c r="H5" s="53"/>
      <c r="I5" s="51" t="s">
        <v>83</v>
      </c>
      <c r="J5" s="62"/>
      <c r="K5" s="62" t="s">
        <v>540</v>
      </c>
      <c r="L5" s="51" t="s">
        <v>399</v>
      </c>
      <c r="M5" s="3" t="s">
        <v>870</v>
      </c>
    </row>
    <row r="6" spans="1:14" s="21" customFormat="1" ht="27.75" customHeight="1">
      <c r="A6" s="50">
        <v>2</v>
      </c>
      <c r="B6" s="51" t="s">
        <v>58</v>
      </c>
      <c r="C6" s="51" t="s">
        <v>329</v>
      </c>
      <c r="D6" s="51" t="s">
        <v>539</v>
      </c>
      <c r="E6" s="52">
        <v>107.35</v>
      </c>
      <c r="F6" s="16" t="s">
        <v>398</v>
      </c>
      <c r="G6" s="52">
        <v>107.35</v>
      </c>
      <c r="H6" s="53"/>
      <c r="I6" s="51" t="s">
        <v>83</v>
      </c>
      <c r="J6" s="62"/>
      <c r="K6" s="62"/>
      <c r="L6" s="51" t="s">
        <v>399</v>
      </c>
      <c r="M6" s="3" t="s">
        <v>870</v>
      </c>
    </row>
    <row r="7" spans="1:14" s="21" customFormat="1" ht="27.75" customHeight="1">
      <c r="A7" s="50">
        <v>10</v>
      </c>
      <c r="B7" s="51" t="s">
        <v>395</v>
      </c>
      <c r="C7" s="51" t="s">
        <v>871</v>
      </c>
      <c r="D7" s="51" t="s">
        <v>872</v>
      </c>
      <c r="E7" s="52">
        <v>2147</v>
      </c>
      <c r="F7" s="16" t="s">
        <v>398</v>
      </c>
      <c r="G7" s="52">
        <v>2147</v>
      </c>
      <c r="H7" s="53"/>
      <c r="I7" s="51" t="s">
        <v>83</v>
      </c>
      <c r="J7" s="62"/>
      <c r="K7" s="62"/>
      <c r="L7" s="51" t="s">
        <v>399</v>
      </c>
      <c r="M7" s="3" t="s">
        <v>870</v>
      </c>
      <c r="N7" s="63"/>
    </row>
    <row r="8" spans="1:14" s="21" customFormat="1" ht="27.75" customHeight="1">
      <c r="A8" s="50">
        <v>11</v>
      </c>
      <c r="B8" s="51" t="s">
        <v>560</v>
      </c>
      <c r="C8" s="51" t="s">
        <v>873</v>
      </c>
      <c r="D8" s="51" t="s">
        <v>874</v>
      </c>
      <c r="E8" s="52">
        <v>16122.84</v>
      </c>
      <c r="F8" s="16" t="s">
        <v>398</v>
      </c>
      <c r="G8" s="52">
        <v>16122.84</v>
      </c>
      <c r="H8" s="16"/>
      <c r="I8" s="51" t="s">
        <v>83</v>
      </c>
      <c r="J8" s="62"/>
      <c r="K8" s="62"/>
      <c r="L8" s="51" t="s">
        <v>399</v>
      </c>
      <c r="M8" s="3" t="s">
        <v>870</v>
      </c>
    </row>
    <row r="9" spans="1:14" s="21" customFormat="1" ht="27.75" customHeight="1">
      <c r="A9" s="50">
        <v>7</v>
      </c>
      <c r="B9" s="51" t="s">
        <v>875</v>
      </c>
      <c r="C9" s="51" t="s">
        <v>876</v>
      </c>
      <c r="D9" s="51" t="s">
        <v>877</v>
      </c>
      <c r="E9" s="52">
        <v>791</v>
      </c>
      <c r="F9" s="16" t="s">
        <v>398</v>
      </c>
      <c r="G9" s="52">
        <v>791</v>
      </c>
      <c r="H9" s="53"/>
      <c r="I9" s="51" t="s">
        <v>83</v>
      </c>
      <c r="J9" s="62"/>
      <c r="K9" s="62"/>
      <c r="L9" s="51" t="s">
        <v>399</v>
      </c>
      <c r="M9" s="3" t="s">
        <v>870</v>
      </c>
    </row>
    <row r="10" spans="1:14" s="38" customFormat="1" ht="27.75" customHeight="1">
      <c r="A10" s="50">
        <v>3</v>
      </c>
      <c r="B10" s="16" t="s">
        <v>23</v>
      </c>
      <c r="C10" s="51" t="s">
        <v>618</v>
      </c>
      <c r="D10" s="51" t="s">
        <v>397</v>
      </c>
      <c r="E10" s="52">
        <v>61945.59</v>
      </c>
      <c r="F10" s="16" t="s">
        <v>398</v>
      </c>
      <c r="G10" s="52">
        <v>61945.59</v>
      </c>
      <c r="H10" s="54"/>
      <c r="I10" s="16" t="s">
        <v>83</v>
      </c>
      <c r="J10" s="62" t="s">
        <v>878</v>
      </c>
      <c r="K10" s="62"/>
      <c r="L10" s="51" t="s">
        <v>399</v>
      </c>
      <c r="M10" s="3" t="s">
        <v>870</v>
      </c>
    </row>
    <row r="11" spans="1:14" s="38" customFormat="1" ht="27.75" customHeight="1">
      <c r="A11" s="50">
        <v>4</v>
      </c>
      <c r="B11" s="16" t="s">
        <v>879</v>
      </c>
      <c r="C11" s="51" t="s">
        <v>880</v>
      </c>
      <c r="D11" s="51" t="s">
        <v>881</v>
      </c>
      <c r="E11" s="52">
        <v>172.55</v>
      </c>
      <c r="F11" s="16" t="s">
        <v>398</v>
      </c>
      <c r="G11" s="52">
        <v>172.55</v>
      </c>
      <c r="H11" s="54"/>
      <c r="I11" s="16" t="s">
        <v>83</v>
      </c>
      <c r="J11" s="62"/>
      <c r="K11" s="62"/>
      <c r="L11" s="51" t="s">
        <v>399</v>
      </c>
      <c r="M11" s="3" t="s">
        <v>870</v>
      </c>
    </row>
    <row r="12" spans="1:14" s="38" customFormat="1" ht="27.75" customHeight="1">
      <c r="A12" s="50">
        <v>5</v>
      </c>
      <c r="B12" s="16" t="s">
        <v>682</v>
      </c>
      <c r="C12" s="51" t="s">
        <v>882</v>
      </c>
      <c r="D12" s="51" t="s">
        <v>883</v>
      </c>
      <c r="E12" s="52">
        <v>1042.99</v>
      </c>
      <c r="F12" s="16" t="s">
        <v>398</v>
      </c>
      <c r="G12" s="52">
        <v>1042.99</v>
      </c>
      <c r="H12" s="54"/>
      <c r="I12" s="16" t="s">
        <v>83</v>
      </c>
      <c r="J12" s="62"/>
      <c r="K12" s="62"/>
      <c r="L12" s="51" t="s">
        <v>399</v>
      </c>
      <c r="M12" s="3" t="s">
        <v>870</v>
      </c>
    </row>
    <row r="13" spans="1:14" s="38" customFormat="1" ht="27.75" customHeight="1">
      <c r="A13" s="50">
        <v>6</v>
      </c>
      <c r="B13" s="16" t="s">
        <v>450</v>
      </c>
      <c r="C13" s="51" t="s">
        <v>884</v>
      </c>
      <c r="D13" s="51" t="s">
        <v>248</v>
      </c>
      <c r="E13" s="52">
        <v>420</v>
      </c>
      <c r="F13" s="16" t="s">
        <v>398</v>
      </c>
      <c r="G13" s="52">
        <v>420</v>
      </c>
      <c r="H13" s="54"/>
      <c r="I13" s="16" t="s">
        <v>83</v>
      </c>
      <c r="J13" s="62"/>
      <c r="K13" s="62"/>
      <c r="L13" s="51" t="s">
        <v>399</v>
      </c>
      <c r="M13" s="3" t="s">
        <v>870</v>
      </c>
    </row>
    <row r="14" spans="1:14" s="21" customFormat="1" ht="27.75" customHeight="1">
      <c r="A14" s="50">
        <v>8</v>
      </c>
      <c r="B14" s="51" t="s">
        <v>23</v>
      </c>
      <c r="C14" s="51" t="s">
        <v>414</v>
      </c>
      <c r="D14" s="51" t="s">
        <v>885</v>
      </c>
      <c r="E14" s="52">
        <v>137079.62</v>
      </c>
      <c r="F14" s="16" t="s">
        <v>398</v>
      </c>
      <c r="G14" s="52">
        <v>137079.62</v>
      </c>
      <c r="H14" s="53"/>
      <c r="I14" s="51" t="s">
        <v>83</v>
      </c>
      <c r="J14" s="62" t="s">
        <v>878</v>
      </c>
      <c r="K14" s="62"/>
      <c r="L14" s="51" t="s">
        <v>399</v>
      </c>
      <c r="M14" s="11"/>
    </row>
    <row r="15" spans="1:14" s="21" customFormat="1" ht="27.75" customHeight="1">
      <c r="A15" s="50">
        <v>9</v>
      </c>
      <c r="B15" s="51" t="s">
        <v>454</v>
      </c>
      <c r="C15" s="51" t="s">
        <v>414</v>
      </c>
      <c r="D15" s="51" t="s">
        <v>885</v>
      </c>
      <c r="E15" s="52">
        <v>909.93</v>
      </c>
      <c r="F15" s="16" t="s">
        <v>398</v>
      </c>
      <c r="G15" s="52">
        <v>909.93</v>
      </c>
      <c r="H15" s="53"/>
      <c r="I15" s="51" t="s">
        <v>83</v>
      </c>
      <c r="J15" s="62" t="s">
        <v>878</v>
      </c>
      <c r="K15" s="62"/>
      <c r="L15" s="51" t="s">
        <v>399</v>
      </c>
      <c r="M15" s="11"/>
    </row>
    <row r="16" spans="1:14" s="21" customFormat="1" ht="27.75" customHeight="1">
      <c r="A16" s="50">
        <v>12</v>
      </c>
      <c r="B16" s="51" t="s">
        <v>886</v>
      </c>
      <c r="C16" s="51" t="s">
        <v>887</v>
      </c>
      <c r="D16" s="51" t="s">
        <v>285</v>
      </c>
      <c r="E16" s="52">
        <v>1053.95</v>
      </c>
      <c r="F16" s="16" t="s">
        <v>398</v>
      </c>
      <c r="G16" s="52">
        <v>1053.95</v>
      </c>
      <c r="H16" s="53"/>
      <c r="I16" s="51" t="s">
        <v>83</v>
      </c>
      <c r="J16" s="62" t="s">
        <v>643</v>
      </c>
      <c r="K16" s="62"/>
      <c r="L16" s="51" t="s">
        <v>888</v>
      </c>
      <c r="M16" s="3" t="s">
        <v>870</v>
      </c>
    </row>
    <row r="17" spans="1:14" s="38" customFormat="1" ht="27.75" customHeight="1">
      <c r="A17" s="50">
        <v>13</v>
      </c>
      <c r="B17" s="16" t="s">
        <v>454</v>
      </c>
      <c r="C17" s="51" t="s">
        <v>889</v>
      </c>
      <c r="D17" s="51" t="s">
        <v>890</v>
      </c>
      <c r="E17" s="52">
        <v>669.23</v>
      </c>
      <c r="F17" s="16" t="s">
        <v>398</v>
      </c>
      <c r="G17" s="52">
        <v>669.23</v>
      </c>
      <c r="H17" s="54"/>
      <c r="I17" s="16" t="s">
        <v>83</v>
      </c>
      <c r="J17" s="62"/>
      <c r="K17" s="62"/>
      <c r="L17" s="51" t="s">
        <v>891</v>
      </c>
      <c r="M17" s="64"/>
      <c r="N17" s="65"/>
    </row>
    <row r="18" spans="1:14" s="38" customFormat="1" ht="27.75" customHeight="1">
      <c r="A18" s="50">
        <v>14</v>
      </c>
      <c r="B18" s="16" t="s">
        <v>395</v>
      </c>
      <c r="C18" s="51" t="s">
        <v>639</v>
      </c>
      <c r="D18" s="51" t="s">
        <v>892</v>
      </c>
      <c r="E18" s="52">
        <v>1240</v>
      </c>
      <c r="F18" s="16" t="s">
        <v>398</v>
      </c>
      <c r="G18" s="52">
        <v>1240</v>
      </c>
      <c r="H18" s="54"/>
      <c r="I18" s="16"/>
      <c r="J18" s="62"/>
      <c r="K18" s="62"/>
      <c r="L18" s="51"/>
      <c r="M18" s="64"/>
    </row>
    <row r="19" spans="1:14" s="38" customFormat="1" ht="27.75" customHeight="1">
      <c r="A19" s="50">
        <v>15</v>
      </c>
      <c r="B19" s="16" t="s">
        <v>454</v>
      </c>
      <c r="C19" s="51" t="s">
        <v>893</v>
      </c>
      <c r="D19" s="51" t="s">
        <v>894</v>
      </c>
      <c r="E19" s="52">
        <v>819.25</v>
      </c>
      <c r="F19" s="16" t="s">
        <v>398</v>
      </c>
      <c r="G19" s="52">
        <v>819.25</v>
      </c>
      <c r="H19" s="54"/>
      <c r="I19" s="16" t="s">
        <v>83</v>
      </c>
      <c r="J19" s="62" t="s">
        <v>878</v>
      </c>
      <c r="K19" s="62"/>
      <c r="L19" s="51"/>
      <c r="M19" s="64"/>
    </row>
    <row r="20" spans="1:14" s="21" customFormat="1" ht="27.75" customHeight="1">
      <c r="A20" s="50"/>
      <c r="B20" s="51"/>
      <c r="C20" s="51"/>
      <c r="D20" s="51"/>
      <c r="E20" s="52"/>
      <c r="F20" s="16"/>
      <c r="G20" s="52"/>
      <c r="H20" s="53"/>
      <c r="I20" s="51"/>
      <c r="J20" s="62"/>
      <c r="K20" s="62"/>
      <c r="L20" s="51"/>
      <c r="M20" s="11"/>
    </row>
    <row r="21" spans="1:14" s="21" customFormat="1" ht="27.75" customHeight="1">
      <c r="A21" s="50"/>
      <c r="B21" s="51"/>
      <c r="C21" s="51"/>
      <c r="D21" s="51"/>
      <c r="E21" s="52"/>
      <c r="F21" s="16"/>
      <c r="G21" s="52"/>
      <c r="H21" s="53"/>
      <c r="I21" s="51"/>
      <c r="J21" s="62"/>
      <c r="K21" s="62"/>
      <c r="L21" s="51"/>
      <c r="M21" s="11"/>
    </row>
    <row r="22" spans="1:14" s="21" customFormat="1" ht="27.75" customHeight="1">
      <c r="A22" s="50"/>
      <c r="B22" s="51"/>
      <c r="C22" s="51"/>
      <c r="D22" s="51"/>
      <c r="E22" s="52"/>
      <c r="F22" s="16"/>
      <c r="G22" s="52"/>
      <c r="H22" s="53"/>
      <c r="I22" s="51"/>
      <c r="J22" s="62"/>
      <c r="K22" s="62"/>
      <c r="L22" s="51"/>
      <c r="M22" s="11"/>
    </row>
    <row r="23" spans="1:14" s="21" customFormat="1" ht="27.75" customHeight="1">
      <c r="A23" s="50"/>
      <c r="B23" s="51"/>
      <c r="C23" s="51"/>
      <c r="D23" s="51"/>
      <c r="E23" s="52"/>
      <c r="F23" s="16"/>
      <c r="G23" s="52"/>
      <c r="H23" s="53"/>
      <c r="I23" s="51"/>
      <c r="J23" s="62"/>
      <c r="K23" s="62"/>
      <c r="L23" s="51"/>
      <c r="M23" s="11"/>
    </row>
    <row r="24" spans="1:14" s="21" customFormat="1" ht="27.75" customHeight="1">
      <c r="A24" s="50"/>
      <c r="B24" s="55"/>
      <c r="C24" s="3"/>
      <c r="D24" s="3"/>
      <c r="E24" s="52"/>
      <c r="F24" s="16"/>
      <c r="G24" s="52"/>
      <c r="H24" s="52"/>
      <c r="I24" s="11"/>
      <c r="J24" s="3"/>
      <c r="K24" s="3"/>
      <c r="L24" s="3"/>
      <c r="M24" s="11"/>
    </row>
    <row r="25" spans="1:14" ht="27.75" customHeight="1">
      <c r="A25" s="56"/>
      <c r="B25" s="57"/>
      <c r="C25" s="42"/>
      <c r="D25" s="42"/>
      <c r="E25" s="42"/>
      <c r="I25" s="42"/>
      <c r="J25" s="42"/>
      <c r="K25" s="42"/>
      <c r="L25" s="42"/>
    </row>
    <row r="26" spans="1:14" ht="27.75" customHeight="1">
      <c r="A26" s="591" t="s">
        <v>218</v>
      </c>
      <c r="B26" s="592"/>
      <c r="C26" s="592"/>
      <c r="D26" s="593"/>
      <c r="E26" s="59">
        <f>SUBTOTAL(109,E10:E23)</f>
        <v>205353.11000000002</v>
      </c>
      <c r="F26" s="59"/>
      <c r="G26" s="59">
        <f>SUBTOTAL(109,G10:G24)</f>
        <v>205353.11000000002</v>
      </c>
      <c r="H26" s="60"/>
      <c r="I26" s="66"/>
      <c r="J26" s="67"/>
      <c r="K26" s="67"/>
      <c r="L26" s="68"/>
      <c r="N26" s="69"/>
    </row>
    <row r="27" spans="1:14" ht="27.75" customHeight="1">
      <c r="A27" s="618" t="s">
        <v>895</v>
      </c>
      <c r="B27" s="619"/>
      <c r="C27" s="619"/>
      <c r="D27" s="619"/>
      <c r="E27" s="619"/>
      <c r="F27" s="620"/>
      <c r="G27" s="52">
        <f>1000000-G26</f>
        <v>794646.89</v>
      </c>
    </row>
    <row r="31" spans="1:14">
      <c r="G31" s="52"/>
    </row>
  </sheetData>
  <mergeCells count="3">
    <mergeCell ref="A26:D26"/>
    <mergeCell ref="A27:F27"/>
    <mergeCell ref="A1:M3"/>
  </mergeCells>
  <phoneticPr fontId="45" type="noConversion"/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K41"/>
  <sheetViews>
    <sheetView workbookViewId="0">
      <selection activeCell="G40" sqref="G40"/>
    </sheetView>
  </sheetViews>
  <sheetFormatPr defaultColWidth="9" defaultRowHeight="14.25"/>
  <cols>
    <col min="1" max="1" width="5.5" customWidth="1"/>
    <col min="3" max="3" width="26.125" customWidth="1"/>
    <col min="4" max="4" width="15.125" customWidth="1"/>
    <col min="5" max="5" width="12" customWidth="1"/>
    <col min="7" max="7" width="29.375" customWidth="1"/>
    <col min="8" max="8" width="9" style="31"/>
    <col min="9" max="9" width="11.625" customWidth="1"/>
    <col min="10" max="10" width="9.5" customWidth="1"/>
  </cols>
  <sheetData>
    <row r="1" spans="1:11">
      <c r="A1" s="621" t="s">
        <v>896</v>
      </c>
      <c r="B1" s="621"/>
      <c r="C1" s="621"/>
      <c r="D1" s="621"/>
      <c r="E1" s="621"/>
      <c r="F1" s="621"/>
      <c r="G1" s="621"/>
      <c r="H1" s="621"/>
      <c r="I1" s="621"/>
      <c r="J1" s="621"/>
    </row>
    <row r="2" spans="1:11" hidden="1"/>
    <row r="3" spans="1:11" ht="20.100000000000001" customHeight="1">
      <c r="A3" s="15" t="s">
        <v>1</v>
      </c>
      <c r="B3" s="15" t="s">
        <v>3</v>
      </c>
      <c r="C3" s="15" t="s">
        <v>897</v>
      </c>
      <c r="D3" s="15" t="s">
        <v>70</v>
      </c>
      <c r="E3" s="15" t="s">
        <v>866</v>
      </c>
      <c r="F3" s="15" t="s">
        <v>389</v>
      </c>
      <c r="G3" s="15" t="s">
        <v>898</v>
      </c>
      <c r="H3" s="32" t="s">
        <v>899</v>
      </c>
      <c r="I3" s="15" t="s">
        <v>900</v>
      </c>
      <c r="J3" s="15" t="s">
        <v>699</v>
      </c>
    </row>
    <row r="4" spans="1:11" ht="20.100000000000001" customHeight="1">
      <c r="A4" s="15">
        <v>1</v>
      </c>
      <c r="B4" s="15" t="s">
        <v>252</v>
      </c>
      <c r="C4" s="15" t="s">
        <v>901</v>
      </c>
      <c r="D4" s="15" t="s">
        <v>327</v>
      </c>
      <c r="E4" s="13">
        <v>12000</v>
      </c>
      <c r="F4" s="15" t="s">
        <v>294</v>
      </c>
      <c r="G4" s="15">
        <v>10619.47</v>
      </c>
      <c r="H4" s="32" t="s">
        <v>902</v>
      </c>
      <c r="I4" s="15" t="s">
        <v>903</v>
      </c>
      <c r="J4" s="15" t="s">
        <v>232</v>
      </c>
    </row>
    <row r="5" spans="1:11" ht="20.100000000000001" customHeight="1">
      <c r="A5" s="15">
        <v>2</v>
      </c>
      <c r="B5" s="15" t="s">
        <v>904</v>
      </c>
      <c r="C5" s="15" t="s">
        <v>876</v>
      </c>
      <c r="D5" s="15" t="s">
        <v>905</v>
      </c>
      <c r="E5" s="13">
        <v>12530</v>
      </c>
      <c r="F5" s="15" t="s">
        <v>294</v>
      </c>
      <c r="G5" s="15">
        <v>11088.5</v>
      </c>
      <c r="H5" s="32" t="s">
        <v>906</v>
      </c>
      <c r="I5" s="15" t="s">
        <v>903</v>
      </c>
      <c r="J5" s="15" t="s">
        <v>232</v>
      </c>
    </row>
    <row r="6" spans="1:11" ht="20.100000000000001" customHeight="1">
      <c r="A6" s="15">
        <v>3</v>
      </c>
      <c r="B6" s="15" t="s">
        <v>63</v>
      </c>
      <c r="C6" s="15" t="s">
        <v>907</v>
      </c>
      <c r="D6" s="15" t="s">
        <v>350</v>
      </c>
      <c r="E6" s="15">
        <v>1000</v>
      </c>
      <c r="F6" s="15" t="s">
        <v>294</v>
      </c>
      <c r="G6" s="15">
        <v>884.96</v>
      </c>
      <c r="H6" s="32" t="s">
        <v>908</v>
      </c>
      <c r="I6" s="15" t="s">
        <v>381</v>
      </c>
      <c r="J6" s="15" t="s">
        <v>699</v>
      </c>
    </row>
    <row r="7" spans="1:11" ht="20.100000000000001" customHeight="1">
      <c r="A7" s="15">
        <v>4</v>
      </c>
      <c r="B7" s="15" t="s">
        <v>63</v>
      </c>
      <c r="C7" s="15" t="s">
        <v>909</v>
      </c>
      <c r="D7" s="15" t="s">
        <v>910</v>
      </c>
      <c r="E7" s="15">
        <v>3825</v>
      </c>
      <c r="F7" s="15" t="s">
        <v>294</v>
      </c>
      <c r="G7" s="15">
        <v>3384.96</v>
      </c>
      <c r="H7" s="32" t="s">
        <v>911</v>
      </c>
      <c r="I7" s="15" t="s">
        <v>381</v>
      </c>
      <c r="J7" s="15" t="s">
        <v>699</v>
      </c>
    </row>
    <row r="8" spans="1:11" ht="20.100000000000001" customHeight="1">
      <c r="A8" s="15">
        <v>5</v>
      </c>
      <c r="B8" s="15" t="s">
        <v>63</v>
      </c>
      <c r="C8" s="15" t="s">
        <v>912</v>
      </c>
      <c r="D8" s="15" t="s">
        <v>913</v>
      </c>
      <c r="E8" s="15">
        <v>8500</v>
      </c>
      <c r="F8" s="15" t="s">
        <v>294</v>
      </c>
      <c r="G8" s="15">
        <v>7522.12</v>
      </c>
      <c r="H8" s="32" t="s">
        <v>914</v>
      </c>
      <c r="I8" s="15" t="s">
        <v>381</v>
      </c>
      <c r="J8" s="15" t="s">
        <v>699</v>
      </c>
    </row>
    <row r="9" spans="1:11" ht="20.100000000000001" customHeight="1">
      <c r="A9" s="15">
        <v>7</v>
      </c>
      <c r="B9" s="15" t="s">
        <v>915</v>
      </c>
      <c r="C9" s="15" t="s">
        <v>916</v>
      </c>
      <c r="D9" s="15" t="s">
        <v>917</v>
      </c>
      <c r="E9" s="13">
        <v>800</v>
      </c>
      <c r="F9" s="15" t="s">
        <v>294</v>
      </c>
      <c r="G9" s="15">
        <v>707.97</v>
      </c>
      <c r="H9" s="32" t="s">
        <v>918</v>
      </c>
      <c r="I9" s="15" t="s">
        <v>919</v>
      </c>
      <c r="J9" s="15" t="s">
        <v>232</v>
      </c>
      <c r="K9" s="30" t="s">
        <v>376</v>
      </c>
    </row>
    <row r="10" spans="1:11" ht="20.100000000000001" customHeight="1">
      <c r="A10" s="15">
        <v>8</v>
      </c>
      <c r="B10" s="15" t="s">
        <v>904</v>
      </c>
      <c r="C10" s="15" t="s">
        <v>920</v>
      </c>
      <c r="D10" s="15" t="s">
        <v>921</v>
      </c>
      <c r="E10" s="13">
        <v>6570</v>
      </c>
      <c r="F10" s="15" t="s">
        <v>294</v>
      </c>
      <c r="G10" s="15">
        <v>5814.15</v>
      </c>
      <c r="H10" s="32" t="s">
        <v>922</v>
      </c>
      <c r="I10" s="15" t="s">
        <v>903</v>
      </c>
      <c r="J10" s="15" t="s">
        <v>232</v>
      </c>
    </row>
    <row r="11" spans="1:11" ht="20.100000000000001" customHeight="1">
      <c r="A11" s="15">
        <v>9</v>
      </c>
      <c r="B11" s="15" t="s">
        <v>40</v>
      </c>
      <c r="C11" s="15" t="s">
        <v>923</v>
      </c>
      <c r="D11" s="15" t="s">
        <v>924</v>
      </c>
      <c r="E11" s="15">
        <v>993.5</v>
      </c>
      <c r="F11" s="15" t="s">
        <v>294</v>
      </c>
      <c r="G11" s="15">
        <v>879.18</v>
      </c>
      <c r="H11" s="32" t="s">
        <v>925</v>
      </c>
      <c r="I11" s="15" t="s">
        <v>381</v>
      </c>
      <c r="J11" s="15" t="s">
        <v>699</v>
      </c>
    </row>
    <row r="12" spans="1:11" ht="20.100000000000001" customHeight="1">
      <c r="A12" s="15">
        <v>10</v>
      </c>
      <c r="B12" s="15" t="s">
        <v>915</v>
      </c>
      <c r="C12" s="15" t="s">
        <v>926</v>
      </c>
      <c r="D12" s="15" t="s">
        <v>927</v>
      </c>
      <c r="E12" s="13">
        <v>4378.75</v>
      </c>
      <c r="F12" s="15" t="s">
        <v>928</v>
      </c>
      <c r="G12" s="15">
        <v>3875</v>
      </c>
      <c r="H12" s="32" t="s">
        <v>929</v>
      </c>
      <c r="I12" s="15" t="s">
        <v>919</v>
      </c>
      <c r="J12" s="15" t="s">
        <v>232</v>
      </c>
    </row>
    <row r="13" spans="1:11" ht="20.100000000000001" customHeight="1">
      <c r="A13" s="15">
        <v>11</v>
      </c>
      <c r="B13" s="15" t="s">
        <v>904</v>
      </c>
      <c r="C13" s="15" t="s">
        <v>930</v>
      </c>
      <c r="D13" s="15" t="s">
        <v>905</v>
      </c>
      <c r="E13" s="13">
        <v>23100</v>
      </c>
      <c r="F13" s="15" t="s">
        <v>294</v>
      </c>
      <c r="G13" s="15">
        <v>20442.48</v>
      </c>
      <c r="H13" s="32" t="s">
        <v>931</v>
      </c>
      <c r="I13" s="15" t="s">
        <v>903</v>
      </c>
      <c r="J13" s="15" t="s">
        <v>232</v>
      </c>
    </row>
    <row r="14" spans="1:11" ht="20.100000000000001" customHeight="1">
      <c r="A14" s="15">
        <v>12</v>
      </c>
      <c r="B14" s="15" t="s">
        <v>915</v>
      </c>
      <c r="C14" s="15" t="s">
        <v>932</v>
      </c>
      <c r="D14" s="15" t="s">
        <v>927</v>
      </c>
      <c r="E14" s="13">
        <v>984.32</v>
      </c>
      <c r="F14" s="15" t="s">
        <v>294</v>
      </c>
      <c r="G14" s="15">
        <v>871.07</v>
      </c>
      <c r="H14" s="32" t="s">
        <v>933</v>
      </c>
      <c r="I14" s="15" t="s">
        <v>919</v>
      </c>
      <c r="J14" s="15" t="s">
        <v>232</v>
      </c>
    </row>
    <row r="15" spans="1:11" ht="20.100000000000001" customHeight="1">
      <c r="A15" s="15">
        <v>13</v>
      </c>
      <c r="B15" s="15" t="s">
        <v>289</v>
      </c>
      <c r="C15" s="15" t="s">
        <v>934</v>
      </c>
      <c r="D15" s="15" t="s">
        <v>350</v>
      </c>
      <c r="E15" s="15">
        <v>3819</v>
      </c>
      <c r="F15" s="15" t="s">
        <v>268</v>
      </c>
      <c r="G15" s="15">
        <v>3379.65</v>
      </c>
      <c r="H15" s="32" t="s">
        <v>935</v>
      </c>
      <c r="I15" s="15" t="s">
        <v>381</v>
      </c>
      <c r="J15" s="15" t="s">
        <v>232</v>
      </c>
    </row>
    <row r="16" spans="1:11" ht="20.100000000000001" customHeight="1">
      <c r="A16" s="15">
        <v>14</v>
      </c>
      <c r="B16" s="15" t="s">
        <v>289</v>
      </c>
      <c r="C16" s="15" t="s">
        <v>936</v>
      </c>
      <c r="D16" s="15" t="s">
        <v>350</v>
      </c>
      <c r="E16" s="15">
        <v>2300</v>
      </c>
      <c r="F16" s="15" t="s">
        <v>268</v>
      </c>
      <c r="G16" s="15">
        <v>2035.4</v>
      </c>
      <c r="H16" s="32" t="s">
        <v>937</v>
      </c>
      <c r="I16" s="15" t="s">
        <v>381</v>
      </c>
      <c r="J16" s="15" t="s">
        <v>232</v>
      </c>
    </row>
    <row r="17" spans="1:10" ht="20.100000000000001" customHeight="1">
      <c r="A17" s="15">
        <v>15</v>
      </c>
      <c r="B17" s="2" t="s">
        <v>938</v>
      </c>
      <c r="C17" s="2" t="s">
        <v>939</v>
      </c>
      <c r="D17" s="2" t="s">
        <v>350</v>
      </c>
      <c r="E17" s="15">
        <v>33128.230000000003</v>
      </c>
      <c r="F17" s="15" t="s">
        <v>268</v>
      </c>
      <c r="G17" s="2" t="s">
        <v>940</v>
      </c>
      <c r="H17" s="33" t="s">
        <v>941</v>
      </c>
      <c r="I17" s="15" t="s">
        <v>381</v>
      </c>
      <c r="J17" s="15" t="s">
        <v>232</v>
      </c>
    </row>
    <row r="18" spans="1:10" ht="20.100000000000001" customHeight="1">
      <c r="A18" s="15">
        <v>16</v>
      </c>
      <c r="B18" s="15" t="s">
        <v>235</v>
      </c>
      <c r="C18" s="15" t="s">
        <v>498</v>
      </c>
      <c r="D18" s="15" t="s">
        <v>942</v>
      </c>
      <c r="E18" s="15">
        <v>13000</v>
      </c>
      <c r="F18" s="15" t="s">
        <v>233</v>
      </c>
      <c r="G18" s="15">
        <v>11504.42</v>
      </c>
      <c r="H18" s="32" t="s">
        <v>943</v>
      </c>
      <c r="I18" s="15" t="s">
        <v>381</v>
      </c>
      <c r="J18" s="15" t="s">
        <v>232</v>
      </c>
    </row>
    <row r="19" spans="1:10" ht="20.100000000000001" customHeight="1">
      <c r="A19" s="15">
        <v>17</v>
      </c>
      <c r="B19" s="15" t="s">
        <v>944</v>
      </c>
      <c r="C19" s="15" t="s">
        <v>492</v>
      </c>
      <c r="D19" s="15" t="s">
        <v>945</v>
      </c>
      <c r="E19" s="13">
        <v>1500</v>
      </c>
      <c r="F19" s="15" t="s">
        <v>233</v>
      </c>
      <c r="G19" s="15">
        <v>1327.43</v>
      </c>
      <c r="H19" s="32" t="s">
        <v>946</v>
      </c>
      <c r="I19" s="15" t="s">
        <v>903</v>
      </c>
      <c r="J19" s="15" t="s">
        <v>232</v>
      </c>
    </row>
    <row r="20" spans="1:10" ht="20.100000000000001" customHeight="1">
      <c r="A20" s="15">
        <v>18</v>
      </c>
      <c r="B20" s="15" t="s">
        <v>252</v>
      </c>
      <c r="C20" s="15" t="s">
        <v>492</v>
      </c>
      <c r="D20" s="15" t="s">
        <v>327</v>
      </c>
      <c r="E20" s="13">
        <v>1700</v>
      </c>
      <c r="F20" s="15" t="s">
        <v>233</v>
      </c>
      <c r="G20" s="15">
        <v>1504.43</v>
      </c>
      <c r="H20" s="32" t="s">
        <v>947</v>
      </c>
      <c r="I20" s="15" t="s">
        <v>903</v>
      </c>
      <c r="J20" s="15" t="s">
        <v>232</v>
      </c>
    </row>
    <row r="21" spans="1:10" ht="20.100000000000001" customHeight="1">
      <c r="A21" s="15">
        <v>19</v>
      </c>
      <c r="B21" s="15" t="s">
        <v>58</v>
      </c>
      <c r="C21" s="15" t="s">
        <v>573</v>
      </c>
      <c r="D21" s="15" t="s">
        <v>260</v>
      </c>
      <c r="E21" s="15">
        <v>492900</v>
      </c>
      <c r="F21" s="15" t="s">
        <v>233</v>
      </c>
      <c r="G21" s="15">
        <v>465000</v>
      </c>
      <c r="H21" s="32" t="s">
        <v>948</v>
      </c>
      <c r="I21" s="15" t="s">
        <v>381</v>
      </c>
      <c r="J21" s="15" t="s">
        <v>232</v>
      </c>
    </row>
    <row r="22" spans="1:10" ht="20.100000000000001" customHeight="1">
      <c r="A22" s="15">
        <v>20</v>
      </c>
      <c r="B22" s="15" t="s">
        <v>58</v>
      </c>
      <c r="C22" s="15" t="s">
        <v>492</v>
      </c>
      <c r="D22" s="15" t="s">
        <v>945</v>
      </c>
      <c r="E22" s="15">
        <v>1400</v>
      </c>
      <c r="F22" s="15" t="s">
        <v>233</v>
      </c>
      <c r="G22" s="15">
        <v>1238.94</v>
      </c>
      <c r="H22" s="32" t="s">
        <v>949</v>
      </c>
      <c r="I22" s="15" t="s">
        <v>381</v>
      </c>
      <c r="J22" s="15" t="s">
        <v>232</v>
      </c>
    </row>
    <row r="23" spans="1:10" ht="20.100000000000001" customHeight="1">
      <c r="A23" s="15">
        <v>21</v>
      </c>
      <c r="B23" s="15" t="s">
        <v>254</v>
      </c>
      <c r="C23" s="15" t="s">
        <v>492</v>
      </c>
      <c r="D23" s="15" t="s">
        <v>327</v>
      </c>
      <c r="E23" s="15">
        <v>800</v>
      </c>
      <c r="F23" s="15" t="s">
        <v>233</v>
      </c>
      <c r="G23" s="15">
        <v>707.96</v>
      </c>
      <c r="H23" s="32" t="s">
        <v>950</v>
      </c>
      <c r="I23" s="15" t="s">
        <v>381</v>
      </c>
      <c r="J23" s="15" t="s">
        <v>232</v>
      </c>
    </row>
    <row r="24" spans="1:10" ht="20.100000000000001" customHeight="1">
      <c r="A24" s="15">
        <v>22</v>
      </c>
      <c r="B24" s="15" t="s">
        <v>58</v>
      </c>
      <c r="C24" s="15" t="s">
        <v>492</v>
      </c>
      <c r="D24" s="15" t="s">
        <v>327</v>
      </c>
      <c r="E24" s="15">
        <v>1700</v>
      </c>
      <c r="F24" s="15" t="s">
        <v>233</v>
      </c>
      <c r="G24" s="15">
        <v>1504.43</v>
      </c>
      <c r="H24" s="32" t="s">
        <v>951</v>
      </c>
      <c r="I24" s="15" t="s">
        <v>381</v>
      </c>
      <c r="J24" s="15" t="s">
        <v>232</v>
      </c>
    </row>
    <row r="25" spans="1:10" ht="20.100000000000001" customHeight="1">
      <c r="A25" s="15">
        <v>23</v>
      </c>
      <c r="B25" s="15" t="s">
        <v>58</v>
      </c>
      <c r="C25" s="15" t="s">
        <v>492</v>
      </c>
      <c r="D25" s="15" t="s">
        <v>917</v>
      </c>
      <c r="E25" s="15">
        <v>4000</v>
      </c>
      <c r="F25" s="15" t="s">
        <v>233</v>
      </c>
      <c r="G25" s="15">
        <v>3539.82</v>
      </c>
      <c r="H25" s="32" t="s">
        <v>952</v>
      </c>
      <c r="I25" s="15" t="s">
        <v>381</v>
      </c>
      <c r="J25" s="15" t="s">
        <v>232</v>
      </c>
    </row>
    <row r="26" spans="1:10" ht="20.100000000000001" customHeight="1">
      <c r="A26" s="15">
        <v>24</v>
      </c>
      <c r="B26" s="15" t="s">
        <v>254</v>
      </c>
      <c r="C26" s="15" t="s">
        <v>953</v>
      </c>
      <c r="D26" s="15" t="s">
        <v>954</v>
      </c>
      <c r="E26" s="15">
        <v>7000</v>
      </c>
      <c r="F26" s="15" t="s">
        <v>955</v>
      </c>
      <c r="G26" s="15">
        <v>6796.12</v>
      </c>
      <c r="H26" s="32" t="s">
        <v>956</v>
      </c>
      <c r="I26" s="15" t="s">
        <v>381</v>
      </c>
      <c r="J26" s="15" t="s">
        <v>232</v>
      </c>
    </row>
    <row r="27" spans="1:10" ht="20.100000000000001" customHeight="1">
      <c r="A27" s="15">
        <v>25</v>
      </c>
      <c r="B27" s="15" t="s">
        <v>58</v>
      </c>
      <c r="C27" s="15" t="s">
        <v>953</v>
      </c>
      <c r="D27" s="15" t="s">
        <v>957</v>
      </c>
      <c r="E27" s="15">
        <v>252720</v>
      </c>
      <c r="F27" s="15" t="s">
        <v>955</v>
      </c>
      <c r="G27" s="15" t="s">
        <v>958</v>
      </c>
      <c r="H27" s="32" t="s">
        <v>959</v>
      </c>
      <c r="I27" s="15" t="s">
        <v>381</v>
      </c>
      <c r="J27" s="15" t="s">
        <v>232</v>
      </c>
    </row>
    <row r="28" spans="1:10" ht="20.100000000000001" customHeight="1">
      <c r="A28" s="15">
        <v>26</v>
      </c>
      <c r="B28" s="15"/>
      <c r="C28" s="15" t="s">
        <v>953</v>
      </c>
      <c r="D28" s="15" t="s">
        <v>960</v>
      </c>
      <c r="E28" s="15">
        <v>13500</v>
      </c>
      <c r="F28" s="15" t="s">
        <v>955</v>
      </c>
      <c r="G28" s="15">
        <v>12735.85</v>
      </c>
      <c r="H28" s="32" t="s">
        <v>961</v>
      </c>
      <c r="I28" s="15" t="s">
        <v>381</v>
      </c>
      <c r="J28" s="15" t="s">
        <v>962</v>
      </c>
    </row>
    <row r="29" spans="1:10" ht="20.100000000000001" customHeight="1">
      <c r="A29" s="15">
        <v>27</v>
      </c>
      <c r="B29" s="15"/>
      <c r="C29" s="15" t="s">
        <v>669</v>
      </c>
      <c r="D29" s="15" t="s">
        <v>963</v>
      </c>
      <c r="E29" s="15">
        <v>109759.3</v>
      </c>
      <c r="F29" s="15" t="s">
        <v>964</v>
      </c>
      <c r="G29" s="15" t="s">
        <v>965</v>
      </c>
      <c r="H29" s="32" t="s">
        <v>966</v>
      </c>
      <c r="I29" s="15" t="s">
        <v>381</v>
      </c>
      <c r="J29" s="15" t="s">
        <v>232</v>
      </c>
    </row>
    <row r="30" spans="1:10" ht="20.100000000000001" customHeight="1">
      <c r="A30" s="15">
        <v>28</v>
      </c>
      <c r="B30" s="15"/>
      <c r="C30" s="15" t="s">
        <v>669</v>
      </c>
      <c r="D30" s="15" t="s">
        <v>963</v>
      </c>
      <c r="E30" s="15">
        <v>16995</v>
      </c>
      <c r="F30" s="15" t="s">
        <v>964</v>
      </c>
      <c r="G30" s="15">
        <v>16500</v>
      </c>
      <c r="H30" s="32" t="s">
        <v>967</v>
      </c>
      <c r="I30" s="15" t="s">
        <v>381</v>
      </c>
      <c r="J30" s="15" t="s">
        <v>232</v>
      </c>
    </row>
    <row r="31" spans="1:10" ht="20.100000000000001" customHeight="1">
      <c r="A31" s="15">
        <v>29</v>
      </c>
      <c r="B31" s="15" t="s">
        <v>58</v>
      </c>
      <c r="C31" s="11" t="s">
        <v>968</v>
      </c>
      <c r="D31" s="11" t="s">
        <v>350</v>
      </c>
      <c r="E31" s="11">
        <v>1700</v>
      </c>
      <c r="F31" s="15" t="s">
        <v>268</v>
      </c>
      <c r="G31" s="11">
        <v>1504.44</v>
      </c>
      <c r="H31" s="33" t="s">
        <v>969</v>
      </c>
      <c r="I31" s="15" t="s">
        <v>381</v>
      </c>
      <c r="J31" s="15" t="s">
        <v>232</v>
      </c>
    </row>
    <row r="32" spans="1:10" ht="20.100000000000001" customHeight="1">
      <c r="A32" s="15">
        <v>30</v>
      </c>
      <c r="B32" s="2" t="s">
        <v>970</v>
      </c>
      <c r="C32" s="3" t="s">
        <v>971</v>
      </c>
      <c r="D32" s="3" t="s">
        <v>155</v>
      </c>
      <c r="E32" s="11">
        <v>2800</v>
      </c>
      <c r="F32" s="15" t="s">
        <v>268</v>
      </c>
      <c r="G32" s="11">
        <v>2477.88</v>
      </c>
      <c r="H32" s="33" t="s">
        <v>972</v>
      </c>
      <c r="I32" s="15" t="s">
        <v>381</v>
      </c>
      <c r="J32" s="15" t="s">
        <v>232</v>
      </c>
    </row>
    <row r="33" spans="1:10" ht="20.100000000000001" customHeight="1">
      <c r="A33" s="15">
        <v>31</v>
      </c>
      <c r="B33" s="2" t="s">
        <v>973</v>
      </c>
      <c r="C33" s="3" t="s">
        <v>936</v>
      </c>
      <c r="D33" s="3" t="s">
        <v>350</v>
      </c>
      <c r="E33" s="11">
        <v>3000</v>
      </c>
      <c r="F33" s="15" t="s">
        <v>268</v>
      </c>
      <c r="G33" s="11">
        <v>2654.87</v>
      </c>
      <c r="H33" s="33" t="s">
        <v>974</v>
      </c>
      <c r="I33" s="15" t="s">
        <v>381</v>
      </c>
      <c r="J33" s="15" t="s">
        <v>232</v>
      </c>
    </row>
    <row r="34" spans="1:10" ht="20.100000000000001" customHeight="1">
      <c r="A34" s="15">
        <v>32</v>
      </c>
      <c r="B34" s="3" t="s">
        <v>17</v>
      </c>
      <c r="C34" s="3" t="s">
        <v>975</v>
      </c>
      <c r="D34" s="3" t="s">
        <v>155</v>
      </c>
      <c r="E34" s="11">
        <v>3500</v>
      </c>
      <c r="F34" s="15" t="s">
        <v>268</v>
      </c>
      <c r="G34" s="11">
        <v>3097.35</v>
      </c>
      <c r="H34" s="33" t="s">
        <v>976</v>
      </c>
      <c r="I34" s="15" t="s">
        <v>381</v>
      </c>
      <c r="J34" s="15" t="s">
        <v>232</v>
      </c>
    </row>
    <row r="35" spans="1:10" ht="20.100000000000001" customHeight="1">
      <c r="A35" s="15">
        <v>33</v>
      </c>
      <c r="B35" s="3" t="s">
        <v>58</v>
      </c>
      <c r="C35" s="3" t="s">
        <v>349</v>
      </c>
      <c r="D35" s="3" t="s">
        <v>348</v>
      </c>
      <c r="E35" s="11">
        <v>30000</v>
      </c>
      <c r="F35" s="3" t="s">
        <v>339</v>
      </c>
      <c r="G35" s="11">
        <v>26548.68</v>
      </c>
      <c r="H35" s="33" t="s">
        <v>977</v>
      </c>
      <c r="I35" s="15" t="s">
        <v>381</v>
      </c>
      <c r="J35" s="15" t="s">
        <v>699</v>
      </c>
    </row>
    <row r="36" spans="1:10" ht="20.100000000000001" customHeight="1">
      <c r="A36" s="15">
        <v>34</v>
      </c>
      <c r="B36" s="3" t="s">
        <v>58</v>
      </c>
      <c r="C36" s="3" t="s">
        <v>349</v>
      </c>
      <c r="D36" s="3" t="s">
        <v>350</v>
      </c>
      <c r="E36" s="11">
        <v>5900</v>
      </c>
      <c r="F36" s="3" t="s">
        <v>339</v>
      </c>
      <c r="G36" s="11">
        <v>5221.24</v>
      </c>
      <c r="H36" s="33" t="s">
        <v>978</v>
      </c>
      <c r="I36" s="15" t="s">
        <v>381</v>
      </c>
      <c r="J36" s="15" t="s">
        <v>699</v>
      </c>
    </row>
    <row r="37" spans="1:10" ht="20.100000000000001" customHeight="1">
      <c r="A37" s="15">
        <v>35</v>
      </c>
      <c r="B37" s="3" t="s">
        <v>351</v>
      </c>
      <c r="C37" s="3" t="s">
        <v>349</v>
      </c>
      <c r="D37" s="3" t="s">
        <v>350</v>
      </c>
      <c r="E37" s="11">
        <v>34000</v>
      </c>
      <c r="F37" s="3" t="s">
        <v>339</v>
      </c>
      <c r="G37" s="11">
        <v>30088.5</v>
      </c>
      <c r="H37" s="33" t="s">
        <v>979</v>
      </c>
      <c r="I37" s="15" t="s">
        <v>381</v>
      </c>
      <c r="J37" s="15" t="s">
        <v>699</v>
      </c>
    </row>
    <row r="38" spans="1:10" ht="20.100000000000001" customHeight="1">
      <c r="A38" s="15">
        <v>36</v>
      </c>
      <c r="B38" s="3" t="s">
        <v>289</v>
      </c>
      <c r="C38" s="3" t="s">
        <v>349</v>
      </c>
      <c r="D38" s="3" t="s">
        <v>350</v>
      </c>
      <c r="E38" s="11">
        <v>11500</v>
      </c>
      <c r="F38" s="3" t="s">
        <v>339</v>
      </c>
      <c r="G38" s="11">
        <v>10176.99</v>
      </c>
      <c r="H38" s="33" t="s">
        <v>980</v>
      </c>
      <c r="I38" s="15" t="s">
        <v>381</v>
      </c>
      <c r="J38" s="15" t="s">
        <v>699</v>
      </c>
    </row>
    <row r="39" spans="1:10" ht="20.100000000000001" customHeight="1">
      <c r="A39" s="15">
        <v>37</v>
      </c>
      <c r="B39" s="3" t="s">
        <v>289</v>
      </c>
      <c r="C39" s="3" t="s">
        <v>349</v>
      </c>
      <c r="D39" s="3" t="s">
        <v>350</v>
      </c>
      <c r="E39" s="11">
        <v>11000</v>
      </c>
      <c r="F39" s="3" t="s">
        <v>339</v>
      </c>
      <c r="G39" s="11">
        <v>9734.51</v>
      </c>
      <c r="H39" s="33" t="s">
        <v>981</v>
      </c>
      <c r="I39" s="15" t="s">
        <v>381</v>
      </c>
      <c r="J39" s="15" t="s">
        <v>699</v>
      </c>
    </row>
    <row r="40" spans="1:10" ht="20.100000000000001" customHeight="1">
      <c r="A40" s="34"/>
      <c r="B40" s="35"/>
      <c r="C40" s="35"/>
      <c r="D40" s="35"/>
      <c r="E40" s="36"/>
      <c r="F40" s="34"/>
      <c r="G40" s="36"/>
      <c r="H40" s="37"/>
      <c r="I40" s="34"/>
      <c r="J40" s="34"/>
    </row>
    <row r="41" spans="1:10" ht="20.100000000000001" customHeight="1">
      <c r="C41" t="s">
        <v>982</v>
      </c>
      <c r="E41">
        <f>SUM(E4:E39)</f>
        <v>1134303.1000000001</v>
      </c>
    </row>
  </sheetData>
  <autoFilter ref="A3:O41"/>
  <mergeCells count="1">
    <mergeCell ref="A1:J1"/>
  </mergeCells>
  <phoneticPr fontId="45" type="noConversion"/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D6:H28"/>
  <sheetViews>
    <sheetView topLeftCell="A4" workbookViewId="0">
      <selection activeCell="I23" sqref="I23"/>
    </sheetView>
  </sheetViews>
  <sheetFormatPr defaultColWidth="9" defaultRowHeight="14.25"/>
  <cols>
    <col min="5" max="5" width="31.625" customWidth="1"/>
    <col min="6" max="6" width="25" customWidth="1"/>
    <col min="7" max="7" width="16.125" customWidth="1"/>
    <col min="8" max="8" width="7.5" customWidth="1"/>
  </cols>
  <sheetData>
    <row r="6" spans="4:8">
      <c r="D6" s="621" t="s">
        <v>983</v>
      </c>
      <c r="E6" s="621"/>
      <c r="F6" s="621"/>
      <c r="G6" s="621"/>
      <c r="H6" s="621"/>
    </row>
    <row r="8" spans="4:8">
      <c r="D8" s="3" t="s">
        <v>2</v>
      </c>
      <c r="E8" s="3" t="s">
        <v>897</v>
      </c>
      <c r="F8" s="2" t="s">
        <v>70</v>
      </c>
      <c r="G8" s="4" t="s">
        <v>866</v>
      </c>
      <c r="H8" s="2" t="s">
        <v>389</v>
      </c>
    </row>
    <row r="9" spans="4:8" ht="20.100000000000001" customHeight="1">
      <c r="D9" s="7" t="s">
        <v>984</v>
      </c>
      <c r="E9" s="3" t="s">
        <v>985</v>
      </c>
      <c r="F9" s="3" t="s">
        <v>155</v>
      </c>
      <c r="G9" s="8">
        <v>36000</v>
      </c>
      <c r="H9" s="16" t="s">
        <v>986</v>
      </c>
    </row>
    <row r="10" spans="4:8" ht="20.100000000000001" customHeight="1">
      <c r="D10" s="7" t="s">
        <v>987</v>
      </c>
      <c r="E10" s="3" t="s">
        <v>988</v>
      </c>
      <c r="F10" s="3" t="s">
        <v>989</v>
      </c>
      <c r="G10" s="18">
        <v>135600</v>
      </c>
      <c r="H10" s="16" t="s">
        <v>986</v>
      </c>
    </row>
    <row r="11" spans="4:8" ht="20.100000000000001" customHeight="1">
      <c r="D11" s="3" t="s">
        <v>58</v>
      </c>
      <c r="E11" s="2" t="s">
        <v>990</v>
      </c>
      <c r="F11" s="28" t="s">
        <v>991</v>
      </c>
      <c r="G11" s="29">
        <v>133878</v>
      </c>
      <c r="H11" s="15" t="s">
        <v>233</v>
      </c>
    </row>
    <row r="12" spans="4:8" ht="20.100000000000001" customHeight="1">
      <c r="D12" s="25" t="s">
        <v>904</v>
      </c>
      <c r="E12" s="3" t="s">
        <v>992</v>
      </c>
      <c r="F12" s="3" t="s">
        <v>993</v>
      </c>
      <c r="G12" s="8">
        <v>50850</v>
      </c>
      <c r="H12" s="16" t="s">
        <v>339</v>
      </c>
    </row>
    <row r="13" spans="4:8" ht="20.100000000000001" customHeight="1">
      <c r="D13" s="25" t="s">
        <v>904</v>
      </c>
      <c r="E13" s="3" t="s">
        <v>876</v>
      </c>
      <c r="F13" s="3" t="s">
        <v>905</v>
      </c>
      <c r="G13" s="8">
        <v>12530</v>
      </c>
      <c r="H13" s="16" t="s">
        <v>294</v>
      </c>
    </row>
    <row r="14" spans="4:8" ht="20.100000000000001" customHeight="1">
      <c r="D14" s="25" t="s">
        <v>904</v>
      </c>
      <c r="E14" s="3" t="s">
        <v>930</v>
      </c>
      <c r="F14" s="3" t="s">
        <v>905</v>
      </c>
      <c r="G14" s="8">
        <v>23100</v>
      </c>
      <c r="H14" s="16" t="s">
        <v>294</v>
      </c>
    </row>
    <row r="15" spans="4:8" ht="20.100000000000001" customHeight="1">
      <c r="D15" s="3" t="s">
        <v>994</v>
      </c>
      <c r="E15" s="3" t="s">
        <v>492</v>
      </c>
      <c r="F15" s="3" t="s">
        <v>905</v>
      </c>
      <c r="G15" s="11">
        <v>16500</v>
      </c>
      <c r="H15" s="3" t="s">
        <v>294</v>
      </c>
    </row>
    <row r="16" spans="4:8" ht="20.100000000000001" customHeight="1">
      <c r="D16" s="25" t="s">
        <v>235</v>
      </c>
      <c r="E16" s="3" t="s">
        <v>498</v>
      </c>
      <c r="F16" s="3" t="s">
        <v>942</v>
      </c>
      <c r="G16" s="8">
        <v>13000</v>
      </c>
      <c r="H16" s="16" t="s">
        <v>233</v>
      </c>
    </row>
    <row r="17" spans="4:8" ht="20.100000000000001" customHeight="1">
      <c r="D17" s="25" t="s">
        <v>235</v>
      </c>
      <c r="E17" s="3" t="s">
        <v>498</v>
      </c>
      <c r="F17" s="3" t="s">
        <v>942</v>
      </c>
      <c r="G17" s="8">
        <v>13000</v>
      </c>
      <c r="H17" s="16" t="s">
        <v>233</v>
      </c>
    </row>
    <row r="18" spans="4:8" ht="20.100000000000001" customHeight="1">
      <c r="D18" s="25" t="s">
        <v>58</v>
      </c>
      <c r="E18" s="3" t="s">
        <v>573</v>
      </c>
      <c r="F18" s="3" t="s">
        <v>260</v>
      </c>
      <c r="G18" s="8">
        <v>492900</v>
      </c>
      <c r="H18" s="16" t="s">
        <v>233</v>
      </c>
    </row>
    <row r="19" spans="4:8" ht="20.100000000000001" customHeight="1">
      <c r="D19" s="3" t="s">
        <v>252</v>
      </c>
      <c r="E19" s="2" t="s">
        <v>492</v>
      </c>
      <c r="F19" s="3" t="s">
        <v>995</v>
      </c>
      <c r="G19" s="11">
        <v>12112.81</v>
      </c>
      <c r="H19" s="15" t="s">
        <v>233</v>
      </c>
    </row>
    <row r="20" spans="4:8" ht="20.100000000000001" customHeight="1">
      <c r="D20" s="3" t="s">
        <v>58</v>
      </c>
      <c r="E20" s="2" t="s">
        <v>492</v>
      </c>
      <c r="F20" s="3" t="s">
        <v>348</v>
      </c>
      <c r="G20" s="11">
        <v>10000</v>
      </c>
      <c r="H20" s="15" t="s">
        <v>233</v>
      </c>
    </row>
    <row r="21" spans="4:8" ht="20.100000000000001" customHeight="1">
      <c r="D21" s="3" t="s">
        <v>23</v>
      </c>
      <c r="E21" s="2" t="s">
        <v>245</v>
      </c>
      <c r="F21" s="3" t="s">
        <v>155</v>
      </c>
      <c r="G21" s="11">
        <v>87500</v>
      </c>
      <c r="H21" s="15" t="s">
        <v>233</v>
      </c>
    </row>
    <row r="22" spans="4:8" ht="20.100000000000001" customHeight="1">
      <c r="D22" s="3" t="s">
        <v>23</v>
      </c>
      <c r="E22" s="2" t="s">
        <v>573</v>
      </c>
      <c r="F22" s="3" t="s">
        <v>996</v>
      </c>
      <c r="G22" s="11">
        <v>60000</v>
      </c>
      <c r="H22" s="15" t="s">
        <v>233</v>
      </c>
    </row>
    <row r="23" spans="4:8" ht="20.100000000000001" customHeight="1">
      <c r="D23" s="3" t="s">
        <v>58</v>
      </c>
      <c r="E23" s="2" t="s">
        <v>997</v>
      </c>
      <c r="F23" s="3" t="s">
        <v>348</v>
      </c>
      <c r="G23" s="15">
        <v>10000</v>
      </c>
      <c r="H23" s="15" t="s">
        <v>233</v>
      </c>
    </row>
    <row r="24" spans="4:8" ht="20.100000000000001" customHeight="1">
      <c r="D24" s="3" t="s">
        <v>58</v>
      </c>
      <c r="E24" s="15" t="s">
        <v>492</v>
      </c>
      <c r="F24" s="3" t="s">
        <v>998</v>
      </c>
      <c r="G24" s="11">
        <v>45137.85</v>
      </c>
      <c r="H24" s="15" t="s">
        <v>233</v>
      </c>
    </row>
    <row r="25" spans="4:8" ht="20.100000000000001" customHeight="1">
      <c r="D25" s="25" t="s">
        <v>58</v>
      </c>
      <c r="E25" s="3" t="s">
        <v>953</v>
      </c>
      <c r="F25" s="3" t="s">
        <v>957</v>
      </c>
      <c r="G25" s="8">
        <v>252720</v>
      </c>
      <c r="H25" s="16" t="s">
        <v>955</v>
      </c>
    </row>
    <row r="26" spans="4:8" ht="20.100000000000001" customHeight="1">
      <c r="D26" s="2" t="s">
        <v>17</v>
      </c>
      <c r="E26" s="2" t="s">
        <v>999</v>
      </c>
      <c r="F26" s="3" t="s">
        <v>155</v>
      </c>
      <c r="G26" s="15">
        <v>44000</v>
      </c>
      <c r="H26" s="15" t="s">
        <v>268</v>
      </c>
    </row>
    <row r="27" spans="4:8" ht="20.100000000000001" customHeight="1">
      <c r="D27" s="2" t="s">
        <v>984</v>
      </c>
      <c r="E27" s="2" t="s">
        <v>1000</v>
      </c>
      <c r="F27" s="3" t="s">
        <v>155</v>
      </c>
      <c r="G27" s="15">
        <v>30000</v>
      </c>
      <c r="H27" s="15" t="s">
        <v>268</v>
      </c>
    </row>
    <row r="28" spans="4:8">
      <c r="D28" s="30" t="s">
        <v>218</v>
      </c>
      <c r="G28" s="14">
        <f>SUM(G9:G27)</f>
        <v>1478828.6600000001</v>
      </c>
    </row>
  </sheetData>
  <mergeCells count="1">
    <mergeCell ref="D6:H6"/>
  </mergeCells>
  <phoneticPr fontId="45" type="noConversion"/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2:J34"/>
  <sheetViews>
    <sheetView topLeftCell="A16" workbookViewId="0">
      <selection activeCell="K8" sqref="K8"/>
    </sheetView>
  </sheetViews>
  <sheetFormatPr defaultColWidth="9" defaultRowHeight="14.25"/>
  <cols>
    <col min="1" max="1" width="9" style="21"/>
    <col min="2" max="2" width="9" style="22"/>
    <col min="3" max="3" width="7.375" style="22" customWidth="1"/>
    <col min="4" max="4" width="25" style="21" customWidth="1"/>
    <col min="5" max="6" width="16.125" style="21" customWidth="1"/>
    <col min="7" max="7" width="9" style="21" customWidth="1"/>
    <col min="8" max="8" width="16.125" style="21" customWidth="1"/>
    <col min="9" max="9" width="13.875" style="21" customWidth="1"/>
    <col min="10" max="10" width="15.125" style="21" customWidth="1"/>
    <col min="11" max="16384" width="9" style="21"/>
  </cols>
  <sheetData>
    <row r="2" spans="1:10" ht="18.75" customHeight="1">
      <c r="B2" s="622" t="s">
        <v>1001</v>
      </c>
      <c r="C2" s="623"/>
      <c r="D2" s="623"/>
      <c r="E2" s="623"/>
      <c r="F2" s="623"/>
      <c r="G2" s="623"/>
      <c r="H2" s="623"/>
      <c r="I2" s="623"/>
      <c r="J2" s="623"/>
    </row>
    <row r="3" spans="1:10" ht="21.95" customHeight="1">
      <c r="B3" s="23" t="s">
        <v>1</v>
      </c>
      <c r="C3" s="2" t="s">
        <v>3</v>
      </c>
      <c r="D3" s="3" t="s">
        <v>897</v>
      </c>
      <c r="E3" s="3" t="s">
        <v>70</v>
      </c>
      <c r="F3" s="8" t="s">
        <v>866</v>
      </c>
      <c r="G3" s="3" t="s">
        <v>389</v>
      </c>
      <c r="H3" s="7" t="s">
        <v>867</v>
      </c>
      <c r="I3" s="3" t="s">
        <v>392</v>
      </c>
      <c r="J3" s="15"/>
    </row>
    <row r="4" spans="1:10" ht="21.95" customHeight="1">
      <c r="A4" s="24"/>
      <c r="B4" s="25">
        <v>1</v>
      </c>
      <c r="C4" s="7" t="s">
        <v>814</v>
      </c>
      <c r="D4" s="3" t="s">
        <v>593</v>
      </c>
      <c r="E4" s="26" t="s">
        <v>486</v>
      </c>
      <c r="F4" s="8">
        <v>16950</v>
      </c>
      <c r="G4" s="16" t="s">
        <v>784</v>
      </c>
      <c r="H4" s="8">
        <v>16950</v>
      </c>
      <c r="I4" s="3" t="s">
        <v>1002</v>
      </c>
      <c r="J4" s="3" t="s">
        <v>1003</v>
      </c>
    </row>
    <row r="5" spans="1:10" ht="21.95" customHeight="1">
      <c r="B5" s="7">
        <v>2</v>
      </c>
      <c r="C5" s="7" t="s">
        <v>395</v>
      </c>
      <c r="D5" s="3" t="s">
        <v>1004</v>
      </c>
      <c r="E5" s="3" t="s">
        <v>1005</v>
      </c>
      <c r="F5" s="8">
        <v>41200</v>
      </c>
      <c r="G5" s="16" t="s">
        <v>986</v>
      </c>
      <c r="H5" s="8">
        <f>40000+1200</f>
        <v>41200</v>
      </c>
      <c r="I5" s="3" t="s">
        <v>1006</v>
      </c>
      <c r="J5" s="8" t="s">
        <v>1007</v>
      </c>
    </row>
    <row r="6" spans="1:10" ht="21.95" customHeight="1">
      <c r="B6" s="25">
        <v>3</v>
      </c>
      <c r="C6" s="3" t="s">
        <v>395</v>
      </c>
      <c r="D6" s="3" t="s">
        <v>1008</v>
      </c>
      <c r="E6" s="3" t="s">
        <v>155</v>
      </c>
      <c r="F6" s="11">
        <v>139500</v>
      </c>
      <c r="G6" s="11" t="s">
        <v>233</v>
      </c>
      <c r="H6" s="11">
        <f>70000+52608.72</f>
        <v>122608.72</v>
      </c>
      <c r="I6" s="3" t="s">
        <v>1009</v>
      </c>
      <c r="J6" s="3" t="s">
        <v>1007</v>
      </c>
    </row>
    <row r="7" spans="1:10" ht="21.95" customHeight="1">
      <c r="B7" s="7">
        <v>4</v>
      </c>
      <c r="C7" s="3" t="s">
        <v>58</v>
      </c>
      <c r="D7" s="3" t="s">
        <v>593</v>
      </c>
      <c r="E7" s="3" t="s">
        <v>89</v>
      </c>
      <c r="F7" s="11">
        <f>14000+2500</f>
        <v>16500</v>
      </c>
      <c r="G7" s="11" t="s">
        <v>233</v>
      </c>
      <c r="H7" s="11">
        <f>F7*0.97</f>
        <v>16005</v>
      </c>
      <c r="I7" s="3" t="s">
        <v>1010</v>
      </c>
      <c r="J7" s="3" t="s">
        <v>1007</v>
      </c>
    </row>
    <row r="8" spans="1:10" ht="21.95" customHeight="1">
      <c r="B8" s="25">
        <v>5</v>
      </c>
      <c r="C8" s="3"/>
      <c r="D8" s="3"/>
      <c r="E8" s="3" t="s">
        <v>1011</v>
      </c>
      <c r="F8" s="11">
        <v>22000</v>
      </c>
      <c r="G8" s="11" t="s">
        <v>233</v>
      </c>
      <c r="H8" s="11">
        <v>22000</v>
      </c>
      <c r="I8" s="3" t="s">
        <v>1009</v>
      </c>
      <c r="J8" s="3"/>
    </row>
    <row r="9" spans="1:10" ht="21.95" customHeight="1">
      <c r="B9" s="7">
        <v>6</v>
      </c>
      <c r="C9" s="3"/>
      <c r="D9" s="3" t="s">
        <v>492</v>
      </c>
      <c r="E9" s="3" t="s">
        <v>1012</v>
      </c>
      <c r="F9" s="11">
        <v>1184.24</v>
      </c>
      <c r="G9" s="11" t="s">
        <v>233</v>
      </c>
      <c r="H9" s="11">
        <v>1184.24</v>
      </c>
      <c r="I9" s="3" t="s">
        <v>1002</v>
      </c>
      <c r="J9" s="3"/>
    </row>
    <row r="10" spans="1:10" ht="21.95" customHeight="1">
      <c r="B10" s="25">
        <v>7</v>
      </c>
      <c r="C10" s="7"/>
      <c r="D10" s="3" t="s">
        <v>953</v>
      </c>
      <c r="E10" s="3" t="s">
        <v>1013</v>
      </c>
      <c r="F10" s="8">
        <v>2200</v>
      </c>
      <c r="G10" s="16" t="s">
        <v>955</v>
      </c>
      <c r="H10" s="8">
        <v>2200</v>
      </c>
      <c r="I10" s="8" t="s">
        <v>1014</v>
      </c>
      <c r="J10" s="3"/>
    </row>
    <row r="11" spans="1:10" ht="21.95" customHeight="1">
      <c r="B11" s="7">
        <v>8</v>
      </c>
      <c r="C11" s="7"/>
      <c r="D11" s="3" t="s">
        <v>953</v>
      </c>
      <c r="E11" s="3" t="s">
        <v>1013</v>
      </c>
      <c r="F11" s="8">
        <v>1100</v>
      </c>
      <c r="G11" s="16" t="s">
        <v>955</v>
      </c>
      <c r="H11" s="8">
        <v>1100</v>
      </c>
      <c r="I11" s="8" t="s">
        <v>1014</v>
      </c>
      <c r="J11" s="3"/>
    </row>
    <row r="12" spans="1:10" ht="21.95" customHeight="1">
      <c r="B12" s="25">
        <v>9</v>
      </c>
      <c r="C12" s="7"/>
      <c r="D12" s="3" t="s">
        <v>953</v>
      </c>
      <c r="E12" s="3" t="s">
        <v>1013</v>
      </c>
      <c r="F12" s="8">
        <v>1100</v>
      </c>
      <c r="G12" s="16" t="s">
        <v>955</v>
      </c>
      <c r="H12" s="8">
        <v>1100</v>
      </c>
      <c r="I12" s="8" t="s">
        <v>1014</v>
      </c>
      <c r="J12" s="3"/>
    </row>
    <row r="13" spans="1:10" ht="21.95" customHeight="1">
      <c r="B13" s="7">
        <v>10</v>
      </c>
      <c r="C13" s="7"/>
      <c r="D13" s="3" t="s">
        <v>1015</v>
      </c>
      <c r="E13" s="3" t="s">
        <v>963</v>
      </c>
      <c r="F13" s="8">
        <v>35663.699999999997</v>
      </c>
      <c r="G13" s="16" t="s">
        <v>964</v>
      </c>
      <c r="H13" s="8">
        <v>35663.699999999997</v>
      </c>
      <c r="I13" s="12" t="s">
        <v>1006</v>
      </c>
      <c r="J13" s="3"/>
    </row>
    <row r="14" spans="1:10" ht="21.95" customHeight="1">
      <c r="B14" s="25">
        <v>11</v>
      </c>
      <c r="C14" s="7"/>
      <c r="D14" s="3" t="s">
        <v>1016</v>
      </c>
      <c r="E14" s="3" t="s">
        <v>1017</v>
      </c>
      <c r="F14" s="8">
        <v>25450.57</v>
      </c>
      <c r="G14" s="16" t="s">
        <v>1018</v>
      </c>
      <c r="H14" s="8">
        <v>25450.57</v>
      </c>
      <c r="I14" s="12" t="s">
        <v>1019</v>
      </c>
      <c r="J14" s="3"/>
    </row>
    <row r="15" spans="1:10" ht="21.95" customHeight="1">
      <c r="B15" s="7">
        <v>12</v>
      </c>
      <c r="C15" s="7"/>
      <c r="D15" s="3" t="s">
        <v>1016</v>
      </c>
      <c r="E15" s="3" t="s">
        <v>1017</v>
      </c>
      <c r="F15" s="8">
        <v>356.86</v>
      </c>
      <c r="G15" s="16" t="s">
        <v>1018</v>
      </c>
      <c r="H15" s="8">
        <v>356.86</v>
      </c>
      <c r="I15" s="12" t="s">
        <v>1019</v>
      </c>
      <c r="J15" s="3"/>
    </row>
    <row r="16" spans="1:10" ht="21.95" customHeight="1">
      <c r="B16" s="25">
        <v>13</v>
      </c>
      <c r="C16" s="3" t="s">
        <v>395</v>
      </c>
      <c r="D16" s="3" t="s">
        <v>245</v>
      </c>
      <c r="E16" s="3" t="s">
        <v>1020</v>
      </c>
      <c r="F16" s="3">
        <v>191535</v>
      </c>
      <c r="G16" s="3" t="s">
        <v>347</v>
      </c>
      <c r="H16" s="3">
        <f>187872.16+3662.84</f>
        <v>191535</v>
      </c>
      <c r="I16" s="12" t="s">
        <v>1009</v>
      </c>
      <c r="J16" s="3" t="s">
        <v>1007</v>
      </c>
    </row>
    <row r="17" spans="2:10" ht="21.95" customHeight="1">
      <c r="B17" s="7">
        <v>14</v>
      </c>
      <c r="C17" s="3" t="s">
        <v>63</v>
      </c>
      <c r="D17" s="3" t="s">
        <v>349</v>
      </c>
      <c r="E17" s="3" t="s">
        <v>1021</v>
      </c>
      <c r="F17" s="3">
        <v>6000</v>
      </c>
      <c r="G17" s="3" t="s">
        <v>347</v>
      </c>
      <c r="H17" s="3">
        <v>6000</v>
      </c>
      <c r="I17" s="12" t="s">
        <v>1022</v>
      </c>
      <c r="J17" s="3"/>
    </row>
    <row r="18" spans="2:10" ht="21.95" customHeight="1">
      <c r="B18" s="25">
        <v>15</v>
      </c>
      <c r="C18" s="3" t="s">
        <v>23</v>
      </c>
      <c r="D18" s="3" t="s">
        <v>1023</v>
      </c>
      <c r="E18" s="3" t="s">
        <v>924</v>
      </c>
      <c r="F18" s="11">
        <v>1200</v>
      </c>
      <c r="G18" s="3" t="s">
        <v>487</v>
      </c>
      <c r="H18" s="11">
        <v>1200</v>
      </c>
      <c r="I18" s="12" t="s">
        <v>1022</v>
      </c>
      <c r="J18" s="3"/>
    </row>
    <row r="19" spans="2:10" ht="21.95" customHeight="1">
      <c r="B19" s="7">
        <v>16</v>
      </c>
      <c r="C19" s="3"/>
      <c r="D19" s="3" t="s">
        <v>492</v>
      </c>
      <c r="E19" s="3" t="s">
        <v>1024</v>
      </c>
      <c r="F19" s="11">
        <v>799.53</v>
      </c>
      <c r="G19" s="3" t="s">
        <v>487</v>
      </c>
      <c r="H19" s="11">
        <v>799.53</v>
      </c>
      <c r="I19" s="12" t="s">
        <v>1025</v>
      </c>
      <c r="J19" s="3"/>
    </row>
    <row r="20" spans="2:10" ht="21.95" customHeight="1">
      <c r="B20" s="25">
        <v>17</v>
      </c>
      <c r="C20" s="3"/>
      <c r="D20" s="3" t="s">
        <v>492</v>
      </c>
      <c r="E20" s="3" t="s">
        <v>1026</v>
      </c>
      <c r="F20" s="11">
        <v>8814.65</v>
      </c>
      <c r="G20" s="3" t="s">
        <v>487</v>
      </c>
      <c r="H20" s="11">
        <v>8814.65</v>
      </c>
      <c r="I20" s="12"/>
      <c r="J20" s="3"/>
    </row>
    <row r="21" spans="2:10" ht="21.95" customHeight="1">
      <c r="B21" s="7">
        <v>18</v>
      </c>
      <c r="C21" s="3" t="s">
        <v>1027</v>
      </c>
      <c r="D21" s="3" t="s">
        <v>325</v>
      </c>
      <c r="E21" s="3" t="s">
        <v>1028</v>
      </c>
      <c r="F21" s="11">
        <v>2690</v>
      </c>
      <c r="G21" s="3" t="s">
        <v>1029</v>
      </c>
      <c r="H21" s="11">
        <v>2690</v>
      </c>
      <c r="I21" s="12" t="s">
        <v>1022</v>
      </c>
      <c r="J21" s="3"/>
    </row>
    <row r="22" spans="2:10" ht="21.95" customHeight="1">
      <c r="B22" s="25">
        <v>19</v>
      </c>
      <c r="C22" s="3" t="s">
        <v>570</v>
      </c>
      <c r="D22" s="3" t="s">
        <v>492</v>
      </c>
      <c r="E22" s="3" t="s">
        <v>1030</v>
      </c>
      <c r="F22" s="11">
        <v>807</v>
      </c>
      <c r="G22" s="3" t="s">
        <v>1029</v>
      </c>
      <c r="H22" s="11">
        <v>807</v>
      </c>
      <c r="I22" s="12" t="s">
        <v>1022</v>
      </c>
      <c r="J22" s="3"/>
    </row>
    <row r="23" spans="2:10" ht="21.95" customHeight="1">
      <c r="B23" s="7">
        <v>20</v>
      </c>
      <c r="C23" s="3" t="s">
        <v>570</v>
      </c>
      <c r="D23" s="3" t="s">
        <v>492</v>
      </c>
      <c r="E23" s="3" t="s">
        <v>89</v>
      </c>
      <c r="F23" s="11">
        <v>2950</v>
      </c>
      <c r="G23" s="3" t="s">
        <v>1029</v>
      </c>
      <c r="H23" s="11">
        <v>2950</v>
      </c>
      <c r="I23" s="12" t="s">
        <v>1022</v>
      </c>
      <c r="J23" s="3"/>
    </row>
    <row r="24" spans="2:10" ht="21.95" customHeight="1">
      <c r="B24" s="25">
        <v>21</v>
      </c>
      <c r="C24" s="3" t="s">
        <v>1027</v>
      </c>
      <c r="D24" s="3" t="s">
        <v>325</v>
      </c>
      <c r="E24" s="3" t="s">
        <v>1030</v>
      </c>
      <c r="F24" s="11">
        <v>1035.4000000000001</v>
      </c>
      <c r="G24" s="3" t="s">
        <v>1029</v>
      </c>
      <c r="H24" s="11">
        <v>1035.4000000000001</v>
      </c>
      <c r="I24" s="12" t="s">
        <v>1022</v>
      </c>
      <c r="J24" s="3"/>
    </row>
    <row r="25" spans="2:10" ht="21.95" customHeight="1">
      <c r="B25" s="7">
        <v>22</v>
      </c>
      <c r="C25" s="3" t="s">
        <v>1031</v>
      </c>
      <c r="D25" s="3" t="s">
        <v>492</v>
      </c>
      <c r="E25" s="3" t="s">
        <v>1030</v>
      </c>
      <c r="F25" s="11">
        <v>913</v>
      </c>
      <c r="G25" s="3" t="s">
        <v>1029</v>
      </c>
      <c r="H25" s="11">
        <v>913</v>
      </c>
      <c r="I25" s="12" t="s">
        <v>1022</v>
      </c>
      <c r="J25" s="3"/>
    </row>
    <row r="26" spans="2:10" ht="21.95" customHeight="1">
      <c r="B26" s="25">
        <v>23</v>
      </c>
      <c r="C26" s="3" t="s">
        <v>782</v>
      </c>
      <c r="D26" s="3" t="s">
        <v>884</v>
      </c>
      <c r="E26" s="3" t="s">
        <v>945</v>
      </c>
      <c r="F26" s="11">
        <v>1250</v>
      </c>
      <c r="G26" s="3" t="s">
        <v>1029</v>
      </c>
      <c r="H26" s="11">
        <v>1250</v>
      </c>
      <c r="I26" s="12" t="s">
        <v>1022</v>
      </c>
      <c r="J26" s="3"/>
    </row>
    <row r="27" spans="2:10" ht="21.95" customHeight="1">
      <c r="B27" s="7">
        <v>24</v>
      </c>
      <c r="C27" s="3"/>
      <c r="D27" s="3" t="s">
        <v>492</v>
      </c>
      <c r="E27" s="3" t="s">
        <v>1032</v>
      </c>
      <c r="F27" s="11">
        <v>1500.08</v>
      </c>
      <c r="G27" s="3" t="s">
        <v>1029</v>
      </c>
      <c r="H27" s="11">
        <v>1500.08</v>
      </c>
      <c r="I27" s="12" t="s">
        <v>1025</v>
      </c>
      <c r="J27" s="3"/>
    </row>
    <row r="28" spans="2:10" ht="21.95" customHeight="1">
      <c r="B28" s="25">
        <v>25</v>
      </c>
      <c r="C28" s="3"/>
      <c r="D28" s="3" t="s">
        <v>492</v>
      </c>
      <c r="E28" s="3" t="s">
        <v>1033</v>
      </c>
      <c r="F28" s="11">
        <v>2712</v>
      </c>
      <c r="G28" s="3" t="s">
        <v>1029</v>
      </c>
      <c r="H28" s="11">
        <v>2712</v>
      </c>
      <c r="I28" s="12" t="s">
        <v>1025</v>
      </c>
      <c r="J28" s="3"/>
    </row>
    <row r="29" spans="2:10" ht="21.95" customHeight="1">
      <c r="B29" s="7">
        <v>26</v>
      </c>
      <c r="C29" s="3"/>
      <c r="D29" s="3"/>
      <c r="E29" s="3" t="s">
        <v>1030</v>
      </c>
      <c r="F29" s="11">
        <v>615.6</v>
      </c>
      <c r="G29" s="3" t="s">
        <v>1029</v>
      </c>
      <c r="H29" s="11">
        <v>615.6</v>
      </c>
      <c r="I29" s="12" t="s">
        <v>1025</v>
      </c>
      <c r="J29" s="3"/>
    </row>
    <row r="30" spans="2:10" ht="21.95" customHeight="1">
      <c r="B30" s="25">
        <v>27</v>
      </c>
      <c r="C30" s="3"/>
      <c r="D30" s="3" t="s">
        <v>1034</v>
      </c>
      <c r="E30" s="3" t="s">
        <v>1028</v>
      </c>
      <c r="F30" s="11">
        <v>860</v>
      </c>
      <c r="G30" s="3" t="s">
        <v>294</v>
      </c>
      <c r="H30" s="11">
        <v>860</v>
      </c>
      <c r="I30" s="12" t="s">
        <v>1022</v>
      </c>
      <c r="J30" s="3"/>
    </row>
    <row r="31" spans="2:10" ht="21.95" customHeight="1">
      <c r="B31" s="7">
        <v>28</v>
      </c>
      <c r="C31" s="3" t="s">
        <v>1035</v>
      </c>
      <c r="D31" s="3" t="s">
        <v>492</v>
      </c>
      <c r="E31" s="3" t="s">
        <v>1028</v>
      </c>
      <c r="F31" s="11">
        <v>500</v>
      </c>
      <c r="G31" s="3" t="s">
        <v>294</v>
      </c>
      <c r="H31" s="11">
        <v>500</v>
      </c>
      <c r="I31" s="12" t="s">
        <v>1022</v>
      </c>
      <c r="J31" s="3"/>
    </row>
    <row r="32" spans="2:10" ht="21.95" customHeight="1">
      <c r="B32" s="25">
        <v>29</v>
      </c>
      <c r="C32" s="3" t="s">
        <v>63</v>
      </c>
      <c r="D32" s="3" t="s">
        <v>492</v>
      </c>
      <c r="E32" s="3" t="s">
        <v>1036</v>
      </c>
      <c r="F32" s="11">
        <v>1125.5999999999999</v>
      </c>
      <c r="G32" s="3" t="s">
        <v>294</v>
      </c>
      <c r="H32" s="11">
        <v>1125.5999999999999</v>
      </c>
      <c r="I32" s="12" t="s">
        <v>1025</v>
      </c>
      <c r="J32" s="3"/>
    </row>
    <row r="33" spans="2:10" ht="21.95" customHeight="1">
      <c r="B33" s="7">
        <v>30</v>
      </c>
      <c r="C33" s="3" t="s">
        <v>63</v>
      </c>
      <c r="D33" s="3" t="s">
        <v>492</v>
      </c>
      <c r="E33" s="3" t="s">
        <v>1036</v>
      </c>
      <c r="F33" s="11">
        <v>4439.04</v>
      </c>
      <c r="G33" s="3" t="s">
        <v>294</v>
      </c>
      <c r="H33" s="11">
        <v>4439.04</v>
      </c>
      <c r="I33" s="12" t="s">
        <v>1037</v>
      </c>
      <c r="J33" s="3"/>
    </row>
    <row r="34" spans="2:10" ht="21.95" customHeight="1">
      <c r="B34" s="1"/>
      <c r="C34" s="1"/>
      <c r="D34" s="6" t="s">
        <v>982</v>
      </c>
      <c r="E34" s="11"/>
      <c r="F34" s="27">
        <f>SUM(F4:F33)</f>
        <v>532952.27</v>
      </c>
      <c r="G34" s="27">
        <f>SUM(G4:G4)</f>
        <v>0</v>
      </c>
      <c r="H34" s="27">
        <f>SUM(H4:H33)</f>
        <v>515565.99</v>
      </c>
      <c r="I34" s="11"/>
      <c r="J34" s="15"/>
    </row>
  </sheetData>
  <mergeCells count="1">
    <mergeCell ref="B2:J2"/>
  </mergeCells>
  <phoneticPr fontId="45" type="noConversion"/>
  <pageMargins left="0.7" right="0.7" top="0.75" bottom="0.75" header="0.3" footer="0.3"/>
  <pageSetup orientation="portrait" horizontalDpi="200" verticalDpi="2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I18"/>
  <sheetViews>
    <sheetView workbookViewId="0">
      <selection activeCell="I21" sqref="I21"/>
    </sheetView>
  </sheetViews>
  <sheetFormatPr defaultColWidth="9" defaultRowHeight="14.25"/>
  <cols>
    <col min="1" max="1" width="5.5" customWidth="1"/>
    <col min="3" max="3" width="33.875" customWidth="1"/>
    <col min="4" max="4" width="11.625" customWidth="1"/>
    <col min="5" max="5" width="13.875" customWidth="1"/>
    <col min="6" max="7" width="9.5" customWidth="1"/>
    <col min="8" max="8" width="12.375" customWidth="1"/>
    <col min="9" max="9" width="16.125" customWidth="1"/>
  </cols>
  <sheetData>
    <row r="1" spans="1:9">
      <c r="C1" s="17" t="s">
        <v>1038</v>
      </c>
    </row>
    <row r="3" spans="1:9">
      <c r="A3" s="2" t="s">
        <v>1</v>
      </c>
      <c r="B3" s="2" t="s">
        <v>1039</v>
      </c>
      <c r="C3" s="2" t="s">
        <v>1040</v>
      </c>
      <c r="D3" s="2" t="s">
        <v>1041</v>
      </c>
      <c r="E3" s="2" t="s">
        <v>6</v>
      </c>
      <c r="F3" s="2" t="s">
        <v>356</v>
      </c>
      <c r="G3" s="2" t="s">
        <v>1042</v>
      </c>
      <c r="H3" s="2" t="s">
        <v>389</v>
      </c>
      <c r="I3" s="2" t="s">
        <v>10</v>
      </c>
    </row>
    <row r="4" spans="1:9">
      <c r="A4" s="15">
        <v>1</v>
      </c>
      <c r="B4" s="7" t="s">
        <v>1043</v>
      </c>
      <c r="C4" s="3" t="s">
        <v>1044</v>
      </c>
      <c r="D4" s="3" t="s">
        <v>1045</v>
      </c>
      <c r="E4" s="8">
        <v>152440</v>
      </c>
      <c r="F4" s="18"/>
      <c r="G4" s="18"/>
      <c r="H4" s="16" t="s">
        <v>986</v>
      </c>
      <c r="I4" s="8" t="s">
        <v>1007</v>
      </c>
    </row>
    <row r="5" spans="1:9">
      <c r="A5" s="15">
        <v>2</v>
      </c>
      <c r="B5" s="7" t="s">
        <v>1035</v>
      </c>
      <c r="C5" s="3" t="s">
        <v>1046</v>
      </c>
      <c r="D5" s="3" t="s">
        <v>1045</v>
      </c>
      <c r="E5" s="8">
        <v>24500</v>
      </c>
      <c r="F5" s="18"/>
      <c r="G5" s="18"/>
      <c r="H5" s="16" t="s">
        <v>986</v>
      </c>
      <c r="I5" s="18" t="s">
        <v>1007</v>
      </c>
    </row>
    <row r="6" spans="1:9">
      <c r="A6" s="15">
        <v>3</v>
      </c>
      <c r="B6" s="7" t="s">
        <v>395</v>
      </c>
      <c r="C6" s="3" t="s">
        <v>1047</v>
      </c>
      <c r="D6" s="3" t="s">
        <v>1045</v>
      </c>
      <c r="E6" s="8">
        <v>49150</v>
      </c>
      <c r="F6" s="18"/>
      <c r="G6" s="18"/>
      <c r="H6" s="16" t="s">
        <v>986</v>
      </c>
      <c r="I6" s="8" t="s">
        <v>1007</v>
      </c>
    </row>
    <row r="7" spans="1:9">
      <c r="A7" s="15">
        <v>4</v>
      </c>
      <c r="B7" s="7" t="s">
        <v>395</v>
      </c>
      <c r="C7" s="3" t="s">
        <v>1048</v>
      </c>
      <c r="D7" s="3" t="s">
        <v>1049</v>
      </c>
      <c r="E7" s="8">
        <v>68250</v>
      </c>
      <c r="F7" s="8" t="s">
        <v>83</v>
      </c>
      <c r="G7" s="19">
        <v>0.05</v>
      </c>
      <c r="H7" s="16" t="s">
        <v>986</v>
      </c>
      <c r="I7" s="8" t="s">
        <v>1007</v>
      </c>
    </row>
    <row r="8" spans="1:9">
      <c r="A8" s="15">
        <v>5</v>
      </c>
      <c r="B8" s="7" t="s">
        <v>497</v>
      </c>
      <c r="C8" s="3" t="s">
        <v>1050</v>
      </c>
      <c r="D8" s="3" t="s">
        <v>1051</v>
      </c>
      <c r="E8" s="8">
        <v>73920</v>
      </c>
      <c r="F8" s="8" t="s">
        <v>83</v>
      </c>
      <c r="G8" s="19">
        <v>0.05</v>
      </c>
      <c r="H8" s="16" t="s">
        <v>986</v>
      </c>
      <c r="I8" s="8" t="s">
        <v>1007</v>
      </c>
    </row>
    <row r="9" spans="1:9">
      <c r="A9" s="15">
        <v>6</v>
      </c>
      <c r="B9" s="7" t="s">
        <v>395</v>
      </c>
      <c r="C9" s="3" t="s">
        <v>1052</v>
      </c>
      <c r="D9" s="3" t="s">
        <v>1051</v>
      </c>
      <c r="E9" s="8">
        <v>60000</v>
      </c>
      <c r="F9" s="8" t="s">
        <v>83</v>
      </c>
      <c r="G9" s="19">
        <v>0.05</v>
      </c>
      <c r="H9" s="16" t="s">
        <v>986</v>
      </c>
      <c r="I9" s="8" t="s">
        <v>1007</v>
      </c>
    </row>
    <row r="10" spans="1:9">
      <c r="A10" s="15">
        <v>7</v>
      </c>
      <c r="B10" s="7" t="s">
        <v>395</v>
      </c>
      <c r="C10" s="3" t="s">
        <v>1052</v>
      </c>
      <c r="D10" s="3" t="s">
        <v>1005</v>
      </c>
      <c r="E10" s="8">
        <v>41220</v>
      </c>
      <c r="F10" s="8" t="s">
        <v>83</v>
      </c>
      <c r="G10" s="19">
        <v>0.05</v>
      </c>
      <c r="H10" s="16" t="s">
        <v>986</v>
      </c>
      <c r="I10" s="8" t="s">
        <v>1007</v>
      </c>
    </row>
    <row r="11" spans="1:9">
      <c r="A11" s="15">
        <v>8</v>
      </c>
      <c r="B11" s="7" t="s">
        <v>395</v>
      </c>
      <c r="C11" s="3" t="s">
        <v>1048</v>
      </c>
      <c r="D11" s="3" t="s">
        <v>1053</v>
      </c>
      <c r="E11" s="8">
        <v>330240</v>
      </c>
      <c r="F11" s="18"/>
      <c r="G11" s="18"/>
      <c r="H11" s="16" t="s">
        <v>986</v>
      </c>
      <c r="I11" s="8" t="s">
        <v>1007</v>
      </c>
    </row>
    <row r="12" spans="1:9">
      <c r="A12" s="15">
        <v>9</v>
      </c>
      <c r="B12" s="7" t="s">
        <v>395</v>
      </c>
      <c r="C12" s="3" t="s">
        <v>1052</v>
      </c>
      <c r="D12" s="3" t="s">
        <v>1054</v>
      </c>
      <c r="E12" s="8">
        <v>16290</v>
      </c>
      <c r="F12" s="8" t="s">
        <v>83</v>
      </c>
      <c r="G12" s="19">
        <v>0.05</v>
      </c>
      <c r="H12" s="16" t="s">
        <v>986</v>
      </c>
      <c r="I12" s="8" t="s">
        <v>1007</v>
      </c>
    </row>
    <row r="13" spans="1:9">
      <c r="A13" s="15">
        <v>10</v>
      </c>
      <c r="B13" s="7" t="s">
        <v>1055</v>
      </c>
      <c r="C13" s="3" t="s">
        <v>1056</v>
      </c>
      <c r="D13" s="3" t="s">
        <v>1057</v>
      </c>
      <c r="E13" s="8">
        <v>47100</v>
      </c>
      <c r="F13" s="8" t="s">
        <v>83</v>
      </c>
      <c r="G13" s="19">
        <v>0.05</v>
      </c>
      <c r="H13" s="16" t="s">
        <v>986</v>
      </c>
      <c r="I13" s="8" t="s">
        <v>1007</v>
      </c>
    </row>
    <row r="14" spans="1:9">
      <c r="A14" s="15">
        <v>11</v>
      </c>
      <c r="B14" s="7" t="s">
        <v>879</v>
      </c>
      <c r="C14" s="3" t="s">
        <v>593</v>
      </c>
      <c r="D14" s="3" t="s">
        <v>1058</v>
      </c>
      <c r="E14" s="8">
        <v>44050</v>
      </c>
      <c r="F14" s="18"/>
      <c r="G14" s="18"/>
      <c r="H14" s="16" t="s">
        <v>1059</v>
      </c>
      <c r="I14" s="8" t="s">
        <v>1007</v>
      </c>
    </row>
    <row r="15" spans="1:9">
      <c r="A15" s="15">
        <v>12</v>
      </c>
      <c r="B15" s="7" t="s">
        <v>58</v>
      </c>
      <c r="C15" s="3" t="s">
        <v>688</v>
      </c>
      <c r="D15" s="3" t="s">
        <v>917</v>
      </c>
      <c r="E15" s="8">
        <v>17500</v>
      </c>
      <c r="F15" s="8" t="s">
        <v>83</v>
      </c>
      <c r="G15" s="19">
        <v>0.03</v>
      </c>
      <c r="H15" s="16" t="s">
        <v>1059</v>
      </c>
      <c r="I15" s="8" t="s">
        <v>1007</v>
      </c>
    </row>
    <row r="16" spans="1:9">
      <c r="A16" s="15">
        <v>13</v>
      </c>
      <c r="B16" s="7" t="s">
        <v>879</v>
      </c>
      <c r="C16" s="3" t="s">
        <v>593</v>
      </c>
      <c r="D16" s="3" t="s">
        <v>1045</v>
      </c>
      <c r="E16" s="8">
        <v>4400</v>
      </c>
      <c r="F16" s="8" t="s">
        <v>83</v>
      </c>
      <c r="G16" s="8"/>
      <c r="H16" s="16" t="s">
        <v>1059</v>
      </c>
      <c r="I16" s="8" t="s">
        <v>1007</v>
      </c>
    </row>
    <row r="17" spans="1:9">
      <c r="A17" s="15">
        <v>14</v>
      </c>
      <c r="B17" s="7" t="s">
        <v>1060</v>
      </c>
      <c r="C17" s="3" t="s">
        <v>1061</v>
      </c>
      <c r="D17" s="3" t="s">
        <v>350</v>
      </c>
      <c r="E17" s="8">
        <v>21500</v>
      </c>
      <c r="F17" s="18"/>
      <c r="G17" s="18"/>
      <c r="H17" s="16" t="s">
        <v>784</v>
      </c>
      <c r="I17" s="8" t="s">
        <v>1062</v>
      </c>
    </row>
    <row r="18" spans="1:9">
      <c r="A18" s="2" t="s">
        <v>218</v>
      </c>
      <c r="B18" s="15"/>
      <c r="C18" s="15"/>
      <c r="D18" s="15"/>
      <c r="E18" s="20">
        <f>SUM(E4:E17)</f>
        <v>950560</v>
      </c>
      <c r="F18" s="15"/>
      <c r="G18" s="15"/>
      <c r="H18" s="15"/>
      <c r="I18" s="15"/>
    </row>
  </sheetData>
  <phoneticPr fontId="4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3:K55"/>
  <sheetViews>
    <sheetView workbookViewId="0">
      <selection activeCell="G58" sqref="G58"/>
    </sheetView>
  </sheetViews>
  <sheetFormatPr defaultColWidth="9" defaultRowHeight="14.25"/>
  <cols>
    <col min="4" max="4" width="33.875" customWidth="1"/>
    <col min="5" max="6" width="16.125" customWidth="1"/>
    <col min="7" max="7" width="13.125" customWidth="1"/>
    <col min="9" max="9" width="10.75" customWidth="1"/>
    <col min="11" max="11" width="12.25" customWidth="1"/>
  </cols>
  <sheetData>
    <row r="3" spans="2:11">
      <c r="B3" s="1"/>
      <c r="C3" s="2" t="s">
        <v>3</v>
      </c>
      <c r="D3" s="3" t="s">
        <v>897</v>
      </c>
      <c r="E3" s="2" t="s">
        <v>70</v>
      </c>
      <c r="F3" s="4" t="s">
        <v>1063</v>
      </c>
      <c r="G3" s="5" t="s">
        <v>93</v>
      </c>
      <c r="H3" s="6" t="s">
        <v>392</v>
      </c>
      <c r="I3" s="6" t="s">
        <v>356</v>
      </c>
      <c r="J3" s="15"/>
      <c r="K3" s="2" t="s">
        <v>389</v>
      </c>
    </row>
    <row r="4" spans="2:11">
      <c r="B4" s="7">
        <v>1</v>
      </c>
      <c r="C4" s="7" t="s">
        <v>1043</v>
      </c>
      <c r="D4" s="3" t="s">
        <v>1044</v>
      </c>
      <c r="E4" s="3" t="s">
        <v>1045</v>
      </c>
      <c r="F4" s="8">
        <v>152400</v>
      </c>
      <c r="G4" s="8"/>
      <c r="H4" s="3"/>
      <c r="I4" s="3"/>
      <c r="J4" s="8" t="s">
        <v>1007</v>
      </c>
      <c r="K4" s="16" t="s">
        <v>986</v>
      </c>
    </row>
    <row r="5" spans="2:11">
      <c r="B5" s="7">
        <v>2</v>
      </c>
      <c r="C5" s="7" t="s">
        <v>395</v>
      </c>
      <c r="D5" s="3" t="s">
        <v>1004</v>
      </c>
      <c r="E5" s="3" t="s">
        <v>1051</v>
      </c>
      <c r="F5" s="8">
        <v>60000</v>
      </c>
      <c r="G5" s="8"/>
      <c r="H5" s="3"/>
      <c r="I5" s="3"/>
      <c r="J5" s="8" t="s">
        <v>1007</v>
      </c>
      <c r="K5" s="16" t="s">
        <v>986</v>
      </c>
    </row>
    <row r="6" spans="2:11">
      <c r="B6" s="7">
        <v>3</v>
      </c>
      <c r="C6" s="7" t="s">
        <v>395</v>
      </c>
      <c r="D6" s="3" t="s">
        <v>1004</v>
      </c>
      <c r="E6" s="3" t="s">
        <v>1005</v>
      </c>
      <c r="F6" s="8">
        <v>41200</v>
      </c>
      <c r="G6" s="8">
        <f>40000+1200</f>
        <v>41200</v>
      </c>
      <c r="H6" s="3" t="s">
        <v>1006</v>
      </c>
      <c r="I6" s="3" t="s">
        <v>1064</v>
      </c>
      <c r="J6" s="8" t="s">
        <v>1007</v>
      </c>
      <c r="K6" s="16" t="s">
        <v>986</v>
      </c>
    </row>
    <row r="7" spans="2:11">
      <c r="B7" s="7">
        <v>4</v>
      </c>
      <c r="C7" s="7" t="s">
        <v>395</v>
      </c>
      <c r="D7" s="3" t="s">
        <v>1065</v>
      </c>
      <c r="E7" s="3" t="s">
        <v>1053</v>
      </c>
      <c r="F7" s="8">
        <v>330240</v>
      </c>
      <c r="G7" s="9">
        <v>150000</v>
      </c>
      <c r="H7" s="10">
        <v>2022.6</v>
      </c>
      <c r="I7" s="3"/>
      <c r="J7" s="8" t="s">
        <v>1007</v>
      </c>
      <c r="K7" s="16" t="s">
        <v>986</v>
      </c>
    </row>
    <row r="8" spans="2:11">
      <c r="B8" s="7">
        <v>5</v>
      </c>
      <c r="C8" s="7" t="s">
        <v>879</v>
      </c>
      <c r="D8" s="3" t="s">
        <v>593</v>
      </c>
      <c r="E8" s="3" t="s">
        <v>1058</v>
      </c>
      <c r="F8" s="8">
        <v>44050</v>
      </c>
      <c r="G8" s="8"/>
      <c r="H8" s="3"/>
      <c r="I8" s="3"/>
      <c r="J8" s="8" t="s">
        <v>1007</v>
      </c>
      <c r="K8" s="16" t="s">
        <v>1059</v>
      </c>
    </row>
    <row r="9" spans="2:11">
      <c r="B9" s="7">
        <v>6</v>
      </c>
      <c r="C9" s="7" t="s">
        <v>58</v>
      </c>
      <c r="D9" s="3" t="s">
        <v>688</v>
      </c>
      <c r="E9" s="3" t="s">
        <v>917</v>
      </c>
      <c r="F9" s="8">
        <v>17500</v>
      </c>
      <c r="G9" s="8"/>
      <c r="H9" s="3"/>
      <c r="I9" s="3"/>
      <c r="J9" s="8" t="s">
        <v>1007</v>
      </c>
      <c r="K9" s="16" t="s">
        <v>1059</v>
      </c>
    </row>
    <row r="10" spans="2:11">
      <c r="B10" s="7">
        <v>7</v>
      </c>
      <c r="C10" s="3" t="s">
        <v>254</v>
      </c>
      <c r="D10" s="3" t="s">
        <v>349</v>
      </c>
      <c r="E10" s="3" t="s">
        <v>188</v>
      </c>
      <c r="F10" s="11">
        <v>5000</v>
      </c>
      <c r="G10" s="11"/>
      <c r="H10" s="3"/>
      <c r="I10" s="11"/>
      <c r="J10" s="3"/>
      <c r="K10" s="11" t="s">
        <v>233</v>
      </c>
    </row>
    <row r="11" spans="2:11">
      <c r="B11" s="7">
        <v>8</v>
      </c>
      <c r="C11" s="3" t="s">
        <v>1066</v>
      </c>
      <c r="D11" s="3"/>
      <c r="E11" s="3" t="s">
        <v>945</v>
      </c>
      <c r="F11" s="11">
        <v>280</v>
      </c>
      <c r="G11" s="11"/>
      <c r="H11" s="3"/>
      <c r="I11" s="11"/>
      <c r="J11" s="3"/>
      <c r="K11" s="11" t="s">
        <v>233</v>
      </c>
    </row>
    <row r="12" spans="2:11">
      <c r="B12" s="7">
        <v>9</v>
      </c>
      <c r="C12" s="3" t="s">
        <v>395</v>
      </c>
      <c r="D12" s="3" t="s">
        <v>1008</v>
      </c>
      <c r="E12" s="3" t="s">
        <v>155</v>
      </c>
      <c r="F12" s="11">
        <v>139500</v>
      </c>
      <c r="G12" s="11"/>
      <c r="H12" s="3"/>
      <c r="I12" s="11"/>
      <c r="J12" s="3" t="s">
        <v>1007</v>
      </c>
      <c r="K12" s="11" t="s">
        <v>233</v>
      </c>
    </row>
    <row r="13" spans="2:11">
      <c r="B13" s="7">
        <v>10</v>
      </c>
      <c r="C13" s="3" t="s">
        <v>32</v>
      </c>
      <c r="D13" s="3" t="s">
        <v>492</v>
      </c>
      <c r="E13" s="3" t="s">
        <v>1067</v>
      </c>
      <c r="F13" s="11">
        <v>60521.43</v>
      </c>
      <c r="G13" s="11"/>
      <c r="H13" s="3"/>
      <c r="I13" s="11"/>
      <c r="J13" s="3"/>
      <c r="K13" s="11" t="s">
        <v>233</v>
      </c>
    </row>
    <row r="14" spans="2:11">
      <c r="B14" s="7">
        <v>11</v>
      </c>
      <c r="C14" s="3" t="s">
        <v>23</v>
      </c>
      <c r="D14" s="3" t="s">
        <v>593</v>
      </c>
      <c r="E14" s="3" t="s">
        <v>155</v>
      </c>
      <c r="F14" s="11">
        <v>84750</v>
      </c>
      <c r="G14" s="11"/>
      <c r="H14" s="3"/>
      <c r="I14" s="11"/>
      <c r="J14" s="3" t="s">
        <v>1003</v>
      </c>
      <c r="K14" s="11" t="s">
        <v>233</v>
      </c>
    </row>
    <row r="15" spans="2:11">
      <c r="B15" s="7">
        <v>12</v>
      </c>
      <c r="C15" s="3" t="s">
        <v>58</v>
      </c>
      <c r="D15" s="3" t="s">
        <v>593</v>
      </c>
      <c r="E15" s="3" t="s">
        <v>89</v>
      </c>
      <c r="F15" s="11">
        <f>14000+2500</f>
        <v>16500</v>
      </c>
      <c r="G15" s="11"/>
      <c r="H15" s="3"/>
      <c r="I15" s="11"/>
      <c r="J15" s="3" t="s">
        <v>1007</v>
      </c>
      <c r="K15" s="11" t="s">
        <v>233</v>
      </c>
    </row>
    <row r="16" spans="2:11">
      <c r="B16" s="7">
        <v>13</v>
      </c>
      <c r="C16" s="7" t="s">
        <v>255</v>
      </c>
      <c r="D16" s="3" t="s">
        <v>953</v>
      </c>
      <c r="E16" s="3" t="s">
        <v>954</v>
      </c>
      <c r="F16" s="8">
        <v>3500</v>
      </c>
      <c r="G16" s="11"/>
      <c r="H16" s="3"/>
      <c r="I16" s="11"/>
      <c r="J16" s="3"/>
      <c r="K16" s="16" t="s">
        <v>955</v>
      </c>
    </row>
    <row r="17" spans="2:11">
      <c r="B17" s="7">
        <v>14</v>
      </c>
      <c r="C17" s="7" t="s">
        <v>283</v>
      </c>
      <c r="D17" s="3" t="s">
        <v>953</v>
      </c>
      <c r="E17" s="3" t="s">
        <v>954</v>
      </c>
      <c r="F17" s="8">
        <v>7000</v>
      </c>
      <c r="G17" s="8"/>
      <c r="H17" s="3"/>
      <c r="I17" s="11"/>
      <c r="J17" s="3"/>
      <c r="K17" s="16" t="s">
        <v>955</v>
      </c>
    </row>
    <row r="18" spans="2:11">
      <c r="B18" s="7">
        <v>15</v>
      </c>
      <c r="C18" s="7" t="s">
        <v>255</v>
      </c>
      <c r="D18" s="3" t="s">
        <v>953</v>
      </c>
      <c r="E18" s="3" t="s">
        <v>954</v>
      </c>
      <c r="F18" s="8">
        <v>7000</v>
      </c>
      <c r="G18" s="8"/>
      <c r="H18" s="3"/>
      <c r="I18" s="11"/>
      <c r="J18" s="3"/>
      <c r="K18" s="16" t="s">
        <v>955</v>
      </c>
    </row>
    <row r="19" spans="2:11">
      <c r="B19" s="7">
        <v>16</v>
      </c>
      <c r="C19" s="7" t="s">
        <v>23</v>
      </c>
      <c r="D19" s="3" t="s">
        <v>953</v>
      </c>
      <c r="E19" s="3" t="s">
        <v>1068</v>
      </c>
      <c r="F19" s="8">
        <v>2700</v>
      </c>
      <c r="G19" s="8"/>
      <c r="H19" s="3"/>
      <c r="I19" s="11"/>
      <c r="J19" s="3"/>
      <c r="K19" s="16" t="s">
        <v>955</v>
      </c>
    </row>
    <row r="20" spans="2:11">
      <c r="B20" s="7">
        <v>17</v>
      </c>
      <c r="C20" s="7" t="s">
        <v>58</v>
      </c>
      <c r="D20" s="3" t="s">
        <v>953</v>
      </c>
      <c r="E20" s="3" t="s">
        <v>1069</v>
      </c>
      <c r="F20" s="8">
        <v>9600</v>
      </c>
      <c r="G20" s="8"/>
      <c r="H20" s="3"/>
      <c r="I20" s="11"/>
      <c r="J20" s="3"/>
      <c r="K20" s="16" t="s">
        <v>955</v>
      </c>
    </row>
    <row r="21" spans="2:11">
      <c r="B21" s="7">
        <v>18</v>
      </c>
      <c r="C21" s="7"/>
      <c r="D21" s="3" t="s">
        <v>1070</v>
      </c>
      <c r="E21" s="3" t="s">
        <v>963</v>
      </c>
      <c r="F21" s="8">
        <v>73258.75</v>
      </c>
      <c r="G21" s="8"/>
      <c r="H21" s="12"/>
      <c r="I21" s="11"/>
      <c r="J21" s="3"/>
      <c r="K21" s="16" t="s">
        <v>964</v>
      </c>
    </row>
    <row r="22" spans="2:11">
      <c r="B22" s="7">
        <v>19</v>
      </c>
      <c r="C22" s="7"/>
      <c r="D22" s="3" t="s">
        <v>1015</v>
      </c>
      <c r="E22" s="3" t="s">
        <v>963</v>
      </c>
      <c r="F22" s="8">
        <v>35663.699999999997</v>
      </c>
      <c r="G22" s="8"/>
      <c r="H22" s="12"/>
      <c r="I22" s="11"/>
      <c r="J22" s="3"/>
      <c r="K22" s="16" t="s">
        <v>964</v>
      </c>
    </row>
    <row r="23" spans="2:11">
      <c r="B23" s="7">
        <v>20</v>
      </c>
      <c r="C23" s="7"/>
      <c r="D23" s="3" t="s">
        <v>1071</v>
      </c>
      <c r="E23" s="3" t="s">
        <v>963</v>
      </c>
      <c r="F23" s="8">
        <v>68752.5</v>
      </c>
      <c r="G23" s="8"/>
      <c r="H23" s="12"/>
      <c r="I23" s="11"/>
      <c r="J23" s="3"/>
      <c r="K23" s="16" t="s">
        <v>964</v>
      </c>
    </row>
    <row r="24" spans="2:11">
      <c r="B24" s="7">
        <v>21</v>
      </c>
      <c r="C24" s="7"/>
      <c r="D24" s="3" t="s">
        <v>669</v>
      </c>
      <c r="E24" s="3" t="s">
        <v>1072</v>
      </c>
      <c r="F24" s="8">
        <v>21887.5</v>
      </c>
      <c r="G24" s="8"/>
      <c r="H24" s="12"/>
      <c r="I24" s="11"/>
      <c r="J24" s="3"/>
      <c r="K24" s="16" t="s">
        <v>964</v>
      </c>
    </row>
    <row r="25" spans="2:11">
      <c r="B25" s="7">
        <v>22</v>
      </c>
      <c r="C25" s="3" t="s">
        <v>1073</v>
      </c>
      <c r="D25" s="3" t="s">
        <v>349</v>
      </c>
      <c r="E25" s="3" t="s">
        <v>1074</v>
      </c>
      <c r="F25" s="3">
        <v>16000</v>
      </c>
      <c r="G25" s="3"/>
      <c r="H25" s="12"/>
      <c r="I25" s="3"/>
      <c r="J25" s="3"/>
      <c r="K25" s="3" t="s">
        <v>339</v>
      </c>
    </row>
    <row r="26" spans="2:11">
      <c r="B26" s="7">
        <v>23</v>
      </c>
      <c r="C26" s="3" t="s">
        <v>544</v>
      </c>
      <c r="D26" s="3" t="s">
        <v>245</v>
      </c>
      <c r="E26" s="3" t="s">
        <v>1021</v>
      </c>
      <c r="F26" s="3">
        <v>140000</v>
      </c>
      <c r="G26" s="3"/>
      <c r="H26" s="12"/>
      <c r="I26" s="3"/>
      <c r="J26" s="3" t="s">
        <v>1007</v>
      </c>
      <c r="K26" s="3" t="s">
        <v>339</v>
      </c>
    </row>
    <row r="27" spans="2:11">
      <c r="B27" s="7">
        <v>24</v>
      </c>
      <c r="C27" s="3" t="s">
        <v>395</v>
      </c>
      <c r="D27" s="3" t="s">
        <v>245</v>
      </c>
      <c r="E27" s="3" t="s">
        <v>1020</v>
      </c>
      <c r="F27" s="3">
        <v>191535</v>
      </c>
      <c r="G27" s="3"/>
      <c r="H27" s="12"/>
      <c r="I27" s="3"/>
      <c r="J27" s="3" t="s">
        <v>1007</v>
      </c>
      <c r="K27" s="3" t="s">
        <v>347</v>
      </c>
    </row>
    <row r="28" spans="2:11">
      <c r="B28" s="7">
        <v>25</v>
      </c>
      <c r="C28" s="3" t="s">
        <v>497</v>
      </c>
      <c r="D28" s="3" t="s">
        <v>245</v>
      </c>
      <c r="E28" s="3" t="s">
        <v>1021</v>
      </c>
      <c r="F28" s="3">
        <v>150000</v>
      </c>
      <c r="G28" s="3"/>
      <c r="H28" s="12"/>
      <c r="I28" s="3"/>
      <c r="J28" s="3" t="s">
        <v>1007</v>
      </c>
      <c r="K28" s="3" t="s">
        <v>347</v>
      </c>
    </row>
    <row r="29" spans="2:11">
      <c r="B29" s="7">
        <v>26</v>
      </c>
      <c r="C29" s="3" t="s">
        <v>63</v>
      </c>
      <c r="D29" s="3" t="s">
        <v>349</v>
      </c>
      <c r="E29" s="3" t="s">
        <v>1021</v>
      </c>
      <c r="F29" s="3">
        <v>6000</v>
      </c>
      <c r="G29" s="3"/>
      <c r="H29" s="12"/>
      <c r="I29" s="3"/>
      <c r="J29" s="3"/>
      <c r="K29" s="3" t="s">
        <v>347</v>
      </c>
    </row>
    <row r="30" spans="2:11">
      <c r="B30" s="7">
        <v>27</v>
      </c>
      <c r="C30" s="3" t="s">
        <v>58</v>
      </c>
      <c r="D30" s="3" t="s">
        <v>349</v>
      </c>
      <c r="E30" s="3" t="s">
        <v>1021</v>
      </c>
      <c r="F30" s="3">
        <v>57000</v>
      </c>
      <c r="G30" s="3"/>
      <c r="H30" s="12"/>
      <c r="I30" s="3"/>
      <c r="J30" s="3"/>
      <c r="K30" s="3" t="s">
        <v>347</v>
      </c>
    </row>
    <row r="31" spans="2:11">
      <c r="B31" s="7">
        <v>28</v>
      </c>
      <c r="C31" s="3" t="s">
        <v>904</v>
      </c>
      <c r="D31" s="3" t="s">
        <v>349</v>
      </c>
      <c r="E31" s="3" t="s">
        <v>1020</v>
      </c>
      <c r="F31" s="3">
        <v>5085</v>
      </c>
      <c r="G31" s="3"/>
      <c r="H31" s="12"/>
      <c r="I31" s="3"/>
      <c r="J31" s="3"/>
      <c r="K31" s="3" t="s">
        <v>347</v>
      </c>
    </row>
    <row r="32" spans="2:11">
      <c r="B32" s="7">
        <v>29</v>
      </c>
      <c r="C32" s="3"/>
      <c r="D32" s="3" t="s">
        <v>1075</v>
      </c>
      <c r="E32" s="3" t="s">
        <v>1076</v>
      </c>
      <c r="F32" s="13">
        <v>8000</v>
      </c>
      <c r="G32" s="11"/>
      <c r="H32" s="12"/>
      <c r="I32" s="11"/>
      <c r="J32" s="3" t="s">
        <v>1077</v>
      </c>
      <c r="K32" s="3" t="s">
        <v>487</v>
      </c>
    </row>
    <row r="33" spans="2:11">
      <c r="B33" s="7">
        <v>30</v>
      </c>
      <c r="C33" s="3" t="s">
        <v>23</v>
      </c>
      <c r="D33" s="3" t="s">
        <v>1023</v>
      </c>
      <c r="E33" s="3" t="s">
        <v>924</v>
      </c>
      <c r="F33" s="13">
        <v>1200</v>
      </c>
      <c r="G33" s="11"/>
      <c r="H33" s="12"/>
      <c r="I33" s="11"/>
      <c r="J33" s="3"/>
      <c r="K33" s="3" t="s">
        <v>487</v>
      </c>
    </row>
    <row r="34" spans="2:11">
      <c r="B34" s="7">
        <v>31</v>
      </c>
      <c r="C34" s="3" t="s">
        <v>17</v>
      </c>
      <c r="D34" s="3" t="s">
        <v>492</v>
      </c>
      <c r="E34" s="3" t="s">
        <v>1078</v>
      </c>
      <c r="F34" s="13">
        <v>2534.0300000000002</v>
      </c>
      <c r="G34" s="11"/>
      <c r="H34" s="12"/>
      <c r="I34" s="11"/>
      <c r="J34" s="3"/>
      <c r="K34" s="3" t="s">
        <v>487</v>
      </c>
    </row>
    <row r="35" spans="2:11">
      <c r="B35" s="7">
        <v>32</v>
      </c>
      <c r="C35" s="3"/>
      <c r="D35" s="3" t="s">
        <v>492</v>
      </c>
      <c r="E35" s="3" t="s">
        <v>1024</v>
      </c>
      <c r="F35" s="13">
        <v>799.53</v>
      </c>
      <c r="G35" s="11"/>
      <c r="H35" s="12"/>
      <c r="I35" s="11"/>
      <c r="J35" s="3"/>
      <c r="K35" s="3" t="s">
        <v>487</v>
      </c>
    </row>
    <row r="36" spans="2:11">
      <c r="B36" s="7">
        <v>33</v>
      </c>
      <c r="C36" s="3"/>
      <c r="D36" s="3" t="s">
        <v>492</v>
      </c>
      <c r="E36" s="3" t="s">
        <v>1026</v>
      </c>
      <c r="F36" s="13">
        <v>8814.65</v>
      </c>
      <c r="G36" s="11"/>
      <c r="H36" s="12"/>
      <c r="I36" s="11"/>
      <c r="J36" s="3"/>
      <c r="K36" s="3" t="s">
        <v>487</v>
      </c>
    </row>
    <row r="37" spans="2:11">
      <c r="B37" s="7">
        <v>34</v>
      </c>
      <c r="C37" s="3" t="s">
        <v>1079</v>
      </c>
      <c r="D37" s="3" t="s">
        <v>1080</v>
      </c>
      <c r="E37" s="3" t="s">
        <v>318</v>
      </c>
      <c r="F37" s="13">
        <v>720</v>
      </c>
      <c r="G37" s="11"/>
      <c r="H37" s="12"/>
      <c r="I37" s="11"/>
      <c r="J37" s="3"/>
      <c r="K37" s="3" t="s">
        <v>1029</v>
      </c>
    </row>
    <row r="38" spans="2:11">
      <c r="B38" s="7">
        <v>35</v>
      </c>
      <c r="C38" s="3" t="s">
        <v>1027</v>
      </c>
      <c r="D38" s="3" t="s">
        <v>325</v>
      </c>
      <c r="E38" s="3" t="s">
        <v>1028</v>
      </c>
      <c r="F38" s="13">
        <v>2690</v>
      </c>
      <c r="G38" s="11"/>
      <c r="H38" s="12"/>
      <c r="I38" s="11"/>
      <c r="J38" s="3"/>
      <c r="K38" s="3" t="s">
        <v>1029</v>
      </c>
    </row>
    <row r="39" spans="2:11">
      <c r="B39" s="7">
        <v>36</v>
      </c>
      <c r="C39" s="3" t="s">
        <v>570</v>
      </c>
      <c r="D39" s="3" t="s">
        <v>492</v>
      </c>
      <c r="E39" s="3" t="s">
        <v>1030</v>
      </c>
      <c r="F39" s="13">
        <v>807</v>
      </c>
      <c r="G39" s="11"/>
      <c r="H39" s="12"/>
      <c r="I39" s="11"/>
      <c r="J39" s="3"/>
      <c r="K39" s="3" t="s">
        <v>1029</v>
      </c>
    </row>
    <row r="40" spans="2:11">
      <c r="B40" s="7">
        <v>37</v>
      </c>
      <c r="C40" s="3" t="s">
        <v>570</v>
      </c>
      <c r="D40" s="3" t="s">
        <v>492</v>
      </c>
      <c r="E40" s="3" t="s">
        <v>89</v>
      </c>
      <c r="F40" s="13">
        <v>2950</v>
      </c>
      <c r="G40" s="11"/>
      <c r="H40" s="12"/>
      <c r="I40" s="11"/>
      <c r="J40" s="3"/>
      <c r="K40" s="3" t="s">
        <v>1029</v>
      </c>
    </row>
    <row r="41" spans="2:11">
      <c r="B41" s="7">
        <v>38</v>
      </c>
      <c r="C41" s="3" t="s">
        <v>1027</v>
      </c>
      <c r="D41" s="3" t="s">
        <v>325</v>
      </c>
      <c r="E41" s="3" t="s">
        <v>1030</v>
      </c>
      <c r="F41" s="13">
        <v>1035.4000000000001</v>
      </c>
      <c r="G41" s="11"/>
      <c r="H41" s="12"/>
      <c r="I41" s="11"/>
      <c r="J41" s="3"/>
      <c r="K41" s="3" t="s">
        <v>1029</v>
      </c>
    </row>
    <row r="42" spans="2:11">
      <c r="B42" s="7">
        <v>39</v>
      </c>
      <c r="C42" s="3" t="s">
        <v>1027</v>
      </c>
      <c r="D42" s="3" t="s">
        <v>325</v>
      </c>
      <c r="E42" s="3" t="s">
        <v>1028</v>
      </c>
      <c r="F42" s="13">
        <v>200</v>
      </c>
      <c r="G42" s="11"/>
      <c r="H42" s="12"/>
      <c r="I42" s="11"/>
      <c r="J42" s="3"/>
      <c r="K42" s="3" t="s">
        <v>1029</v>
      </c>
    </row>
    <row r="43" spans="2:11">
      <c r="B43" s="7">
        <v>40</v>
      </c>
      <c r="C43" s="3" t="s">
        <v>1081</v>
      </c>
      <c r="D43" s="3"/>
      <c r="E43" s="3" t="s">
        <v>1030</v>
      </c>
      <c r="F43" s="13">
        <v>5050.3</v>
      </c>
      <c r="G43" s="11"/>
      <c r="H43" s="12"/>
      <c r="I43" s="11"/>
      <c r="J43" s="3"/>
      <c r="K43" s="3" t="s">
        <v>1029</v>
      </c>
    </row>
    <row r="44" spans="2:11">
      <c r="B44" s="7">
        <v>41</v>
      </c>
      <c r="C44" s="3" t="s">
        <v>1031</v>
      </c>
      <c r="D44" s="3" t="s">
        <v>492</v>
      </c>
      <c r="E44" s="3" t="s">
        <v>1030</v>
      </c>
      <c r="F44" s="13">
        <v>913</v>
      </c>
      <c r="G44" s="11"/>
      <c r="H44" s="12"/>
      <c r="I44" s="11"/>
      <c r="J44" s="3"/>
      <c r="K44" s="3" t="s">
        <v>1029</v>
      </c>
    </row>
    <row r="45" spans="2:11">
      <c r="B45" s="7">
        <v>42</v>
      </c>
      <c r="C45" s="3" t="s">
        <v>252</v>
      </c>
      <c r="D45" s="3" t="s">
        <v>492</v>
      </c>
      <c r="E45" s="3" t="s">
        <v>1082</v>
      </c>
      <c r="F45" s="13">
        <v>2500</v>
      </c>
      <c r="G45" s="11"/>
      <c r="H45" s="12"/>
      <c r="I45" s="11"/>
      <c r="J45" s="3"/>
      <c r="K45" s="3" t="s">
        <v>1029</v>
      </c>
    </row>
    <row r="46" spans="2:11">
      <c r="B46" s="7">
        <v>43</v>
      </c>
      <c r="C46" s="3" t="s">
        <v>1083</v>
      </c>
      <c r="D46" s="3" t="s">
        <v>492</v>
      </c>
      <c r="E46" s="3" t="s">
        <v>1082</v>
      </c>
      <c r="F46" s="13">
        <v>7500</v>
      </c>
      <c r="G46" s="11"/>
      <c r="H46" s="12"/>
      <c r="I46" s="11"/>
      <c r="J46" s="3"/>
      <c r="K46" s="3" t="s">
        <v>1029</v>
      </c>
    </row>
    <row r="47" spans="2:11">
      <c r="B47" s="7">
        <v>44</v>
      </c>
      <c r="C47" s="3" t="s">
        <v>782</v>
      </c>
      <c r="D47" s="3" t="s">
        <v>884</v>
      </c>
      <c r="E47" s="3" t="s">
        <v>945</v>
      </c>
      <c r="F47" s="13">
        <v>1250</v>
      </c>
      <c r="G47" s="11"/>
      <c r="H47" s="12"/>
      <c r="I47" s="11"/>
      <c r="J47" s="3"/>
      <c r="K47" s="3" t="s">
        <v>1029</v>
      </c>
    </row>
    <row r="48" spans="2:11">
      <c r="B48" s="7">
        <v>45</v>
      </c>
      <c r="C48" s="3" t="s">
        <v>904</v>
      </c>
      <c r="D48" s="3" t="s">
        <v>325</v>
      </c>
      <c r="E48" s="3" t="s">
        <v>921</v>
      </c>
      <c r="F48" s="13">
        <v>4380</v>
      </c>
      <c r="G48" s="11"/>
      <c r="H48" s="12"/>
      <c r="I48" s="11"/>
      <c r="J48" s="3"/>
      <c r="K48" s="3" t="s">
        <v>294</v>
      </c>
    </row>
    <row r="49" spans="2:11">
      <c r="B49" s="7">
        <v>46</v>
      </c>
      <c r="C49" s="3"/>
      <c r="D49" s="3" t="s">
        <v>1034</v>
      </c>
      <c r="E49" s="3" t="s">
        <v>1028</v>
      </c>
      <c r="F49" s="13">
        <v>860</v>
      </c>
      <c r="G49" s="11"/>
      <c r="H49" s="12"/>
      <c r="I49" s="11"/>
      <c r="J49" s="3"/>
      <c r="K49" s="3" t="s">
        <v>294</v>
      </c>
    </row>
    <row r="50" spans="2:11">
      <c r="B50" s="7">
        <v>47</v>
      </c>
      <c r="C50" s="3" t="s">
        <v>1035</v>
      </c>
      <c r="D50" s="3" t="s">
        <v>492</v>
      </c>
      <c r="E50" s="3" t="s">
        <v>1028</v>
      </c>
      <c r="F50" s="13">
        <v>500</v>
      </c>
      <c r="G50" s="11"/>
      <c r="H50" s="12"/>
      <c r="I50" s="11"/>
      <c r="J50" s="3"/>
      <c r="K50" s="3" t="s">
        <v>294</v>
      </c>
    </row>
    <row r="51" spans="2:11">
      <c r="B51" s="7">
        <v>48</v>
      </c>
      <c r="C51" s="3" t="s">
        <v>63</v>
      </c>
      <c r="D51" s="3" t="s">
        <v>492</v>
      </c>
      <c r="E51" s="3" t="s">
        <v>1036</v>
      </c>
      <c r="F51" s="13">
        <v>1125.5999999999999</v>
      </c>
      <c r="G51" s="11"/>
      <c r="H51" s="12"/>
      <c r="I51" s="11"/>
      <c r="J51" s="3"/>
      <c r="K51" s="3" t="s">
        <v>294</v>
      </c>
    </row>
    <row r="52" spans="2:11">
      <c r="B52" s="7">
        <v>49</v>
      </c>
      <c r="C52" s="3" t="s">
        <v>63</v>
      </c>
      <c r="D52" s="3" t="s">
        <v>492</v>
      </c>
      <c r="E52" s="3" t="s">
        <v>1036</v>
      </c>
      <c r="F52" s="13">
        <v>4439.04</v>
      </c>
      <c r="G52" s="11"/>
      <c r="H52" s="12"/>
      <c r="I52" s="11"/>
      <c r="J52" s="3"/>
      <c r="K52" s="3" t="s">
        <v>294</v>
      </c>
    </row>
    <row r="53" spans="2:11">
      <c r="B53" s="7">
        <v>50</v>
      </c>
      <c r="C53" s="3" t="s">
        <v>1055</v>
      </c>
      <c r="D53" s="3" t="s">
        <v>1084</v>
      </c>
      <c r="E53" s="3" t="s">
        <v>1021</v>
      </c>
      <c r="F53" s="13">
        <v>169500</v>
      </c>
      <c r="G53" s="11"/>
      <c r="H53" s="12"/>
      <c r="I53" s="11"/>
      <c r="J53" s="3" t="s">
        <v>1085</v>
      </c>
      <c r="K53" s="3" t="s">
        <v>1086</v>
      </c>
    </row>
    <row r="54" spans="2:11">
      <c r="B54" s="7">
        <v>51</v>
      </c>
      <c r="C54" s="3" t="s">
        <v>63</v>
      </c>
      <c r="D54" s="3" t="s">
        <v>1016</v>
      </c>
      <c r="E54" s="3" t="s">
        <v>1087</v>
      </c>
      <c r="F54" s="13">
        <v>37433.81</v>
      </c>
      <c r="G54" s="11"/>
      <c r="H54" s="12"/>
      <c r="I54" s="11"/>
      <c r="J54" s="3"/>
      <c r="K54" s="3" t="s">
        <v>1088</v>
      </c>
    </row>
    <row r="55" spans="2:11">
      <c r="B55" s="624" t="s">
        <v>218</v>
      </c>
      <c r="C55" s="625"/>
      <c r="F55" s="14">
        <f>SUM(F4:F54)</f>
        <v>2012126.2400000002</v>
      </c>
      <c r="G55" s="14">
        <f>SUM(G4:G54)</f>
        <v>191200</v>
      </c>
    </row>
  </sheetData>
  <mergeCells count="1">
    <mergeCell ref="B55:C55"/>
  </mergeCells>
  <phoneticPr fontId="45" type="noConversion"/>
  <pageMargins left="0.7" right="0.7" top="0.75" bottom="0.75" header="0.3" footer="0.3"/>
  <pageSetup orientation="portrait" horizontalDpi="200" verticalDpi="2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56"/>
  <sheetViews>
    <sheetView topLeftCell="C31" workbookViewId="0">
      <selection activeCell="G38" sqref="G38"/>
    </sheetView>
  </sheetViews>
  <sheetFormatPr defaultColWidth="9" defaultRowHeight="13.5"/>
  <cols>
    <col min="1" max="1" width="5.25" style="416" customWidth="1"/>
    <col min="2" max="2" width="27.875" style="415" customWidth="1"/>
    <col min="3" max="3" width="40.25" style="416" customWidth="1"/>
    <col min="4" max="4" width="12.625" style="416" customWidth="1"/>
    <col min="5" max="5" width="14.625" style="488" customWidth="1"/>
    <col min="6" max="6" width="13.375" style="488" customWidth="1"/>
    <col min="7" max="7" width="15.5" style="488" customWidth="1"/>
    <col min="8" max="8" width="24.25" style="415" customWidth="1"/>
    <col min="9" max="9" width="15.5" style="416" customWidth="1"/>
    <col min="10" max="10" width="39.5" style="416" customWidth="1"/>
    <col min="11" max="11" width="40.75" style="489" hidden="1" customWidth="1"/>
    <col min="12" max="12" width="20.75" style="416" customWidth="1"/>
    <col min="13" max="16384" width="9" style="415"/>
  </cols>
  <sheetData>
    <row r="1" spans="1:12" ht="18">
      <c r="A1" s="567" t="s">
        <v>67</v>
      </c>
      <c r="B1" s="567"/>
      <c r="C1" s="567"/>
      <c r="D1" s="567"/>
      <c r="E1" s="567"/>
      <c r="F1" s="567"/>
      <c r="G1" s="567"/>
      <c r="H1" s="567"/>
      <c r="I1" s="567"/>
      <c r="J1" s="501"/>
    </row>
    <row r="2" spans="1:12">
      <c r="A2" s="421" t="s">
        <v>1</v>
      </c>
      <c r="B2" s="490" t="s">
        <v>68</v>
      </c>
      <c r="C2" s="421" t="s">
        <v>69</v>
      </c>
      <c r="D2" s="421" t="s">
        <v>70</v>
      </c>
      <c r="E2" s="420" t="s">
        <v>71</v>
      </c>
      <c r="F2" s="420" t="s">
        <v>72</v>
      </c>
      <c r="G2" s="420" t="s">
        <v>73</v>
      </c>
      <c r="H2" s="422" t="s">
        <v>74</v>
      </c>
      <c r="I2" s="421" t="s">
        <v>75</v>
      </c>
      <c r="J2" s="421" t="s">
        <v>76</v>
      </c>
      <c r="K2" s="502" t="s">
        <v>77</v>
      </c>
      <c r="L2" s="416" t="s">
        <v>78</v>
      </c>
    </row>
    <row r="3" spans="1:12" s="487" customFormat="1" ht="38.450000000000003" customHeight="1">
      <c r="A3" s="425">
        <v>1</v>
      </c>
      <c r="B3" s="428" t="s">
        <v>79</v>
      </c>
      <c r="C3" s="428" t="s">
        <v>80</v>
      </c>
      <c r="D3" s="425" t="s">
        <v>81</v>
      </c>
      <c r="E3" s="491">
        <v>31800</v>
      </c>
      <c r="F3" s="491">
        <v>0</v>
      </c>
      <c r="G3" s="491">
        <v>15900</v>
      </c>
      <c r="H3" s="492" t="s">
        <v>82</v>
      </c>
      <c r="I3" s="425" t="s">
        <v>83</v>
      </c>
      <c r="J3" s="495" t="s">
        <v>84</v>
      </c>
      <c r="K3" s="503" t="s">
        <v>85</v>
      </c>
      <c r="L3" s="417" t="s">
        <v>86</v>
      </c>
    </row>
    <row r="4" spans="1:12" s="487" customFormat="1" ht="38.450000000000003" customHeight="1">
      <c r="A4" s="425">
        <v>2</v>
      </c>
      <c r="B4" s="428" t="s">
        <v>87</v>
      </c>
      <c r="C4" s="428" t="s">
        <v>88</v>
      </c>
      <c r="D4" s="425" t="s">
        <v>89</v>
      </c>
      <c r="E4" s="491">
        <v>8000</v>
      </c>
      <c r="F4" s="491">
        <v>4000</v>
      </c>
      <c r="G4" s="491">
        <v>4000</v>
      </c>
      <c r="H4" s="492" t="s">
        <v>90</v>
      </c>
      <c r="I4" s="425" t="s">
        <v>91</v>
      </c>
      <c r="J4" s="495" t="s">
        <v>92</v>
      </c>
      <c r="K4" s="503"/>
      <c r="L4" s="417" t="s">
        <v>93</v>
      </c>
    </row>
    <row r="5" spans="1:12" s="487" customFormat="1" ht="38.450000000000003" customHeight="1">
      <c r="A5" s="425">
        <v>3</v>
      </c>
      <c r="B5" s="428" t="s">
        <v>94</v>
      </c>
      <c r="C5" s="493" t="s">
        <v>95</v>
      </c>
      <c r="D5" s="425" t="s">
        <v>96</v>
      </c>
      <c r="E5" s="491">
        <v>66000</v>
      </c>
      <c r="F5" s="491">
        <v>39600</v>
      </c>
      <c r="G5" s="491">
        <v>19800</v>
      </c>
      <c r="H5" s="492" t="s">
        <v>97</v>
      </c>
      <c r="I5" s="425" t="s">
        <v>98</v>
      </c>
      <c r="J5" s="495" t="s">
        <v>99</v>
      </c>
      <c r="K5" s="503" t="s">
        <v>100</v>
      </c>
      <c r="L5" s="417" t="s">
        <v>93</v>
      </c>
    </row>
    <row r="6" spans="1:12" s="487" customFormat="1" ht="38.450000000000003" customHeight="1">
      <c r="A6" s="425">
        <v>4</v>
      </c>
      <c r="B6" s="428" t="s">
        <v>101</v>
      </c>
      <c r="C6" s="428" t="s">
        <v>102</v>
      </c>
      <c r="D6" s="425" t="s">
        <v>103</v>
      </c>
      <c r="E6" s="491">
        <v>45200</v>
      </c>
      <c r="F6" s="491">
        <v>0</v>
      </c>
      <c r="G6" s="491">
        <v>40000</v>
      </c>
      <c r="H6" s="492" t="s">
        <v>104</v>
      </c>
      <c r="I6" s="425" t="s">
        <v>105</v>
      </c>
      <c r="J6" s="495" t="s">
        <v>106</v>
      </c>
      <c r="K6" s="504" t="s">
        <v>107</v>
      </c>
      <c r="L6" s="417" t="s">
        <v>86</v>
      </c>
    </row>
    <row r="7" spans="1:12" s="487" customFormat="1" ht="38.450000000000003" customHeight="1">
      <c r="A7" s="425">
        <v>5</v>
      </c>
      <c r="B7" s="428" t="s">
        <v>108</v>
      </c>
      <c r="C7" s="428" t="s">
        <v>109</v>
      </c>
      <c r="D7" s="425" t="s">
        <v>103</v>
      </c>
      <c r="E7" s="491">
        <v>39550</v>
      </c>
      <c r="F7" s="491">
        <v>0</v>
      </c>
      <c r="G7" s="491">
        <v>39550</v>
      </c>
      <c r="H7" s="492" t="s">
        <v>104</v>
      </c>
      <c r="I7" s="425" t="s">
        <v>105</v>
      </c>
      <c r="J7" s="495" t="s">
        <v>106</v>
      </c>
      <c r="K7" s="504" t="s">
        <v>107</v>
      </c>
      <c r="L7" s="417" t="s">
        <v>86</v>
      </c>
    </row>
    <row r="8" spans="1:12" s="487" customFormat="1" ht="38.450000000000003" customHeight="1">
      <c r="A8" s="425">
        <v>6</v>
      </c>
      <c r="B8" s="428" t="s">
        <v>110</v>
      </c>
      <c r="C8" s="428" t="s">
        <v>111</v>
      </c>
      <c r="D8" s="425" t="s">
        <v>103</v>
      </c>
      <c r="E8" s="491">
        <v>3390</v>
      </c>
      <c r="F8" s="491">
        <v>0</v>
      </c>
      <c r="G8" s="491">
        <v>3390</v>
      </c>
      <c r="H8" s="492" t="s">
        <v>104</v>
      </c>
      <c r="I8" s="425" t="s">
        <v>83</v>
      </c>
      <c r="J8" s="495" t="s">
        <v>106</v>
      </c>
      <c r="K8" s="504" t="s">
        <v>107</v>
      </c>
      <c r="L8" s="417" t="s">
        <v>86</v>
      </c>
    </row>
    <row r="9" spans="1:12" s="487" customFormat="1" ht="38.450000000000003" customHeight="1">
      <c r="A9" s="425">
        <v>7</v>
      </c>
      <c r="B9" s="428" t="s">
        <v>112</v>
      </c>
      <c r="C9" s="493" t="s">
        <v>113</v>
      </c>
      <c r="D9" s="425" t="s">
        <v>103</v>
      </c>
      <c r="E9" s="491">
        <v>6000</v>
      </c>
      <c r="F9" s="491">
        <v>0</v>
      </c>
      <c r="G9" s="491">
        <v>6000</v>
      </c>
      <c r="H9" s="492" t="s">
        <v>104</v>
      </c>
      <c r="I9" s="425" t="s">
        <v>83</v>
      </c>
      <c r="J9" s="495" t="s">
        <v>106</v>
      </c>
      <c r="K9" s="504" t="s">
        <v>107</v>
      </c>
      <c r="L9" s="417" t="s">
        <v>86</v>
      </c>
    </row>
    <row r="10" spans="1:12" s="487" customFormat="1" ht="38.450000000000003" customHeight="1">
      <c r="A10" s="425">
        <v>8</v>
      </c>
      <c r="B10" s="428" t="s">
        <v>114</v>
      </c>
      <c r="C10" s="428" t="s">
        <v>115</v>
      </c>
      <c r="D10" s="425" t="s">
        <v>116</v>
      </c>
      <c r="E10" s="491">
        <v>160000</v>
      </c>
      <c r="F10" s="491">
        <v>0</v>
      </c>
      <c r="G10" s="491">
        <f>E10*0.5</f>
        <v>80000</v>
      </c>
      <c r="H10" s="492" t="s">
        <v>82</v>
      </c>
      <c r="I10" s="425" t="s">
        <v>91</v>
      </c>
      <c r="J10" s="495" t="s">
        <v>117</v>
      </c>
      <c r="K10" s="503" t="s">
        <v>118</v>
      </c>
      <c r="L10" s="417" t="s">
        <v>86</v>
      </c>
    </row>
    <row r="11" spans="1:12" s="487" customFormat="1" ht="38.450000000000003" customHeight="1">
      <c r="A11" s="425">
        <v>9</v>
      </c>
      <c r="B11" s="428"/>
      <c r="C11" s="428" t="s">
        <v>119</v>
      </c>
      <c r="D11" s="425" t="s">
        <v>120</v>
      </c>
      <c r="E11" s="491">
        <v>55689.51</v>
      </c>
      <c r="F11" s="491">
        <v>0</v>
      </c>
      <c r="G11" s="491">
        <v>55689.51</v>
      </c>
      <c r="H11" s="492" t="s">
        <v>121</v>
      </c>
      <c r="I11" s="425" t="s">
        <v>83</v>
      </c>
      <c r="J11" s="495" t="s">
        <v>122</v>
      </c>
      <c r="K11" s="503" t="s">
        <v>123</v>
      </c>
      <c r="L11" s="417" t="s">
        <v>86</v>
      </c>
    </row>
    <row r="12" spans="1:12" s="487" customFormat="1" ht="38.450000000000003" customHeight="1">
      <c r="A12" s="425">
        <v>10</v>
      </c>
      <c r="B12" s="428" t="s">
        <v>124</v>
      </c>
      <c r="C12" s="428" t="s">
        <v>125</v>
      </c>
      <c r="D12" s="425" t="s">
        <v>126</v>
      </c>
      <c r="E12" s="491">
        <v>520000</v>
      </c>
      <c r="F12" s="491">
        <v>468000</v>
      </c>
      <c r="G12" s="491">
        <v>52000</v>
      </c>
      <c r="H12" s="492" t="s">
        <v>127</v>
      </c>
      <c r="I12" s="425" t="s">
        <v>83</v>
      </c>
      <c r="J12" s="495" t="s">
        <v>84</v>
      </c>
      <c r="K12" s="504" t="s">
        <v>128</v>
      </c>
      <c r="L12" s="417" t="s">
        <v>86</v>
      </c>
    </row>
    <row r="13" spans="1:12" s="487" customFormat="1" ht="38.450000000000003" customHeight="1">
      <c r="A13" s="425">
        <v>11</v>
      </c>
      <c r="B13" s="428" t="s">
        <v>129</v>
      </c>
      <c r="C13" s="428" t="s">
        <v>130</v>
      </c>
      <c r="D13" s="425" t="s">
        <v>131</v>
      </c>
      <c r="E13" s="491">
        <v>48500</v>
      </c>
      <c r="F13" s="494">
        <v>33950</v>
      </c>
      <c r="G13" s="491">
        <v>14550</v>
      </c>
      <c r="H13" s="492" t="s">
        <v>104</v>
      </c>
      <c r="I13" s="425" t="s">
        <v>83</v>
      </c>
      <c r="J13" s="495" t="s">
        <v>132</v>
      </c>
      <c r="K13" s="504" t="s">
        <v>133</v>
      </c>
      <c r="L13" s="417" t="s">
        <v>86</v>
      </c>
    </row>
    <row r="14" spans="1:12" s="487" customFormat="1" ht="38.450000000000003" customHeight="1">
      <c r="A14" s="425">
        <v>12</v>
      </c>
      <c r="B14" s="428" t="s">
        <v>134</v>
      </c>
      <c r="C14" s="428" t="s">
        <v>135</v>
      </c>
      <c r="D14" s="425" t="s">
        <v>136</v>
      </c>
      <c r="E14" s="491">
        <v>7119</v>
      </c>
      <c r="F14" s="491">
        <v>0</v>
      </c>
      <c r="G14" s="491">
        <v>7119</v>
      </c>
      <c r="H14" s="492" t="s">
        <v>104</v>
      </c>
      <c r="I14" s="425" t="s">
        <v>83</v>
      </c>
      <c r="J14" s="495" t="s">
        <v>99</v>
      </c>
      <c r="K14" s="503" t="s">
        <v>137</v>
      </c>
      <c r="L14" s="417" t="s">
        <v>86</v>
      </c>
    </row>
    <row r="15" spans="1:12" s="487" customFormat="1" ht="38.450000000000003" customHeight="1">
      <c r="A15" s="425">
        <v>13</v>
      </c>
      <c r="B15" s="428" t="s">
        <v>138</v>
      </c>
      <c r="C15" s="428" t="s">
        <v>139</v>
      </c>
      <c r="D15" s="425" t="s">
        <v>96</v>
      </c>
      <c r="E15" s="491">
        <v>10010</v>
      </c>
      <c r="F15" s="429">
        <v>0</v>
      </c>
      <c r="G15" s="491">
        <v>10010</v>
      </c>
      <c r="H15" s="495" t="s">
        <v>140</v>
      </c>
      <c r="I15" s="425" t="s">
        <v>30</v>
      </c>
      <c r="J15" s="493" t="s">
        <v>141</v>
      </c>
      <c r="K15" s="503" t="s">
        <v>142</v>
      </c>
      <c r="L15" s="417" t="s">
        <v>86</v>
      </c>
    </row>
    <row r="16" spans="1:12" s="487" customFormat="1" ht="38.450000000000003" customHeight="1">
      <c r="A16" s="425">
        <v>14</v>
      </c>
      <c r="B16" s="428" t="s">
        <v>143</v>
      </c>
      <c r="C16" s="428" t="s">
        <v>139</v>
      </c>
      <c r="D16" s="425" t="s">
        <v>96</v>
      </c>
      <c r="E16" s="491">
        <v>4350500</v>
      </c>
      <c r="F16" s="491">
        <f>1305150+200000</f>
        <v>1505150</v>
      </c>
      <c r="G16" s="491">
        <f>1295644.18-10010-200000</f>
        <v>1085634.18</v>
      </c>
      <c r="H16" s="495" t="s">
        <v>144</v>
      </c>
      <c r="I16" s="425" t="s">
        <v>30</v>
      </c>
      <c r="J16" s="493" t="s">
        <v>145</v>
      </c>
      <c r="K16" s="503" t="s">
        <v>142</v>
      </c>
      <c r="L16" s="417" t="s">
        <v>86</v>
      </c>
    </row>
    <row r="17" spans="1:12" s="417" customFormat="1" ht="38.450000000000003" customHeight="1">
      <c r="A17" s="425">
        <v>15</v>
      </c>
      <c r="B17" s="428" t="s">
        <v>146</v>
      </c>
      <c r="C17" s="428" t="s">
        <v>139</v>
      </c>
      <c r="D17" s="425" t="s">
        <v>103</v>
      </c>
      <c r="E17" s="491">
        <v>3446500</v>
      </c>
      <c r="F17" s="491">
        <v>1000000</v>
      </c>
      <c r="G17" s="491">
        <f>1033950+33950</f>
        <v>1067900</v>
      </c>
      <c r="H17" s="495" t="s">
        <v>147</v>
      </c>
      <c r="I17" s="425" t="s">
        <v>30</v>
      </c>
      <c r="J17" s="493" t="s">
        <v>145</v>
      </c>
      <c r="K17" s="503" t="s">
        <v>142</v>
      </c>
      <c r="L17" s="417" t="s">
        <v>86</v>
      </c>
    </row>
    <row r="18" spans="1:12" s="417" customFormat="1" ht="38.450000000000003" customHeight="1">
      <c r="A18" s="425">
        <v>16</v>
      </c>
      <c r="B18" s="428" t="s">
        <v>148</v>
      </c>
      <c r="C18" s="428" t="s">
        <v>149</v>
      </c>
      <c r="D18" s="425" t="s">
        <v>150</v>
      </c>
      <c r="E18" s="491">
        <v>45000</v>
      </c>
      <c r="F18" s="496">
        <f>E18*0.6</f>
        <v>27000</v>
      </c>
      <c r="G18" s="497">
        <v>13500</v>
      </c>
      <c r="H18" s="492" t="s">
        <v>97</v>
      </c>
      <c r="I18" s="425" t="s">
        <v>151</v>
      </c>
      <c r="J18" s="493" t="s">
        <v>152</v>
      </c>
      <c r="K18" s="505"/>
      <c r="L18" s="417" t="s">
        <v>86</v>
      </c>
    </row>
    <row r="19" spans="1:12" s="417" customFormat="1" ht="38.450000000000003" customHeight="1">
      <c r="A19" s="425">
        <v>17</v>
      </c>
      <c r="B19" s="428" t="s">
        <v>153</v>
      </c>
      <c r="C19" s="428" t="s">
        <v>154</v>
      </c>
      <c r="D19" s="425" t="s">
        <v>155</v>
      </c>
      <c r="E19" s="496">
        <v>72000</v>
      </c>
      <c r="F19" s="496">
        <v>36000</v>
      </c>
      <c r="G19" s="496">
        <f>E19*0.5</f>
        <v>36000</v>
      </c>
      <c r="H19" s="492" t="s">
        <v>156</v>
      </c>
      <c r="I19" s="425" t="s">
        <v>30</v>
      </c>
      <c r="J19" s="428" t="s">
        <v>157</v>
      </c>
      <c r="K19" s="505"/>
      <c r="L19" s="417" t="s">
        <v>86</v>
      </c>
    </row>
    <row r="20" spans="1:12" s="417" customFormat="1" ht="38.450000000000003" customHeight="1">
      <c r="A20" s="425">
        <v>18</v>
      </c>
      <c r="B20" s="428" t="s">
        <v>158</v>
      </c>
      <c r="C20" s="428" t="s">
        <v>159</v>
      </c>
      <c r="D20" s="425" t="s">
        <v>155</v>
      </c>
      <c r="E20" s="491">
        <v>105500</v>
      </c>
      <c r="F20" s="491">
        <v>0</v>
      </c>
      <c r="G20" s="491">
        <v>105500</v>
      </c>
      <c r="H20" s="492" t="s">
        <v>160</v>
      </c>
      <c r="I20" s="425" t="s">
        <v>30</v>
      </c>
      <c r="J20" s="428" t="s">
        <v>161</v>
      </c>
      <c r="K20" s="505"/>
      <c r="L20" s="417" t="s">
        <v>86</v>
      </c>
    </row>
    <row r="21" spans="1:12" s="417" customFormat="1" ht="38.450000000000003" customHeight="1">
      <c r="A21" s="425">
        <v>19</v>
      </c>
      <c r="B21" s="428" t="s">
        <v>162</v>
      </c>
      <c r="C21" s="428" t="s">
        <v>163</v>
      </c>
      <c r="D21" s="425" t="s">
        <v>155</v>
      </c>
      <c r="E21" s="491">
        <v>168000</v>
      </c>
      <c r="F21" s="491">
        <v>0</v>
      </c>
      <c r="G21" s="491">
        <v>168000</v>
      </c>
      <c r="H21" s="492" t="s">
        <v>160</v>
      </c>
      <c r="I21" s="425" t="s">
        <v>30</v>
      </c>
      <c r="J21" s="428" t="s">
        <v>161</v>
      </c>
      <c r="K21" s="505"/>
      <c r="L21" s="417" t="s">
        <v>86</v>
      </c>
    </row>
    <row r="22" spans="1:12" s="417" customFormat="1" ht="38.450000000000003" customHeight="1">
      <c r="A22" s="425">
        <v>20</v>
      </c>
      <c r="B22" s="428" t="s">
        <v>164</v>
      </c>
      <c r="C22" s="428" t="s">
        <v>163</v>
      </c>
      <c r="D22" s="425" t="s">
        <v>155</v>
      </c>
      <c r="E22" s="491">
        <v>54500</v>
      </c>
      <c r="F22" s="498">
        <v>27250</v>
      </c>
      <c r="G22" s="491">
        <f>E22*0.5</f>
        <v>27250</v>
      </c>
      <c r="H22" s="492" t="s">
        <v>90</v>
      </c>
      <c r="I22" s="425" t="s">
        <v>30</v>
      </c>
      <c r="J22" s="428" t="s">
        <v>165</v>
      </c>
      <c r="K22" s="505"/>
      <c r="L22" s="417" t="s">
        <v>86</v>
      </c>
    </row>
    <row r="23" spans="1:12" s="417" customFormat="1" ht="38.450000000000003" customHeight="1">
      <c r="A23" s="425">
        <v>21</v>
      </c>
      <c r="B23" s="428" t="s">
        <v>166</v>
      </c>
      <c r="C23" s="428" t="s">
        <v>167</v>
      </c>
      <c r="D23" s="425" t="s">
        <v>155</v>
      </c>
      <c r="E23" s="491">
        <v>135500</v>
      </c>
      <c r="F23" s="491">
        <v>67750</v>
      </c>
      <c r="G23" s="491">
        <v>67750</v>
      </c>
      <c r="H23" s="492" t="s">
        <v>90</v>
      </c>
      <c r="I23" s="425" t="s">
        <v>30</v>
      </c>
      <c r="J23" s="428" t="s">
        <v>165</v>
      </c>
      <c r="K23" s="505"/>
      <c r="L23" s="417" t="s">
        <v>86</v>
      </c>
    </row>
    <row r="24" spans="1:12" s="487" customFormat="1" ht="38.450000000000003" customHeight="1">
      <c r="A24" s="425">
        <v>22</v>
      </c>
      <c r="B24" s="428" t="s">
        <v>168</v>
      </c>
      <c r="C24" s="428" t="s">
        <v>169</v>
      </c>
      <c r="D24" s="425" t="s">
        <v>155</v>
      </c>
      <c r="E24" s="491">
        <v>113000</v>
      </c>
      <c r="F24" s="491">
        <v>55500</v>
      </c>
      <c r="G24" s="491">
        <v>57500</v>
      </c>
      <c r="H24" s="492" t="s">
        <v>90</v>
      </c>
      <c r="I24" s="425" t="s">
        <v>30</v>
      </c>
      <c r="J24" s="428" t="s">
        <v>170</v>
      </c>
      <c r="K24" s="445"/>
      <c r="L24" s="417" t="s">
        <v>86</v>
      </c>
    </row>
    <row r="25" spans="1:12" s="417" customFormat="1" ht="38.450000000000003" customHeight="1">
      <c r="A25" s="425">
        <v>23</v>
      </c>
      <c r="B25" s="432" t="s">
        <v>171</v>
      </c>
      <c r="C25" s="428" t="s">
        <v>172</v>
      </c>
      <c r="D25" s="425" t="s">
        <v>136</v>
      </c>
      <c r="E25" s="491">
        <v>187000</v>
      </c>
      <c r="F25" s="491">
        <v>56100</v>
      </c>
      <c r="G25" s="491">
        <f>56100*2</f>
        <v>112200</v>
      </c>
      <c r="H25" s="492" t="s">
        <v>173</v>
      </c>
      <c r="I25" s="425" t="s">
        <v>30</v>
      </c>
      <c r="J25" s="428" t="s">
        <v>174</v>
      </c>
      <c r="K25" s="505"/>
      <c r="L25" s="417" t="s">
        <v>86</v>
      </c>
    </row>
    <row r="26" spans="1:12" s="417" customFormat="1" ht="38.450000000000003" customHeight="1">
      <c r="A26" s="425">
        <v>24</v>
      </c>
      <c r="B26" s="428" t="s">
        <v>175</v>
      </c>
      <c r="C26" s="428" t="s">
        <v>176</v>
      </c>
      <c r="D26" s="425" t="s">
        <v>177</v>
      </c>
      <c r="E26" s="491">
        <v>128000</v>
      </c>
      <c r="F26" s="496">
        <v>38400</v>
      </c>
      <c r="G26" s="497">
        <v>76800</v>
      </c>
      <c r="H26" s="492" t="s">
        <v>97</v>
      </c>
      <c r="I26" s="425" t="s">
        <v>30</v>
      </c>
      <c r="J26" s="428" t="s">
        <v>178</v>
      </c>
      <c r="K26" s="505"/>
      <c r="L26" s="417" t="s">
        <v>86</v>
      </c>
    </row>
    <row r="27" spans="1:12" s="417" customFormat="1" ht="38.450000000000003" customHeight="1">
      <c r="A27" s="425">
        <v>25</v>
      </c>
      <c r="B27" s="428" t="s">
        <v>179</v>
      </c>
      <c r="C27" s="428" t="s">
        <v>180</v>
      </c>
      <c r="D27" s="425" t="s">
        <v>89</v>
      </c>
      <c r="E27" s="491">
        <v>277000</v>
      </c>
      <c r="F27" s="491">
        <v>83100</v>
      </c>
      <c r="G27" s="491">
        <f>E27*0.6</f>
        <v>166200</v>
      </c>
      <c r="H27" s="492" t="s">
        <v>97</v>
      </c>
      <c r="I27" s="425" t="s">
        <v>181</v>
      </c>
      <c r="J27" s="428" t="s">
        <v>182</v>
      </c>
      <c r="K27" s="445"/>
      <c r="L27" s="417" t="s">
        <v>86</v>
      </c>
    </row>
    <row r="28" spans="1:12" s="417" customFormat="1" ht="38.450000000000003" customHeight="1">
      <c r="A28" s="425">
        <v>26</v>
      </c>
      <c r="B28" s="428" t="s">
        <v>183</v>
      </c>
      <c r="C28" s="428" t="s">
        <v>184</v>
      </c>
      <c r="D28" s="425" t="s">
        <v>89</v>
      </c>
      <c r="E28" s="491">
        <v>43500</v>
      </c>
      <c r="F28" s="491">
        <v>26100</v>
      </c>
      <c r="G28" s="491">
        <v>13050</v>
      </c>
      <c r="H28" s="492" t="s">
        <v>97</v>
      </c>
      <c r="I28" s="425" t="s">
        <v>30</v>
      </c>
      <c r="J28" s="428" t="s">
        <v>185</v>
      </c>
      <c r="K28" s="505"/>
      <c r="L28" s="417" t="s">
        <v>86</v>
      </c>
    </row>
    <row r="29" spans="1:12" s="417" customFormat="1" ht="38.450000000000003" customHeight="1">
      <c r="A29" s="425">
        <v>27</v>
      </c>
      <c r="B29" s="428" t="s">
        <v>186</v>
      </c>
      <c r="C29" s="428" t="s">
        <v>187</v>
      </c>
      <c r="D29" s="425" t="s">
        <v>188</v>
      </c>
      <c r="E29" s="491">
        <v>35000</v>
      </c>
      <c r="F29" s="491">
        <v>0</v>
      </c>
      <c r="G29" s="491">
        <v>17500</v>
      </c>
      <c r="H29" s="492" t="s">
        <v>189</v>
      </c>
      <c r="I29" s="425" t="s">
        <v>30</v>
      </c>
      <c r="J29" s="428" t="s">
        <v>190</v>
      </c>
      <c r="K29" s="445"/>
      <c r="L29" s="417" t="s">
        <v>86</v>
      </c>
    </row>
    <row r="30" spans="1:12" s="417" customFormat="1" ht="38.450000000000003" customHeight="1">
      <c r="A30" s="425">
        <v>28</v>
      </c>
      <c r="B30" s="428" t="s">
        <v>191</v>
      </c>
      <c r="C30" s="428" t="s">
        <v>176</v>
      </c>
      <c r="D30" s="425" t="s">
        <v>177</v>
      </c>
      <c r="E30" s="497">
        <v>128000</v>
      </c>
      <c r="F30" s="497">
        <v>38400</v>
      </c>
      <c r="G30" s="497">
        <v>76800</v>
      </c>
      <c r="H30" s="492" t="s">
        <v>192</v>
      </c>
      <c r="I30" s="425" t="s">
        <v>30</v>
      </c>
      <c r="J30" s="493" t="s">
        <v>193</v>
      </c>
      <c r="K30" s="505"/>
      <c r="L30" s="417" t="s">
        <v>86</v>
      </c>
    </row>
    <row r="31" spans="1:12" s="417" customFormat="1" ht="38.450000000000003" customHeight="1">
      <c r="A31" s="425">
        <v>29</v>
      </c>
      <c r="B31" s="428" t="s">
        <v>194</v>
      </c>
      <c r="C31" s="428" t="s">
        <v>195</v>
      </c>
      <c r="D31" s="425" t="s">
        <v>196</v>
      </c>
      <c r="E31" s="496">
        <v>304880</v>
      </c>
      <c r="F31" s="496">
        <f>E31*0.5</f>
        <v>152440</v>
      </c>
      <c r="G31" s="496">
        <f>E31*0.5</f>
        <v>152440</v>
      </c>
      <c r="H31" s="492" t="s">
        <v>156</v>
      </c>
      <c r="I31" s="425" t="s">
        <v>30</v>
      </c>
      <c r="J31" s="428" t="s">
        <v>197</v>
      </c>
      <c r="K31" s="505"/>
      <c r="L31" s="417" t="s">
        <v>86</v>
      </c>
    </row>
    <row r="32" spans="1:12" s="417" customFormat="1" ht="70.150000000000006" customHeight="1">
      <c r="A32" s="425">
        <v>30</v>
      </c>
      <c r="B32" s="432" t="s">
        <v>198</v>
      </c>
      <c r="C32" s="432" t="s">
        <v>199</v>
      </c>
      <c r="D32" s="425" t="s">
        <v>200</v>
      </c>
      <c r="E32" s="497">
        <v>38500</v>
      </c>
      <c r="F32" s="497">
        <v>21250</v>
      </c>
      <c r="G32" s="497">
        <f>42500*0.4-4000*0.9</f>
        <v>13400</v>
      </c>
      <c r="H32" s="492" t="s">
        <v>201</v>
      </c>
      <c r="I32" s="425" t="s">
        <v>30</v>
      </c>
      <c r="J32" s="493" t="s">
        <v>202</v>
      </c>
      <c r="K32" s="505"/>
      <c r="L32" s="417" t="s">
        <v>86</v>
      </c>
    </row>
    <row r="33" spans="1:12" s="417" customFormat="1" ht="38.450000000000003" customHeight="1">
      <c r="A33" s="425">
        <v>31</v>
      </c>
      <c r="B33" s="432" t="s">
        <v>203</v>
      </c>
      <c r="C33" s="428" t="s">
        <v>204</v>
      </c>
      <c r="D33" s="425" t="s">
        <v>103</v>
      </c>
      <c r="E33" s="497">
        <v>452000</v>
      </c>
      <c r="F33" s="497">
        <v>135600</v>
      </c>
      <c r="G33" s="497">
        <v>271200</v>
      </c>
      <c r="H33" s="492" t="s">
        <v>173</v>
      </c>
      <c r="I33" s="425" t="s">
        <v>30</v>
      </c>
      <c r="J33" s="493" t="s">
        <v>205</v>
      </c>
      <c r="K33" s="505"/>
      <c r="L33" s="417" t="s">
        <v>86</v>
      </c>
    </row>
    <row r="34" spans="1:12" s="417" customFormat="1" ht="38.450000000000003" customHeight="1">
      <c r="A34" s="425">
        <v>32</v>
      </c>
      <c r="B34" s="432" t="s">
        <v>206</v>
      </c>
      <c r="C34" s="428" t="s">
        <v>207</v>
      </c>
      <c r="D34" s="425" t="s">
        <v>103</v>
      </c>
      <c r="E34" s="497">
        <v>72320</v>
      </c>
      <c r="F34" s="497">
        <v>36160</v>
      </c>
      <c r="G34" s="497">
        <v>36160</v>
      </c>
      <c r="H34" s="492" t="s">
        <v>156</v>
      </c>
      <c r="I34" s="425" t="s">
        <v>91</v>
      </c>
      <c r="J34" s="493" t="s">
        <v>208</v>
      </c>
      <c r="K34" s="505"/>
      <c r="L34" s="417" t="s">
        <v>209</v>
      </c>
    </row>
    <row r="35" spans="1:12" s="417" customFormat="1" ht="38.450000000000003" customHeight="1">
      <c r="A35" s="425">
        <v>33</v>
      </c>
      <c r="B35" s="428"/>
      <c r="C35" s="493" t="s">
        <v>210</v>
      </c>
      <c r="D35" s="425" t="s">
        <v>103</v>
      </c>
      <c r="E35" s="491">
        <v>5000</v>
      </c>
      <c r="F35" s="491">
        <v>0</v>
      </c>
      <c r="G35" s="491">
        <v>5000</v>
      </c>
      <c r="H35" s="492" t="s">
        <v>104</v>
      </c>
      <c r="I35" s="425" t="s">
        <v>83</v>
      </c>
      <c r="J35" s="495" t="s">
        <v>211</v>
      </c>
      <c r="K35" s="504"/>
      <c r="L35" s="417" t="s">
        <v>86</v>
      </c>
    </row>
    <row r="36" spans="1:12" s="417" customFormat="1" ht="38.450000000000003" customHeight="1">
      <c r="A36" s="425">
        <v>34</v>
      </c>
      <c r="B36" s="432"/>
      <c r="C36" s="428" t="s">
        <v>212</v>
      </c>
      <c r="D36" s="425" t="s">
        <v>103</v>
      </c>
      <c r="E36" s="497">
        <f>100*100</f>
        <v>10000</v>
      </c>
      <c r="F36" s="497">
        <v>0</v>
      </c>
      <c r="G36" s="497">
        <v>10000</v>
      </c>
      <c r="H36" s="492" t="s">
        <v>213</v>
      </c>
      <c r="I36" s="425" t="s">
        <v>83</v>
      </c>
      <c r="J36" s="493" t="s">
        <v>214</v>
      </c>
      <c r="K36" s="505"/>
      <c r="L36" s="417" t="s">
        <v>86</v>
      </c>
    </row>
    <row r="37" spans="1:12" s="417" customFormat="1" ht="38.450000000000003" customHeight="1">
      <c r="A37" s="425">
        <v>35</v>
      </c>
      <c r="B37" s="432"/>
      <c r="C37" s="428" t="s">
        <v>215</v>
      </c>
      <c r="D37" s="425" t="s">
        <v>216</v>
      </c>
      <c r="E37" s="497">
        <v>3888.61</v>
      </c>
      <c r="F37" s="497">
        <v>0</v>
      </c>
      <c r="G37" s="497">
        <v>3888.61</v>
      </c>
      <c r="H37" s="492" t="s">
        <v>121</v>
      </c>
      <c r="I37" s="425" t="s">
        <v>83</v>
      </c>
      <c r="J37" s="493" t="s">
        <v>217</v>
      </c>
      <c r="K37" s="505"/>
      <c r="L37" s="417" t="s">
        <v>86</v>
      </c>
    </row>
    <row r="38" spans="1:12" s="487" customFormat="1" ht="34.9" customHeight="1">
      <c r="A38" s="425"/>
      <c r="B38" s="499" t="s">
        <v>218</v>
      </c>
      <c r="C38" s="499"/>
      <c r="D38" s="425"/>
      <c r="E38" s="496">
        <f>SUM(E3:E37)</f>
        <v>11176847.119999999</v>
      </c>
      <c r="F38" s="496">
        <f>SUM(F3:F37)</f>
        <v>3851750</v>
      </c>
      <c r="G38" s="496">
        <f>SUM(G3:G37)</f>
        <v>3931681.3</v>
      </c>
      <c r="H38" s="500"/>
      <c r="I38" s="445"/>
      <c r="J38" s="445"/>
      <c r="K38" s="505"/>
      <c r="L38" s="417"/>
    </row>
    <row r="42" spans="1:12">
      <c r="C42" s="416" t="s">
        <v>219</v>
      </c>
    </row>
    <row r="56" s="415" customFormat="1"/>
  </sheetData>
  <autoFilter ref="A2:L38"/>
  <mergeCells count="1">
    <mergeCell ref="A1:I1"/>
  </mergeCells>
  <phoneticPr fontId="45" type="noConversion"/>
  <conditionalFormatting sqref="B6">
    <cfRule type="duplicateValues" dxfId="15" priority="6"/>
  </conditionalFormatting>
  <conditionalFormatting sqref="B7">
    <cfRule type="duplicateValues" dxfId="14" priority="10"/>
  </conditionalFormatting>
  <conditionalFormatting sqref="B24">
    <cfRule type="duplicateValues" dxfId="13" priority="4"/>
  </conditionalFormatting>
  <conditionalFormatting sqref="B34">
    <cfRule type="duplicateValues" dxfId="12" priority="1"/>
    <cfRule type="duplicateValues" dxfId="11" priority="2"/>
  </conditionalFormatting>
  <conditionalFormatting sqref="B8:B9">
    <cfRule type="duplicateValues" dxfId="10" priority="5"/>
  </conditionalFormatting>
  <conditionalFormatting sqref="B10:B16">
    <cfRule type="duplicateValues" dxfId="9" priority="12"/>
  </conditionalFormatting>
  <conditionalFormatting sqref="B1048558:B1048576">
    <cfRule type="duplicateValues" dxfId="8" priority="8"/>
  </conditionalFormatting>
  <conditionalFormatting sqref="B38:B1048557 B1:B5">
    <cfRule type="duplicateValues" dxfId="7" priority="7"/>
  </conditionalFormatting>
  <conditionalFormatting sqref="B3:B33 B35:B37">
    <cfRule type="duplicateValues" dxfId="6" priority="3"/>
  </conditionalFormatting>
  <conditionalFormatting sqref="B35 B17:B23 B25:B27">
    <cfRule type="duplicateValues" dxfId="5" priority="9"/>
  </conditionalFormatting>
  <conditionalFormatting sqref="B28:B33 B36:B37">
    <cfRule type="duplicateValues" dxfId="4" priority="1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M22"/>
  <sheetViews>
    <sheetView workbookViewId="0">
      <selection activeCell="C11" sqref="C11"/>
    </sheetView>
  </sheetViews>
  <sheetFormatPr defaultColWidth="9" defaultRowHeight="14.25"/>
  <cols>
    <col min="3" max="3" width="12.5" customWidth="1"/>
    <col min="4" max="4" width="12.625" customWidth="1"/>
    <col min="5" max="5" width="32.125" customWidth="1"/>
    <col min="7" max="7" width="14.375" customWidth="1"/>
    <col min="10" max="10" width="9" style="476"/>
    <col min="11" max="11" width="22.5" customWidth="1"/>
    <col min="12" max="12" width="30.5" customWidth="1"/>
    <col min="13" max="13" width="16.125" customWidth="1"/>
  </cols>
  <sheetData>
    <row r="2" spans="1:13" ht="20.25">
      <c r="A2" s="563"/>
      <c r="B2" s="563"/>
      <c r="C2" s="563"/>
      <c r="D2" s="563"/>
      <c r="E2" s="563"/>
      <c r="F2" s="563"/>
      <c r="G2" s="563"/>
      <c r="H2" s="563"/>
      <c r="I2" s="563"/>
    </row>
    <row r="3" spans="1:13">
      <c r="G3" s="477"/>
    </row>
    <row r="4" spans="1:13" ht="16.5">
      <c r="A4" s="478"/>
      <c r="B4" s="478"/>
      <c r="C4" s="478"/>
      <c r="D4" s="478"/>
      <c r="E4" s="478"/>
      <c r="F4" s="478"/>
      <c r="G4" s="478"/>
      <c r="H4" s="418"/>
      <c r="I4" s="418"/>
      <c r="J4" s="418"/>
      <c r="K4" s="418"/>
      <c r="L4" s="1"/>
    </row>
    <row r="5" spans="1:13" ht="16.5" customHeight="1">
      <c r="A5" s="478"/>
      <c r="B5" s="479"/>
      <c r="C5" s="423"/>
      <c r="D5" s="423"/>
      <c r="E5" s="423"/>
      <c r="F5" s="423"/>
      <c r="G5" s="423"/>
      <c r="H5" s="423"/>
      <c r="I5" s="484"/>
      <c r="J5" s="478"/>
      <c r="K5" s="570"/>
      <c r="L5" s="576"/>
    </row>
    <row r="6" spans="1:13" ht="16.5" customHeight="1">
      <c r="A6" s="478"/>
      <c r="B6" s="479"/>
      <c r="C6" s="423"/>
      <c r="D6" s="423"/>
      <c r="E6" s="423"/>
      <c r="F6" s="423"/>
      <c r="G6" s="423"/>
      <c r="H6" s="423"/>
      <c r="I6" s="484"/>
      <c r="J6" s="478"/>
      <c r="K6" s="571"/>
      <c r="L6" s="576"/>
    </row>
    <row r="7" spans="1:13" ht="16.5">
      <c r="A7" s="478"/>
      <c r="B7" s="479"/>
      <c r="C7" s="423"/>
      <c r="D7" s="423"/>
      <c r="E7" s="423"/>
      <c r="F7" s="423"/>
      <c r="G7" s="423"/>
      <c r="H7" s="423"/>
      <c r="I7" s="484"/>
      <c r="J7" s="478"/>
      <c r="K7" s="571"/>
      <c r="L7" s="576"/>
    </row>
    <row r="8" spans="1:13" ht="16.5">
      <c r="A8" s="478"/>
      <c r="B8" s="479"/>
      <c r="C8" s="423"/>
      <c r="D8" s="423"/>
      <c r="E8" s="423"/>
      <c r="F8" s="423"/>
      <c r="G8" s="423"/>
      <c r="H8" s="423"/>
      <c r="I8" s="484"/>
      <c r="J8" s="478"/>
      <c r="K8" s="572"/>
      <c r="L8" s="577"/>
    </row>
    <row r="9" spans="1:13" ht="16.5">
      <c r="A9" s="478"/>
      <c r="B9" s="480"/>
      <c r="C9" s="481"/>
      <c r="D9" s="481"/>
      <c r="E9" s="481"/>
      <c r="F9" s="481"/>
      <c r="G9" s="481"/>
      <c r="H9" s="481"/>
      <c r="I9" s="484"/>
      <c r="J9" s="485"/>
      <c r="K9" s="573"/>
      <c r="L9" s="573"/>
    </row>
    <row r="10" spans="1:13" ht="16.5">
      <c r="A10" s="478"/>
      <c r="B10" s="480"/>
      <c r="C10" s="481"/>
      <c r="D10" s="481"/>
      <c r="E10" s="481"/>
      <c r="F10" s="481"/>
      <c r="G10" s="481"/>
      <c r="H10" s="481"/>
      <c r="I10" s="484"/>
      <c r="J10" s="485"/>
      <c r="K10" s="574"/>
      <c r="L10" s="574"/>
    </row>
    <row r="11" spans="1:13" ht="16.5" customHeight="1">
      <c r="A11" s="478"/>
      <c r="B11" s="480"/>
      <c r="C11" s="481"/>
      <c r="D11" s="481"/>
      <c r="E11" s="481"/>
      <c r="F11" s="481"/>
      <c r="G11" s="481"/>
      <c r="H11" s="481"/>
      <c r="I11" s="484"/>
      <c r="J11" s="485"/>
      <c r="K11" s="575"/>
      <c r="L11" s="575"/>
    </row>
    <row r="12" spans="1:13" ht="25.9" customHeight="1">
      <c r="A12" s="478"/>
      <c r="B12" s="480"/>
      <c r="C12" s="481"/>
      <c r="D12" s="481"/>
      <c r="E12" s="481"/>
      <c r="F12" s="481"/>
      <c r="G12" s="481"/>
      <c r="H12" s="481"/>
      <c r="I12" s="484"/>
      <c r="J12" s="485"/>
      <c r="K12" s="485"/>
      <c r="L12" s="480"/>
      <c r="M12" s="17"/>
    </row>
    <row r="13" spans="1:13" ht="16.5" customHeight="1">
      <c r="A13" s="478"/>
      <c r="B13" s="480"/>
      <c r="C13" s="481"/>
      <c r="D13" s="481"/>
      <c r="E13" s="481"/>
      <c r="F13" s="481"/>
      <c r="G13" s="481"/>
      <c r="H13" s="481"/>
      <c r="I13" s="484"/>
      <c r="J13" s="485"/>
      <c r="K13" s="485"/>
      <c r="L13" s="480"/>
    </row>
    <row r="14" spans="1:13" ht="16.5">
      <c r="A14" s="478"/>
      <c r="B14" s="480"/>
      <c r="C14" s="481"/>
      <c r="D14" s="481"/>
      <c r="E14" s="481"/>
      <c r="F14" s="481"/>
      <c r="G14" s="481"/>
      <c r="H14" s="481"/>
      <c r="I14" s="484"/>
      <c r="J14" s="485"/>
      <c r="K14" s="485"/>
      <c r="L14" s="480"/>
    </row>
    <row r="15" spans="1:13" ht="16.5" customHeight="1">
      <c r="A15" s="478"/>
      <c r="B15" s="480"/>
      <c r="C15" s="481"/>
      <c r="D15" s="481"/>
      <c r="E15" s="481"/>
      <c r="F15" s="481"/>
      <c r="G15" s="481"/>
      <c r="H15" s="481"/>
      <c r="I15" s="484"/>
      <c r="J15" s="485"/>
      <c r="K15" s="485"/>
      <c r="L15" s="568"/>
      <c r="M15" s="569"/>
    </row>
    <row r="16" spans="1:13" ht="16.5" customHeight="1">
      <c r="A16" s="478"/>
      <c r="B16" s="480"/>
      <c r="C16" s="481"/>
      <c r="D16" s="481"/>
      <c r="E16" s="481"/>
      <c r="F16" s="481"/>
      <c r="G16" s="481"/>
      <c r="H16" s="481"/>
      <c r="I16" s="484"/>
      <c r="J16" s="485"/>
      <c r="K16" s="485"/>
      <c r="L16" s="568"/>
      <c r="M16" s="569"/>
    </row>
    <row r="17" spans="1:13" ht="33" customHeight="1">
      <c r="A17" s="478"/>
      <c r="B17" s="480"/>
      <c r="C17" s="480"/>
      <c r="D17" s="481"/>
      <c r="E17" s="480"/>
      <c r="F17" s="480"/>
      <c r="G17" s="481"/>
      <c r="H17" s="480"/>
      <c r="I17" s="484"/>
      <c r="J17" s="485"/>
      <c r="K17" s="486"/>
      <c r="L17" s="480"/>
    </row>
    <row r="18" spans="1:13" ht="33" customHeight="1">
      <c r="A18" s="478"/>
      <c r="B18" s="482"/>
      <c r="C18" s="482"/>
      <c r="D18" s="482"/>
      <c r="E18" s="482"/>
      <c r="F18" s="482"/>
      <c r="G18" s="482"/>
      <c r="H18" s="482"/>
      <c r="I18" s="484"/>
      <c r="J18" s="486"/>
      <c r="K18" s="486"/>
      <c r="L18" s="482"/>
      <c r="M18" s="17"/>
    </row>
    <row r="19" spans="1:13" ht="26.45" customHeight="1">
      <c r="A19" s="483"/>
      <c r="B19" s="483"/>
      <c r="C19" s="483"/>
      <c r="D19" s="483"/>
      <c r="E19" s="483"/>
      <c r="F19" s="483"/>
      <c r="G19" s="483"/>
      <c r="H19" s="483"/>
      <c r="I19" s="483"/>
    </row>
    <row r="21" spans="1:13" ht="14.25" customHeight="1"/>
    <row r="22" spans="1:13" ht="14.25" customHeight="1"/>
  </sheetData>
  <mergeCells count="7">
    <mergeCell ref="L15:L16"/>
    <mergeCell ref="M15:M16"/>
    <mergeCell ref="A2:I2"/>
    <mergeCell ref="K5:K8"/>
    <mergeCell ref="K9:K11"/>
    <mergeCell ref="L5:L8"/>
    <mergeCell ref="L9:L11"/>
  </mergeCells>
  <phoneticPr fontId="45" type="noConversion"/>
  <dataValidations count="1">
    <dataValidation type="list" allowBlank="1" showInputMessage="1" showErrorMessage="1" sqref="D4">
      <formula1>$J$24:$J$27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filterMode="1"/>
  <dimension ref="A1:M97"/>
  <sheetViews>
    <sheetView topLeftCell="A69" workbookViewId="0">
      <selection activeCell="H97" sqref="H97"/>
    </sheetView>
  </sheetViews>
  <sheetFormatPr defaultColWidth="9" defaultRowHeight="14.25"/>
  <cols>
    <col min="1" max="1" width="6.375" style="450" customWidth="1"/>
    <col min="2" max="2" width="12.75" style="450" customWidth="1"/>
    <col min="3" max="3" width="28" style="450" customWidth="1"/>
    <col min="4" max="4" width="13.25" style="450" customWidth="1"/>
    <col min="5" max="5" width="12.5" style="451" customWidth="1"/>
    <col min="6" max="6" width="10.375" style="450" customWidth="1"/>
    <col min="7" max="7" width="12" style="450" customWidth="1"/>
    <col min="8" max="8" width="14.375" style="451" customWidth="1"/>
    <col min="9" max="9" width="12.625" style="450" customWidth="1"/>
    <col min="10" max="10" width="9.375" style="450" customWidth="1"/>
    <col min="11" max="11" width="10.75" style="450" customWidth="1"/>
    <col min="12" max="16384" width="9" style="450"/>
  </cols>
  <sheetData>
    <row r="1" spans="1:11" ht="18">
      <c r="A1" s="578" t="s">
        <v>220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r="2" spans="1:11" ht="27" customHeight="1">
      <c r="A2" s="452" t="s">
        <v>1</v>
      </c>
      <c r="B2" s="452" t="s">
        <v>3</v>
      </c>
      <c r="C2" s="452" t="s">
        <v>7</v>
      </c>
      <c r="D2" s="453" t="s">
        <v>221</v>
      </c>
      <c r="E2" s="454" t="s">
        <v>222</v>
      </c>
      <c r="F2" s="453" t="s">
        <v>223</v>
      </c>
      <c r="G2" s="453" t="s">
        <v>224</v>
      </c>
      <c r="H2" s="454" t="s">
        <v>225</v>
      </c>
      <c r="I2" s="452" t="s">
        <v>226</v>
      </c>
      <c r="J2" s="462" t="s">
        <v>227</v>
      </c>
      <c r="K2" s="462" t="s">
        <v>228</v>
      </c>
    </row>
    <row r="3" spans="1:11" s="447" customFormat="1" ht="27.75" customHeight="1">
      <c r="A3" s="455">
        <v>1</v>
      </c>
      <c r="B3" s="456" t="s">
        <v>23</v>
      </c>
      <c r="C3" s="456" t="s">
        <v>229</v>
      </c>
      <c r="D3" s="456" t="s">
        <v>230</v>
      </c>
      <c r="E3" s="457" t="s">
        <v>231</v>
      </c>
      <c r="F3" s="455" t="s">
        <v>232</v>
      </c>
      <c r="G3" s="456" t="s">
        <v>83</v>
      </c>
      <c r="H3" s="457">
        <v>25000</v>
      </c>
      <c r="I3" s="463">
        <v>44571</v>
      </c>
      <c r="J3" s="456" t="s">
        <v>233</v>
      </c>
      <c r="K3" s="462" t="s">
        <v>234</v>
      </c>
    </row>
    <row r="4" spans="1:11" s="447" customFormat="1" ht="16.5" customHeight="1">
      <c r="A4" s="455">
        <v>2</v>
      </c>
      <c r="B4" s="456" t="s">
        <v>235</v>
      </c>
      <c r="C4" s="456" t="s">
        <v>236</v>
      </c>
      <c r="D4" s="456" t="s">
        <v>237</v>
      </c>
      <c r="E4" s="457">
        <v>7000</v>
      </c>
      <c r="F4" s="455" t="s">
        <v>232</v>
      </c>
      <c r="G4" s="456" t="s">
        <v>83</v>
      </c>
      <c r="H4" s="457">
        <v>7000</v>
      </c>
      <c r="I4" s="463">
        <v>44571</v>
      </c>
      <c r="J4" s="456" t="s">
        <v>233</v>
      </c>
      <c r="K4" s="462" t="s">
        <v>238</v>
      </c>
    </row>
    <row r="5" spans="1:11" s="447" customFormat="1" ht="16.5" customHeight="1">
      <c r="A5" s="455">
        <v>3</v>
      </c>
      <c r="B5" s="456" t="s">
        <v>58</v>
      </c>
      <c r="C5" s="456" t="s">
        <v>239</v>
      </c>
      <c r="D5" s="456" t="s">
        <v>230</v>
      </c>
      <c r="E5" s="457">
        <v>16110</v>
      </c>
      <c r="F5" s="455" t="s">
        <v>232</v>
      </c>
      <c r="G5" s="456" t="s">
        <v>83</v>
      </c>
      <c r="H5" s="457">
        <v>16110</v>
      </c>
      <c r="I5" s="463">
        <v>44571</v>
      </c>
      <c r="J5" s="456" t="s">
        <v>233</v>
      </c>
      <c r="K5" s="462" t="s">
        <v>238</v>
      </c>
    </row>
    <row r="6" spans="1:11" s="447" customFormat="1" ht="16.5" customHeight="1">
      <c r="A6" s="455">
        <v>4</v>
      </c>
      <c r="B6" s="455" t="s">
        <v>32</v>
      </c>
      <c r="C6" s="456" t="s">
        <v>240</v>
      </c>
      <c r="D6" s="456" t="s">
        <v>230</v>
      </c>
      <c r="E6" s="457">
        <v>768</v>
      </c>
      <c r="F6" s="455" t="s">
        <v>232</v>
      </c>
      <c r="G6" s="456" t="s">
        <v>83</v>
      </c>
      <c r="H6" s="457">
        <v>10000</v>
      </c>
      <c r="I6" s="463">
        <v>44571</v>
      </c>
      <c r="J6" s="456" t="s">
        <v>233</v>
      </c>
      <c r="K6" s="462" t="s">
        <v>238</v>
      </c>
    </row>
    <row r="7" spans="1:11" s="447" customFormat="1" ht="16.5" customHeight="1">
      <c r="A7" s="455">
        <v>5</v>
      </c>
      <c r="B7" s="455" t="s">
        <v>23</v>
      </c>
      <c r="C7" s="455" t="s">
        <v>241</v>
      </c>
      <c r="D7" s="456" t="s">
        <v>242</v>
      </c>
      <c r="E7" s="457">
        <v>60000</v>
      </c>
      <c r="F7" s="455" t="s">
        <v>232</v>
      </c>
      <c r="G7" s="456" t="s">
        <v>83</v>
      </c>
      <c r="H7" s="457">
        <v>60000</v>
      </c>
      <c r="I7" s="463">
        <v>44571</v>
      </c>
      <c r="J7" s="456" t="s">
        <v>233</v>
      </c>
      <c r="K7" s="462" t="s">
        <v>238</v>
      </c>
    </row>
    <row r="8" spans="1:11" s="447" customFormat="1" ht="16.5" customHeight="1">
      <c r="A8" s="455">
        <v>6</v>
      </c>
      <c r="B8" s="455" t="s">
        <v>235</v>
      </c>
      <c r="C8" s="455" t="s">
        <v>243</v>
      </c>
      <c r="D8" s="455" t="s">
        <v>244</v>
      </c>
      <c r="E8" s="457">
        <v>13000</v>
      </c>
      <c r="F8" s="455" t="s">
        <v>232</v>
      </c>
      <c r="G8" s="456" t="s">
        <v>83</v>
      </c>
      <c r="H8" s="457">
        <v>26000</v>
      </c>
      <c r="I8" s="463">
        <v>44571</v>
      </c>
      <c r="J8" s="456" t="s">
        <v>233</v>
      </c>
      <c r="K8" s="462" t="s">
        <v>238</v>
      </c>
    </row>
    <row r="9" spans="1:11" s="447" customFormat="1" ht="16.5" customHeight="1">
      <c r="A9" s="455">
        <v>7</v>
      </c>
      <c r="B9" s="455" t="s">
        <v>235</v>
      </c>
      <c r="C9" s="456" t="s">
        <v>236</v>
      </c>
      <c r="D9" s="456" t="s">
        <v>237</v>
      </c>
      <c r="E9" s="457">
        <v>14000</v>
      </c>
      <c r="F9" s="455" t="s">
        <v>232</v>
      </c>
      <c r="G9" s="456" t="s">
        <v>83</v>
      </c>
      <c r="H9" s="458">
        <v>14000</v>
      </c>
      <c r="I9" s="463">
        <v>44571</v>
      </c>
      <c r="J9" s="456" t="s">
        <v>233</v>
      </c>
      <c r="K9" s="462" t="s">
        <v>238</v>
      </c>
    </row>
    <row r="10" spans="1:11" s="447" customFormat="1" ht="16.5" customHeight="1">
      <c r="A10" s="455">
        <v>8</v>
      </c>
      <c r="B10" s="455" t="s">
        <v>58</v>
      </c>
      <c r="C10" s="456" t="s">
        <v>236</v>
      </c>
      <c r="D10" s="456" t="s">
        <v>237</v>
      </c>
      <c r="E10" s="458">
        <v>4800</v>
      </c>
      <c r="F10" s="455" t="s">
        <v>232</v>
      </c>
      <c r="G10" s="456" t="s">
        <v>83</v>
      </c>
      <c r="H10" s="458">
        <v>4800</v>
      </c>
      <c r="I10" s="463">
        <v>44571</v>
      </c>
      <c r="J10" s="456" t="s">
        <v>233</v>
      </c>
      <c r="K10" s="462" t="s">
        <v>238</v>
      </c>
    </row>
    <row r="11" spans="1:11" s="447" customFormat="1" ht="16.5" customHeight="1">
      <c r="A11" s="455">
        <v>9</v>
      </c>
      <c r="B11" s="455" t="s">
        <v>58</v>
      </c>
      <c r="C11" s="456" t="s">
        <v>236</v>
      </c>
      <c r="D11" s="456" t="s">
        <v>237</v>
      </c>
      <c r="E11" s="458">
        <v>13000</v>
      </c>
      <c r="F11" s="455" t="s">
        <v>232</v>
      </c>
      <c r="G11" s="456" t="s">
        <v>83</v>
      </c>
      <c r="H11" s="458">
        <v>13000</v>
      </c>
      <c r="I11" s="463">
        <v>44571</v>
      </c>
      <c r="J11" s="456" t="s">
        <v>233</v>
      </c>
      <c r="K11" s="462" t="s">
        <v>238</v>
      </c>
    </row>
    <row r="12" spans="1:11" s="447" customFormat="1" ht="16.5" customHeight="1">
      <c r="A12" s="455">
        <v>10</v>
      </c>
      <c r="B12" s="456" t="s">
        <v>23</v>
      </c>
      <c r="C12" s="456" t="s">
        <v>236</v>
      </c>
      <c r="D12" s="456" t="s">
        <v>245</v>
      </c>
      <c r="E12" s="458">
        <v>175000</v>
      </c>
      <c r="F12" s="455" t="s">
        <v>232</v>
      </c>
      <c r="G12" s="456" t="s">
        <v>83</v>
      </c>
      <c r="H12" s="458">
        <v>87500</v>
      </c>
      <c r="I12" s="463">
        <v>44571</v>
      </c>
      <c r="J12" s="456" t="s">
        <v>233</v>
      </c>
      <c r="K12" s="462" t="s">
        <v>246</v>
      </c>
    </row>
    <row r="13" spans="1:11" s="447" customFormat="1" ht="16.5" customHeight="1">
      <c r="A13" s="455">
        <v>11</v>
      </c>
      <c r="B13" s="456" t="s">
        <v>23</v>
      </c>
      <c r="C13" s="456" t="s">
        <v>236</v>
      </c>
      <c r="D13" s="456" t="s">
        <v>237</v>
      </c>
      <c r="E13" s="458">
        <v>2500</v>
      </c>
      <c r="F13" s="455" t="s">
        <v>232</v>
      </c>
      <c r="G13" s="456" t="s">
        <v>83</v>
      </c>
      <c r="H13" s="458">
        <v>2500</v>
      </c>
      <c r="I13" s="463">
        <v>44571</v>
      </c>
      <c r="J13" s="456" t="s">
        <v>233</v>
      </c>
      <c r="K13" s="462" t="s">
        <v>234</v>
      </c>
    </row>
    <row r="14" spans="1:11" s="447" customFormat="1" ht="16.5" customHeight="1">
      <c r="A14" s="455">
        <v>12</v>
      </c>
      <c r="B14" s="456" t="s">
        <v>58</v>
      </c>
      <c r="C14" s="456" t="s">
        <v>247</v>
      </c>
      <c r="D14" s="456" t="s">
        <v>237</v>
      </c>
      <c r="E14" s="458">
        <v>2375</v>
      </c>
      <c r="F14" s="455" t="s">
        <v>232</v>
      </c>
      <c r="G14" s="456" t="s">
        <v>83</v>
      </c>
      <c r="H14" s="458">
        <v>2375</v>
      </c>
      <c r="I14" s="463">
        <v>44571</v>
      </c>
      <c r="J14" s="456" t="s">
        <v>233</v>
      </c>
      <c r="K14" s="462" t="s">
        <v>238</v>
      </c>
    </row>
    <row r="15" spans="1:11" s="447" customFormat="1" ht="16.5" customHeight="1">
      <c r="A15" s="455">
        <v>13</v>
      </c>
      <c r="B15" s="456" t="s">
        <v>58</v>
      </c>
      <c r="C15" s="456" t="s">
        <v>248</v>
      </c>
      <c r="D15" s="456" t="s">
        <v>230</v>
      </c>
      <c r="E15" s="458">
        <v>1400</v>
      </c>
      <c r="F15" s="455" t="s">
        <v>232</v>
      </c>
      <c r="G15" s="456" t="s">
        <v>83</v>
      </c>
      <c r="H15" s="458">
        <v>1400</v>
      </c>
      <c r="I15" s="463">
        <v>44571</v>
      </c>
      <c r="J15" s="456" t="s">
        <v>233</v>
      </c>
      <c r="K15" s="462" t="s">
        <v>238</v>
      </c>
    </row>
    <row r="16" spans="1:11" s="447" customFormat="1" ht="16.5" customHeight="1">
      <c r="A16" s="455">
        <v>14</v>
      </c>
      <c r="B16" s="456" t="s">
        <v>58</v>
      </c>
      <c r="C16" s="456" t="s">
        <v>249</v>
      </c>
      <c r="D16" s="456" t="s">
        <v>230</v>
      </c>
      <c r="E16" s="458">
        <v>4152.75</v>
      </c>
      <c r="F16" s="455" t="s">
        <v>232</v>
      </c>
      <c r="G16" s="456" t="s">
        <v>83</v>
      </c>
      <c r="H16" s="458">
        <v>4152.75</v>
      </c>
      <c r="I16" s="463">
        <v>44571</v>
      </c>
      <c r="J16" s="456" t="s">
        <v>233</v>
      </c>
      <c r="K16" s="462" t="s">
        <v>238</v>
      </c>
    </row>
    <row r="17" spans="1:11" s="447" customFormat="1" ht="16.5" customHeight="1">
      <c r="A17" s="455">
        <v>15</v>
      </c>
      <c r="B17" s="456" t="s">
        <v>58</v>
      </c>
      <c r="C17" s="456" t="s">
        <v>250</v>
      </c>
      <c r="D17" s="456" t="s">
        <v>230</v>
      </c>
      <c r="E17" s="458">
        <v>4000</v>
      </c>
      <c r="F17" s="455" t="s">
        <v>232</v>
      </c>
      <c r="G17" s="456" t="s">
        <v>83</v>
      </c>
      <c r="H17" s="458">
        <v>4000</v>
      </c>
      <c r="I17" s="463">
        <v>44571</v>
      </c>
      <c r="J17" s="456" t="s">
        <v>233</v>
      </c>
      <c r="K17" s="462" t="s">
        <v>238</v>
      </c>
    </row>
    <row r="18" spans="1:11" s="447" customFormat="1" ht="16.5" customHeight="1">
      <c r="A18" s="455">
        <v>16</v>
      </c>
      <c r="B18" s="456" t="s">
        <v>58</v>
      </c>
      <c r="C18" s="456" t="s">
        <v>251</v>
      </c>
      <c r="D18" s="456" t="s">
        <v>230</v>
      </c>
      <c r="E18" s="458">
        <v>6375</v>
      </c>
      <c r="F18" s="455" t="s">
        <v>232</v>
      </c>
      <c r="G18" s="456" t="s">
        <v>83</v>
      </c>
      <c r="H18" s="458">
        <v>6375</v>
      </c>
      <c r="I18" s="463">
        <v>44571</v>
      </c>
      <c r="J18" s="456" t="s">
        <v>233</v>
      </c>
      <c r="K18" s="462" t="s">
        <v>238</v>
      </c>
    </row>
    <row r="19" spans="1:11" s="447" customFormat="1" ht="16.5" customHeight="1">
      <c r="A19" s="455">
        <v>17</v>
      </c>
      <c r="B19" s="456" t="s">
        <v>252</v>
      </c>
      <c r="C19" s="456" t="s">
        <v>229</v>
      </c>
      <c r="D19" s="456" t="s">
        <v>230</v>
      </c>
      <c r="E19" s="458">
        <v>1700</v>
      </c>
      <c r="F19" s="455" t="s">
        <v>232</v>
      </c>
      <c r="G19" s="456" t="s">
        <v>83</v>
      </c>
      <c r="H19" s="458">
        <v>1700</v>
      </c>
      <c r="I19" s="463">
        <v>44571</v>
      </c>
      <c r="J19" s="456" t="s">
        <v>233</v>
      </c>
      <c r="K19" s="462" t="s">
        <v>234</v>
      </c>
    </row>
    <row r="20" spans="1:11" s="447" customFormat="1" ht="16.5" customHeight="1">
      <c r="A20" s="455">
        <v>18</v>
      </c>
      <c r="B20" s="456" t="s">
        <v>252</v>
      </c>
      <c r="C20" s="456" t="s">
        <v>253</v>
      </c>
      <c r="D20" s="456" t="s">
        <v>230</v>
      </c>
      <c r="E20" s="458">
        <v>3390</v>
      </c>
      <c r="F20" s="455" t="s">
        <v>232</v>
      </c>
      <c r="G20" s="456" t="s">
        <v>83</v>
      </c>
      <c r="H20" s="458">
        <v>3390</v>
      </c>
      <c r="I20" s="463">
        <v>44571</v>
      </c>
      <c r="J20" s="456" t="s">
        <v>233</v>
      </c>
      <c r="K20" s="462" t="s">
        <v>234</v>
      </c>
    </row>
    <row r="21" spans="1:11" s="447" customFormat="1" ht="16.5" customHeight="1">
      <c r="A21" s="455">
        <v>19</v>
      </c>
      <c r="B21" s="456" t="s">
        <v>58</v>
      </c>
      <c r="C21" s="456" t="s">
        <v>229</v>
      </c>
      <c r="D21" s="456" t="s">
        <v>230</v>
      </c>
      <c r="E21" s="458">
        <v>1700</v>
      </c>
      <c r="F21" s="455" t="s">
        <v>232</v>
      </c>
      <c r="G21" s="456" t="s">
        <v>83</v>
      </c>
      <c r="H21" s="458">
        <v>1700</v>
      </c>
      <c r="I21" s="463">
        <v>44571</v>
      </c>
      <c r="J21" s="456" t="s">
        <v>233</v>
      </c>
      <c r="K21" s="462" t="s">
        <v>238</v>
      </c>
    </row>
    <row r="22" spans="1:11" s="447" customFormat="1" ht="16.5" customHeight="1">
      <c r="A22" s="455">
        <v>20</v>
      </c>
      <c r="B22" s="456" t="s">
        <v>254</v>
      </c>
      <c r="C22" s="456" t="s">
        <v>236</v>
      </c>
      <c r="D22" s="456" t="s">
        <v>230</v>
      </c>
      <c r="E22" s="458">
        <v>11000</v>
      </c>
      <c r="F22" s="455" t="s">
        <v>232</v>
      </c>
      <c r="G22" s="456" t="s">
        <v>83</v>
      </c>
      <c r="H22" s="458">
        <v>11000</v>
      </c>
      <c r="I22" s="463">
        <v>44571</v>
      </c>
      <c r="J22" s="456" t="s">
        <v>233</v>
      </c>
      <c r="K22" s="462" t="s">
        <v>238</v>
      </c>
    </row>
    <row r="23" spans="1:11" s="447" customFormat="1" ht="16.5" customHeight="1">
      <c r="A23" s="455">
        <v>21</v>
      </c>
      <c r="B23" s="456" t="s">
        <v>255</v>
      </c>
      <c r="C23" s="456" t="s">
        <v>256</v>
      </c>
      <c r="D23" s="455" t="s">
        <v>244</v>
      </c>
      <c r="E23" s="458">
        <v>5000</v>
      </c>
      <c r="F23" s="455" t="s">
        <v>232</v>
      </c>
      <c r="G23" s="456" t="s">
        <v>83</v>
      </c>
      <c r="H23" s="458">
        <v>5000</v>
      </c>
      <c r="I23" s="463">
        <v>44571</v>
      </c>
      <c r="J23" s="456" t="s">
        <v>233</v>
      </c>
      <c r="K23" s="462" t="s">
        <v>238</v>
      </c>
    </row>
    <row r="24" spans="1:11" s="447" customFormat="1" ht="16.5" customHeight="1">
      <c r="A24" s="455">
        <v>22</v>
      </c>
      <c r="B24" s="456" t="s">
        <v>23</v>
      </c>
      <c r="C24" s="456" t="s">
        <v>257</v>
      </c>
      <c r="D24" s="455" t="s">
        <v>244</v>
      </c>
      <c r="E24" s="458">
        <v>330000</v>
      </c>
      <c r="F24" s="455" t="s">
        <v>232</v>
      </c>
      <c r="G24" s="456" t="s">
        <v>83</v>
      </c>
      <c r="H24" s="458">
        <v>170000</v>
      </c>
      <c r="I24" s="463">
        <v>44571</v>
      </c>
      <c r="J24" s="456" t="s">
        <v>233</v>
      </c>
      <c r="K24" s="462" t="s">
        <v>246</v>
      </c>
    </row>
    <row r="25" spans="1:11" s="447" customFormat="1" ht="16.5" customHeight="1">
      <c r="A25" s="455">
        <v>23</v>
      </c>
      <c r="B25" s="456" t="s">
        <v>58</v>
      </c>
      <c r="C25" s="456" t="s">
        <v>258</v>
      </c>
      <c r="D25" s="455" t="s">
        <v>259</v>
      </c>
      <c r="E25" s="458" t="s">
        <v>231</v>
      </c>
      <c r="F25" s="455" t="s">
        <v>232</v>
      </c>
      <c r="G25" s="456" t="s">
        <v>83</v>
      </c>
      <c r="H25" s="458">
        <v>150000</v>
      </c>
      <c r="I25" s="463">
        <v>44571</v>
      </c>
      <c r="J25" s="456" t="s">
        <v>233</v>
      </c>
      <c r="K25" s="462" t="s">
        <v>238</v>
      </c>
    </row>
    <row r="26" spans="1:11" s="447" customFormat="1" ht="16.5" customHeight="1">
      <c r="A26" s="455">
        <v>24</v>
      </c>
      <c r="B26" s="456" t="s">
        <v>58</v>
      </c>
      <c r="C26" s="456" t="s">
        <v>260</v>
      </c>
      <c r="D26" s="455" t="s">
        <v>259</v>
      </c>
      <c r="E26" s="458" t="s">
        <v>231</v>
      </c>
      <c r="F26" s="455" t="s">
        <v>232</v>
      </c>
      <c r="G26" s="456" t="s">
        <v>83</v>
      </c>
      <c r="H26" s="458">
        <v>490000</v>
      </c>
      <c r="I26" s="463">
        <v>44571</v>
      </c>
      <c r="J26" s="456" t="s">
        <v>233</v>
      </c>
      <c r="K26" s="462" t="s">
        <v>238</v>
      </c>
    </row>
    <row r="27" spans="1:11" s="447" customFormat="1" ht="16.5" customHeight="1">
      <c r="A27" s="455">
        <v>25</v>
      </c>
      <c r="B27" s="456" t="s">
        <v>261</v>
      </c>
      <c r="C27" s="456" t="s">
        <v>262</v>
      </c>
      <c r="D27" s="455" t="s">
        <v>263</v>
      </c>
      <c r="E27" s="458" t="s">
        <v>231</v>
      </c>
      <c r="F27" s="455" t="s">
        <v>232</v>
      </c>
      <c r="G27" s="456" t="s">
        <v>83</v>
      </c>
      <c r="H27" s="458">
        <v>210000</v>
      </c>
      <c r="I27" s="463">
        <v>44571</v>
      </c>
      <c r="J27" s="456" t="s">
        <v>233</v>
      </c>
      <c r="K27" s="462" t="s">
        <v>264</v>
      </c>
    </row>
    <row r="28" spans="1:11" s="447" customFormat="1" ht="18.75" customHeight="1">
      <c r="A28" s="455">
        <v>1</v>
      </c>
      <c r="B28" s="456" t="s">
        <v>252</v>
      </c>
      <c r="C28" s="456" t="s">
        <v>265</v>
      </c>
      <c r="D28" s="456" t="s">
        <v>266</v>
      </c>
      <c r="E28" s="457">
        <v>1791.56</v>
      </c>
      <c r="F28" s="455" t="s">
        <v>267</v>
      </c>
      <c r="G28" s="456" t="s">
        <v>83</v>
      </c>
      <c r="H28" s="459">
        <v>1791.56</v>
      </c>
      <c r="I28" s="463">
        <v>44576</v>
      </c>
      <c r="J28" s="456" t="s">
        <v>268</v>
      </c>
      <c r="K28" s="462" t="s">
        <v>269</v>
      </c>
    </row>
    <row r="29" spans="1:11" s="447" customFormat="1" ht="16.5" customHeight="1">
      <c r="A29" s="455">
        <v>2</v>
      </c>
      <c r="B29" s="455" t="s">
        <v>23</v>
      </c>
      <c r="C29" s="456" t="s">
        <v>270</v>
      </c>
      <c r="D29" s="456" t="s">
        <v>271</v>
      </c>
      <c r="E29" s="457">
        <v>2300</v>
      </c>
      <c r="F29" s="455" t="s">
        <v>267</v>
      </c>
      <c r="G29" s="456" t="s">
        <v>30</v>
      </c>
      <c r="H29" s="459">
        <v>2300</v>
      </c>
      <c r="I29" s="463">
        <v>44576</v>
      </c>
      <c r="J29" s="456" t="s">
        <v>268</v>
      </c>
      <c r="K29" s="462" t="s">
        <v>238</v>
      </c>
    </row>
    <row r="30" spans="1:11" s="447" customFormat="1" ht="16.5" customHeight="1">
      <c r="A30" s="455">
        <v>3</v>
      </c>
      <c r="B30" s="455" t="s">
        <v>23</v>
      </c>
      <c r="C30" s="456" t="s">
        <v>270</v>
      </c>
      <c r="D30" s="456" t="s">
        <v>271</v>
      </c>
      <c r="E30" s="457">
        <v>3819</v>
      </c>
      <c r="F30" s="455" t="s">
        <v>267</v>
      </c>
      <c r="G30" s="456" t="s">
        <v>30</v>
      </c>
      <c r="H30" s="459">
        <v>3819</v>
      </c>
      <c r="I30" s="463">
        <v>44576</v>
      </c>
      <c r="J30" s="456" t="s">
        <v>268</v>
      </c>
      <c r="K30" s="462" t="s">
        <v>238</v>
      </c>
    </row>
    <row r="31" spans="1:11" s="447" customFormat="1" ht="16.5" customHeight="1">
      <c r="A31" s="455">
        <v>4</v>
      </c>
      <c r="B31" s="455" t="s">
        <v>272</v>
      </c>
      <c r="C31" s="456" t="s">
        <v>270</v>
      </c>
      <c r="D31" s="456" t="s">
        <v>273</v>
      </c>
      <c r="E31" s="457">
        <v>33128.230000000003</v>
      </c>
      <c r="F31" s="455" t="s">
        <v>267</v>
      </c>
      <c r="G31" s="456" t="s">
        <v>30</v>
      </c>
      <c r="H31" s="459">
        <v>33128.230000000003</v>
      </c>
      <c r="I31" s="463">
        <v>44576</v>
      </c>
      <c r="J31" s="456" t="s">
        <v>268</v>
      </c>
      <c r="K31" s="462" t="s">
        <v>238</v>
      </c>
    </row>
    <row r="32" spans="1:11" s="447" customFormat="1" ht="16.5" customHeight="1">
      <c r="A32" s="455">
        <v>5</v>
      </c>
      <c r="B32" s="455" t="s">
        <v>272</v>
      </c>
      <c r="C32" s="456" t="s">
        <v>274</v>
      </c>
      <c r="D32" s="456" t="s">
        <v>275</v>
      </c>
      <c r="E32" s="457">
        <v>3200</v>
      </c>
      <c r="F32" s="455" t="s">
        <v>267</v>
      </c>
      <c r="G32" s="456" t="s">
        <v>83</v>
      </c>
      <c r="H32" s="459">
        <v>3200</v>
      </c>
      <c r="I32" s="463">
        <v>44576</v>
      </c>
      <c r="J32" s="456" t="s">
        <v>268</v>
      </c>
      <c r="K32" s="462" t="s">
        <v>238</v>
      </c>
    </row>
    <row r="33" spans="1:12" s="447" customFormat="1" ht="16.5" customHeight="1">
      <c r="A33" s="455">
        <v>6</v>
      </c>
      <c r="B33" s="455" t="s">
        <v>276</v>
      </c>
      <c r="C33" s="455" t="s">
        <v>277</v>
      </c>
      <c r="D33" s="456" t="s">
        <v>244</v>
      </c>
      <c r="E33" s="457">
        <v>2800</v>
      </c>
      <c r="F33" s="455" t="s">
        <v>267</v>
      </c>
      <c r="G33" s="456" t="s">
        <v>83</v>
      </c>
      <c r="H33" s="459">
        <v>2800</v>
      </c>
      <c r="I33" s="463">
        <v>44576</v>
      </c>
      <c r="J33" s="456" t="s">
        <v>268</v>
      </c>
      <c r="K33" s="462" t="s">
        <v>238</v>
      </c>
    </row>
    <row r="34" spans="1:12" s="447" customFormat="1" ht="16.5" customHeight="1">
      <c r="A34" s="455">
        <v>7</v>
      </c>
      <c r="B34" s="455" t="s">
        <v>272</v>
      </c>
      <c r="C34" s="456" t="s">
        <v>270</v>
      </c>
      <c r="D34" s="456" t="s">
        <v>278</v>
      </c>
      <c r="E34" s="460">
        <v>3000</v>
      </c>
      <c r="F34" s="455" t="s">
        <v>267</v>
      </c>
      <c r="G34" s="456" t="s">
        <v>30</v>
      </c>
      <c r="H34" s="459">
        <v>3000</v>
      </c>
      <c r="I34" s="463">
        <v>44576</v>
      </c>
      <c r="J34" s="456" t="s">
        <v>268</v>
      </c>
      <c r="K34" s="462" t="s">
        <v>238</v>
      </c>
    </row>
    <row r="35" spans="1:12" s="447" customFormat="1" ht="16.5" customHeight="1">
      <c r="A35" s="455">
        <v>8</v>
      </c>
      <c r="B35" s="455" t="s">
        <v>276</v>
      </c>
      <c r="C35" s="455" t="s">
        <v>277</v>
      </c>
      <c r="D35" s="456" t="s">
        <v>244</v>
      </c>
      <c r="E35" s="460">
        <v>3500</v>
      </c>
      <c r="F35" s="455" t="s">
        <v>267</v>
      </c>
      <c r="G35" s="456" t="s">
        <v>83</v>
      </c>
      <c r="H35" s="459">
        <v>3500</v>
      </c>
      <c r="I35" s="463">
        <v>44576</v>
      </c>
      <c r="J35" s="456" t="s">
        <v>268</v>
      </c>
      <c r="K35" s="462" t="s">
        <v>238</v>
      </c>
    </row>
    <row r="36" spans="1:12" s="447" customFormat="1" ht="16.5" customHeight="1">
      <c r="A36" s="455">
        <v>9</v>
      </c>
      <c r="B36" s="455" t="s">
        <v>272</v>
      </c>
      <c r="C36" s="456" t="s">
        <v>270</v>
      </c>
      <c r="D36" s="456" t="s">
        <v>279</v>
      </c>
      <c r="E36" s="460" t="s">
        <v>280</v>
      </c>
      <c r="F36" s="455" t="s">
        <v>267</v>
      </c>
      <c r="G36" s="456" t="s">
        <v>30</v>
      </c>
      <c r="H36" s="459">
        <v>1700</v>
      </c>
      <c r="I36" s="463">
        <v>44576</v>
      </c>
      <c r="J36" s="456" t="s">
        <v>268</v>
      </c>
      <c r="K36" s="462" t="s">
        <v>238</v>
      </c>
    </row>
    <row r="37" spans="1:12" s="447" customFormat="1" ht="16.5" customHeight="1">
      <c r="A37" s="455">
        <v>10</v>
      </c>
      <c r="B37" s="456" t="s">
        <v>276</v>
      </c>
      <c r="C37" s="456" t="s">
        <v>250</v>
      </c>
      <c r="D37" s="456" t="s">
        <v>275</v>
      </c>
      <c r="E37" s="460">
        <v>26670</v>
      </c>
      <c r="F37" s="455" t="s">
        <v>267</v>
      </c>
      <c r="G37" s="456" t="s">
        <v>30</v>
      </c>
      <c r="H37" s="459">
        <v>26670</v>
      </c>
      <c r="I37" s="463">
        <v>44576</v>
      </c>
      <c r="J37" s="456" t="s">
        <v>268</v>
      </c>
      <c r="K37" s="462" t="s">
        <v>246</v>
      </c>
    </row>
    <row r="38" spans="1:12" s="447" customFormat="1" ht="16.5" customHeight="1">
      <c r="A38" s="455">
        <v>11</v>
      </c>
      <c r="B38" s="456" t="s">
        <v>276</v>
      </c>
      <c r="C38" s="456" t="s">
        <v>281</v>
      </c>
      <c r="D38" s="456" t="s">
        <v>282</v>
      </c>
      <c r="E38" s="460">
        <v>560</v>
      </c>
      <c r="F38" s="455" t="s">
        <v>267</v>
      </c>
      <c r="G38" s="456" t="s">
        <v>83</v>
      </c>
      <c r="H38" s="459">
        <v>560</v>
      </c>
      <c r="I38" s="463">
        <v>44576</v>
      </c>
      <c r="J38" s="456" t="s">
        <v>268</v>
      </c>
      <c r="K38" s="462" t="s">
        <v>238</v>
      </c>
    </row>
    <row r="39" spans="1:12" s="447" customFormat="1" ht="16.5" customHeight="1">
      <c r="A39" s="455">
        <v>12</v>
      </c>
      <c r="B39" s="456" t="s">
        <v>283</v>
      </c>
      <c r="C39" s="456" t="s">
        <v>284</v>
      </c>
      <c r="D39" s="456" t="s">
        <v>266</v>
      </c>
      <c r="E39" s="460">
        <v>2245</v>
      </c>
      <c r="F39" s="455" t="s">
        <v>267</v>
      </c>
      <c r="G39" s="456" t="s">
        <v>83</v>
      </c>
      <c r="H39" s="459">
        <v>2245</v>
      </c>
      <c r="I39" s="463">
        <v>44576</v>
      </c>
      <c r="J39" s="456" t="s">
        <v>268</v>
      </c>
      <c r="K39" s="462" t="s">
        <v>238</v>
      </c>
    </row>
    <row r="40" spans="1:12" s="447" customFormat="1" ht="16.5" customHeight="1">
      <c r="A40" s="455">
        <v>13</v>
      </c>
      <c r="B40" s="456" t="s">
        <v>283</v>
      </c>
      <c r="C40" s="456" t="s">
        <v>285</v>
      </c>
      <c r="D40" s="456" t="s">
        <v>286</v>
      </c>
      <c r="E40" s="457">
        <v>1200.03</v>
      </c>
      <c r="F40" s="455" t="s">
        <v>267</v>
      </c>
      <c r="G40" s="456" t="s">
        <v>83</v>
      </c>
      <c r="H40" s="459">
        <v>1200.03</v>
      </c>
      <c r="I40" s="463">
        <v>44591</v>
      </c>
      <c r="J40" s="456" t="s">
        <v>268</v>
      </c>
      <c r="K40" s="462" t="s">
        <v>238</v>
      </c>
    </row>
    <row r="41" spans="1:12" s="447" customFormat="1" ht="16.5" customHeight="1">
      <c r="A41" s="455">
        <v>14</v>
      </c>
      <c r="B41" s="456" t="s">
        <v>283</v>
      </c>
      <c r="C41" s="456" t="s">
        <v>287</v>
      </c>
      <c r="D41" s="456" t="s">
        <v>286</v>
      </c>
      <c r="E41" s="457">
        <v>929.06</v>
      </c>
      <c r="F41" s="455" t="s">
        <v>267</v>
      </c>
      <c r="G41" s="456" t="s">
        <v>83</v>
      </c>
      <c r="H41" s="459">
        <v>929.06</v>
      </c>
      <c r="I41" s="463">
        <v>44591</v>
      </c>
      <c r="J41" s="456" t="s">
        <v>268</v>
      </c>
      <c r="K41" s="462" t="s">
        <v>238</v>
      </c>
    </row>
    <row r="42" spans="1:12" s="447" customFormat="1" ht="16.5" customHeight="1">
      <c r="A42" s="455">
        <v>15</v>
      </c>
      <c r="B42" s="456" t="s">
        <v>283</v>
      </c>
      <c r="C42" s="456" t="s">
        <v>288</v>
      </c>
      <c r="D42" s="456" t="s">
        <v>286</v>
      </c>
      <c r="E42" s="457">
        <v>115.29</v>
      </c>
      <c r="F42" s="455" t="s">
        <v>267</v>
      </c>
      <c r="G42" s="456" t="s">
        <v>83</v>
      </c>
      <c r="H42" s="459">
        <v>115.29</v>
      </c>
      <c r="I42" s="463">
        <v>44591</v>
      </c>
      <c r="J42" s="456" t="s">
        <v>268</v>
      </c>
      <c r="K42" s="462" t="s">
        <v>238</v>
      </c>
    </row>
    <row r="43" spans="1:12" s="447" customFormat="1" ht="16.5" customHeight="1">
      <c r="A43" s="455">
        <v>16</v>
      </c>
      <c r="B43" s="456" t="s">
        <v>289</v>
      </c>
      <c r="C43" s="456" t="s">
        <v>270</v>
      </c>
      <c r="D43" s="456" t="s">
        <v>290</v>
      </c>
      <c r="E43" s="457">
        <v>2470</v>
      </c>
      <c r="F43" s="455" t="s">
        <v>267</v>
      </c>
      <c r="G43" s="456" t="s">
        <v>30</v>
      </c>
      <c r="H43" s="459">
        <v>2470</v>
      </c>
      <c r="I43" s="463">
        <v>44591</v>
      </c>
      <c r="J43" s="456" t="s">
        <v>268</v>
      </c>
      <c r="K43" s="462" t="s">
        <v>238</v>
      </c>
    </row>
    <row r="44" spans="1:12" s="447" customFormat="1" ht="16.5" customHeight="1">
      <c r="A44" s="455">
        <v>17</v>
      </c>
      <c r="B44" s="456" t="s">
        <v>289</v>
      </c>
      <c r="C44" s="456" t="s">
        <v>270</v>
      </c>
      <c r="D44" s="456" t="s">
        <v>290</v>
      </c>
      <c r="E44" s="457">
        <v>5000</v>
      </c>
      <c r="F44" s="455" t="s">
        <v>267</v>
      </c>
      <c r="G44" s="456" t="s">
        <v>30</v>
      </c>
      <c r="H44" s="459">
        <v>5000</v>
      </c>
      <c r="I44" s="463">
        <v>44591</v>
      </c>
      <c r="J44" s="456" t="s">
        <v>268</v>
      </c>
      <c r="K44" s="462" t="s">
        <v>238</v>
      </c>
    </row>
    <row r="45" spans="1:12" s="447" customFormat="1" ht="16.5" customHeight="1">
      <c r="A45" s="455">
        <v>18</v>
      </c>
      <c r="B45" s="456" t="s">
        <v>289</v>
      </c>
      <c r="C45" s="456" t="s">
        <v>270</v>
      </c>
      <c r="D45" s="456" t="s">
        <v>290</v>
      </c>
      <c r="E45" s="457">
        <v>13000</v>
      </c>
      <c r="F45" s="455" t="s">
        <v>267</v>
      </c>
      <c r="G45" s="456" t="s">
        <v>30</v>
      </c>
      <c r="H45" s="459">
        <v>13000</v>
      </c>
      <c r="I45" s="463">
        <v>44591</v>
      </c>
      <c r="J45" s="456" t="s">
        <v>268</v>
      </c>
      <c r="K45" s="462" t="s">
        <v>238</v>
      </c>
    </row>
    <row r="46" spans="1:12" s="447" customFormat="1" ht="16.5" customHeight="1">
      <c r="A46" s="455">
        <v>19</v>
      </c>
      <c r="B46" s="456" t="s">
        <v>289</v>
      </c>
      <c r="C46" s="456" t="s">
        <v>270</v>
      </c>
      <c r="D46" s="456" t="s">
        <v>290</v>
      </c>
      <c r="E46" s="457">
        <v>6990</v>
      </c>
      <c r="F46" s="455" t="s">
        <v>267</v>
      </c>
      <c r="G46" s="456" t="s">
        <v>30</v>
      </c>
      <c r="H46" s="459">
        <v>6990</v>
      </c>
      <c r="I46" s="463">
        <v>44591</v>
      </c>
      <c r="J46" s="456" t="s">
        <v>268</v>
      </c>
      <c r="K46" s="462" t="s">
        <v>238</v>
      </c>
    </row>
    <row r="47" spans="1:12" s="448" customFormat="1" ht="16.5" customHeight="1">
      <c r="A47" s="442">
        <v>1</v>
      </c>
      <c r="B47" s="442" t="s">
        <v>64</v>
      </c>
      <c r="C47" s="442" t="s">
        <v>291</v>
      </c>
      <c r="D47" s="442" t="s">
        <v>292</v>
      </c>
      <c r="E47" s="461">
        <v>5500</v>
      </c>
      <c r="F47" s="442" t="s">
        <v>267</v>
      </c>
      <c r="G47" s="439" t="s">
        <v>293</v>
      </c>
      <c r="H47" s="461">
        <v>5500</v>
      </c>
      <c r="I47" s="464">
        <v>44571</v>
      </c>
      <c r="J47" s="442" t="s">
        <v>294</v>
      </c>
      <c r="K47" s="465" t="s">
        <v>295</v>
      </c>
      <c r="L47" s="448" t="s">
        <v>83</v>
      </c>
    </row>
    <row r="48" spans="1:12" s="448" customFormat="1" ht="16.5" customHeight="1">
      <c r="A48" s="442">
        <v>2</v>
      </c>
      <c r="B48" s="442" t="s">
        <v>64</v>
      </c>
      <c r="C48" s="442" t="s">
        <v>296</v>
      </c>
      <c r="D48" s="442" t="s">
        <v>297</v>
      </c>
      <c r="E48" s="461">
        <v>1127</v>
      </c>
      <c r="F48" s="442" t="s">
        <v>267</v>
      </c>
      <c r="G48" s="439" t="s">
        <v>293</v>
      </c>
      <c r="H48" s="461">
        <v>1127</v>
      </c>
      <c r="I48" s="464">
        <v>44571</v>
      </c>
      <c r="J48" s="442" t="s">
        <v>294</v>
      </c>
      <c r="K48" s="465" t="s">
        <v>295</v>
      </c>
      <c r="L48" s="448" t="s">
        <v>83</v>
      </c>
    </row>
    <row r="49" spans="1:13" s="448" customFormat="1" ht="16.5" customHeight="1">
      <c r="A49" s="442">
        <v>3</v>
      </c>
      <c r="B49" s="442" t="s">
        <v>64</v>
      </c>
      <c r="C49" s="442" t="s">
        <v>298</v>
      </c>
      <c r="D49" s="442" t="s">
        <v>299</v>
      </c>
      <c r="E49" s="461">
        <v>5806</v>
      </c>
      <c r="F49" s="442" t="s">
        <v>267</v>
      </c>
      <c r="G49" s="439" t="s">
        <v>293</v>
      </c>
      <c r="H49" s="461">
        <v>5806</v>
      </c>
      <c r="I49" s="464">
        <v>44571</v>
      </c>
      <c r="J49" s="442" t="s">
        <v>294</v>
      </c>
      <c r="K49" s="465" t="s">
        <v>295</v>
      </c>
      <c r="L49" s="448" t="s">
        <v>83</v>
      </c>
    </row>
    <row r="50" spans="1:13" s="448" customFormat="1" ht="16.5" customHeight="1">
      <c r="A50" s="442">
        <v>4</v>
      </c>
      <c r="B50" s="442" t="s">
        <v>64</v>
      </c>
      <c r="C50" s="442" t="s">
        <v>300</v>
      </c>
      <c r="D50" s="442" t="s">
        <v>301</v>
      </c>
      <c r="E50" s="461">
        <v>442.8</v>
      </c>
      <c r="F50" s="442" t="s">
        <v>267</v>
      </c>
      <c r="G50" s="439" t="s">
        <v>293</v>
      </c>
      <c r="H50" s="461">
        <v>442.8</v>
      </c>
      <c r="I50" s="464">
        <v>44571</v>
      </c>
      <c r="J50" s="442" t="s">
        <v>294</v>
      </c>
      <c r="K50" s="465" t="s">
        <v>295</v>
      </c>
      <c r="L50" s="448" t="s">
        <v>83</v>
      </c>
    </row>
    <row r="51" spans="1:13" s="448" customFormat="1" ht="16.5" customHeight="1">
      <c r="A51" s="442">
        <v>5</v>
      </c>
      <c r="B51" s="442" t="s">
        <v>302</v>
      </c>
      <c r="C51" s="442" t="s">
        <v>300</v>
      </c>
      <c r="D51" s="442" t="s">
        <v>301</v>
      </c>
      <c r="E51" s="461">
        <v>603.29999999999995</v>
      </c>
      <c r="F51" s="442" t="s">
        <v>267</v>
      </c>
      <c r="G51" s="439" t="s">
        <v>293</v>
      </c>
      <c r="H51" s="461">
        <v>603.29999999999995</v>
      </c>
      <c r="I51" s="464">
        <v>44571</v>
      </c>
      <c r="J51" s="442" t="s">
        <v>294</v>
      </c>
      <c r="K51" s="465" t="s">
        <v>295</v>
      </c>
    </row>
    <row r="52" spans="1:13" s="448" customFormat="1" ht="16.5" customHeight="1">
      <c r="A52" s="442">
        <v>6</v>
      </c>
      <c r="B52" s="442" t="s">
        <v>64</v>
      </c>
      <c r="C52" s="442" t="s">
        <v>296</v>
      </c>
      <c r="D52" s="442" t="s">
        <v>303</v>
      </c>
      <c r="E52" s="461">
        <v>3891.72</v>
      </c>
      <c r="F52" s="442" t="s">
        <v>267</v>
      </c>
      <c r="G52" s="439" t="s">
        <v>293</v>
      </c>
      <c r="H52" s="461">
        <v>3891.72</v>
      </c>
      <c r="I52" s="464">
        <v>44571</v>
      </c>
      <c r="J52" s="442" t="s">
        <v>294</v>
      </c>
      <c r="K52" s="465" t="s">
        <v>295</v>
      </c>
      <c r="L52" s="448" t="s">
        <v>83</v>
      </c>
    </row>
    <row r="53" spans="1:13" s="448" customFormat="1" ht="16.5" customHeight="1">
      <c r="A53" s="442">
        <v>7</v>
      </c>
      <c r="B53" s="442" t="s">
        <v>64</v>
      </c>
      <c r="C53" s="442" t="s">
        <v>291</v>
      </c>
      <c r="D53" s="442" t="s">
        <v>292</v>
      </c>
      <c r="E53" s="461">
        <v>1125.5999999999999</v>
      </c>
      <c r="F53" s="442" t="s">
        <v>267</v>
      </c>
      <c r="G53" s="439" t="s">
        <v>293</v>
      </c>
      <c r="H53" s="461">
        <v>1125.5999999999999</v>
      </c>
      <c r="I53" s="464">
        <v>44571</v>
      </c>
      <c r="J53" s="442" t="s">
        <v>294</v>
      </c>
      <c r="K53" s="465" t="s">
        <v>295</v>
      </c>
      <c r="L53" s="448" t="s">
        <v>83</v>
      </c>
    </row>
    <row r="54" spans="1:13" s="448" customFormat="1" ht="15" customHeight="1">
      <c r="A54" s="442">
        <v>8</v>
      </c>
      <c r="B54" s="442" t="s">
        <v>64</v>
      </c>
      <c r="C54" s="442" t="s">
        <v>304</v>
      </c>
      <c r="D54" s="442" t="s">
        <v>305</v>
      </c>
      <c r="E54" s="461">
        <v>3157</v>
      </c>
      <c r="F54" s="442" t="s">
        <v>267</v>
      </c>
      <c r="G54" s="439" t="s">
        <v>293</v>
      </c>
      <c r="H54" s="461">
        <v>3157</v>
      </c>
      <c r="I54" s="464">
        <v>44571</v>
      </c>
      <c r="J54" s="442" t="s">
        <v>294</v>
      </c>
      <c r="K54" s="465" t="s">
        <v>295</v>
      </c>
      <c r="M54" s="466"/>
    </row>
    <row r="55" spans="1:13" s="448" customFormat="1" ht="16.5" customHeight="1">
      <c r="A55" s="442">
        <v>9</v>
      </c>
      <c r="B55" s="442" t="s">
        <v>64</v>
      </c>
      <c r="C55" s="442" t="s">
        <v>306</v>
      </c>
      <c r="D55" s="442" t="s">
        <v>307</v>
      </c>
      <c r="E55" s="461">
        <v>1000</v>
      </c>
      <c r="F55" s="442" t="s">
        <v>267</v>
      </c>
      <c r="G55" s="439" t="s">
        <v>293</v>
      </c>
      <c r="H55" s="461">
        <v>1000</v>
      </c>
      <c r="I55" s="464">
        <v>44571</v>
      </c>
      <c r="J55" s="442" t="s">
        <v>294</v>
      </c>
      <c r="K55" s="465" t="s">
        <v>295</v>
      </c>
    </row>
    <row r="56" spans="1:13" s="448" customFormat="1" ht="16.5" customHeight="1">
      <c r="A56" s="442">
        <v>10</v>
      </c>
      <c r="B56" s="442" t="s">
        <v>64</v>
      </c>
      <c r="C56" s="442" t="s">
        <v>308</v>
      </c>
      <c r="D56" s="442" t="s">
        <v>309</v>
      </c>
      <c r="E56" s="461">
        <v>8500</v>
      </c>
      <c r="F56" s="442" t="s">
        <v>267</v>
      </c>
      <c r="G56" s="439" t="s">
        <v>293</v>
      </c>
      <c r="H56" s="461">
        <v>8500</v>
      </c>
      <c r="I56" s="464">
        <v>44571</v>
      </c>
      <c r="J56" s="442" t="s">
        <v>294</v>
      </c>
      <c r="K56" s="465" t="s">
        <v>295</v>
      </c>
      <c r="L56" s="448" t="s">
        <v>83</v>
      </c>
    </row>
    <row r="57" spans="1:13" s="448" customFormat="1" ht="15" customHeight="1">
      <c r="A57" s="442">
        <v>11</v>
      </c>
      <c r="B57" s="442" t="s">
        <v>64</v>
      </c>
      <c r="C57" s="442" t="s">
        <v>304</v>
      </c>
      <c r="D57" s="442" t="s">
        <v>310</v>
      </c>
      <c r="E57" s="461">
        <v>113000</v>
      </c>
      <c r="F57" s="442" t="s">
        <v>267</v>
      </c>
      <c r="G57" s="439" t="s">
        <v>311</v>
      </c>
      <c r="H57" s="461">
        <v>22600</v>
      </c>
      <c r="I57" s="464">
        <v>44571</v>
      </c>
      <c r="J57" s="442" t="s">
        <v>294</v>
      </c>
      <c r="K57" s="465" t="s">
        <v>295</v>
      </c>
      <c r="L57" s="448" t="s">
        <v>83</v>
      </c>
    </row>
    <row r="58" spans="1:13" s="448" customFormat="1" ht="16.5" customHeight="1">
      <c r="A58" s="442">
        <v>12</v>
      </c>
      <c r="B58" s="442" t="s">
        <v>312</v>
      </c>
      <c r="C58" s="442" t="s">
        <v>313</v>
      </c>
      <c r="D58" s="442" t="s">
        <v>314</v>
      </c>
      <c r="E58" s="461">
        <v>845</v>
      </c>
      <c r="F58" s="442" t="s">
        <v>267</v>
      </c>
      <c r="G58" s="439" t="s">
        <v>293</v>
      </c>
      <c r="H58" s="461">
        <v>845</v>
      </c>
      <c r="I58" s="464">
        <v>44571</v>
      </c>
      <c r="J58" s="442" t="s">
        <v>294</v>
      </c>
      <c r="K58" s="465" t="s">
        <v>295</v>
      </c>
      <c r="L58" s="448" t="s">
        <v>83</v>
      </c>
    </row>
    <row r="59" spans="1:13" s="448" customFormat="1" ht="16.5" customHeight="1">
      <c r="A59" s="442">
        <v>13</v>
      </c>
      <c r="B59" s="442" t="s">
        <v>315</v>
      </c>
      <c r="C59" s="442" t="s">
        <v>116</v>
      </c>
      <c r="D59" s="442" t="s">
        <v>316</v>
      </c>
      <c r="E59" s="461">
        <v>800</v>
      </c>
      <c r="F59" s="442" t="s">
        <v>267</v>
      </c>
      <c r="G59" s="439" t="s">
        <v>293</v>
      </c>
      <c r="H59" s="461">
        <v>800</v>
      </c>
      <c r="I59" s="464">
        <v>44571</v>
      </c>
      <c r="J59" s="442" t="s">
        <v>294</v>
      </c>
      <c r="K59" s="465" t="s">
        <v>264</v>
      </c>
      <c r="L59" s="448" t="s">
        <v>83</v>
      </c>
    </row>
    <row r="60" spans="1:13" s="448" customFormat="1" ht="16.5" customHeight="1">
      <c r="A60" s="442">
        <v>14</v>
      </c>
      <c r="B60" s="442" t="s">
        <v>315</v>
      </c>
      <c r="C60" s="442" t="s">
        <v>116</v>
      </c>
      <c r="D60" s="442" t="s">
        <v>316</v>
      </c>
      <c r="E60" s="461">
        <v>2300</v>
      </c>
      <c r="F60" s="442" t="s">
        <v>267</v>
      </c>
      <c r="G60" s="439" t="s">
        <v>293</v>
      </c>
      <c r="H60" s="461">
        <v>2300</v>
      </c>
      <c r="I60" s="464">
        <v>44571</v>
      </c>
      <c r="J60" s="442" t="s">
        <v>294</v>
      </c>
      <c r="K60" s="465" t="s">
        <v>264</v>
      </c>
      <c r="L60" s="448" t="s">
        <v>83</v>
      </c>
    </row>
    <row r="61" spans="1:13" s="448" customFormat="1" ht="16.5" customHeight="1">
      <c r="A61" s="442">
        <v>15</v>
      </c>
      <c r="B61" s="442" t="s">
        <v>317</v>
      </c>
      <c r="C61" s="442" t="s">
        <v>318</v>
      </c>
      <c r="D61" s="442" t="s">
        <v>319</v>
      </c>
      <c r="E61" s="461">
        <v>12530</v>
      </c>
      <c r="F61" s="442" t="s">
        <v>267</v>
      </c>
      <c r="G61" s="439" t="s">
        <v>293</v>
      </c>
      <c r="H61" s="461">
        <v>12530</v>
      </c>
      <c r="I61" s="464">
        <v>44571</v>
      </c>
      <c r="J61" s="442" t="s">
        <v>294</v>
      </c>
      <c r="K61" s="465" t="s">
        <v>234</v>
      </c>
      <c r="L61" s="448" t="s">
        <v>83</v>
      </c>
    </row>
    <row r="62" spans="1:13" s="448" customFormat="1" ht="16.5" customHeight="1">
      <c r="A62" s="442">
        <v>16</v>
      </c>
      <c r="B62" s="442" t="s">
        <v>320</v>
      </c>
      <c r="C62" s="442" t="s">
        <v>318</v>
      </c>
      <c r="D62" s="442" t="s">
        <v>319</v>
      </c>
      <c r="E62" s="461">
        <v>16500</v>
      </c>
      <c r="F62" s="442" t="s">
        <v>267</v>
      </c>
      <c r="G62" s="439" t="s">
        <v>293</v>
      </c>
      <c r="H62" s="461">
        <v>16500</v>
      </c>
      <c r="I62" s="464">
        <v>44571</v>
      </c>
      <c r="J62" s="442" t="s">
        <v>294</v>
      </c>
      <c r="K62" s="465" t="s">
        <v>234</v>
      </c>
      <c r="L62" s="448" t="s">
        <v>83</v>
      </c>
    </row>
    <row r="63" spans="1:13" s="448" customFormat="1" ht="16.5" customHeight="1">
      <c r="A63" s="442"/>
      <c r="B63" s="442" t="s">
        <v>317</v>
      </c>
      <c r="C63" s="442" t="s">
        <v>318</v>
      </c>
      <c r="D63" s="442" t="s">
        <v>319</v>
      </c>
      <c r="E63" s="461">
        <v>23100</v>
      </c>
      <c r="F63" s="442" t="s">
        <v>267</v>
      </c>
      <c r="G63" s="439" t="s">
        <v>293</v>
      </c>
      <c r="H63" s="461">
        <v>23100</v>
      </c>
      <c r="I63" s="464">
        <v>44571</v>
      </c>
      <c r="J63" s="442" t="s">
        <v>294</v>
      </c>
      <c r="K63" s="465" t="s">
        <v>234</v>
      </c>
    </row>
    <row r="64" spans="1:13" s="448" customFormat="1" ht="16.5" customHeight="1">
      <c r="A64" s="442">
        <v>17</v>
      </c>
      <c r="B64" s="442" t="s">
        <v>321</v>
      </c>
      <c r="C64" s="442" t="s">
        <v>322</v>
      </c>
      <c r="D64" s="442" t="s">
        <v>323</v>
      </c>
      <c r="E64" s="461">
        <v>993</v>
      </c>
      <c r="F64" s="442" t="s">
        <v>267</v>
      </c>
      <c r="G64" s="439" t="s">
        <v>293</v>
      </c>
      <c r="H64" s="461">
        <v>993</v>
      </c>
      <c r="I64" s="464">
        <v>44571</v>
      </c>
      <c r="J64" s="442" t="s">
        <v>294</v>
      </c>
      <c r="K64" s="465" t="s">
        <v>264</v>
      </c>
    </row>
    <row r="65" spans="1:12" s="448" customFormat="1" ht="16.5" customHeight="1">
      <c r="A65" s="442">
        <v>18</v>
      </c>
      <c r="B65" s="442" t="s">
        <v>64</v>
      </c>
      <c r="C65" s="442" t="s">
        <v>324</v>
      </c>
      <c r="D65" s="442" t="s">
        <v>325</v>
      </c>
      <c r="E65" s="461">
        <v>12000</v>
      </c>
      <c r="F65" s="442" t="s">
        <v>267</v>
      </c>
      <c r="G65" s="439" t="s">
        <v>293</v>
      </c>
      <c r="H65" s="461">
        <v>12000</v>
      </c>
      <c r="I65" s="464">
        <v>44571</v>
      </c>
      <c r="J65" s="442" t="s">
        <v>294</v>
      </c>
      <c r="K65" s="465" t="s">
        <v>295</v>
      </c>
      <c r="L65" s="448" t="s">
        <v>83</v>
      </c>
    </row>
    <row r="66" spans="1:12" s="448" customFormat="1" ht="16.5" customHeight="1">
      <c r="A66" s="442">
        <v>19</v>
      </c>
      <c r="B66" s="442" t="s">
        <v>321</v>
      </c>
      <c r="C66" s="442" t="s">
        <v>326</v>
      </c>
      <c r="D66" s="442" t="s">
        <v>316</v>
      </c>
      <c r="E66" s="461">
        <v>4378.75</v>
      </c>
      <c r="F66" s="442" t="s">
        <v>267</v>
      </c>
      <c r="G66" s="439" t="s">
        <v>293</v>
      </c>
      <c r="H66" s="461">
        <v>4378.75</v>
      </c>
      <c r="I66" s="464">
        <v>44571</v>
      </c>
      <c r="J66" s="442" t="s">
        <v>294</v>
      </c>
      <c r="K66" s="465" t="s">
        <v>264</v>
      </c>
      <c r="L66" s="448" t="s">
        <v>83</v>
      </c>
    </row>
    <row r="67" spans="1:12" s="448" customFormat="1" ht="16.5" customHeight="1">
      <c r="A67" s="442">
        <v>20</v>
      </c>
      <c r="B67" s="442" t="s">
        <v>321</v>
      </c>
      <c r="C67" s="442" t="s">
        <v>326</v>
      </c>
      <c r="D67" s="442" t="s">
        <v>316</v>
      </c>
      <c r="E67" s="461">
        <v>984.32</v>
      </c>
      <c r="F67" s="442" t="s">
        <v>267</v>
      </c>
      <c r="G67" s="439" t="s">
        <v>293</v>
      </c>
      <c r="H67" s="461">
        <v>984.32</v>
      </c>
      <c r="I67" s="464">
        <v>44571</v>
      </c>
      <c r="J67" s="442" t="s">
        <v>294</v>
      </c>
      <c r="K67" s="465" t="s">
        <v>264</v>
      </c>
      <c r="L67" s="448" t="s">
        <v>83</v>
      </c>
    </row>
    <row r="68" spans="1:12" s="448" customFormat="1" ht="16.5" customHeight="1">
      <c r="A68" s="442">
        <v>21</v>
      </c>
      <c r="B68" s="442" t="s">
        <v>321</v>
      </c>
      <c r="C68" s="442" t="s">
        <v>326</v>
      </c>
      <c r="D68" s="442" t="s">
        <v>316</v>
      </c>
      <c r="E68" s="461">
        <v>694</v>
      </c>
      <c r="F68" s="442" t="s">
        <v>267</v>
      </c>
      <c r="G68" s="439" t="s">
        <v>293</v>
      </c>
      <c r="H68" s="461">
        <v>694</v>
      </c>
      <c r="I68" s="464">
        <v>44571</v>
      </c>
      <c r="J68" s="442" t="s">
        <v>294</v>
      </c>
      <c r="K68" s="465" t="s">
        <v>264</v>
      </c>
      <c r="L68" s="448" t="s">
        <v>83</v>
      </c>
    </row>
    <row r="69" spans="1:12" s="448" customFormat="1" ht="16.5" customHeight="1">
      <c r="A69" s="442">
        <v>22</v>
      </c>
      <c r="B69" s="442" t="s">
        <v>321</v>
      </c>
      <c r="C69" s="442" t="s">
        <v>327</v>
      </c>
      <c r="D69" s="442" t="s">
        <v>316</v>
      </c>
      <c r="E69" s="461">
        <v>12000</v>
      </c>
      <c r="F69" s="442" t="s">
        <v>267</v>
      </c>
      <c r="G69" s="439" t="s">
        <v>293</v>
      </c>
      <c r="H69" s="461">
        <v>12000</v>
      </c>
      <c r="I69" s="464">
        <v>44571</v>
      </c>
      <c r="J69" s="442" t="s">
        <v>294</v>
      </c>
      <c r="K69" s="465" t="s">
        <v>264</v>
      </c>
      <c r="L69" s="448" t="s">
        <v>83</v>
      </c>
    </row>
    <row r="70" spans="1:12" s="448" customFormat="1" ht="16.5" customHeight="1">
      <c r="A70" s="442">
        <v>23</v>
      </c>
      <c r="B70" s="442" t="s">
        <v>321</v>
      </c>
      <c r="C70" s="442" t="s">
        <v>327</v>
      </c>
      <c r="D70" s="442" t="s">
        <v>316</v>
      </c>
      <c r="E70" s="461">
        <v>7200</v>
      </c>
      <c r="F70" s="442" t="s">
        <v>267</v>
      </c>
      <c r="G70" s="439" t="s">
        <v>293</v>
      </c>
      <c r="H70" s="461">
        <v>7200</v>
      </c>
      <c r="I70" s="464">
        <v>44571</v>
      </c>
      <c r="J70" s="442" t="s">
        <v>294</v>
      </c>
      <c r="K70" s="465" t="s">
        <v>264</v>
      </c>
      <c r="L70" s="448" t="s">
        <v>83</v>
      </c>
    </row>
    <row r="71" spans="1:12" s="448" customFormat="1" ht="16.5" customHeight="1">
      <c r="A71" s="442">
        <v>24</v>
      </c>
      <c r="B71" s="442" t="s">
        <v>64</v>
      </c>
      <c r="C71" s="442" t="s">
        <v>328</v>
      </c>
      <c r="D71" s="442" t="s">
        <v>329</v>
      </c>
      <c r="E71" s="461">
        <v>12838</v>
      </c>
      <c r="F71" s="442" t="s">
        <v>267</v>
      </c>
      <c r="G71" s="439" t="s">
        <v>293</v>
      </c>
      <c r="H71" s="461">
        <v>12838</v>
      </c>
      <c r="I71" s="464">
        <v>44571</v>
      </c>
      <c r="J71" s="442" t="s">
        <v>294</v>
      </c>
      <c r="K71" s="465" t="s">
        <v>295</v>
      </c>
      <c r="L71" s="448" t="s">
        <v>83</v>
      </c>
    </row>
    <row r="72" spans="1:12" s="448" customFormat="1" ht="15" customHeight="1">
      <c r="A72" s="442">
        <v>25</v>
      </c>
      <c r="B72" s="442" t="s">
        <v>317</v>
      </c>
      <c r="C72" s="442" t="s">
        <v>216</v>
      </c>
      <c r="D72" s="442" t="s">
        <v>330</v>
      </c>
      <c r="E72" s="461">
        <v>100000</v>
      </c>
      <c r="F72" s="442" t="s">
        <v>267</v>
      </c>
      <c r="G72" s="439" t="s">
        <v>331</v>
      </c>
      <c r="H72" s="461">
        <v>50000</v>
      </c>
      <c r="I72" s="464">
        <v>44571</v>
      </c>
      <c r="J72" s="442" t="s">
        <v>294</v>
      </c>
      <c r="K72" s="465" t="s">
        <v>332</v>
      </c>
      <c r="L72" s="448" t="s">
        <v>83</v>
      </c>
    </row>
    <row r="73" spans="1:12" s="448" customFormat="1" ht="15" customHeight="1">
      <c r="A73" s="442">
        <v>26</v>
      </c>
      <c r="B73" s="442" t="s">
        <v>321</v>
      </c>
      <c r="C73" s="442" t="s">
        <v>322</v>
      </c>
      <c r="D73" s="442" t="s">
        <v>323</v>
      </c>
      <c r="E73" s="461">
        <v>9183.6</v>
      </c>
      <c r="F73" s="442" t="s">
        <v>267</v>
      </c>
      <c r="G73" s="439" t="s">
        <v>293</v>
      </c>
      <c r="H73" s="461">
        <v>9183.6</v>
      </c>
      <c r="I73" s="464">
        <v>44571</v>
      </c>
      <c r="J73" s="442" t="s">
        <v>294</v>
      </c>
      <c r="K73" s="465" t="s">
        <v>264</v>
      </c>
    </row>
    <row r="74" spans="1:12" s="448" customFormat="1" ht="16.5" customHeight="1">
      <c r="A74" s="442">
        <v>27</v>
      </c>
      <c r="B74" s="442" t="s">
        <v>321</v>
      </c>
      <c r="C74" s="442" t="s">
        <v>333</v>
      </c>
      <c r="D74" s="442" t="s">
        <v>316</v>
      </c>
      <c r="E74" s="461">
        <v>6240</v>
      </c>
      <c r="F74" s="442" t="s">
        <v>267</v>
      </c>
      <c r="G74" s="439" t="s">
        <v>293</v>
      </c>
      <c r="H74" s="461">
        <v>6240</v>
      </c>
      <c r="I74" s="464">
        <v>44571</v>
      </c>
      <c r="J74" s="442" t="s">
        <v>294</v>
      </c>
      <c r="K74" s="465" t="s">
        <v>234</v>
      </c>
      <c r="L74" s="448" t="s">
        <v>83</v>
      </c>
    </row>
    <row r="75" spans="1:12" s="448" customFormat="1" ht="16.5" customHeight="1">
      <c r="A75" s="442">
        <v>28</v>
      </c>
      <c r="B75" s="442" t="s">
        <v>321</v>
      </c>
      <c r="C75" s="442" t="s">
        <v>333</v>
      </c>
      <c r="D75" s="442" t="s">
        <v>316</v>
      </c>
      <c r="E75" s="461">
        <v>9200</v>
      </c>
      <c r="F75" s="442" t="s">
        <v>267</v>
      </c>
      <c r="G75" s="439" t="s">
        <v>293</v>
      </c>
      <c r="H75" s="461">
        <v>9200</v>
      </c>
      <c r="I75" s="464">
        <v>44571</v>
      </c>
      <c r="J75" s="442" t="s">
        <v>294</v>
      </c>
      <c r="K75" s="465" t="s">
        <v>234</v>
      </c>
      <c r="L75" s="448" t="s">
        <v>83</v>
      </c>
    </row>
    <row r="76" spans="1:12" s="448" customFormat="1" ht="16.5" customHeight="1">
      <c r="A76" s="442">
        <v>29</v>
      </c>
      <c r="B76" s="442" t="s">
        <v>321</v>
      </c>
      <c r="C76" s="442" t="s">
        <v>333</v>
      </c>
      <c r="D76" s="442" t="s">
        <v>316</v>
      </c>
      <c r="E76" s="461">
        <v>4895</v>
      </c>
      <c r="F76" s="442" t="s">
        <v>267</v>
      </c>
      <c r="G76" s="439" t="s">
        <v>293</v>
      </c>
      <c r="H76" s="461">
        <v>4895</v>
      </c>
      <c r="I76" s="464">
        <v>44571</v>
      </c>
      <c r="J76" s="442" t="s">
        <v>294</v>
      </c>
      <c r="K76" s="465" t="s">
        <v>234</v>
      </c>
      <c r="L76" s="448" t="s">
        <v>83</v>
      </c>
    </row>
    <row r="77" spans="1:12" s="448" customFormat="1" ht="16.5" customHeight="1">
      <c r="A77" s="442">
        <v>30</v>
      </c>
      <c r="B77" s="442" t="s">
        <v>321</v>
      </c>
      <c r="C77" s="442" t="s">
        <v>333</v>
      </c>
      <c r="D77" s="442" t="s">
        <v>316</v>
      </c>
      <c r="E77" s="461">
        <v>1020</v>
      </c>
      <c r="F77" s="442" t="s">
        <v>267</v>
      </c>
      <c r="G77" s="439" t="s">
        <v>293</v>
      </c>
      <c r="H77" s="461">
        <v>1020</v>
      </c>
      <c r="I77" s="464">
        <v>44572</v>
      </c>
      <c r="J77" s="442" t="s">
        <v>294</v>
      </c>
      <c r="K77" s="465" t="s">
        <v>234</v>
      </c>
      <c r="L77" s="448" t="s">
        <v>83</v>
      </c>
    </row>
    <row r="78" spans="1:12" s="448" customFormat="1" ht="16.5" customHeight="1">
      <c r="A78" s="442">
        <v>31</v>
      </c>
      <c r="B78" s="442" t="s">
        <v>321</v>
      </c>
      <c r="C78" s="442" t="s">
        <v>333</v>
      </c>
      <c r="D78" s="442" t="s">
        <v>316</v>
      </c>
      <c r="E78" s="461">
        <v>975</v>
      </c>
      <c r="F78" s="442" t="s">
        <v>267</v>
      </c>
      <c r="G78" s="439" t="s">
        <v>293</v>
      </c>
      <c r="H78" s="461">
        <v>975</v>
      </c>
      <c r="I78" s="464">
        <v>44573</v>
      </c>
      <c r="J78" s="442" t="s">
        <v>294</v>
      </c>
      <c r="K78" s="465" t="s">
        <v>234</v>
      </c>
      <c r="L78" s="448" t="s">
        <v>83</v>
      </c>
    </row>
    <row r="79" spans="1:12" s="448" customFormat="1" ht="15" customHeight="1">
      <c r="A79" s="442">
        <v>30</v>
      </c>
      <c r="B79" s="442" t="s">
        <v>317</v>
      </c>
      <c r="C79" s="442" t="s">
        <v>334</v>
      </c>
      <c r="D79" s="442" t="s">
        <v>335</v>
      </c>
      <c r="E79" s="461">
        <v>800</v>
      </c>
      <c r="F79" s="442" t="s">
        <v>267</v>
      </c>
      <c r="G79" s="439" t="s">
        <v>331</v>
      </c>
      <c r="H79" s="461">
        <v>800</v>
      </c>
      <c r="I79" s="464">
        <v>44571</v>
      </c>
      <c r="J79" s="442" t="s">
        <v>294</v>
      </c>
      <c r="K79" s="465" t="s">
        <v>332</v>
      </c>
      <c r="L79" s="448" t="s">
        <v>83</v>
      </c>
    </row>
    <row r="80" spans="1:12" s="449" customFormat="1" ht="16.5" customHeight="1">
      <c r="A80" s="467">
        <v>1</v>
      </c>
      <c r="B80" s="467" t="s">
        <v>336</v>
      </c>
      <c r="C80" s="467" t="s">
        <v>337</v>
      </c>
      <c r="D80" s="467" t="s">
        <v>338</v>
      </c>
      <c r="E80" s="468">
        <v>56500</v>
      </c>
      <c r="F80" s="468" t="s">
        <v>267</v>
      </c>
      <c r="G80" s="469" t="s">
        <v>30</v>
      </c>
      <c r="H80" s="468">
        <v>56500</v>
      </c>
      <c r="I80" s="472">
        <v>44576</v>
      </c>
      <c r="J80" s="467" t="s">
        <v>339</v>
      </c>
      <c r="K80" s="473" t="s">
        <v>295</v>
      </c>
    </row>
    <row r="81" spans="1:11" s="449" customFormat="1" ht="16.5" customHeight="1">
      <c r="A81" s="467">
        <v>2</v>
      </c>
      <c r="B81" s="467" t="s">
        <v>59</v>
      </c>
      <c r="C81" s="467" t="s">
        <v>337</v>
      </c>
      <c r="D81" s="467" t="s">
        <v>338</v>
      </c>
      <c r="E81" s="468">
        <v>5400</v>
      </c>
      <c r="F81" s="468" t="s">
        <v>267</v>
      </c>
      <c r="G81" s="469" t="s">
        <v>30</v>
      </c>
      <c r="H81" s="468">
        <v>5400</v>
      </c>
      <c r="I81" s="472">
        <v>44576</v>
      </c>
      <c r="J81" s="467" t="s">
        <v>339</v>
      </c>
      <c r="K81" s="473" t="s">
        <v>295</v>
      </c>
    </row>
    <row r="82" spans="1:11" s="449" customFormat="1" ht="16.5" customHeight="1">
      <c r="A82" s="467">
        <v>3</v>
      </c>
      <c r="B82" s="467" t="s">
        <v>59</v>
      </c>
      <c r="C82" s="467" t="s">
        <v>340</v>
      </c>
      <c r="D82" s="467" t="s">
        <v>338</v>
      </c>
      <c r="E82" s="468">
        <v>20000</v>
      </c>
      <c r="F82" s="468" t="s">
        <v>267</v>
      </c>
      <c r="G82" s="469" t="s">
        <v>30</v>
      </c>
      <c r="H82" s="468">
        <v>20000</v>
      </c>
      <c r="I82" s="472">
        <v>44576</v>
      </c>
      <c r="J82" s="467" t="s">
        <v>339</v>
      </c>
      <c r="K82" s="473" t="s">
        <v>295</v>
      </c>
    </row>
    <row r="83" spans="1:11" s="449" customFormat="1" ht="16.5" customHeight="1">
      <c r="A83" s="467">
        <v>4</v>
      </c>
      <c r="B83" s="467" t="s">
        <v>59</v>
      </c>
      <c r="C83" s="467" t="s">
        <v>341</v>
      </c>
      <c r="D83" s="467" t="s">
        <v>338</v>
      </c>
      <c r="E83" s="468">
        <v>45000</v>
      </c>
      <c r="F83" s="468" t="s">
        <v>267</v>
      </c>
      <c r="G83" s="469" t="s">
        <v>30</v>
      </c>
      <c r="H83" s="468">
        <v>45000</v>
      </c>
      <c r="I83" s="472">
        <v>44576</v>
      </c>
      <c r="J83" s="467" t="s">
        <v>339</v>
      </c>
      <c r="K83" s="473" t="s">
        <v>295</v>
      </c>
    </row>
    <row r="84" spans="1:11" s="449" customFormat="1" ht="16.5">
      <c r="A84" s="467">
        <v>6</v>
      </c>
      <c r="B84" s="467" t="s">
        <v>18</v>
      </c>
      <c r="C84" s="470" t="s">
        <v>342</v>
      </c>
      <c r="D84" s="467" t="s">
        <v>338</v>
      </c>
      <c r="E84" s="468">
        <v>8500</v>
      </c>
      <c r="F84" s="468" t="s">
        <v>267</v>
      </c>
      <c r="G84" s="469" t="s">
        <v>30</v>
      </c>
      <c r="H84" s="468">
        <v>8500</v>
      </c>
      <c r="I84" s="472">
        <v>44576</v>
      </c>
      <c r="J84" s="467" t="s">
        <v>339</v>
      </c>
      <c r="K84" s="473" t="s">
        <v>295</v>
      </c>
    </row>
    <row r="85" spans="1:11" s="449" customFormat="1" ht="16.5" customHeight="1">
      <c r="A85" s="467">
        <v>7</v>
      </c>
      <c r="B85" s="467" t="s">
        <v>343</v>
      </c>
      <c r="C85" s="467" t="s">
        <v>344</v>
      </c>
      <c r="D85" s="467" t="s">
        <v>345</v>
      </c>
      <c r="E85" s="468">
        <v>50850</v>
      </c>
      <c r="F85" s="468" t="s">
        <v>267</v>
      </c>
      <c r="G85" s="469" t="s">
        <v>30</v>
      </c>
      <c r="H85" s="468">
        <v>50850</v>
      </c>
      <c r="I85" s="472">
        <v>44576</v>
      </c>
      <c r="J85" s="467" t="s">
        <v>339</v>
      </c>
      <c r="K85" s="473" t="s">
        <v>332</v>
      </c>
    </row>
    <row r="86" spans="1:11" s="449" customFormat="1" ht="16.5" customHeight="1">
      <c r="A86" s="467">
        <v>8</v>
      </c>
      <c r="B86" s="467" t="s">
        <v>346</v>
      </c>
      <c r="C86" s="467" t="s">
        <v>341</v>
      </c>
      <c r="D86" s="467" t="s">
        <v>345</v>
      </c>
      <c r="E86" s="468">
        <v>452000</v>
      </c>
      <c r="F86" s="468" t="s">
        <v>267</v>
      </c>
      <c r="G86" s="469" t="s">
        <v>30</v>
      </c>
      <c r="H86" s="468">
        <v>160000</v>
      </c>
      <c r="I86" s="472">
        <v>44576</v>
      </c>
      <c r="J86" s="467" t="s">
        <v>347</v>
      </c>
      <c r="K86" s="473" t="s">
        <v>332</v>
      </c>
    </row>
    <row r="87" spans="1:11" s="449" customFormat="1" ht="16.5" customHeight="1">
      <c r="A87" s="467">
        <v>9</v>
      </c>
      <c r="B87" s="467" t="s">
        <v>58</v>
      </c>
      <c r="C87" s="467" t="s">
        <v>348</v>
      </c>
      <c r="D87" s="467" t="s">
        <v>349</v>
      </c>
      <c r="E87" s="468">
        <v>30000</v>
      </c>
      <c r="F87" s="468" t="s">
        <v>267</v>
      </c>
      <c r="G87" s="469" t="s">
        <v>30</v>
      </c>
      <c r="H87" s="468">
        <v>30000</v>
      </c>
      <c r="I87" s="472">
        <v>44576</v>
      </c>
      <c r="J87" s="467" t="s">
        <v>339</v>
      </c>
      <c r="K87" s="473" t="s">
        <v>332</v>
      </c>
    </row>
    <row r="88" spans="1:11" s="449" customFormat="1" ht="16.5" customHeight="1">
      <c r="A88" s="467">
        <v>10</v>
      </c>
      <c r="B88" s="467" t="s">
        <v>58</v>
      </c>
      <c r="C88" s="467" t="s">
        <v>350</v>
      </c>
      <c r="D88" s="467" t="s">
        <v>349</v>
      </c>
      <c r="E88" s="468">
        <v>5900</v>
      </c>
      <c r="F88" s="468" t="s">
        <v>267</v>
      </c>
      <c r="G88" s="469" t="s">
        <v>30</v>
      </c>
      <c r="H88" s="468">
        <v>5900</v>
      </c>
      <c r="I88" s="472">
        <v>44576</v>
      </c>
      <c r="J88" s="467" t="s">
        <v>339</v>
      </c>
      <c r="K88" s="473" t="s">
        <v>332</v>
      </c>
    </row>
    <row r="89" spans="1:11" s="449" customFormat="1" ht="16.5" customHeight="1">
      <c r="A89" s="467">
        <v>11</v>
      </c>
      <c r="B89" s="467" t="s">
        <v>351</v>
      </c>
      <c r="C89" s="467" t="s">
        <v>350</v>
      </c>
      <c r="D89" s="467" t="s">
        <v>349</v>
      </c>
      <c r="E89" s="468">
        <v>34000</v>
      </c>
      <c r="F89" s="468" t="s">
        <v>267</v>
      </c>
      <c r="G89" s="469" t="s">
        <v>30</v>
      </c>
      <c r="H89" s="468">
        <v>34000</v>
      </c>
      <c r="I89" s="472">
        <v>44576</v>
      </c>
      <c r="J89" s="467" t="s">
        <v>339</v>
      </c>
      <c r="K89" s="473" t="s">
        <v>332</v>
      </c>
    </row>
    <row r="90" spans="1:11" s="449" customFormat="1" ht="16.5" customHeight="1">
      <c r="A90" s="467">
        <v>12</v>
      </c>
      <c r="B90" s="467" t="s">
        <v>289</v>
      </c>
      <c r="C90" s="467" t="s">
        <v>350</v>
      </c>
      <c r="D90" s="467" t="s">
        <v>349</v>
      </c>
      <c r="E90" s="468">
        <v>11500</v>
      </c>
      <c r="F90" s="468" t="s">
        <v>267</v>
      </c>
      <c r="G90" s="469" t="s">
        <v>30</v>
      </c>
      <c r="H90" s="468">
        <v>11500</v>
      </c>
      <c r="I90" s="472">
        <v>44576</v>
      </c>
      <c r="J90" s="467" t="s">
        <v>339</v>
      </c>
      <c r="K90" s="473" t="s">
        <v>332</v>
      </c>
    </row>
    <row r="91" spans="1:11" s="449" customFormat="1" ht="16.5" customHeight="1">
      <c r="A91" s="467">
        <v>13</v>
      </c>
      <c r="B91" s="467" t="s">
        <v>289</v>
      </c>
      <c r="C91" s="467" t="s">
        <v>350</v>
      </c>
      <c r="D91" s="467" t="s">
        <v>349</v>
      </c>
      <c r="E91" s="468">
        <v>11000</v>
      </c>
      <c r="F91" s="468" t="s">
        <v>267</v>
      </c>
      <c r="G91" s="469" t="s">
        <v>30</v>
      </c>
      <c r="H91" s="468">
        <v>11000</v>
      </c>
      <c r="I91" s="472">
        <v>44576</v>
      </c>
      <c r="J91" s="467" t="s">
        <v>339</v>
      </c>
      <c r="K91" s="473" t="s">
        <v>332</v>
      </c>
    </row>
    <row r="92" spans="1:11" s="449" customFormat="1" ht="16.5" customHeight="1">
      <c r="A92" s="467">
        <v>14</v>
      </c>
      <c r="B92" s="467" t="s">
        <v>352</v>
      </c>
      <c r="C92" s="467" t="s">
        <v>350</v>
      </c>
      <c r="D92" s="467" t="s">
        <v>349</v>
      </c>
      <c r="E92" s="468">
        <v>6000</v>
      </c>
      <c r="F92" s="468" t="s">
        <v>267</v>
      </c>
      <c r="G92" s="469" t="s">
        <v>30</v>
      </c>
      <c r="H92" s="468">
        <v>6000</v>
      </c>
      <c r="I92" s="472">
        <v>44576</v>
      </c>
      <c r="J92" s="467" t="s">
        <v>339</v>
      </c>
      <c r="K92" s="473" t="s">
        <v>332</v>
      </c>
    </row>
    <row r="93" spans="1:11" s="449" customFormat="1" ht="16.5" customHeight="1">
      <c r="A93" s="467">
        <v>15</v>
      </c>
      <c r="B93" s="467"/>
      <c r="C93" s="467"/>
      <c r="D93" s="467"/>
      <c r="E93" s="468"/>
      <c r="F93" s="468"/>
      <c r="G93" s="469"/>
      <c r="H93" s="468"/>
      <c r="I93" s="472"/>
      <c r="J93" s="467"/>
      <c r="K93" s="473" t="s">
        <v>332</v>
      </c>
    </row>
    <row r="94" spans="1:11" s="449" customFormat="1" ht="16.5" customHeight="1">
      <c r="A94" s="467">
        <v>16</v>
      </c>
      <c r="B94" s="467"/>
      <c r="C94" s="467"/>
      <c r="D94" s="467"/>
      <c r="E94" s="468"/>
      <c r="F94" s="468"/>
      <c r="G94" s="469"/>
      <c r="H94" s="468"/>
      <c r="I94" s="472"/>
      <c r="J94" s="467"/>
      <c r="K94" s="473" t="s">
        <v>332</v>
      </c>
    </row>
    <row r="95" spans="1:11" s="449" customFormat="1" ht="16.5" customHeight="1">
      <c r="A95" s="467">
        <v>17</v>
      </c>
      <c r="B95" s="467"/>
      <c r="C95" s="467"/>
      <c r="D95" s="467"/>
      <c r="E95" s="468"/>
      <c r="F95" s="468"/>
      <c r="G95" s="469"/>
      <c r="H95" s="468"/>
      <c r="I95" s="472"/>
      <c r="J95" s="467"/>
      <c r="K95" s="473" t="s">
        <v>332</v>
      </c>
    </row>
    <row r="96" spans="1:11" s="449" customFormat="1" ht="16.5" customHeight="1">
      <c r="A96" s="467">
        <v>18</v>
      </c>
      <c r="B96" s="467"/>
      <c r="C96" s="467"/>
      <c r="D96" s="467"/>
      <c r="E96" s="468"/>
      <c r="F96" s="468"/>
      <c r="G96" s="469"/>
      <c r="H96" s="468"/>
      <c r="I96" s="472"/>
      <c r="J96" s="467"/>
      <c r="K96" s="473" t="s">
        <v>332</v>
      </c>
    </row>
    <row r="97" spans="1:11" s="449" customFormat="1" ht="16.5">
      <c r="A97" s="579" t="s">
        <v>353</v>
      </c>
      <c r="B97" s="580"/>
      <c r="C97" s="580"/>
      <c r="D97" s="581"/>
      <c r="E97" s="471">
        <f>SUBTOTAL(9,E3:E96)</f>
        <v>1910269.0100000002</v>
      </c>
      <c r="F97" s="471">
        <f>SUBTOTAL(9,F3:F96)</f>
        <v>0</v>
      </c>
      <c r="G97" s="471">
        <f>SUBTOTAL(9,G3:G96)</f>
        <v>0</v>
      </c>
      <c r="H97" s="471">
        <f>SUBTOTAL(9,H3:H96)</f>
        <v>2129301.0100000007</v>
      </c>
      <c r="I97" s="474"/>
      <c r="J97" s="474"/>
      <c r="K97" s="475"/>
    </row>
  </sheetData>
  <autoFilter ref="A2:K96">
    <filterColumn colId="1">
      <filters>
        <filter val="2.0平台件"/>
        <filter val="H4 3.0"/>
        <filter val="H6后视镜"/>
        <filter val="H6座椅"/>
        <filter val="X6000"/>
        <filter val="ZY1529"/>
        <filter val="ZY1707"/>
        <filter val="ZY2002"/>
        <filter val="ZY2005"/>
        <filter val="ZY2009"/>
        <filter val="ZY2107"/>
        <filter val="ZY2108"/>
        <filter val="ZY2116"/>
        <filter val="ZY2129"/>
        <filter val="ZY2130"/>
        <filter val="ZY2132"/>
        <filter val="zy2137"/>
        <filter val="ZY2140"/>
        <filter val="ZY2142"/>
        <filter val="ZY2164"/>
        <filter val="ZY2167"/>
        <filter val="安路普工装"/>
        <filter val="电路板烧录工装"/>
        <filter val="工装用料"/>
        <filter val="光华荣昌工具"/>
        <filter val="汇合项目"/>
        <filter val="升降阀"/>
        <filter val="实验室物料"/>
        <filter val="试制车间"/>
        <filter val="统帅"/>
        <filter val="无忧换挡扶手"/>
        <filter val="重汽扶手"/>
        <filter val="座椅H6"/>
      </filters>
    </filterColumn>
  </autoFilter>
  <mergeCells count="2">
    <mergeCell ref="A1:K1"/>
    <mergeCell ref="A97:D97"/>
  </mergeCells>
  <phoneticPr fontId="45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>
      <selection activeCell="C19" sqref="C19"/>
    </sheetView>
  </sheetViews>
  <sheetFormatPr defaultColWidth="9" defaultRowHeight="14.25"/>
  <cols>
    <col min="1" max="1" width="25.75" customWidth="1"/>
    <col min="2" max="2" width="21.75" customWidth="1"/>
    <col min="3" max="3" width="15.375" customWidth="1"/>
    <col min="4" max="4" width="13.25" customWidth="1"/>
    <col min="6" max="6" width="11.25" customWidth="1"/>
  </cols>
  <sheetData/>
  <phoneticPr fontId="4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5"/>
  </sheetPr>
  <dimension ref="A1:K32"/>
  <sheetViews>
    <sheetView zoomScale="85" zoomScaleNormal="85" workbookViewId="0">
      <selection activeCell="M18" sqref="M18"/>
    </sheetView>
  </sheetViews>
  <sheetFormatPr defaultColWidth="9" defaultRowHeight="14.25"/>
  <cols>
    <col min="1" max="1" width="5.875" style="21" customWidth="1"/>
    <col min="2" max="2" width="9" style="21" hidden="1" customWidth="1"/>
    <col min="3" max="3" width="18.375" style="21" customWidth="1"/>
    <col min="4" max="4" width="21.125" style="22" customWidth="1"/>
    <col min="5" max="5" width="34.25" style="81" customWidth="1"/>
    <col min="6" max="6" width="9" style="21"/>
    <col min="7" max="7" width="12.625" style="21" customWidth="1"/>
    <col min="8" max="8" width="24.375" style="21" hidden="1" customWidth="1"/>
    <col min="9" max="9" width="11.75" style="21" customWidth="1"/>
    <col min="10" max="10" width="9" style="21"/>
    <col min="11" max="11" width="15.375" style="21" customWidth="1"/>
    <col min="12" max="16384" width="9" style="21"/>
  </cols>
  <sheetData>
    <row r="1" spans="1:11">
      <c r="A1" s="590" t="s">
        <v>354</v>
      </c>
      <c r="B1" s="590"/>
      <c r="C1" s="590"/>
      <c r="D1" s="590"/>
      <c r="E1" s="590"/>
      <c r="F1" s="590"/>
      <c r="G1" s="590"/>
      <c r="H1" s="590"/>
      <c r="I1" s="590"/>
    </row>
    <row r="2" spans="1:11">
      <c r="A2" s="590"/>
      <c r="B2" s="590"/>
      <c r="C2" s="590"/>
      <c r="D2" s="590"/>
      <c r="E2" s="590"/>
      <c r="F2" s="590"/>
      <c r="G2" s="590"/>
      <c r="H2" s="590"/>
      <c r="I2" s="590"/>
    </row>
    <row r="4" spans="1:11" s="190" customFormat="1" ht="26.1" customHeight="1">
      <c r="A4" s="418" t="s">
        <v>1</v>
      </c>
      <c r="B4" s="418" t="s">
        <v>2</v>
      </c>
      <c r="C4" s="418" t="s">
        <v>3</v>
      </c>
      <c r="D4" s="419" t="s">
        <v>7</v>
      </c>
      <c r="E4" s="420" t="s">
        <v>355</v>
      </c>
      <c r="F4" s="200" t="s">
        <v>356</v>
      </c>
      <c r="G4" s="421" t="s">
        <v>357</v>
      </c>
      <c r="H4" s="422" t="s">
        <v>74</v>
      </c>
      <c r="I4" s="200" t="s">
        <v>358</v>
      </c>
      <c r="J4" s="199" t="s">
        <v>10</v>
      </c>
    </row>
    <row r="5" spans="1:11" s="190" customFormat="1" ht="32.25" customHeight="1">
      <c r="A5" s="418">
        <v>1</v>
      </c>
      <c r="B5" s="418"/>
      <c r="C5" s="423" t="s">
        <v>359</v>
      </c>
      <c r="D5" s="423" t="s">
        <v>348</v>
      </c>
      <c r="E5" s="418">
        <v>19200</v>
      </c>
      <c r="F5" s="200" t="s">
        <v>30</v>
      </c>
      <c r="G5" s="424" t="s">
        <v>360</v>
      </c>
      <c r="H5" s="584" t="s">
        <v>361</v>
      </c>
      <c r="I5" s="444" t="s">
        <v>362</v>
      </c>
      <c r="J5" s="587" t="s">
        <v>363</v>
      </c>
    </row>
    <row r="6" spans="1:11" s="415" customFormat="1" ht="24" customHeight="1">
      <c r="A6" s="425">
        <v>2</v>
      </c>
      <c r="B6" s="426"/>
      <c r="C6" s="423" t="s">
        <v>359</v>
      </c>
      <c r="D6" s="423" t="s">
        <v>348</v>
      </c>
      <c r="E6" s="418">
        <v>52500</v>
      </c>
      <c r="F6" s="200" t="s">
        <v>30</v>
      </c>
      <c r="G6" s="424" t="s">
        <v>360</v>
      </c>
      <c r="H6" s="585"/>
      <c r="I6" s="444" t="s">
        <v>362</v>
      </c>
      <c r="J6" s="588"/>
    </row>
    <row r="7" spans="1:11" s="415" customFormat="1" ht="24" customHeight="1">
      <c r="A7" s="418">
        <v>3</v>
      </c>
      <c r="B7" s="427"/>
      <c r="C7" s="423" t="s">
        <v>18</v>
      </c>
      <c r="D7" s="423" t="s">
        <v>348</v>
      </c>
      <c r="E7" s="418">
        <v>5000</v>
      </c>
      <c r="F7" s="200" t="s">
        <v>30</v>
      </c>
      <c r="G7" s="424" t="s">
        <v>360</v>
      </c>
      <c r="H7" s="585"/>
      <c r="I7" s="444" t="s">
        <v>362</v>
      </c>
      <c r="J7" s="588"/>
      <c r="K7" s="416"/>
    </row>
    <row r="8" spans="1:11" s="415" customFormat="1" ht="24" customHeight="1">
      <c r="A8" s="425">
        <v>4</v>
      </c>
      <c r="B8" s="426"/>
      <c r="C8" s="423" t="s">
        <v>359</v>
      </c>
      <c r="D8" s="423" t="s">
        <v>364</v>
      </c>
      <c r="E8" s="418">
        <v>31800</v>
      </c>
      <c r="F8" s="200" t="s">
        <v>30</v>
      </c>
      <c r="G8" s="424" t="s">
        <v>360</v>
      </c>
      <c r="H8" s="586"/>
      <c r="I8" s="444" t="s">
        <v>362</v>
      </c>
      <c r="J8" s="589"/>
    </row>
    <row r="9" spans="1:11" s="416" customFormat="1" ht="24" customHeight="1">
      <c r="A9" s="418">
        <v>5</v>
      </c>
      <c r="B9" s="426"/>
      <c r="C9" s="428" t="s">
        <v>365</v>
      </c>
      <c r="D9" s="428" t="s">
        <v>89</v>
      </c>
      <c r="E9" s="429">
        <v>21300</v>
      </c>
      <c r="F9" s="200" t="s">
        <v>30</v>
      </c>
      <c r="G9" s="424" t="s">
        <v>360</v>
      </c>
      <c r="H9" s="430"/>
      <c r="I9" s="444" t="s">
        <v>362</v>
      </c>
      <c r="J9" s="445" t="s">
        <v>366</v>
      </c>
    </row>
    <row r="10" spans="1:11" s="416" customFormat="1" ht="24" customHeight="1">
      <c r="A10" s="425">
        <v>6</v>
      </c>
      <c r="B10" s="426"/>
      <c r="C10" s="428" t="s">
        <v>154</v>
      </c>
      <c r="D10" s="428" t="s">
        <v>155</v>
      </c>
      <c r="E10" s="431">
        <v>36000</v>
      </c>
      <c r="F10" s="200" t="s">
        <v>30</v>
      </c>
      <c r="G10" s="424" t="s">
        <v>360</v>
      </c>
      <c r="H10" s="430"/>
      <c r="I10" s="444" t="s">
        <v>362</v>
      </c>
      <c r="J10" s="445" t="s">
        <v>366</v>
      </c>
    </row>
    <row r="11" spans="1:11" s="416" customFormat="1" ht="24" customHeight="1">
      <c r="A11" s="418">
        <v>7</v>
      </c>
      <c r="B11" s="426"/>
      <c r="C11" s="428" t="s">
        <v>367</v>
      </c>
      <c r="D11" s="428" t="s">
        <v>368</v>
      </c>
      <c r="E11" s="429">
        <v>35510</v>
      </c>
      <c r="F11" s="200" t="s">
        <v>30</v>
      </c>
      <c r="G11" s="424" t="s">
        <v>360</v>
      </c>
      <c r="H11" s="430"/>
      <c r="I11" s="444" t="s">
        <v>362</v>
      </c>
      <c r="J11" s="445" t="s">
        <v>366</v>
      </c>
    </row>
    <row r="12" spans="1:11" s="416" customFormat="1" ht="24" customHeight="1">
      <c r="A12" s="425">
        <v>8</v>
      </c>
      <c r="B12" s="426"/>
      <c r="C12" s="432" t="s">
        <v>199</v>
      </c>
      <c r="D12" s="428" t="s">
        <v>200</v>
      </c>
      <c r="E12" s="433">
        <v>17000</v>
      </c>
      <c r="F12" s="200" t="s">
        <v>30</v>
      </c>
      <c r="G12" s="424" t="s">
        <v>360</v>
      </c>
      <c r="H12" s="430"/>
      <c r="I12" s="444" t="s">
        <v>362</v>
      </c>
      <c r="J12" s="445" t="s">
        <v>366</v>
      </c>
    </row>
    <row r="13" spans="1:11" s="416" customFormat="1" ht="24" customHeight="1">
      <c r="A13" s="418">
        <v>9</v>
      </c>
      <c r="B13" s="426"/>
      <c r="C13" s="428" t="s">
        <v>369</v>
      </c>
      <c r="D13" s="428" t="s">
        <v>155</v>
      </c>
      <c r="E13" s="429">
        <v>66000</v>
      </c>
      <c r="F13" s="200" t="s">
        <v>30</v>
      </c>
      <c r="G13" s="424" t="s">
        <v>360</v>
      </c>
      <c r="H13" s="430"/>
      <c r="I13" s="444" t="s">
        <v>362</v>
      </c>
      <c r="J13" s="445" t="s">
        <v>366</v>
      </c>
    </row>
    <row r="14" spans="1:11" s="416" customFormat="1" ht="24" customHeight="1">
      <c r="A14" s="425">
        <v>10</v>
      </c>
      <c r="B14" s="426"/>
      <c r="C14" s="428" t="s">
        <v>370</v>
      </c>
      <c r="D14" s="428" t="s">
        <v>155</v>
      </c>
      <c r="E14" s="429">
        <v>67600</v>
      </c>
      <c r="F14" s="200" t="s">
        <v>30</v>
      </c>
      <c r="G14" s="424" t="s">
        <v>360</v>
      </c>
      <c r="H14" s="430"/>
      <c r="I14" s="444" t="s">
        <v>362</v>
      </c>
      <c r="J14" s="445" t="s">
        <v>366</v>
      </c>
    </row>
    <row r="15" spans="1:11" s="416" customFormat="1" ht="24" customHeight="1">
      <c r="A15" s="418">
        <v>11</v>
      </c>
      <c r="B15" s="426"/>
      <c r="C15" s="434" t="s">
        <v>371</v>
      </c>
      <c r="D15" s="435" t="s">
        <v>372</v>
      </c>
      <c r="E15" s="434">
        <v>178992</v>
      </c>
      <c r="F15" s="200" t="s">
        <v>30</v>
      </c>
      <c r="G15" s="424" t="s">
        <v>360</v>
      </c>
      <c r="H15" s="430"/>
      <c r="I15" s="446" t="s">
        <v>373</v>
      </c>
      <c r="J15" s="445"/>
    </row>
    <row r="16" spans="1:11" s="416" customFormat="1" ht="24" customHeight="1">
      <c r="A16" s="425">
        <v>12</v>
      </c>
      <c r="B16" s="426"/>
      <c r="C16" s="436" t="s">
        <v>374</v>
      </c>
      <c r="D16" s="582" t="s">
        <v>236</v>
      </c>
      <c r="E16" s="434">
        <v>24500</v>
      </c>
      <c r="F16" s="200" t="s">
        <v>30</v>
      </c>
      <c r="G16" s="424" t="s">
        <v>360</v>
      </c>
      <c r="H16" s="430"/>
      <c r="I16" s="446" t="s">
        <v>373</v>
      </c>
      <c r="J16" s="445"/>
    </row>
    <row r="17" spans="1:11" s="416" customFormat="1" ht="24" customHeight="1">
      <c r="A17" s="418">
        <v>13</v>
      </c>
      <c r="B17" s="426"/>
      <c r="C17" s="436" t="s">
        <v>375</v>
      </c>
      <c r="D17" s="583"/>
      <c r="E17" s="437">
        <v>25500</v>
      </c>
      <c r="F17" s="200" t="s">
        <v>30</v>
      </c>
      <c r="G17" s="424" t="s">
        <v>360</v>
      </c>
      <c r="H17" s="430"/>
      <c r="I17" s="446" t="s">
        <v>373</v>
      </c>
      <c r="J17" s="445"/>
      <c r="K17" s="416" t="s">
        <v>376</v>
      </c>
    </row>
    <row r="18" spans="1:11" s="417" customFormat="1" ht="24" customHeight="1">
      <c r="A18" s="425">
        <v>14</v>
      </c>
      <c r="B18" s="428"/>
      <c r="C18" s="436" t="s">
        <v>377</v>
      </c>
      <c r="D18" s="583"/>
      <c r="E18" s="437">
        <v>24500</v>
      </c>
      <c r="F18" s="200" t="s">
        <v>30</v>
      </c>
      <c r="G18" s="424" t="s">
        <v>360</v>
      </c>
      <c r="H18" s="418"/>
      <c r="I18" s="446" t="s">
        <v>373</v>
      </c>
      <c r="J18" s="445"/>
      <c r="K18" s="417" t="s">
        <v>376</v>
      </c>
    </row>
    <row r="19" spans="1:11" s="417" customFormat="1" ht="24" customHeight="1">
      <c r="A19" s="418">
        <v>15</v>
      </c>
      <c r="B19" s="428"/>
      <c r="C19" s="436" t="s">
        <v>377</v>
      </c>
      <c r="D19" s="583"/>
      <c r="E19" s="434">
        <v>24500</v>
      </c>
      <c r="F19" s="200" t="s">
        <v>30</v>
      </c>
      <c r="G19" s="424" t="s">
        <v>360</v>
      </c>
      <c r="H19" s="419"/>
      <c r="I19" s="446" t="s">
        <v>373</v>
      </c>
      <c r="J19" s="445"/>
    </row>
    <row r="20" spans="1:11" s="417" customFormat="1" ht="24" customHeight="1">
      <c r="A20" s="425">
        <v>16</v>
      </c>
      <c r="B20" s="428"/>
      <c r="C20" s="438" t="s">
        <v>378</v>
      </c>
      <c r="D20" s="419" t="s">
        <v>256</v>
      </c>
      <c r="E20" s="434">
        <v>58000</v>
      </c>
      <c r="F20" s="200" t="s">
        <v>30</v>
      </c>
      <c r="G20" s="424" t="s">
        <v>360</v>
      </c>
      <c r="H20" s="419"/>
      <c r="I20" s="446" t="s">
        <v>373</v>
      </c>
      <c r="J20" s="445"/>
    </row>
    <row r="21" spans="1:11" s="417" customFormat="1" ht="24" customHeight="1">
      <c r="A21" s="418">
        <v>17</v>
      </c>
      <c r="B21" s="428"/>
      <c r="C21" s="439" t="s">
        <v>379</v>
      </c>
      <c r="D21" s="439" t="s">
        <v>380</v>
      </c>
      <c r="E21" s="440">
        <v>19228.419999999998</v>
      </c>
      <c r="F21" s="200" t="s">
        <v>30</v>
      </c>
      <c r="G21" s="424" t="s">
        <v>360</v>
      </c>
      <c r="H21" s="419"/>
      <c r="I21" s="446" t="s">
        <v>381</v>
      </c>
      <c r="J21" s="445"/>
    </row>
    <row r="22" spans="1:11" s="417" customFormat="1" ht="24" customHeight="1">
      <c r="A22" s="425">
        <v>18</v>
      </c>
      <c r="B22" s="428"/>
      <c r="C22" s="439" t="s">
        <v>272</v>
      </c>
      <c r="D22" s="439" t="s">
        <v>382</v>
      </c>
      <c r="E22" s="440">
        <v>17000</v>
      </c>
      <c r="F22" s="200" t="s">
        <v>30</v>
      </c>
      <c r="G22" s="424" t="s">
        <v>360</v>
      </c>
      <c r="H22" s="419"/>
      <c r="I22" s="446" t="s">
        <v>381</v>
      </c>
      <c r="J22" s="445"/>
    </row>
    <row r="23" spans="1:11" s="417" customFormat="1" ht="24" customHeight="1">
      <c r="A23" s="418">
        <v>19</v>
      </c>
      <c r="B23" s="428"/>
      <c r="C23" s="439" t="s">
        <v>272</v>
      </c>
      <c r="D23" s="439" t="s">
        <v>382</v>
      </c>
      <c r="E23" s="441">
        <v>7500</v>
      </c>
      <c r="F23" s="200" t="s">
        <v>30</v>
      </c>
      <c r="G23" s="424" t="s">
        <v>360</v>
      </c>
      <c r="H23" s="419"/>
      <c r="I23" s="446" t="s">
        <v>381</v>
      </c>
      <c r="J23" s="445"/>
      <c r="K23" s="417" t="s">
        <v>376</v>
      </c>
    </row>
    <row r="24" spans="1:11" s="417" customFormat="1" ht="24" customHeight="1">
      <c r="A24" s="425">
        <v>20</v>
      </c>
      <c r="B24" s="428"/>
      <c r="C24" s="439" t="s">
        <v>272</v>
      </c>
      <c r="D24" s="439" t="s">
        <v>382</v>
      </c>
      <c r="E24" s="441">
        <v>10682</v>
      </c>
      <c r="F24" s="200" t="s">
        <v>30</v>
      </c>
      <c r="G24" s="424" t="s">
        <v>360</v>
      </c>
      <c r="H24" s="419"/>
      <c r="I24" s="446" t="s">
        <v>381</v>
      </c>
      <c r="J24" s="445"/>
      <c r="K24" s="417" t="s">
        <v>376</v>
      </c>
    </row>
    <row r="25" spans="1:11" s="417" customFormat="1" ht="24" customHeight="1">
      <c r="A25" s="418">
        <v>21</v>
      </c>
      <c r="B25" s="428"/>
      <c r="C25" s="439" t="s">
        <v>58</v>
      </c>
      <c r="D25" s="439" t="s">
        <v>382</v>
      </c>
      <c r="E25" s="441">
        <v>2802</v>
      </c>
      <c r="F25" s="200" t="s">
        <v>30</v>
      </c>
      <c r="G25" s="424" t="s">
        <v>360</v>
      </c>
      <c r="H25" s="419"/>
      <c r="I25" s="446" t="s">
        <v>381</v>
      </c>
      <c r="J25" s="445"/>
      <c r="K25" s="417" t="s">
        <v>376</v>
      </c>
    </row>
    <row r="26" spans="1:11" s="417" customFormat="1" ht="24" customHeight="1">
      <c r="A26" s="425">
        <v>22</v>
      </c>
      <c r="B26" s="428"/>
      <c r="C26" s="439" t="s">
        <v>272</v>
      </c>
      <c r="D26" s="439" t="s">
        <v>382</v>
      </c>
      <c r="E26" s="441">
        <v>130000</v>
      </c>
      <c r="F26" s="200" t="s">
        <v>30</v>
      </c>
      <c r="G26" s="424" t="s">
        <v>360</v>
      </c>
      <c r="H26" s="419"/>
      <c r="I26" s="446" t="s">
        <v>381</v>
      </c>
      <c r="J26" s="445"/>
      <c r="K26" s="417" t="s">
        <v>376</v>
      </c>
    </row>
    <row r="27" spans="1:11" s="417" customFormat="1" ht="24" customHeight="1">
      <c r="A27" s="418">
        <v>23</v>
      </c>
      <c r="B27" s="428"/>
      <c r="C27" s="442" t="s">
        <v>289</v>
      </c>
      <c r="D27" s="439" t="s">
        <v>270</v>
      </c>
      <c r="E27" s="440">
        <v>2300</v>
      </c>
      <c r="F27" s="200" t="s">
        <v>30</v>
      </c>
      <c r="G27" s="424" t="s">
        <v>360</v>
      </c>
      <c r="H27" s="419"/>
      <c r="I27" s="446" t="s">
        <v>381</v>
      </c>
      <c r="J27" s="445"/>
    </row>
    <row r="28" spans="1:11" s="417" customFormat="1" ht="24" customHeight="1">
      <c r="A28" s="425">
        <v>24</v>
      </c>
      <c r="B28" s="428"/>
      <c r="C28" s="442" t="s">
        <v>289</v>
      </c>
      <c r="D28" s="439" t="s">
        <v>270</v>
      </c>
      <c r="E28" s="440">
        <v>3819</v>
      </c>
      <c r="F28" s="200" t="s">
        <v>30</v>
      </c>
      <c r="G28" s="424" t="s">
        <v>360</v>
      </c>
      <c r="H28" s="419"/>
      <c r="I28" s="446" t="s">
        <v>381</v>
      </c>
      <c r="J28" s="445"/>
    </row>
    <row r="29" spans="1:11" s="417" customFormat="1" ht="24" customHeight="1">
      <c r="A29" s="418">
        <v>25</v>
      </c>
      <c r="B29" s="428"/>
      <c r="C29" s="442" t="s">
        <v>17</v>
      </c>
      <c r="D29" s="443" t="s">
        <v>383</v>
      </c>
      <c r="E29" s="440">
        <v>36500</v>
      </c>
      <c r="F29" s="200"/>
      <c r="G29" s="424" t="s">
        <v>360</v>
      </c>
      <c r="H29" s="419"/>
      <c r="I29" s="446" t="s">
        <v>362</v>
      </c>
      <c r="J29" s="445"/>
    </row>
    <row r="30" spans="1:11" s="417" customFormat="1" ht="24" customHeight="1">
      <c r="A30" s="418"/>
      <c r="B30" s="428"/>
      <c r="C30" s="439"/>
      <c r="D30" s="439"/>
      <c r="E30" s="440"/>
      <c r="F30" s="200"/>
      <c r="G30" s="424"/>
      <c r="H30" s="419"/>
      <c r="I30" s="446"/>
      <c r="J30" s="445"/>
    </row>
    <row r="32" spans="1:11">
      <c r="A32" s="63" t="s">
        <v>218</v>
      </c>
      <c r="D32" s="22">
        <f>SUBTOTAL(9,D6:D28)</f>
        <v>0</v>
      </c>
      <c r="E32" s="22">
        <f>SUBTOTAL(9,E5:E31)</f>
        <v>917733.42</v>
      </c>
    </row>
  </sheetData>
  <mergeCells count="4">
    <mergeCell ref="D16:D19"/>
    <mergeCell ref="H5:H8"/>
    <mergeCell ref="J5:J8"/>
    <mergeCell ref="A1:I2"/>
  </mergeCells>
  <phoneticPr fontId="45" type="noConversion"/>
  <conditionalFormatting sqref="B8">
    <cfRule type="duplicateValues" dxfId="3" priority="3"/>
  </conditionalFormatting>
  <conditionalFormatting sqref="B6:B7">
    <cfRule type="duplicateValues" dxfId="2" priority="21"/>
  </conditionalFormatting>
  <conditionalFormatting sqref="B9:B17">
    <cfRule type="duplicateValues" dxfId="1" priority="32"/>
  </conditionalFormatting>
  <conditionalFormatting sqref="B18:B30">
    <cfRule type="duplicateValues" dxfId="0" priority="34"/>
  </conditionalFormatting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R52"/>
  <sheetViews>
    <sheetView zoomScale="70" zoomScaleNormal="70" workbookViewId="0">
      <pane xSplit="4" ySplit="4" topLeftCell="E5" activePane="bottomRight" state="frozen"/>
      <selection pane="topRight"/>
      <selection pane="bottomLeft"/>
      <selection pane="bottomRight" sqref="A1:P3"/>
    </sheetView>
  </sheetViews>
  <sheetFormatPr defaultColWidth="9" defaultRowHeight="14.25"/>
  <cols>
    <col min="1" max="1" width="12.75" style="39" customWidth="1"/>
    <col min="2" max="2" width="22.25" style="39" customWidth="1"/>
    <col min="3" max="3" width="22.75" style="40" customWidth="1"/>
    <col min="4" max="4" width="31.75" style="39" customWidth="1"/>
    <col min="5" max="5" width="24.75" style="39" customWidth="1"/>
    <col min="6" max="6" width="21" style="22" customWidth="1"/>
    <col min="7" max="7" width="14" style="43" customWidth="1"/>
    <col min="8" max="8" width="24" style="22" customWidth="1"/>
    <col min="9" max="9" width="27.125" style="280" customWidth="1"/>
    <col min="10" max="10" width="17.375" style="280" customWidth="1"/>
    <col min="11" max="11" width="14.375" style="280" customWidth="1"/>
    <col min="12" max="12" width="18.25" style="44" customWidth="1"/>
    <col min="13" max="13" width="16.375" style="42" customWidth="1"/>
    <col min="14" max="14" width="31.25" style="44" customWidth="1"/>
    <col min="15" max="15" width="28.5" style="45" customWidth="1"/>
    <col min="16" max="16" width="22.75" style="42" customWidth="1"/>
    <col min="17" max="17" width="11.625" style="42" customWidth="1"/>
    <col min="18" max="16384" width="9" style="42"/>
  </cols>
  <sheetData>
    <row r="1" spans="1:16">
      <c r="A1" s="594" t="s">
        <v>384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5"/>
      <c r="N1" s="594"/>
      <c r="O1" s="594"/>
      <c r="P1" s="595"/>
    </row>
    <row r="2" spans="1:16" ht="18.75" customHeight="1">
      <c r="A2" s="594"/>
      <c r="B2" s="594"/>
      <c r="C2" s="594"/>
      <c r="D2" s="594"/>
      <c r="E2" s="594"/>
      <c r="F2" s="594"/>
      <c r="G2" s="594"/>
      <c r="H2" s="594"/>
      <c r="I2" s="594"/>
      <c r="J2" s="594"/>
      <c r="K2" s="594"/>
      <c r="L2" s="594"/>
      <c r="M2" s="595"/>
      <c r="N2" s="594"/>
      <c r="O2" s="594"/>
      <c r="P2" s="595"/>
    </row>
    <row r="3" spans="1:16" ht="21.95" customHeight="1">
      <c r="A3" s="594"/>
      <c r="B3" s="594"/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5"/>
      <c r="N3" s="594"/>
      <c r="O3" s="594"/>
      <c r="P3" s="595"/>
    </row>
    <row r="4" spans="1:16" s="39" customFormat="1" ht="21.95" customHeight="1">
      <c r="A4" s="385" t="s">
        <v>1</v>
      </c>
      <c r="B4" s="385" t="s">
        <v>3</v>
      </c>
      <c r="C4" s="386" t="s">
        <v>385</v>
      </c>
      <c r="D4" s="48" t="s">
        <v>70</v>
      </c>
      <c r="E4" s="48"/>
      <c r="F4" s="7" t="s">
        <v>386</v>
      </c>
      <c r="G4" s="385" t="s">
        <v>356</v>
      </c>
      <c r="H4" s="7" t="s">
        <v>387</v>
      </c>
      <c r="I4" s="396" t="s">
        <v>388</v>
      </c>
      <c r="J4" s="397" t="s">
        <v>389</v>
      </c>
      <c r="K4" s="397" t="s">
        <v>390</v>
      </c>
      <c r="L4" s="48" t="s">
        <v>391</v>
      </c>
      <c r="M4" s="385" t="s">
        <v>392</v>
      </c>
      <c r="N4" s="385" t="s">
        <v>393</v>
      </c>
      <c r="O4" s="386" t="s">
        <v>394</v>
      </c>
      <c r="P4" s="48" t="s">
        <v>10</v>
      </c>
    </row>
    <row r="5" spans="1:16" s="21" customFormat="1" ht="27.75" customHeight="1">
      <c r="A5" s="88">
        <v>1</v>
      </c>
      <c r="B5" s="25" t="s">
        <v>395</v>
      </c>
      <c r="C5" s="25" t="s">
        <v>396</v>
      </c>
      <c r="D5" s="387" t="s">
        <v>397</v>
      </c>
      <c r="E5" s="387"/>
      <c r="F5" s="25"/>
      <c r="G5" s="1" t="s">
        <v>83</v>
      </c>
      <c r="H5" s="25"/>
      <c r="I5" s="398">
        <v>4979.91</v>
      </c>
      <c r="J5" s="25" t="s">
        <v>398</v>
      </c>
      <c r="K5" s="398">
        <v>4979.91</v>
      </c>
      <c r="L5" s="1"/>
      <c r="M5" s="399"/>
      <c r="N5" s="1" t="s">
        <v>295</v>
      </c>
      <c r="O5" s="1" t="s">
        <v>399</v>
      </c>
      <c r="P5" s="3" t="s">
        <v>400</v>
      </c>
    </row>
    <row r="6" spans="1:16" s="21" customFormat="1" ht="27.75" customHeight="1">
      <c r="A6" s="88">
        <v>2</v>
      </c>
      <c r="B6" s="1" t="s">
        <v>395</v>
      </c>
      <c r="C6" s="25" t="s">
        <v>401</v>
      </c>
      <c r="D6" s="387" t="s">
        <v>402</v>
      </c>
      <c r="E6" s="387"/>
      <c r="F6" s="25"/>
      <c r="G6" s="1" t="s">
        <v>30</v>
      </c>
      <c r="H6" s="25"/>
      <c r="I6" s="398">
        <v>18456.88</v>
      </c>
      <c r="J6" s="1" t="s">
        <v>398</v>
      </c>
      <c r="K6" s="398">
        <v>18456.88</v>
      </c>
      <c r="L6" s="1"/>
      <c r="M6" s="399"/>
      <c r="N6" s="1" t="s">
        <v>295</v>
      </c>
      <c r="O6" s="1" t="s">
        <v>399</v>
      </c>
      <c r="P6" s="3" t="s">
        <v>400</v>
      </c>
    </row>
    <row r="7" spans="1:16" s="21" customFormat="1" ht="27.75" customHeight="1">
      <c r="A7" s="88">
        <v>3</v>
      </c>
      <c r="B7" s="1" t="s">
        <v>395</v>
      </c>
      <c r="C7" s="25" t="s">
        <v>403</v>
      </c>
      <c r="D7" s="387" t="s">
        <v>404</v>
      </c>
      <c r="E7" s="387"/>
      <c r="F7" s="25"/>
      <c r="G7" s="1" t="s">
        <v>30</v>
      </c>
      <c r="H7" s="25"/>
      <c r="I7" s="398">
        <v>25453.25</v>
      </c>
      <c r="J7" s="1" t="s">
        <v>398</v>
      </c>
      <c r="K7" s="398">
        <v>25453.25</v>
      </c>
      <c r="L7" s="1"/>
      <c r="M7" s="399"/>
      <c r="N7" s="1" t="s">
        <v>295</v>
      </c>
      <c r="O7" s="1" t="s">
        <v>399</v>
      </c>
      <c r="P7" s="3" t="s">
        <v>400</v>
      </c>
    </row>
    <row r="8" spans="1:16" s="21" customFormat="1" ht="27.75" customHeight="1">
      <c r="A8" s="88">
        <v>4</v>
      </c>
      <c r="B8" s="1" t="s">
        <v>58</v>
      </c>
      <c r="C8" s="25" t="s">
        <v>405</v>
      </c>
      <c r="D8" s="1" t="s">
        <v>406</v>
      </c>
      <c r="E8" s="1"/>
      <c r="F8" s="25"/>
      <c r="G8" s="1" t="s">
        <v>83</v>
      </c>
      <c r="H8" s="25"/>
      <c r="I8" s="398">
        <v>52658</v>
      </c>
      <c r="J8" s="1" t="s">
        <v>398</v>
      </c>
      <c r="K8" s="398">
        <v>52658</v>
      </c>
      <c r="L8" s="1"/>
      <c r="M8" s="399"/>
      <c r="N8" s="1" t="s">
        <v>295</v>
      </c>
      <c r="O8" s="400" t="s">
        <v>407</v>
      </c>
      <c r="P8" s="11"/>
    </row>
    <row r="9" spans="1:16" s="21" customFormat="1" ht="27.75" customHeight="1">
      <c r="A9" s="88">
        <v>5</v>
      </c>
      <c r="B9" s="1" t="s">
        <v>395</v>
      </c>
      <c r="C9" s="25" t="s">
        <v>408</v>
      </c>
      <c r="D9" s="387" t="s">
        <v>409</v>
      </c>
      <c r="E9" s="387"/>
      <c r="F9" s="25"/>
      <c r="G9" s="1" t="s">
        <v>30</v>
      </c>
      <c r="H9" s="25"/>
      <c r="I9" s="398">
        <v>30065.02</v>
      </c>
      <c r="J9" s="1" t="s">
        <v>398</v>
      </c>
      <c r="K9" s="398">
        <v>30065.02</v>
      </c>
      <c r="L9" s="1"/>
      <c r="M9" s="399"/>
      <c r="N9" s="1" t="s">
        <v>295</v>
      </c>
      <c r="O9" s="1" t="s">
        <v>399</v>
      </c>
      <c r="P9" s="3" t="s">
        <v>400</v>
      </c>
    </row>
    <row r="10" spans="1:16" s="21" customFormat="1" ht="27.75" customHeight="1">
      <c r="A10" s="88">
        <v>6</v>
      </c>
      <c r="B10" s="1" t="s">
        <v>276</v>
      </c>
      <c r="C10" s="25" t="s">
        <v>410</v>
      </c>
      <c r="D10" s="1" t="s">
        <v>411</v>
      </c>
      <c r="E10" s="1"/>
      <c r="F10" s="25"/>
      <c r="G10" s="1" t="s">
        <v>30</v>
      </c>
      <c r="H10" s="25"/>
      <c r="I10" s="398">
        <v>29754.03</v>
      </c>
      <c r="J10" s="1" t="s">
        <v>398</v>
      </c>
      <c r="K10" s="398">
        <v>29754.03</v>
      </c>
      <c r="L10" s="1"/>
      <c r="M10" s="399"/>
      <c r="N10" s="1" t="s">
        <v>295</v>
      </c>
      <c r="O10" s="1" t="s">
        <v>412</v>
      </c>
      <c r="P10" s="11"/>
    </row>
    <row r="11" spans="1:16" s="21" customFormat="1" ht="27.75" customHeight="1">
      <c r="A11" s="88">
        <v>7</v>
      </c>
      <c r="B11" s="1" t="s">
        <v>413</v>
      </c>
      <c r="C11" s="25" t="s">
        <v>414</v>
      </c>
      <c r="D11" s="1" t="s">
        <v>415</v>
      </c>
      <c r="E11" s="1"/>
      <c r="F11" s="25"/>
      <c r="G11" s="1" t="s">
        <v>83</v>
      </c>
      <c r="H11" s="25"/>
      <c r="I11" s="398" t="s">
        <v>416</v>
      </c>
      <c r="J11" s="1" t="s">
        <v>398</v>
      </c>
      <c r="K11" s="398">
        <v>141538.54</v>
      </c>
      <c r="L11" s="1"/>
      <c r="M11" s="399"/>
      <c r="N11" s="1" t="s">
        <v>295</v>
      </c>
      <c r="O11" s="1" t="s">
        <v>399</v>
      </c>
      <c r="P11" s="11"/>
    </row>
    <row r="12" spans="1:16" s="21" customFormat="1" ht="27.75" customHeight="1">
      <c r="A12" s="88">
        <v>8</v>
      </c>
      <c r="B12" s="1" t="s">
        <v>417</v>
      </c>
      <c r="C12" s="25" t="s">
        <v>414</v>
      </c>
      <c r="D12" s="387" t="s">
        <v>418</v>
      </c>
      <c r="E12" s="387"/>
      <c r="F12" s="25"/>
      <c r="G12" s="1" t="s">
        <v>83</v>
      </c>
      <c r="H12" s="25"/>
      <c r="I12" s="398">
        <v>15576.2</v>
      </c>
      <c r="J12" s="1" t="s">
        <v>398</v>
      </c>
      <c r="K12" s="398">
        <v>15576.2</v>
      </c>
      <c r="L12" s="1"/>
      <c r="M12" s="399"/>
      <c r="N12" s="1" t="s">
        <v>295</v>
      </c>
      <c r="O12" s="1" t="s">
        <v>399</v>
      </c>
      <c r="P12" s="3" t="s">
        <v>400</v>
      </c>
    </row>
    <row r="13" spans="1:16" s="21" customFormat="1" ht="27.75" customHeight="1">
      <c r="A13" s="88">
        <v>9</v>
      </c>
      <c r="B13" s="1" t="s">
        <v>395</v>
      </c>
      <c r="C13" s="25"/>
      <c r="D13" s="387" t="s">
        <v>419</v>
      </c>
      <c r="E13" s="387"/>
      <c r="F13" s="25"/>
      <c r="G13" s="1" t="s">
        <v>83</v>
      </c>
      <c r="H13" s="25"/>
      <c r="I13" s="398">
        <v>3071.66</v>
      </c>
      <c r="J13" s="1" t="s">
        <v>398</v>
      </c>
      <c r="K13" s="398">
        <v>3071.66</v>
      </c>
      <c r="L13" s="1" t="s">
        <v>420</v>
      </c>
      <c r="M13" s="399"/>
      <c r="N13" s="1" t="s">
        <v>295</v>
      </c>
      <c r="O13" s="1" t="s">
        <v>399</v>
      </c>
      <c r="P13" s="3" t="s">
        <v>400</v>
      </c>
    </row>
    <row r="14" spans="1:16" s="21" customFormat="1" ht="27.75" customHeight="1">
      <c r="A14" s="88">
        <v>10</v>
      </c>
      <c r="B14" s="1" t="s">
        <v>421</v>
      </c>
      <c r="C14" s="25" t="s">
        <v>422</v>
      </c>
      <c r="D14" s="387" t="s">
        <v>419</v>
      </c>
      <c r="E14" s="387"/>
      <c r="F14" s="25"/>
      <c r="G14" s="1" t="s">
        <v>83</v>
      </c>
      <c r="H14" s="25"/>
      <c r="I14" s="398" t="s">
        <v>423</v>
      </c>
      <c r="J14" s="1" t="s">
        <v>398</v>
      </c>
      <c r="K14" s="398">
        <v>1457.25</v>
      </c>
      <c r="L14" s="1" t="s">
        <v>420</v>
      </c>
      <c r="M14" s="399"/>
      <c r="N14" s="1" t="s">
        <v>25</v>
      </c>
      <c r="O14" s="1" t="s">
        <v>399</v>
      </c>
      <c r="P14" s="3" t="s">
        <v>400</v>
      </c>
    </row>
    <row r="15" spans="1:16" s="21" customFormat="1" ht="27.75" customHeight="1">
      <c r="A15" s="88">
        <v>11</v>
      </c>
      <c r="B15" s="1" t="s">
        <v>424</v>
      </c>
      <c r="C15" s="25" t="s">
        <v>425</v>
      </c>
      <c r="D15" s="387" t="s">
        <v>236</v>
      </c>
      <c r="E15" s="387"/>
      <c r="F15" s="25"/>
      <c r="G15" s="1" t="s">
        <v>83</v>
      </c>
      <c r="H15" s="25"/>
      <c r="I15" s="398">
        <v>3360</v>
      </c>
      <c r="J15" s="1" t="s">
        <v>398</v>
      </c>
      <c r="K15" s="398">
        <v>3360</v>
      </c>
      <c r="L15" s="1"/>
      <c r="M15" s="399"/>
      <c r="N15" s="1" t="s">
        <v>295</v>
      </c>
      <c r="O15" s="1" t="s">
        <v>399</v>
      </c>
      <c r="P15" s="3" t="s">
        <v>400</v>
      </c>
    </row>
    <row r="16" spans="1:16" s="21" customFormat="1" ht="27.75" customHeight="1">
      <c r="A16" s="88">
        <v>12</v>
      </c>
      <c r="B16" s="1" t="s">
        <v>395</v>
      </c>
      <c r="C16" s="25" t="s">
        <v>426</v>
      </c>
      <c r="D16" s="387" t="s">
        <v>427</v>
      </c>
      <c r="E16" s="387"/>
      <c r="F16" s="25"/>
      <c r="G16" s="1" t="s">
        <v>83</v>
      </c>
      <c r="H16" s="25"/>
      <c r="I16" s="398">
        <v>22047.54</v>
      </c>
      <c r="J16" s="1" t="s">
        <v>398</v>
      </c>
      <c r="K16" s="398">
        <v>22047.54</v>
      </c>
      <c r="L16" s="1"/>
      <c r="M16" s="399"/>
      <c r="N16" s="1" t="s">
        <v>295</v>
      </c>
      <c r="O16" s="1" t="s">
        <v>399</v>
      </c>
      <c r="P16" s="3" t="s">
        <v>400</v>
      </c>
    </row>
    <row r="17" spans="1:16" s="21" customFormat="1" ht="27.75" customHeight="1">
      <c r="A17" s="88">
        <v>13</v>
      </c>
      <c r="B17" s="1" t="s">
        <v>428</v>
      </c>
      <c r="C17" s="25" t="s">
        <v>429</v>
      </c>
      <c r="D17" s="1" t="s">
        <v>430</v>
      </c>
      <c r="E17" s="1"/>
      <c r="F17" s="25"/>
      <c r="G17" s="1" t="s">
        <v>83</v>
      </c>
      <c r="H17" s="25"/>
      <c r="I17" s="398">
        <v>618</v>
      </c>
      <c r="J17" s="1" t="s">
        <v>398</v>
      </c>
      <c r="K17" s="398">
        <v>618</v>
      </c>
      <c r="L17" s="1" t="s">
        <v>431</v>
      </c>
      <c r="M17" s="399"/>
      <c r="N17" s="1" t="s">
        <v>25</v>
      </c>
      <c r="O17" s="1" t="s">
        <v>399</v>
      </c>
      <c r="P17" s="11"/>
    </row>
    <row r="18" spans="1:16" s="21" customFormat="1" ht="27.75" customHeight="1">
      <c r="A18" s="88">
        <v>14</v>
      </c>
      <c r="B18" s="1" t="s">
        <v>432</v>
      </c>
      <c r="C18" s="25" t="s">
        <v>433</v>
      </c>
      <c r="D18" s="387" t="s">
        <v>251</v>
      </c>
      <c r="E18" s="387"/>
      <c r="F18" s="25"/>
      <c r="G18" s="1" t="s">
        <v>83</v>
      </c>
      <c r="H18" s="25"/>
      <c r="I18" s="398">
        <v>745.8</v>
      </c>
      <c r="J18" s="1" t="s">
        <v>398</v>
      </c>
      <c r="K18" s="398">
        <v>745.8</v>
      </c>
      <c r="L18" s="1"/>
      <c r="M18" s="399"/>
      <c r="N18" s="1" t="s">
        <v>25</v>
      </c>
      <c r="O18" s="1" t="s">
        <v>399</v>
      </c>
      <c r="P18" s="3" t="s">
        <v>400</v>
      </c>
    </row>
    <row r="19" spans="1:16" s="21" customFormat="1" ht="27.75" customHeight="1">
      <c r="A19" s="88">
        <v>15</v>
      </c>
      <c r="B19" s="1" t="s">
        <v>434</v>
      </c>
      <c r="C19" s="25" t="s">
        <v>435</v>
      </c>
      <c r="D19" s="387" t="s">
        <v>436</v>
      </c>
      <c r="E19" s="387"/>
      <c r="F19" s="25"/>
      <c r="G19" s="1" t="s">
        <v>83</v>
      </c>
      <c r="H19" s="25"/>
      <c r="I19" s="398">
        <v>1062</v>
      </c>
      <c r="J19" s="1" t="s">
        <v>398</v>
      </c>
      <c r="K19" s="398">
        <v>1062</v>
      </c>
      <c r="L19" s="1"/>
      <c r="M19" s="399"/>
      <c r="N19" s="1" t="s">
        <v>295</v>
      </c>
      <c r="O19" s="1" t="s">
        <v>399</v>
      </c>
      <c r="P19" s="3" t="s">
        <v>400</v>
      </c>
    </row>
    <row r="20" spans="1:16" s="21" customFormat="1" ht="27.75" customHeight="1">
      <c r="A20" s="88">
        <v>16</v>
      </c>
      <c r="B20" s="1" t="s">
        <v>437</v>
      </c>
      <c r="C20" s="25" t="s">
        <v>438</v>
      </c>
      <c r="D20" s="387" t="s">
        <v>439</v>
      </c>
      <c r="E20" s="387"/>
      <c r="F20" s="25"/>
      <c r="G20" s="1" t="s">
        <v>83</v>
      </c>
      <c r="H20" s="25"/>
      <c r="I20" s="398">
        <v>11496</v>
      </c>
      <c r="J20" s="1" t="s">
        <v>398</v>
      </c>
      <c r="K20" s="398">
        <v>11496</v>
      </c>
      <c r="L20" s="1"/>
      <c r="M20" s="399"/>
      <c r="N20" s="1" t="s">
        <v>440</v>
      </c>
      <c r="O20" s="1" t="s">
        <v>399</v>
      </c>
      <c r="P20" s="3" t="s">
        <v>400</v>
      </c>
    </row>
    <row r="21" spans="1:16" s="38" customFormat="1" ht="27.75" customHeight="1">
      <c r="A21" s="88">
        <v>17</v>
      </c>
      <c r="B21" s="1" t="s">
        <v>441</v>
      </c>
      <c r="C21" s="25" t="s">
        <v>442</v>
      </c>
      <c r="D21" s="387" t="s">
        <v>443</v>
      </c>
      <c r="E21" s="387"/>
      <c r="F21" s="25"/>
      <c r="G21" s="1" t="s">
        <v>83</v>
      </c>
      <c r="H21" s="25"/>
      <c r="I21" s="398">
        <v>2804.97</v>
      </c>
      <c r="J21" s="1" t="s">
        <v>398</v>
      </c>
      <c r="K21" s="398">
        <v>2804.97</v>
      </c>
      <c r="L21" s="1"/>
      <c r="M21" s="399"/>
      <c r="N21" s="1" t="s">
        <v>25</v>
      </c>
      <c r="O21" s="1" t="s">
        <v>399</v>
      </c>
      <c r="P21" s="3" t="s">
        <v>400</v>
      </c>
    </row>
    <row r="22" spans="1:16" s="38" customFormat="1" ht="27.75" customHeight="1">
      <c r="A22" s="88">
        <v>18</v>
      </c>
      <c r="B22" s="1" t="s">
        <v>444</v>
      </c>
      <c r="C22" s="25" t="s">
        <v>445</v>
      </c>
      <c r="D22" s="387" t="s">
        <v>443</v>
      </c>
      <c r="E22" s="387"/>
      <c r="F22" s="25"/>
      <c r="G22" s="1" t="s">
        <v>83</v>
      </c>
      <c r="H22" s="25"/>
      <c r="I22" s="398">
        <v>1402.75</v>
      </c>
      <c r="J22" s="1" t="s">
        <v>398</v>
      </c>
      <c r="K22" s="398">
        <v>1402.75</v>
      </c>
      <c r="L22" s="1"/>
      <c r="M22" s="399"/>
      <c r="N22" s="1" t="s">
        <v>295</v>
      </c>
      <c r="O22" s="1" t="s">
        <v>399</v>
      </c>
      <c r="P22" s="3" t="s">
        <v>400</v>
      </c>
    </row>
    <row r="23" spans="1:16" s="38" customFormat="1" ht="27.75" customHeight="1">
      <c r="A23" s="88">
        <v>19</v>
      </c>
      <c r="B23" s="1" t="s">
        <v>446</v>
      </c>
      <c r="C23" s="25" t="s">
        <v>442</v>
      </c>
      <c r="D23" s="387" t="s">
        <v>229</v>
      </c>
      <c r="E23" s="387"/>
      <c r="F23" s="25"/>
      <c r="G23" s="1" t="s">
        <v>83</v>
      </c>
      <c r="H23" s="25"/>
      <c r="I23" s="398">
        <v>7440.41</v>
      </c>
      <c r="J23" s="1" t="s">
        <v>398</v>
      </c>
      <c r="K23" s="398">
        <v>7440.41</v>
      </c>
      <c r="L23" s="1"/>
      <c r="M23" s="399"/>
      <c r="N23" s="1" t="s">
        <v>25</v>
      </c>
      <c r="O23" s="1" t="s">
        <v>399</v>
      </c>
      <c r="P23" s="3" t="s">
        <v>400</v>
      </c>
    </row>
    <row r="24" spans="1:16" s="38" customFormat="1" ht="27.75" customHeight="1">
      <c r="A24" s="88">
        <v>20</v>
      </c>
      <c r="B24" s="1" t="s">
        <v>23</v>
      </c>
      <c r="C24" s="25" t="s">
        <v>447</v>
      </c>
      <c r="D24" s="1" t="s">
        <v>448</v>
      </c>
      <c r="E24" s="1"/>
      <c r="F24" s="25"/>
      <c r="G24" s="1" t="s">
        <v>83</v>
      </c>
      <c r="H24" s="25"/>
      <c r="I24" s="398">
        <v>7648.97</v>
      </c>
      <c r="J24" s="1" t="s">
        <v>398</v>
      </c>
      <c r="K24" s="398">
        <v>7648.97</v>
      </c>
      <c r="L24" s="1"/>
      <c r="M24" s="399"/>
      <c r="N24" s="1" t="s">
        <v>25</v>
      </c>
      <c r="O24" s="1" t="s">
        <v>449</v>
      </c>
      <c r="P24" s="64"/>
    </row>
    <row r="25" spans="1:16" s="38" customFormat="1" ht="27.75" customHeight="1">
      <c r="A25" s="88">
        <v>21</v>
      </c>
      <c r="B25" s="1" t="s">
        <v>450</v>
      </c>
      <c r="C25" s="25" t="s">
        <v>451</v>
      </c>
      <c r="D25" s="387" t="s">
        <v>452</v>
      </c>
      <c r="E25" s="387"/>
      <c r="F25" s="25"/>
      <c r="G25" s="1" t="s">
        <v>83</v>
      </c>
      <c r="H25" s="25"/>
      <c r="I25" s="398">
        <v>830.89</v>
      </c>
      <c r="J25" s="1" t="s">
        <v>398</v>
      </c>
      <c r="K25" s="398">
        <v>830.89</v>
      </c>
      <c r="L25" s="1" t="s">
        <v>453</v>
      </c>
      <c r="M25" s="399"/>
      <c r="N25" s="1" t="s">
        <v>295</v>
      </c>
      <c r="O25" s="1" t="s">
        <v>399</v>
      </c>
      <c r="P25" s="3" t="s">
        <v>400</v>
      </c>
    </row>
    <row r="26" spans="1:16" s="38" customFormat="1" ht="27.75" customHeight="1">
      <c r="A26" s="88">
        <v>22</v>
      </c>
      <c r="B26" s="1" t="s">
        <v>454</v>
      </c>
      <c r="C26" s="25" t="s">
        <v>455</v>
      </c>
      <c r="D26" s="387" t="s">
        <v>456</v>
      </c>
      <c r="E26" s="387"/>
      <c r="F26" s="25"/>
      <c r="G26" s="1" t="s">
        <v>83</v>
      </c>
      <c r="H26" s="25"/>
      <c r="I26" s="398">
        <v>4011.5</v>
      </c>
      <c r="J26" s="1" t="s">
        <v>398</v>
      </c>
      <c r="K26" s="398">
        <v>4011.5</v>
      </c>
      <c r="L26" s="1"/>
      <c r="M26" s="399"/>
      <c r="N26" s="1" t="s">
        <v>25</v>
      </c>
      <c r="O26" s="1" t="s">
        <v>399</v>
      </c>
      <c r="P26" s="3" t="s">
        <v>400</v>
      </c>
    </row>
    <row r="27" spans="1:16" s="38" customFormat="1" ht="27.75" customHeight="1">
      <c r="A27" s="88">
        <v>23</v>
      </c>
      <c r="B27" s="1" t="s">
        <v>457</v>
      </c>
      <c r="C27" s="25" t="s">
        <v>458</v>
      </c>
      <c r="D27" s="387" t="s">
        <v>459</v>
      </c>
      <c r="E27" s="387"/>
      <c r="F27" s="25"/>
      <c r="G27" s="1" t="s">
        <v>83</v>
      </c>
      <c r="H27" s="25"/>
      <c r="I27" s="398">
        <v>5298</v>
      </c>
      <c r="J27" s="1" t="s">
        <v>398</v>
      </c>
      <c r="K27" s="398">
        <v>5298</v>
      </c>
      <c r="L27" s="1"/>
      <c r="M27" s="399"/>
      <c r="N27" s="1" t="s">
        <v>295</v>
      </c>
      <c r="O27" s="1" t="s">
        <v>399</v>
      </c>
      <c r="P27" s="3" t="s">
        <v>400</v>
      </c>
    </row>
    <row r="28" spans="1:16" s="38" customFormat="1" ht="27.75" customHeight="1">
      <c r="A28" s="88">
        <v>24</v>
      </c>
      <c r="B28" s="1" t="s">
        <v>450</v>
      </c>
      <c r="C28" s="25" t="s">
        <v>266</v>
      </c>
      <c r="D28" s="387" t="s">
        <v>460</v>
      </c>
      <c r="E28" s="387"/>
      <c r="F28" s="25"/>
      <c r="G28" s="1" t="s">
        <v>83</v>
      </c>
      <c r="H28" s="25"/>
      <c r="I28" s="398">
        <v>11276.04</v>
      </c>
      <c r="J28" s="1" t="s">
        <v>398</v>
      </c>
      <c r="K28" s="398">
        <v>11276.04</v>
      </c>
      <c r="L28" s="1" t="s">
        <v>461</v>
      </c>
      <c r="M28" s="399"/>
      <c r="N28" s="1" t="s">
        <v>295</v>
      </c>
      <c r="O28" s="1" t="s">
        <v>399</v>
      </c>
      <c r="P28" s="3" t="s">
        <v>400</v>
      </c>
    </row>
    <row r="29" spans="1:16" s="38" customFormat="1" ht="27.75" customHeight="1">
      <c r="A29" s="88">
        <v>25</v>
      </c>
      <c r="B29" s="1" t="s">
        <v>462</v>
      </c>
      <c r="C29" s="25" t="s">
        <v>463</v>
      </c>
      <c r="D29" s="387" t="s">
        <v>464</v>
      </c>
      <c r="E29" s="387"/>
      <c r="F29" s="25"/>
      <c r="G29" s="1" t="s">
        <v>83</v>
      </c>
      <c r="H29" s="25"/>
      <c r="I29" s="398">
        <v>270</v>
      </c>
      <c r="J29" s="1" t="s">
        <v>398</v>
      </c>
      <c r="K29" s="398">
        <v>270</v>
      </c>
      <c r="L29" s="1"/>
      <c r="M29" s="399"/>
      <c r="N29" s="1" t="s">
        <v>295</v>
      </c>
      <c r="O29" s="1" t="s">
        <v>399</v>
      </c>
      <c r="P29" s="3" t="s">
        <v>400</v>
      </c>
    </row>
    <row r="30" spans="1:16" s="38" customFormat="1" ht="27.75" customHeight="1">
      <c r="A30" s="88">
        <v>26</v>
      </c>
      <c r="B30" s="1" t="s">
        <v>450</v>
      </c>
      <c r="C30" s="25" t="s">
        <v>465</v>
      </c>
      <c r="D30" s="1" t="s">
        <v>466</v>
      </c>
      <c r="E30" s="1"/>
      <c r="F30" s="25"/>
      <c r="G30" s="1" t="s">
        <v>83</v>
      </c>
      <c r="H30" s="25"/>
      <c r="I30" s="398">
        <v>14259.6734</v>
      </c>
      <c r="J30" s="1" t="s">
        <v>398</v>
      </c>
      <c r="K30" s="398">
        <v>14259.6734</v>
      </c>
      <c r="L30" s="1" t="s">
        <v>453</v>
      </c>
      <c r="M30" s="399"/>
      <c r="N30" s="1" t="s">
        <v>295</v>
      </c>
      <c r="O30" s="1"/>
      <c r="P30" s="64"/>
    </row>
    <row r="31" spans="1:16" s="38" customFormat="1" ht="27.75" customHeight="1">
      <c r="A31" s="88">
        <v>27</v>
      </c>
      <c r="B31" s="1" t="s">
        <v>395</v>
      </c>
      <c r="C31" s="25" t="s">
        <v>433</v>
      </c>
      <c r="D31" s="387" t="s">
        <v>247</v>
      </c>
      <c r="E31" s="387"/>
      <c r="F31" s="25"/>
      <c r="G31" s="1" t="s">
        <v>83</v>
      </c>
      <c r="H31" s="25"/>
      <c r="I31" s="398">
        <v>7200</v>
      </c>
      <c r="J31" s="1" t="s">
        <v>398</v>
      </c>
      <c r="K31" s="398">
        <v>7200</v>
      </c>
      <c r="L31" s="1"/>
      <c r="M31" s="399"/>
      <c r="N31" s="1" t="s">
        <v>295</v>
      </c>
      <c r="O31" s="401" t="s">
        <v>399</v>
      </c>
      <c r="P31" s="3" t="s">
        <v>400</v>
      </c>
    </row>
    <row r="32" spans="1:16" s="21" customFormat="1" ht="27.75" customHeight="1">
      <c r="A32" s="88">
        <v>28</v>
      </c>
      <c r="B32" s="1" t="s">
        <v>462</v>
      </c>
      <c r="C32" s="25" t="s">
        <v>433</v>
      </c>
      <c r="D32" s="1" t="s">
        <v>251</v>
      </c>
      <c r="E32" s="1"/>
      <c r="F32" s="25"/>
      <c r="G32" s="1" t="s">
        <v>83</v>
      </c>
      <c r="H32" s="25"/>
      <c r="I32" s="398">
        <v>745.8</v>
      </c>
      <c r="J32" s="1" t="s">
        <v>398</v>
      </c>
      <c r="K32" s="398">
        <v>745.8</v>
      </c>
      <c r="L32" s="1"/>
      <c r="M32" s="399"/>
      <c r="N32" s="1" t="s">
        <v>295</v>
      </c>
      <c r="O32" s="402" t="s">
        <v>467</v>
      </c>
      <c r="P32" s="11"/>
    </row>
    <row r="33" spans="1:18" s="21" customFormat="1" ht="27.75" customHeight="1">
      <c r="A33" s="88">
        <v>29</v>
      </c>
      <c r="B33" s="1" t="s">
        <v>468</v>
      </c>
      <c r="C33" s="25" t="s">
        <v>469</v>
      </c>
      <c r="D33" s="1" t="s">
        <v>470</v>
      </c>
      <c r="E33" s="1"/>
      <c r="F33" s="25"/>
      <c r="G33" s="1" t="s">
        <v>83</v>
      </c>
      <c r="H33" s="25"/>
      <c r="I33" s="398">
        <v>378.55</v>
      </c>
      <c r="J33" s="1" t="s">
        <v>398</v>
      </c>
      <c r="K33" s="398">
        <v>378.55</v>
      </c>
      <c r="L33" s="1" t="s">
        <v>461</v>
      </c>
      <c r="M33" s="399"/>
      <c r="N33" s="1" t="s">
        <v>295</v>
      </c>
      <c r="O33" s="402"/>
      <c r="P33" s="11"/>
    </row>
    <row r="34" spans="1:18" s="21" customFormat="1" ht="27.75" customHeight="1">
      <c r="A34" s="88">
        <v>30</v>
      </c>
      <c r="B34" s="1" t="s">
        <v>450</v>
      </c>
      <c r="C34" s="25" t="s">
        <v>433</v>
      </c>
      <c r="D34" s="1" t="s">
        <v>471</v>
      </c>
      <c r="E34" s="1"/>
      <c r="F34" s="25"/>
      <c r="G34" s="1" t="s">
        <v>83</v>
      </c>
      <c r="H34" s="25"/>
      <c r="I34" s="398">
        <v>3745.95</v>
      </c>
      <c r="J34" s="1" t="s">
        <v>398</v>
      </c>
      <c r="K34" s="398">
        <v>3745.95</v>
      </c>
      <c r="L34" s="1" t="s">
        <v>461</v>
      </c>
      <c r="M34" s="399"/>
      <c r="N34" s="1" t="s">
        <v>295</v>
      </c>
      <c r="O34" s="402"/>
      <c r="P34" s="11"/>
    </row>
    <row r="35" spans="1:18" s="21" customFormat="1" ht="27.75" customHeight="1">
      <c r="A35" s="88">
        <v>31</v>
      </c>
      <c r="B35" s="1" t="s">
        <v>472</v>
      </c>
      <c r="C35" s="25" t="s">
        <v>473</v>
      </c>
      <c r="D35" s="388" t="s">
        <v>474</v>
      </c>
      <c r="E35" s="388"/>
      <c r="F35" s="389"/>
      <c r="G35" s="1" t="s">
        <v>83</v>
      </c>
      <c r="H35" s="389"/>
      <c r="I35" s="398">
        <v>3224.56</v>
      </c>
      <c r="J35" s="1" t="s">
        <v>398</v>
      </c>
      <c r="K35" s="398">
        <v>3224.56</v>
      </c>
      <c r="L35" s="1" t="s">
        <v>461</v>
      </c>
      <c r="M35" s="399"/>
      <c r="N35" s="1" t="s">
        <v>295</v>
      </c>
      <c r="O35" s="403" t="s">
        <v>475</v>
      </c>
      <c r="P35" s="11"/>
    </row>
    <row r="36" spans="1:18" s="21" customFormat="1" ht="27.75" customHeight="1">
      <c r="A36" s="88">
        <v>32</v>
      </c>
      <c r="B36" s="1" t="s">
        <v>472</v>
      </c>
      <c r="C36" s="25" t="s">
        <v>476</v>
      </c>
      <c r="D36" s="390" t="s">
        <v>477</v>
      </c>
      <c r="E36" s="390"/>
      <c r="F36" s="391"/>
      <c r="G36" s="1" t="s">
        <v>83</v>
      </c>
      <c r="H36" s="391"/>
      <c r="I36" s="398">
        <v>85000</v>
      </c>
      <c r="J36" s="392" t="s">
        <v>478</v>
      </c>
      <c r="K36" s="398">
        <v>51000</v>
      </c>
      <c r="L36" s="392" t="s">
        <v>479</v>
      </c>
      <c r="M36" s="404" t="s">
        <v>480</v>
      </c>
      <c r="N36" s="1" t="s">
        <v>295</v>
      </c>
      <c r="O36" s="405" t="s">
        <v>399</v>
      </c>
      <c r="P36" s="11"/>
    </row>
    <row r="37" spans="1:18" s="21" customFormat="1" ht="27.75" customHeight="1">
      <c r="A37" s="88">
        <v>33</v>
      </c>
      <c r="B37" s="1"/>
      <c r="C37" s="25" t="s">
        <v>481</v>
      </c>
      <c r="D37" s="392" t="s">
        <v>482</v>
      </c>
      <c r="E37" s="392"/>
      <c r="F37" s="392"/>
      <c r="G37" s="1" t="s">
        <v>83</v>
      </c>
      <c r="H37" s="392"/>
      <c r="I37" s="398">
        <v>390000</v>
      </c>
      <c r="J37" s="392" t="s">
        <v>478</v>
      </c>
      <c r="K37" s="398">
        <v>117000</v>
      </c>
      <c r="L37" s="392" t="s">
        <v>483</v>
      </c>
      <c r="M37" s="404" t="s">
        <v>480</v>
      </c>
      <c r="N37" s="1" t="s">
        <v>295</v>
      </c>
      <c r="O37" s="405" t="s">
        <v>399</v>
      </c>
      <c r="P37" s="11"/>
    </row>
    <row r="38" spans="1:18" s="21" customFormat="1" ht="27.75" customHeight="1">
      <c r="A38" s="88">
        <v>34</v>
      </c>
      <c r="B38" s="1" t="s">
        <v>472</v>
      </c>
      <c r="C38" s="25" t="s">
        <v>476</v>
      </c>
      <c r="D38" s="392" t="s">
        <v>484</v>
      </c>
      <c r="E38" s="392"/>
      <c r="F38" s="392"/>
      <c r="G38" s="1" t="s">
        <v>83</v>
      </c>
      <c r="H38" s="392"/>
      <c r="I38" s="398">
        <v>60568</v>
      </c>
      <c r="J38" s="392" t="s">
        <v>478</v>
      </c>
      <c r="K38" s="398">
        <v>30284</v>
      </c>
      <c r="L38" s="392" t="s">
        <v>483</v>
      </c>
      <c r="M38" s="404" t="s">
        <v>480</v>
      </c>
      <c r="N38" s="1" t="s">
        <v>295</v>
      </c>
      <c r="O38" s="405" t="s">
        <v>399</v>
      </c>
      <c r="P38" s="11"/>
    </row>
    <row r="39" spans="1:18" s="21" customFormat="1" ht="27.75" customHeight="1">
      <c r="A39" s="88">
        <v>35</v>
      </c>
      <c r="B39" s="1" t="s">
        <v>472</v>
      </c>
      <c r="C39" s="25" t="s">
        <v>485</v>
      </c>
      <c r="D39" s="392" t="s">
        <v>484</v>
      </c>
      <c r="E39" s="392"/>
      <c r="F39" s="392"/>
      <c r="G39" s="1" t="s">
        <v>83</v>
      </c>
      <c r="H39" s="392"/>
      <c r="I39" s="398">
        <v>65000</v>
      </c>
      <c r="J39" s="392" t="s">
        <v>478</v>
      </c>
      <c r="K39" s="398">
        <v>65000</v>
      </c>
      <c r="L39" s="392" t="s">
        <v>483</v>
      </c>
      <c r="M39" s="404" t="s">
        <v>480</v>
      </c>
      <c r="N39" s="1" t="s">
        <v>295</v>
      </c>
      <c r="O39" s="405" t="s">
        <v>399</v>
      </c>
      <c r="P39" s="11"/>
    </row>
    <row r="40" spans="1:18" s="21" customFormat="1" ht="27.75" customHeight="1">
      <c r="A40" s="88">
        <v>36</v>
      </c>
      <c r="B40" s="1" t="s">
        <v>23</v>
      </c>
      <c r="C40" s="25" t="s">
        <v>310</v>
      </c>
      <c r="D40" s="393" t="s">
        <v>486</v>
      </c>
      <c r="E40" s="393"/>
      <c r="F40" s="393"/>
      <c r="G40" s="1" t="s">
        <v>30</v>
      </c>
      <c r="H40" s="393"/>
      <c r="I40" s="398">
        <v>62150</v>
      </c>
      <c r="J40" s="393" t="s">
        <v>487</v>
      </c>
      <c r="K40" s="398">
        <v>37290</v>
      </c>
      <c r="L40" s="393" t="s">
        <v>488</v>
      </c>
      <c r="M40" s="393"/>
      <c r="N40" s="1" t="s">
        <v>489</v>
      </c>
      <c r="O40" s="406" t="s">
        <v>490</v>
      </c>
      <c r="P40" s="393"/>
      <c r="R40" s="22"/>
    </row>
    <row r="41" spans="1:18" s="21" customFormat="1" ht="27.75" customHeight="1">
      <c r="A41" s="88">
        <v>37</v>
      </c>
      <c r="B41" s="1" t="s">
        <v>491</v>
      </c>
      <c r="C41" s="25" t="s">
        <v>492</v>
      </c>
      <c r="D41" s="393" t="s">
        <v>493</v>
      </c>
      <c r="E41" s="393"/>
      <c r="F41" s="393"/>
      <c r="G41" s="1" t="s">
        <v>83</v>
      </c>
      <c r="H41" s="393"/>
      <c r="I41" s="398">
        <v>9627.6</v>
      </c>
      <c r="J41" s="393" t="s">
        <v>487</v>
      </c>
      <c r="K41" s="398">
        <v>9627.6</v>
      </c>
      <c r="L41" s="393"/>
      <c r="M41" s="393"/>
      <c r="N41" s="1" t="s">
        <v>494</v>
      </c>
      <c r="O41" s="406" t="s">
        <v>495</v>
      </c>
      <c r="P41" s="393" t="s">
        <v>496</v>
      </c>
      <c r="R41" s="22"/>
    </row>
    <row r="42" spans="1:18" s="21" customFormat="1" ht="27.75" customHeight="1">
      <c r="A42" s="88">
        <v>38</v>
      </c>
      <c r="B42" s="1" t="s">
        <v>497</v>
      </c>
      <c r="C42" s="25" t="s">
        <v>498</v>
      </c>
      <c r="D42" s="393" t="s">
        <v>499</v>
      </c>
      <c r="E42" s="393"/>
      <c r="F42" s="393"/>
      <c r="G42" s="1" t="s">
        <v>83</v>
      </c>
      <c r="H42" s="393"/>
      <c r="I42" s="398">
        <v>3000</v>
      </c>
      <c r="J42" s="393" t="s">
        <v>487</v>
      </c>
      <c r="K42" s="398">
        <v>3000</v>
      </c>
      <c r="L42" s="393" t="s">
        <v>500</v>
      </c>
      <c r="M42" s="393"/>
      <c r="N42" s="1" t="s">
        <v>494</v>
      </c>
      <c r="O42" s="406" t="s">
        <v>490</v>
      </c>
      <c r="P42" s="393"/>
      <c r="R42" s="22"/>
    </row>
    <row r="43" spans="1:18" s="21" customFormat="1" ht="27.75" customHeight="1">
      <c r="A43" s="88">
        <v>39</v>
      </c>
      <c r="B43" s="1"/>
      <c r="C43" s="25" t="s">
        <v>501</v>
      </c>
      <c r="D43" s="394" t="s">
        <v>502</v>
      </c>
      <c r="E43" s="394"/>
      <c r="F43" s="393"/>
      <c r="G43" s="1" t="s">
        <v>83</v>
      </c>
      <c r="H43" s="393"/>
      <c r="I43" s="398">
        <v>504610</v>
      </c>
      <c r="J43" s="394" t="s">
        <v>233</v>
      </c>
      <c r="K43" s="398">
        <v>504610</v>
      </c>
      <c r="L43" s="407" t="s">
        <v>503</v>
      </c>
      <c r="M43" s="408">
        <v>45092</v>
      </c>
      <c r="N43" s="1" t="s">
        <v>504</v>
      </c>
      <c r="O43" s="409" t="s">
        <v>399</v>
      </c>
      <c r="P43" s="11"/>
      <c r="Q43" s="412"/>
      <c r="R43" s="413" t="s">
        <v>505</v>
      </c>
    </row>
    <row r="44" spans="1:18" s="21" customFormat="1" ht="27.75" customHeight="1">
      <c r="A44" s="88">
        <v>40</v>
      </c>
      <c r="B44" s="1" t="s">
        <v>506</v>
      </c>
      <c r="C44" s="25" t="s">
        <v>507</v>
      </c>
      <c r="D44" s="393" t="s">
        <v>508</v>
      </c>
      <c r="E44" s="393"/>
      <c r="F44" s="393"/>
      <c r="G44" s="1" t="s">
        <v>83</v>
      </c>
      <c r="H44" s="393"/>
      <c r="I44" s="398">
        <v>128585.5</v>
      </c>
      <c r="J44" s="394" t="s">
        <v>233</v>
      </c>
      <c r="K44" s="398">
        <v>128585.5</v>
      </c>
      <c r="L44" s="393"/>
      <c r="M44" s="393" t="s">
        <v>509</v>
      </c>
      <c r="N44" s="1" t="s">
        <v>295</v>
      </c>
      <c r="O44" s="406"/>
      <c r="P44" s="11"/>
      <c r="Q44" s="414"/>
      <c r="R44" s="22"/>
    </row>
    <row r="45" spans="1:18" s="21" customFormat="1" ht="27.75" customHeight="1">
      <c r="A45" s="88">
        <v>41</v>
      </c>
      <c r="B45" s="1" t="s">
        <v>506</v>
      </c>
      <c r="C45" s="25" t="s">
        <v>510</v>
      </c>
      <c r="D45" s="393" t="s">
        <v>508</v>
      </c>
      <c r="E45" s="393"/>
      <c r="F45" s="393"/>
      <c r="G45" s="1" t="s">
        <v>83</v>
      </c>
      <c r="H45" s="393"/>
      <c r="I45" s="398">
        <v>85218.75</v>
      </c>
      <c r="J45" s="394" t="s">
        <v>233</v>
      </c>
      <c r="K45" s="398">
        <v>85218.75</v>
      </c>
      <c r="L45" s="393"/>
      <c r="M45" s="393" t="s">
        <v>509</v>
      </c>
      <c r="N45" s="1" t="s">
        <v>295</v>
      </c>
      <c r="O45" s="406"/>
      <c r="P45" s="11"/>
      <c r="Q45" s="414"/>
      <c r="R45" s="22"/>
    </row>
    <row r="46" spans="1:18" s="21" customFormat="1" ht="27.75" customHeight="1">
      <c r="A46" s="88">
        <v>42</v>
      </c>
      <c r="B46" s="1" t="s">
        <v>506</v>
      </c>
      <c r="C46" s="25" t="s">
        <v>511</v>
      </c>
      <c r="D46" s="393" t="s">
        <v>508</v>
      </c>
      <c r="E46" s="393"/>
      <c r="F46" s="393"/>
      <c r="G46" s="1" t="s">
        <v>83</v>
      </c>
      <c r="H46" s="393"/>
      <c r="I46" s="398">
        <v>85913.13</v>
      </c>
      <c r="J46" s="394" t="s">
        <v>233</v>
      </c>
      <c r="K46" s="398">
        <v>85913.13</v>
      </c>
      <c r="L46" s="393"/>
      <c r="M46" s="393" t="s">
        <v>512</v>
      </c>
      <c r="N46" s="1" t="s">
        <v>494</v>
      </c>
      <c r="O46" s="406" t="s">
        <v>513</v>
      </c>
      <c r="P46" s="11"/>
      <c r="Q46" s="414"/>
      <c r="R46" s="22"/>
    </row>
    <row r="47" spans="1:18" s="21" customFormat="1" ht="27.75" customHeight="1">
      <c r="A47" s="88">
        <v>43</v>
      </c>
      <c r="B47" s="1" t="s">
        <v>506</v>
      </c>
      <c r="C47" s="25" t="s">
        <v>514</v>
      </c>
      <c r="D47" s="393" t="s">
        <v>508</v>
      </c>
      <c r="E47" s="393"/>
      <c r="F47" s="393"/>
      <c r="G47" s="1" t="s">
        <v>83</v>
      </c>
      <c r="H47" s="393"/>
      <c r="I47" s="398">
        <v>77580.600000000006</v>
      </c>
      <c r="J47" s="394" t="s">
        <v>233</v>
      </c>
      <c r="K47" s="398">
        <v>77580.600000000006</v>
      </c>
      <c r="L47" s="393"/>
      <c r="M47" s="393" t="s">
        <v>515</v>
      </c>
      <c r="N47" s="1" t="s">
        <v>494</v>
      </c>
      <c r="O47" s="406" t="s">
        <v>513</v>
      </c>
      <c r="P47" s="11"/>
      <c r="Q47" s="414"/>
      <c r="R47" s="22"/>
    </row>
    <row r="48" spans="1:18" s="21" customFormat="1" ht="27.75" customHeight="1">
      <c r="A48" s="88">
        <v>44</v>
      </c>
      <c r="B48" s="1" t="s">
        <v>450</v>
      </c>
      <c r="C48" s="25" t="s">
        <v>516</v>
      </c>
      <c r="D48" s="393" t="s">
        <v>517</v>
      </c>
      <c r="E48" s="393"/>
      <c r="F48" s="393"/>
      <c r="G48" s="1" t="s">
        <v>83</v>
      </c>
      <c r="H48" s="393"/>
      <c r="I48" s="398">
        <v>901000</v>
      </c>
      <c r="J48" s="393" t="s">
        <v>233</v>
      </c>
      <c r="K48" s="398">
        <v>270300</v>
      </c>
      <c r="L48" s="393" t="s">
        <v>503</v>
      </c>
      <c r="M48" s="410">
        <v>45092</v>
      </c>
      <c r="N48" s="1" t="s">
        <v>20</v>
      </c>
      <c r="O48" s="36"/>
      <c r="P48" s="11"/>
    </row>
    <row r="49" spans="1:17" s="21" customFormat="1" ht="27.75" customHeight="1">
      <c r="A49" s="88">
        <v>45</v>
      </c>
      <c r="B49" s="1" t="s">
        <v>518</v>
      </c>
      <c r="C49" s="25" t="s">
        <v>519</v>
      </c>
      <c r="D49" s="393" t="s">
        <v>520</v>
      </c>
      <c r="E49" s="393"/>
      <c r="F49" s="393"/>
      <c r="G49" s="1" t="s">
        <v>83</v>
      </c>
      <c r="H49" s="393"/>
      <c r="I49" s="398">
        <v>1200</v>
      </c>
      <c r="J49" s="393" t="s">
        <v>521</v>
      </c>
      <c r="K49" s="398">
        <v>1200</v>
      </c>
      <c r="L49" s="393" t="s">
        <v>522</v>
      </c>
      <c r="M49" s="393"/>
      <c r="N49" s="1" t="s">
        <v>523</v>
      </c>
      <c r="O49" s="406" t="s">
        <v>524</v>
      </c>
      <c r="P49" s="11"/>
    </row>
    <row r="50" spans="1:17" s="21" customFormat="1" ht="27.75" customHeight="1">
      <c r="A50" s="88">
        <v>46</v>
      </c>
      <c r="B50" s="1" t="s">
        <v>518</v>
      </c>
      <c r="C50" s="25" t="s">
        <v>519</v>
      </c>
      <c r="D50" s="393" t="s">
        <v>525</v>
      </c>
      <c r="E50" s="393"/>
      <c r="F50" s="393"/>
      <c r="G50" s="1" t="s">
        <v>83</v>
      </c>
      <c r="H50" s="393"/>
      <c r="I50" s="398">
        <v>900</v>
      </c>
      <c r="J50" s="393" t="s">
        <v>521</v>
      </c>
      <c r="K50" s="398">
        <v>900</v>
      </c>
      <c r="L50" s="393" t="s">
        <v>522</v>
      </c>
      <c r="M50" s="393" t="s">
        <v>515</v>
      </c>
      <c r="N50" s="1" t="s">
        <v>523</v>
      </c>
      <c r="O50" s="406" t="s">
        <v>399</v>
      </c>
      <c r="P50" s="11"/>
    </row>
    <row r="51" spans="1:17" ht="27.75" customHeight="1">
      <c r="A51" s="56"/>
      <c r="B51" s="57"/>
      <c r="C51" s="42"/>
      <c r="D51" s="42"/>
      <c r="E51" s="42"/>
      <c r="F51" s="21"/>
      <c r="G51" s="42"/>
      <c r="H51" s="21"/>
      <c r="L51" s="42"/>
      <c r="N51" s="42"/>
      <c r="O51" s="42"/>
    </row>
    <row r="52" spans="1:17" ht="27.75" customHeight="1">
      <c r="A52" s="591" t="s">
        <v>218</v>
      </c>
      <c r="B52" s="592"/>
      <c r="C52" s="592"/>
      <c r="D52" s="593"/>
      <c r="E52" s="58"/>
      <c r="F52" s="395"/>
      <c r="G52" s="66"/>
      <c r="H52" s="395"/>
      <c r="I52" s="411">
        <f>SUBTOTAL(109,I5:I34)</f>
        <v>286657.79340000002</v>
      </c>
      <c r="J52" s="411"/>
      <c r="K52" s="411">
        <f>SUBTOTAL(109,K5:K50)</f>
        <v>1900387.7234</v>
      </c>
      <c r="L52" s="67"/>
      <c r="M52" s="60"/>
      <c r="N52" s="67"/>
      <c r="O52" s="68"/>
      <c r="Q52" s="69"/>
    </row>
  </sheetData>
  <autoFilter ref="A4:Q50"/>
  <mergeCells count="2">
    <mergeCell ref="A52:D52"/>
    <mergeCell ref="A1:P3"/>
  </mergeCells>
  <phoneticPr fontId="45" type="noConversion"/>
  <pageMargins left="0.7" right="0.7" top="0.75" bottom="0.75" header="0.3" footer="0.3"/>
  <pageSetup paperSize="9"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P49"/>
  <sheetViews>
    <sheetView workbookViewId="0">
      <pane ySplit="5" topLeftCell="A20" activePane="bottomLeft" state="frozenSplit"/>
      <selection pane="bottomLeft" activeCell="F26" sqref="F26"/>
    </sheetView>
  </sheetViews>
  <sheetFormatPr defaultColWidth="9" defaultRowHeight="14.25"/>
  <cols>
    <col min="1" max="2" width="6.75" style="39" customWidth="1"/>
    <col min="3" max="3" width="21.5" style="39" customWidth="1"/>
    <col min="4" max="4" width="17.25" style="40" customWidth="1"/>
    <col min="5" max="5" width="29.25" style="39" customWidth="1"/>
    <col min="6" max="6" width="29.5" style="22" customWidth="1"/>
    <col min="7" max="7" width="10.875" style="43" hidden="1" customWidth="1"/>
    <col min="8" max="8" width="17.875" style="22" customWidth="1"/>
    <col min="9" max="9" width="14.375" style="280" customWidth="1"/>
    <col min="10" max="10" width="12.125" style="41" customWidth="1"/>
    <col min="11" max="11" width="7.625" style="280" customWidth="1"/>
    <col min="12" max="12" width="10.125" style="280" hidden="1" customWidth="1"/>
    <col min="13" max="13" width="29.375" style="44" customWidth="1"/>
    <col min="14" max="14" width="16.25" style="42" customWidth="1"/>
    <col min="15" max="15" width="9.125" style="44" customWidth="1"/>
    <col min="16" max="16" width="6.875" style="42" customWidth="1"/>
    <col min="17" max="17" width="15" style="42" customWidth="1"/>
    <col min="18" max="16384" width="9" style="42"/>
  </cols>
  <sheetData>
    <row r="1" spans="1:16">
      <c r="A1" s="597" t="s">
        <v>526</v>
      </c>
      <c r="B1" s="597"/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8"/>
      <c r="O1" s="597"/>
      <c r="P1" s="598"/>
    </row>
    <row r="2" spans="1:16" ht="18.75" customHeight="1">
      <c r="A2" s="597"/>
      <c r="B2" s="597"/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7"/>
      <c r="P2" s="598"/>
    </row>
    <row r="3" spans="1:16" ht="21.95" customHeight="1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8"/>
      <c r="O3" s="597"/>
      <c r="P3" s="598"/>
    </row>
    <row r="4" spans="1:16" ht="44.25" customHeight="1">
      <c r="A4" s="596" t="s">
        <v>527</v>
      </c>
      <c r="B4" s="596"/>
      <c r="C4" s="596"/>
      <c r="D4" s="596"/>
      <c r="E4" s="596"/>
      <c r="F4" s="596"/>
      <c r="G4" s="596"/>
      <c r="H4" s="596"/>
      <c r="I4" s="596"/>
      <c r="J4" s="596"/>
      <c r="K4" s="596"/>
      <c r="L4" s="596"/>
      <c r="M4" s="596"/>
      <c r="N4" s="596"/>
      <c r="O4" s="596"/>
      <c r="P4" s="596"/>
    </row>
    <row r="5" spans="1:16" s="39" customFormat="1" ht="53.25" customHeight="1">
      <c r="A5" s="339" t="s">
        <v>1</v>
      </c>
      <c r="B5" s="339" t="s">
        <v>528</v>
      </c>
      <c r="C5" s="339" t="s">
        <v>3</v>
      </c>
      <c r="D5" s="340" t="s">
        <v>385</v>
      </c>
      <c r="E5" s="341" t="s">
        <v>70</v>
      </c>
      <c r="F5" s="341" t="s">
        <v>386</v>
      </c>
      <c r="G5" s="339" t="s">
        <v>356</v>
      </c>
      <c r="H5" s="341" t="s">
        <v>529</v>
      </c>
      <c r="I5" s="359" t="s">
        <v>72</v>
      </c>
      <c r="J5" s="360" t="s">
        <v>530</v>
      </c>
      <c r="K5" s="361" t="s">
        <v>531</v>
      </c>
      <c r="L5" s="362" t="s">
        <v>532</v>
      </c>
      <c r="M5" s="363" t="s">
        <v>391</v>
      </c>
      <c r="N5" s="339" t="s">
        <v>533</v>
      </c>
      <c r="O5" s="364" t="s">
        <v>534</v>
      </c>
      <c r="P5" s="341" t="s">
        <v>10</v>
      </c>
    </row>
    <row r="6" spans="1:16" s="335" customFormat="1" ht="18" customHeight="1">
      <c r="A6" s="342">
        <v>1</v>
      </c>
      <c r="B6" s="342" t="s">
        <v>535</v>
      </c>
      <c r="C6" s="343" t="s">
        <v>58</v>
      </c>
      <c r="D6" s="343" t="s">
        <v>405</v>
      </c>
      <c r="E6" s="343" t="s">
        <v>406</v>
      </c>
      <c r="F6" s="343" t="s">
        <v>536</v>
      </c>
      <c r="G6" s="342" t="s">
        <v>83</v>
      </c>
      <c r="H6" s="344">
        <v>52658</v>
      </c>
      <c r="I6" s="365">
        <v>0</v>
      </c>
      <c r="J6" s="344">
        <v>52658</v>
      </c>
      <c r="K6" s="366" t="s">
        <v>537</v>
      </c>
      <c r="L6" s="367">
        <v>45120</v>
      </c>
      <c r="M6" s="348" t="s">
        <v>538</v>
      </c>
      <c r="N6" s="368" t="s">
        <v>295</v>
      </c>
      <c r="O6" s="342" t="s">
        <v>398</v>
      </c>
      <c r="P6" s="366"/>
    </row>
    <row r="7" spans="1:16" s="335" customFormat="1" ht="18" customHeight="1">
      <c r="A7" s="342">
        <v>2</v>
      </c>
      <c r="B7" s="342" t="s">
        <v>535</v>
      </c>
      <c r="C7" s="343" t="s">
        <v>417</v>
      </c>
      <c r="D7" s="343" t="s">
        <v>414</v>
      </c>
      <c r="E7" s="343" t="s">
        <v>418</v>
      </c>
      <c r="F7" s="343" t="s">
        <v>536</v>
      </c>
      <c r="G7" s="342" t="s">
        <v>83</v>
      </c>
      <c r="H7" s="344">
        <v>15576.2</v>
      </c>
      <c r="I7" s="365">
        <v>0</v>
      </c>
      <c r="J7" s="344">
        <v>15576.2</v>
      </c>
      <c r="K7" s="366" t="s">
        <v>537</v>
      </c>
      <c r="L7" s="367">
        <v>45082</v>
      </c>
      <c r="M7" s="348" t="s">
        <v>538</v>
      </c>
      <c r="N7" s="368" t="s">
        <v>295</v>
      </c>
      <c r="O7" s="342" t="s">
        <v>398</v>
      </c>
      <c r="P7" s="366"/>
    </row>
    <row r="8" spans="1:16" s="335" customFormat="1" ht="18" customHeight="1">
      <c r="A8" s="342">
        <v>3</v>
      </c>
      <c r="B8" s="342" t="s">
        <v>535</v>
      </c>
      <c r="C8" s="343" t="s">
        <v>437</v>
      </c>
      <c r="D8" s="343" t="s">
        <v>438</v>
      </c>
      <c r="E8" s="343" t="s">
        <v>439</v>
      </c>
      <c r="F8" s="343" t="s">
        <v>536</v>
      </c>
      <c r="G8" s="342" t="s">
        <v>83</v>
      </c>
      <c r="H8" s="344">
        <v>11496</v>
      </c>
      <c r="I8" s="365">
        <v>0</v>
      </c>
      <c r="J8" s="344">
        <v>11496</v>
      </c>
      <c r="K8" s="366" t="s">
        <v>537</v>
      </c>
      <c r="L8" s="367">
        <v>45082</v>
      </c>
      <c r="M8" s="348" t="s">
        <v>538</v>
      </c>
      <c r="N8" s="368" t="s">
        <v>440</v>
      </c>
      <c r="O8" s="342" t="s">
        <v>398</v>
      </c>
      <c r="P8" s="366"/>
    </row>
    <row r="9" spans="1:16" s="335" customFormat="1" ht="18" customHeight="1">
      <c r="A9" s="342">
        <v>4</v>
      </c>
      <c r="B9" s="342" t="s">
        <v>535</v>
      </c>
      <c r="C9" s="343" t="s">
        <v>432</v>
      </c>
      <c r="D9" s="343" t="s">
        <v>329</v>
      </c>
      <c r="E9" s="343" t="s">
        <v>539</v>
      </c>
      <c r="F9" s="343" t="s">
        <v>536</v>
      </c>
      <c r="G9" s="342" t="s">
        <v>83</v>
      </c>
      <c r="H9" s="344">
        <v>921.5</v>
      </c>
      <c r="I9" s="365">
        <v>0</v>
      </c>
      <c r="J9" s="344">
        <v>921.5</v>
      </c>
      <c r="K9" s="366" t="s">
        <v>537</v>
      </c>
      <c r="L9" s="367">
        <v>45082</v>
      </c>
      <c r="M9" s="348" t="s">
        <v>540</v>
      </c>
      <c r="N9" s="368" t="s">
        <v>25</v>
      </c>
      <c r="O9" s="342" t="s">
        <v>398</v>
      </c>
      <c r="P9" s="366"/>
    </row>
    <row r="10" spans="1:16" s="336" customFormat="1" ht="18" customHeight="1">
      <c r="A10" s="345">
        <v>5</v>
      </c>
      <c r="B10" s="345" t="s">
        <v>535</v>
      </c>
      <c r="C10" s="346" t="s">
        <v>395</v>
      </c>
      <c r="D10" s="346" t="s">
        <v>414</v>
      </c>
      <c r="E10" s="346" t="s">
        <v>284</v>
      </c>
      <c r="F10" s="346" t="s">
        <v>536</v>
      </c>
      <c r="G10" s="345" t="s">
        <v>83</v>
      </c>
      <c r="H10" s="347">
        <v>62344.480000000003</v>
      </c>
      <c r="I10" s="369">
        <v>0</v>
      </c>
      <c r="J10" s="347">
        <v>62344.480000000003</v>
      </c>
      <c r="K10" s="370" t="s">
        <v>537</v>
      </c>
      <c r="L10" s="371">
        <v>45120</v>
      </c>
      <c r="M10" s="351" t="s">
        <v>538</v>
      </c>
      <c r="N10" s="345" t="s">
        <v>295</v>
      </c>
      <c r="O10" s="345" t="s">
        <v>398</v>
      </c>
      <c r="P10" s="370"/>
    </row>
    <row r="11" spans="1:16" s="337" customFormat="1" ht="18" customHeight="1">
      <c r="A11" s="342">
        <v>6</v>
      </c>
      <c r="B11" s="342" t="s">
        <v>535</v>
      </c>
      <c r="C11" s="343" t="s">
        <v>541</v>
      </c>
      <c r="D11" s="343" t="s">
        <v>414</v>
      </c>
      <c r="E11" s="343" t="s">
        <v>542</v>
      </c>
      <c r="F11" s="343" t="s">
        <v>536</v>
      </c>
      <c r="G11" s="342" t="s">
        <v>83</v>
      </c>
      <c r="H11" s="344">
        <v>170221.18</v>
      </c>
      <c r="I11" s="365">
        <v>0</v>
      </c>
      <c r="J11" s="344">
        <v>170221.18</v>
      </c>
      <c r="K11" s="366" t="s">
        <v>537</v>
      </c>
      <c r="L11" s="367">
        <v>45106</v>
      </c>
      <c r="M11" s="348" t="s">
        <v>538</v>
      </c>
      <c r="N11" s="342" t="s">
        <v>295</v>
      </c>
      <c r="O11" s="342" t="s">
        <v>398</v>
      </c>
      <c r="P11" s="366"/>
    </row>
    <row r="12" spans="1:16" s="337" customFormat="1" ht="18" customHeight="1">
      <c r="A12" s="342">
        <v>7</v>
      </c>
      <c r="B12" s="342" t="s">
        <v>535</v>
      </c>
      <c r="C12" s="343" t="s">
        <v>472</v>
      </c>
      <c r="D12" s="343" t="s">
        <v>543</v>
      </c>
      <c r="E12" s="343" t="s">
        <v>474</v>
      </c>
      <c r="F12" s="343" t="s">
        <v>536</v>
      </c>
      <c r="G12" s="342" t="s">
        <v>83</v>
      </c>
      <c r="H12" s="344">
        <v>3224.56</v>
      </c>
      <c r="I12" s="365">
        <v>0</v>
      </c>
      <c r="J12" s="344">
        <v>3224.56</v>
      </c>
      <c r="K12" s="366" t="s">
        <v>537</v>
      </c>
      <c r="L12" s="367">
        <v>45106</v>
      </c>
      <c r="M12" s="348" t="s">
        <v>538</v>
      </c>
      <c r="N12" s="342" t="s">
        <v>295</v>
      </c>
      <c r="O12" s="342" t="s">
        <v>398</v>
      </c>
      <c r="P12" s="366"/>
    </row>
    <row r="13" spans="1:16" s="337" customFormat="1" ht="18" customHeight="1">
      <c r="A13" s="342">
        <v>8</v>
      </c>
      <c r="B13" s="342" t="s">
        <v>535</v>
      </c>
      <c r="C13" s="343" t="s">
        <v>544</v>
      </c>
      <c r="D13" s="343" t="s">
        <v>543</v>
      </c>
      <c r="E13" s="343" t="s">
        <v>474</v>
      </c>
      <c r="F13" s="343" t="s">
        <v>536</v>
      </c>
      <c r="G13" s="342" t="s">
        <v>83</v>
      </c>
      <c r="H13" s="344">
        <v>1872</v>
      </c>
      <c r="I13" s="365">
        <v>0</v>
      </c>
      <c r="J13" s="344">
        <v>1872</v>
      </c>
      <c r="K13" s="366" t="s">
        <v>537</v>
      </c>
      <c r="L13" s="367">
        <v>45106</v>
      </c>
      <c r="M13" s="348" t="s">
        <v>538</v>
      </c>
      <c r="N13" s="368" t="s">
        <v>295</v>
      </c>
      <c r="O13" s="342" t="s">
        <v>398</v>
      </c>
      <c r="P13" s="366"/>
    </row>
    <row r="14" spans="1:16" s="273" customFormat="1" ht="18" customHeight="1">
      <c r="A14" s="342">
        <v>9</v>
      </c>
      <c r="B14" s="342" t="s">
        <v>535</v>
      </c>
      <c r="C14" s="348" t="s">
        <v>545</v>
      </c>
      <c r="D14" s="348" t="s">
        <v>546</v>
      </c>
      <c r="E14" s="348" t="s">
        <v>318</v>
      </c>
      <c r="F14" s="348" t="s">
        <v>547</v>
      </c>
      <c r="G14" s="349" t="s">
        <v>83</v>
      </c>
      <c r="H14" s="344">
        <v>85000</v>
      </c>
      <c r="I14" s="365">
        <v>34000</v>
      </c>
      <c r="J14" s="344">
        <f>H14-I14</f>
        <v>51000</v>
      </c>
      <c r="K14" s="366" t="s">
        <v>537</v>
      </c>
      <c r="L14" s="367">
        <v>45120</v>
      </c>
      <c r="M14" s="348" t="s">
        <v>548</v>
      </c>
      <c r="N14" s="368" t="s">
        <v>295</v>
      </c>
      <c r="O14" s="349" t="s">
        <v>268</v>
      </c>
      <c r="P14" s="372"/>
    </row>
    <row r="15" spans="1:16" s="273" customFormat="1" ht="18" customHeight="1">
      <c r="A15" s="342">
        <v>10</v>
      </c>
      <c r="B15" s="342" t="s">
        <v>535</v>
      </c>
      <c r="C15" s="343" t="s">
        <v>549</v>
      </c>
      <c r="D15" s="343" t="s">
        <v>550</v>
      </c>
      <c r="E15" s="343" t="s">
        <v>551</v>
      </c>
      <c r="F15" s="343" t="s">
        <v>552</v>
      </c>
      <c r="G15" s="342" t="s">
        <v>83</v>
      </c>
      <c r="H15" s="350">
        <v>46557.599999999999</v>
      </c>
      <c r="I15" s="342">
        <v>0</v>
      </c>
      <c r="J15" s="350">
        <v>46557.599999999999</v>
      </c>
      <c r="K15" s="366" t="s">
        <v>537</v>
      </c>
      <c r="L15" s="342"/>
      <c r="M15" s="343" t="s">
        <v>553</v>
      </c>
      <c r="N15" s="368" t="s">
        <v>295</v>
      </c>
      <c r="O15" s="342" t="s">
        <v>487</v>
      </c>
      <c r="P15" s="342"/>
    </row>
    <row r="16" spans="1:16" s="337" customFormat="1">
      <c r="A16" s="342">
        <v>11</v>
      </c>
      <c r="B16" s="342" t="s">
        <v>535</v>
      </c>
      <c r="C16" s="343" t="s">
        <v>554</v>
      </c>
      <c r="D16" s="343" t="s">
        <v>555</v>
      </c>
      <c r="E16" s="343" t="s">
        <v>520</v>
      </c>
      <c r="F16" s="343" t="s">
        <v>536</v>
      </c>
      <c r="G16" s="342" t="s">
        <v>30</v>
      </c>
      <c r="H16" s="350">
        <v>45200</v>
      </c>
      <c r="I16" s="342">
        <v>0</v>
      </c>
      <c r="J16" s="350">
        <v>45200</v>
      </c>
      <c r="K16" s="366" t="s">
        <v>537</v>
      </c>
      <c r="L16" s="373">
        <v>45120</v>
      </c>
      <c r="M16" s="343" t="s">
        <v>556</v>
      </c>
      <c r="N16" s="368" t="s">
        <v>295</v>
      </c>
      <c r="O16" s="342" t="s">
        <v>487</v>
      </c>
      <c r="P16" s="342"/>
    </row>
    <row r="17" spans="1:16" s="337" customFormat="1">
      <c r="A17" s="342">
        <v>12</v>
      </c>
      <c r="B17" s="342" t="s">
        <v>535</v>
      </c>
      <c r="C17" s="343" t="s">
        <v>554</v>
      </c>
      <c r="D17" s="343" t="s">
        <v>557</v>
      </c>
      <c r="E17" s="343" t="s">
        <v>520</v>
      </c>
      <c r="F17" s="343" t="s">
        <v>536</v>
      </c>
      <c r="G17" s="342" t="s">
        <v>30</v>
      </c>
      <c r="H17" s="350">
        <v>6554</v>
      </c>
      <c r="I17" s="342">
        <v>0</v>
      </c>
      <c r="J17" s="350">
        <v>6554</v>
      </c>
      <c r="K17" s="366" t="s">
        <v>537</v>
      </c>
      <c r="L17" s="373">
        <v>45120</v>
      </c>
      <c r="M17" s="343" t="s">
        <v>556</v>
      </c>
      <c r="N17" s="368" t="s">
        <v>295</v>
      </c>
      <c r="O17" s="342" t="s">
        <v>487</v>
      </c>
      <c r="P17" s="342"/>
    </row>
    <row r="18" spans="1:16" s="337" customFormat="1">
      <c r="A18" s="342">
        <v>13</v>
      </c>
      <c r="B18" s="342" t="s">
        <v>535</v>
      </c>
      <c r="C18" s="343" t="s">
        <v>441</v>
      </c>
      <c r="D18" s="343" t="s">
        <v>442</v>
      </c>
      <c r="E18" s="343" t="s">
        <v>443</v>
      </c>
      <c r="F18" s="343" t="s">
        <v>536</v>
      </c>
      <c r="G18" s="342" t="s">
        <v>83</v>
      </c>
      <c r="H18" s="350">
        <v>2804.97</v>
      </c>
      <c r="I18" s="342">
        <v>0</v>
      </c>
      <c r="J18" s="350">
        <v>2804.97</v>
      </c>
      <c r="K18" s="366" t="s">
        <v>537</v>
      </c>
      <c r="L18" s="373">
        <v>45082</v>
      </c>
      <c r="M18" s="343" t="s">
        <v>538</v>
      </c>
      <c r="N18" s="342" t="s">
        <v>25</v>
      </c>
      <c r="O18" s="342" t="s">
        <v>398</v>
      </c>
      <c r="P18" s="342"/>
    </row>
    <row r="19" spans="1:16" s="337" customFormat="1">
      <c r="A19" s="342">
        <v>14</v>
      </c>
      <c r="B19" s="342" t="s">
        <v>535</v>
      </c>
      <c r="C19" s="343" t="s">
        <v>444</v>
      </c>
      <c r="D19" s="343" t="s">
        <v>445</v>
      </c>
      <c r="E19" s="343" t="s">
        <v>443</v>
      </c>
      <c r="F19" s="343" t="s">
        <v>536</v>
      </c>
      <c r="G19" s="342" t="s">
        <v>83</v>
      </c>
      <c r="H19" s="350">
        <v>1402.75</v>
      </c>
      <c r="I19" s="342">
        <v>0</v>
      </c>
      <c r="J19" s="350">
        <v>1402.75</v>
      </c>
      <c r="K19" s="366" t="s">
        <v>537</v>
      </c>
      <c r="L19" s="373">
        <v>45082</v>
      </c>
      <c r="M19" s="343" t="s">
        <v>538</v>
      </c>
      <c r="N19" s="342" t="s">
        <v>295</v>
      </c>
      <c r="O19" s="342" t="s">
        <v>398</v>
      </c>
      <c r="P19" s="342" t="s">
        <v>93</v>
      </c>
    </row>
    <row r="20" spans="1:16" s="337" customFormat="1">
      <c r="A20" s="342">
        <v>15</v>
      </c>
      <c r="B20" s="342" t="s">
        <v>535</v>
      </c>
      <c r="C20" s="343" t="s">
        <v>446</v>
      </c>
      <c r="D20" s="343" t="s">
        <v>442</v>
      </c>
      <c r="E20" s="343" t="s">
        <v>229</v>
      </c>
      <c r="F20" s="343" t="s">
        <v>536</v>
      </c>
      <c r="G20" s="342" t="s">
        <v>83</v>
      </c>
      <c r="H20" s="350">
        <v>7440.41</v>
      </c>
      <c r="I20" s="342">
        <v>0</v>
      </c>
      <c r="J20" s="350">
        <v>7440.41</v>
      </c>
      <c r="K20" s="366" t="s">
        <v>537</v>
      </c>
      <c r="L20" s="373">
        <v>45082</v>
      </c>
      <c r="M20" s="343" t="s">
        <v>538</v>
      </c>
      <c r="N20" s="342" t="s">
        <v>25</v>
      </c>
      <c r="O20" s="342" t="s">
        <v>398</v>
      </c>
      <c r="P20" s="342"/>
    </row>
    <row r="21" spans="1:16" s="337" customFormat="1">
      <c r="A21" s="342">
        <v>16</v>
      </c>
      <c r="B21" s="342" t="s">
        <v>535</v>
      </c>
      <c r="C21" s="343" t="s">
        <v>450</v>
      </c>
      <c r="D21" s="343" t="s">
        <v>451</v>
      </c>
      <c r="E21" s="343" t="s">
        <v>452</v>
      </c>
      <c r="F21" s="343" t="s">
        <v>536</v>
      </c>
      <c r="G21" s="342" t="s">
        <v>83</v>
      </c>
      <c r="H21" s="350">
        <v>830.89</v>
      </c>
      <c r="I21" s="342">
        <v>0</v>
      </c>
      <c r="J21" s="350">
        <v>830.89</v>
      </c>
      <c r="K21" s="366" t="s">
        <v>537</v>
      </c>
      <c r="L21" s="373">
        <v>45082</v>
      </c>
      <c r="M21" s="343" t="s">
        <v>538</v>
      </c>
      <c r="N21" s="342" t="s">
        <v>295</v>
      </c>
      <c r="O21" s="342" t="s">
        <v>398</v>
      </c>
      <c r="P21" s="342" t="s">
        <v>93</v>
      </c>
    </row>
    <row r="22" spans="1:16" s="337" customFormat="1">
      <c r="A22" s="342">
        <v>17</v>
      </c>
      <c r="B22" s="342" t="s">
        <v>535</v>
      </c>
      <c r="C22" s="343" t="s">
        <v>454</v>
      </c>
      <c r="D22" s="343" t="s">
        <v>455</v>
      </c>
      <c r="E22" s="343" t="s">
        <v>456</v>
      </c>
      <c r="F22" s="343" t="s">
        <v>536</v>
      </c>
      <c r="G22" s="342" t="s">
        <v>83</v>
      </c>
      <c r="H22" s="350">
        <v>4011.5</v>
      </c>
      <c r="I22" s="342">
        <v>0</v>
      </c>
      <c r="J22" s="350">
        <v>4011.5</v>
      </c>
      <c r="K22" s="366" t="s">
        <v>537</v>
      </c>
      <c r="L22" s="373">
        <v>45082</v>
      </c>
      <c r="M22" s="343" t="s">
        <v>538</v>
      </c>
      <c r="N22" s="342" t="s">
        <v>25</v>
      </c>
      <c r="O22" s="342" t="s">
        <v>398</v>
      </c>
      <c r="P22" s="342"/>
    </row>
    <row r="23" spans="1:16" s="337" customFormat="1">
      <c r="A23" s="342">
        <v>18</v>
      </c>
      <c r="B23" s="342" t="s">
        <v>535</v>
      </c>
      <c r="C23" s="343" t="s">
        <v>450</v>
      </c>
      <c r="D23" s="343" t="s">
        <v>266</v>
      </c>
      <c r="E23" s="343" t="s">
        <v>460</v>
      </c>
      <c r="F23" s="343" t="s">
        <v>536</v>
      </c>
      <c r="G23" s="342" t="s">
        <v>83</v>
      </c>
      <c r="H23" s="350">
        <v>11276.04</v>
      </c>
      <c r="I23" s="342">
        <v>0</v>
      </c>
      <c r="J23" s="350">
        <v>11276.04</v>
      </c>
      <c r="K23" s="366" t="s">
        <v>537</v>
      </c>
      <c r="L23" s="373">
        <v>45082</v>
      </c>
      <c r="M23" s="343" t="s">
        <v>538</v>
      </c>
      <c r="N23" s="342" t="s">
        <v>295</v>
      </c>
      <c r="O23" s="342" t="s">
        <v>398</v>
      </c>
      <c r="P23" s="342"/>
    </row>
    <row r="24" spans="1:16" s="337" customFormat="1">
      <c r="A24" s="342">
        <v>19</v>
      </c>
      <c r="B24" s="342" t="s">
        <v>535</v>
      </c>
      <c r="C24" s="343" t="s">
        <v>395</v>
      </c>
      <c r="D24" s="343" t="s">
        <v>433</v>
      </c>
      <c r="E24" s="343" t="s">
        <v>247</v>
      </c>
      <c r="F24" s="343" t="s">
        <v>536</v>
      </c>
      <c r="G24" s="342" t="s">
        <v>83</v>
      </c>
      <c r="H24" s="350">
        <v>7200</v>
      </c>
      <c r="I24" s="342">
        <v>0</v>
      </c>
      <c r="J24" s="350">
        <v>7200</v>
      </c>
      <c r="K24" s="366" t="s">
        <v>537</v>
      </c>
      <c r="L24" s="373">
        <v>45082</v>
      </c>
      <c r="M24" s="343" t="s">
        <v>538</v>
      </c>
      <c r="N24" s="342" t="s">
        <v>295</v>
      </c>
      <c r="O24" s="342" t="s">
        <v>398</v>
      </c>
      <c r="P24" s="342" t="s">
        <v>93</v>
      </c>
    </row>
    <row r="25" spans="1:16" s="337" customFormat="1">
      <c r="A25" s="342">
        <v>20</v>
      </c>
      <c r="B25" s="342" t="s">
        <v>535</v>
      </c>
      <c r="C25" s="343" t="s">
        <v>497</v>
      </c>
      <c r="D25" s="343" t="s">
        <v>438</v>
      </c>
      <c r="E25" s="343" t="s">
        <v>439</v>
      </c>
      <c r="F25" s="343" t="s">
        <v>536</v>
      </c>
      <c r="G25" s="342" t="s">
        <v>83</v>
      </c>
      <c r="H25" s="350">
        <v>7500</v>
      </c>
      <c r="I25" s="342">
        <v>0</v>
      </c>
      <c r="J25" s="350">
        <v>7500</v>
      </c>
      <c r="K25" s="366" t="s">
        <v>537</v>
      </c>
      <c r="L25" s="373">
        <v>45120</v>
      </c>
      <c r="M25" s="343" t="s">
        <v>538</v>
      </c>
      <c r="N25" s="342" t="s">
        <v>295</v>
      </c>
      <c r="O25" s="342" t="s">
        <v>398</v>
      </c>
      <c r="P25" s="366"/>
    </row>
    <row r="26" spans="1:16" s="337" customFormat="1">
      <c r="A26" s="342">
        <v>21</v>
      </c>
      <c r="B26" s="342" t="s">
        <v>535</v>
      </c>
      <c r="C26" s="343" t="s">
        <v>558</v>
      </c>
      <c r="D26" s="343" t="s">
        <v>559</v>
      </c>
      <c r="E26" s="343" t="s">
        <v>443</v>
      </c>
      <c r="F26" s="343" t="s">
        <v>536</v>
      </c>
      <c r="G26" s="342" t="s">
        <v>83</v>
      </c>
      <c r="H26" s="350">
        <v>2779.38</v>
      </c>
      <c r="I26" s="342">
        <v>0</v>
      </c>
      <c r="J26" s="350">
        <v>2779.38</v>
      </c>
      <c r="K26" s="366" t="s">
        <v>537</v>
      </c>
      <c r="L26" s="373">
        <v>45120</v>
      </c>
      <c r="M26" s="343" t="s">
        <v>538</v>
      </c>
      <c r="N26" s="342" t="s">
        <v>295</v>
      </c>
      <c r="O26" s="342" t="s">
        <v>398</v>
      </c>
      <c r="P26" s="366"/>
    </row>
    <row r="27" spans="1:16" s="337" customFormat="1">
      <c r="A27" s="342">
        <v>22</v>
      </c>
      <c r="B27" s="342" t="s">
        <v>535</v>
      </c>
      <c r="C27" s="343" t="s">
        <v>432</v>
      </c>
      <c r="D27" s="343" t="s">
        <v>559</v>
      </c>
      <c r="E27" s="343" t="s">
        <v>443</v>
      </c>
      <c r="F27" s="343" t="s">
        <v>536</v>
      </c>
      <c r="G27" s="342" t="s">
        <v>83</v>
      </c>
      <c r="H27" s="350">
        <v>499.32</v>
      </c>
      <c r="I27" s="342">
        <v>0</v>
      </c>
      <c r="J27" s="350">
        <v>499.32</v>
      </c>
      <c r="K27" s="366" t="s">
        <v>537</v>
      </c>
      <c r="L27" s="373">
        <v>45120</v>
      </c>
      <c r="M27" s="343" t="s">
        <v>538</v>
      </c>
      <c r="N27" s="342" t="s">
        <v>25</v>
      </c>
      <c r="O27" s="342" t="s">
        <v>398</v>
      </c>
      <c r="P27" s="366"/>
    </row>
    <row r="28" spans="1:16" s="337" customFormat="1">
      <c r="A28" s="342">
        <v>23</v>
      </c>
      <c r="B28" s="342" t="s">
        <v>535</v>
      </c>
      <c r="C28" s="343" t="s">
        <v>560</v>
      </c>
      <c r="D28" s="343" t="s">
        <v>561</v>
      </c>
      <c r="E28" s="343" t="s">
        <v>562</v>
      </c>
      <c r="F28" s="343" t="s">
        <v>536</v>
      </c>
      <c r="G28" s="342" t="s">
        <v>83</v>
      </c>
      <c r="H28" s="350">
        <v>18034.8</v>
      </c>
      <c r="I28" s="342">
        <v>0</v>
      </c>
      <c r="J28" s="350">
        <v>18034.8</v>
      </c>
      <c r="K28" s="366" t="s">
        <v>537</v>
      </c>
      <c r="L28" s="342"/>
      <c r="M28" s="343" t="s">
        <v>563</v>
      </c>
      <c r="N28" s="342" t="s">
        <v>295</v>
      </c>
      <c r="O28" s="342" t="s">
        <v>398</v>
      </c>
      <c r="P28" s="342"/>
    </row>
    <row r="29" spans="1:16" s="273" customFormat="1">
      <c r="A29" s="342">
        <v>24</v>
      </c>
      <c r="B29" s="342" t="s">
        <v>535</v>
      </c>
      <c r="C29" s="343" t="s">
        <v>450</v>
      </c>
      <c r="D29" s="343" t="s">
        <v>564</v>
      </c>
      <c r="E29" s="343" t="s">
        <v>565</v>
      </c>
      <c r="F29" s="348" t="s">
        <v>566</v>
      </c>
      <c r="G29" s="349" t="s">
        <v>83</v>
      </c>
      <c r="H29" s="344">
        <f>15.5*1.13*25</f>
        <v>437.87499999999994</v>
      </c>
      <c r="I29" s="374"/>
      <c r="J29" s="344">
        <v>437.875</v>
      </c>
      <c r="K29" s="375"/>
      <c r="L29" s="349"/>
      <c r="M29" s="343" t="s">
        <v>567</v>
      </c>
      <c r="N29" s="368" t="s">
        <v>295</v>
      </c>
      <c r="O29" s="342" t="s">
        <v>398</v>
      </c>
      <c r="P29" s="366" t="s">
        <v>93</v>
      </c>
    </row>
    <row r="30" spans="1:16" s="273" customFormat="1">
      <c r="A30" s="342">
        <v>25</v>
      </c>
      <c r="B30" s="342" t="s">
        <v>535</v>
      </c>
      <c r="C30" s="343" t="s">
        <v>450</v>
      </c>
      <c r="D30" s="343" t="s">
        <v>568</v>
      </c>
      <c r="E30" s="343" t="s">
        <v>569</v>
      </c>
      <c r="F30" s="348" t="s">
        <v>566</v>
      </c>
      <c r="G30" s="349" t="s">
        <v>83</v>
      </c>
      <c r="H30" s="344">
        <f>104.4*1.13*25</f>
        <v>2949.2999999999997</v>
      </c>
      <c r="I30" s="374"/>
      <c r="J30" s="344">
        <v>2949.3</v>
      </c>
      <c r="K30" s="375"/>
      <c r="L30" s="349"/>
      <c r="M30" s="343" t="s">
        <v>567</v>
      </c>
      <c r="N30" s="368" t="s">
        <v>295</v>
      </c>
      <c r="O30" s="342" t="s">
        <v>398</v>
      </c>
      <c r="P30" s="342" t="s">
        <v>93</v>
      </c>
    </row>
    <row r="31" spans="1:16" s="273" customFormat="1">
      <c r="A31" s="342">
        <v>26</v>
      </c>
      <c r="B31" s="342" t="s">
        <v>535</v>
      </c>
      <c r="C31" s="343" t="s">
        <v>570</v>
      </c>
      <c r="D31" s="343" t="s">
        <v>571</v>
      </c>
      <c r="E31" s="343" t="s">
        <v>572</v>
      </c>
      <c r="F31" s="348" t="s">
        <v>566</v>
      </c>
      <c r="G31" s="349" t="s">
        <v>83</v>
      </c>
      <c r="H31" s="344">
        <v>4086.6</v>
      </c>
      <c r="I31" s="374"/>
      <c r="J31" s="344">
        <v>4086.6</v>
      </c>
      <c r="K31" s="375"/>
      <c r="L31" s="349"/>
      <c r="M31" s="343" t="s">
        <v>567</v>
      </c>
      <c r="N31" s="368" t="s">
        <v>295</v>
      </c>
      <c r="O31" s="342" t="s">
        <v>398</v>
      </c>
      <c r="P31" s="342" t="s">
        <v>93</v>
      </c>
    </row>
    <row r="32" spans="1:16" s="337" customFormat="1">
      <c r="A32" s="342">
        <v>27</v>
      </c>
      <c r="B32" s="343" t="s">
        <v>573</v>
      </c>
      <c r="C32" s="343" t="s">
        <v>554</v>
      </c>
      <c r="D32" s="343" t="s">
        <v>573</v>
      </c>
      <c r="E32" s="343" t="s">
        <v>574</v>
      </c>
      <c r="F32" s="343" t="s">
        <v>566</v>
      </c>
      <c r="G32" s="342" t="s">
        <v>83</v>
      </c>
      <c r="H32" s="350">
        <v>90000</v>
      </c>
      <c r="I32" s="342">
        <v>0</v>
      </c>
      <c r="J32" s="350">
        <v>45000</v>
      </c>
      <c r="K32" s="374"/>
      <c r="L32" s="342"/>
      <c r="M32" s="343" t="s">
        <v>575</v>
      </c>
      <c r="N32" s="342" t="s">
        <v>238</v>
      </c>
      <c r="O32" s="349" t="s">
        <v>268</v>
      </c>
      <c r="P32" s="342" t="s">
        <v>93</v>
      </c>
    </row>
    <row r="33" spans="1:16" s="338" customFormat="1" ht="18" customHeight="1">
      <c r="A33" s="345">
        <v>28</v>
      </c>
      <c r="B33" s="345" t="s">
        <v>310</v>
      </c>
      <c r="C33" s="351" t="s">
        <v>576</v>
      </c>
      <c r="D33" s="351" t="s">
        <v>577</v>
      </c>
      <c r="E33" s="351" t="s">
        <v>578</v>
      </c>
      <c r="F33" s="351" t="s">
        <v>579</v>
      </c>
      <c r="G33" s="352" t="s">
        <v>83</v>
      </c>
      <c r="H33" s="347">
        <v>904000</v>
      </c>
      <c r="I33" s="369">
        <v>200000</v>
      </c>
      <c r="J33" s="347">
        <f>H33*0.4-I33</f>
        <v>161600</v>
      </c>
      <c r="K33" s="370" t="s">
        <v>537</v>
      </c>
      <c r="L33" s="371">
        <v>45087</v>
      </c>
      <c r="M33" s="351" t="s">
        <v>580</v>
      </c>
      <c r="N33" s="376" t="s">
        <v>332</v>
      </c>
      <c r="O33" s="352" t="s">
        <v>233</v>
      </c>
      <c r="P33" s="352"/>
    </row>
    <row r="34" spans="1:16" s="273" customFormat="1">
      <c r="A34" s="342">
        <v>29</v>
      </c>
      <c r="B34" s="349" t="s">
        <v>310</v>
      </c>
      <c r="C34" s="348" t="s">
        <v>581</v>
      </c>
      <c r="D34" s="348" t="s">
        <v>582</v>
      </c>
      <c r="E34" s="348" t="s">
        <v>583</v>
      </c>
      <c r="F34" s="348" t="s">
        <v>584</v>
      </c>
      <c r="G34" s="349" t="s">
        <v>83</v>
      </c>
      <c r="H34" s="344">
        <v>310000</v>
      </c>
      <c r="I34" s="374">
        <v>0</v>
      </c>
      <c r="J34" s="350">
        <v>93000</v>
      </c>
      <c r="K34" s="374" t="s">
        <v>537</v>
      </c>
      <c r="L34" s="377"/>
      <c r="M34" s="348" t="s">
        <v>585</v>
      </c>
      <c r="N34" s="368" t="s">
        <v>332</v>
      </c>
      <c r="O34" s="349" t="s">
        <v>268</v>
      </c>
      <c r="P34" s="366"/>
    </row>
    <row r="35" spans="1:16" s="273" customFormat="1">
      <c r="A35" s="342">
        <v>30</v>
      </c>
      <c r="B35" s="349" t="s">
        <v>310</v>
      </c>
      <c r="C35" s="348" t="s">
        <v>586</v>
      </c>
      <c r="D35" s="348" t="s">
        <v>587</v>
      </c>
      <c r="E35" s="348" t="s">
        <v>583</v>
      </c>
      <c r="F35" s="348" t="s">
        <v>584</v>
      </c>
      <c r="G35" s="349" t="s">
        <v>83</v>
      </c>
      <c r="H35" s="344">
        <v>36000</v>
      </c>
      <c r="I35" s="374">
        <v>10800</v>
      </c>
      <c r="J35" s="350">
        <v>10800</v>
      </c>
      <c r="K35" s="374" t="s">
        <v>537</v>
      </c>
      <c r="L35" s="377">
        <v>45120</v>
      </c>
      <c r="M35" s="348" t="s">
        <v>588</v>
      </c>
      <c r="N35" s="368" t="s">
        <v>332</v>
      </c>
      <c r="O35" s="349" t="s">
        <v>268</v>
      </c>
      <c r="P35" s="366"/>
    </row>
    <row r="36" spans="1:16" s="273" customFormat="1">
      <c r="A36" s="342">
        <v>31</v>
      </c>
      <c r="B36" s="349" t="s">
        <v>310</v>
      </c>
      <c r="C36" s="343" t="s">
        <v>589</v>
      </c>
      <c r="D36" s="343" t="s">
        <v>590</v>
      </c>
      <c r="E36" s="343" t="s">
        <v>486</v>
      </c>
      <c r="F36" s="348" t="s">
        <v>591</v>
      </c>
      <c r="G36" s="349" t="s">
        <v>30</v>
      </c>
      <c r="H36" s="344">
        <v>62150</v>
      </c>
      <c r="I36" s="374">
        <v>18645</v>
      </c>
      <c r="J36" s="350">
        <v>37290</v>
      </c>
      <c r="K36" s="374" t="s">
        <v>537</v>
      </c>
      <c r="L36" s="377"/>
      <c r="M36" s="348" t="s">
        <v>592</v>
      </c>
      <c r="N36" s="368" t="s">
        <v>332</v>
      </c>
      <c r="O36" s="349" t="s">
        <v>487</v>
      </c>
      <c r="P36" s="366"/>
    </row>
    <row r="37" spans="1:16" s="338" customFormat="1">
      <c r="A37" s="345">
        <v>32</v>
      </c>
      <c r="B37" s="352" t="s">
        <v>310</v>
      </c>
      <c r="C37" s="351" t="s">
        <v>64</v>
      </c>
      <c r="D37" s="351" t="s">
        <v>593</v>
      </c>
      <c r="E37" s="351" t="s">
        <v>594</v>
      </c>
      <c r="F37" s="353" t="s">
        <v>595</v>
      </c>
      <c r="G37" s="352" t="s">
        <v>30</v>
      </c>
      <c r="H37" s="347">
        <v>280000</v>
      </c>
      <c r="I37" s="378">
        <v>140000</v>
      </c>
      <c r="J37" s="379">
        <v>112000</v>
      </c>
      <c r="K37" s="378" t="s">
        <v>537</v>
      </c>
      <c r="L37" s="380"/>
      <c r="M37" s="351" t="s">
        <v>592</v>
      </c>
      <c r="N37" s="376" t="s">
        <v>332</v>
      </c>
      <c r="O37" s="352" t="s">
        <v>487</v>
      </c>
      <c r="P37" s="370"/>
    </row>
    <row r="38" spans="1:16" s="273" customFormat="1">
      <c r="A38" s="342">
        <v>33</v>
      </c>
      <c r="B38" s="349" t="s">
        <v>310</v>
      </c>
      <c r="C38" s="348" t="s">
        <v>64</v>
      </c>
      <c r="D38" s="348" t="s">
        <v>596</v>
      </c>
      <c r="E38" s="348" t="s">
        <v>594</v>
      </c>
      <c r="F38" s="354" t="s">
        <v>597</v>
      </c>
      <c r="G38" s="349" t="s">
        <v>30</v>
      </c>
      <c r="H38" s="344">
        <v>40000</v>
      </c>
      <c r="I38" s="374">
        <v>0</v>
      </c>
      <c r="J38" s="350">
        <v>40000</v>
      </c>
      <c r="K38" s="374" t="s">
        <v>537</v>
      </c>
      <c r="L38" s="377"/>
      <c r="M38" s="348" t="s">
        <v>592</v>
      </c>
      <c r="N38" s="368" t="s">
        <v>295</v>
      </c>
      <c r="O38" s="349" t="s">
        <v>487</v>
      </c>
      <c r="P38" s="366"/>
    </row>
    <row r="39" spans="1:16" s="273" customFormat="1">
      <c r="A39" s="342">
        <v>34</v>
      </c>
      <c r="B39" s="349" t="s">
        <v>310</v>
      </c>
      <c r="C39" s="348" t="s">
        <v>598</v>
      </c>
      <c r="D39" s="348" t="s">
        <v>290</v>
      </c>
      <c r="E39" s="348" t="s">
        <v>599</v>
      </c>
      <c r="F39" s="354" t="s">
        <v>600</v>
      </c>
      <c r="G39" s="349" t="s">
        <v>83</v>
      </c>
      <c r="H39" s="344">
        <v>10500</v>
      </c>
      <c r="I39" s="374">
        <v>0</v>
      </c>
      <c r="J39" s="350">
        <v>10500</v>
      </c>
      <c r="K39" s="374" t="s">
        <v>537</v>
      </c>
      <c r="L39" s="377"/>
      <c r="M39" s="381" t="s">
        <v>601</v>
      </c>
      <c r="N39" s="368" t="s">
        <v>295</v>
      </c>
      <c r="O39" s="349" t="s">
        <v>268</v>
      </c>
      <c r="P39" s="366"/>
    </row>
    <row r="40" spans="1:16" s="273" customFormat="1">
      <c r="A40" s="342">
        <v>35</v>
      </c>
      <c r="B40" s="349" t="s">
        <v>310</v>
      </c>
      <c r="C40" s="348" t="s">
        <v>602</v>
      </c>
      <c r="D40" s="348" t="s">
        <v>603</v>
      </c>
      <c r="E40" s="348" t="s">
        <v>604</v>
      </c>
      <c r="F40" s="348" t="s">
        <v>566</v>
      </c>
      <c r="G40" s="349" t="s">
        <v>83</v>
      </c>
      <c r="H40" s="344">
        <v>1126610</v>
      </c>
      <c r="I40" s="374">
        <v>168144</v>
      </c>
      <c r="J40" s="350">
        <v>395161</v>
      </c>
      <c r="K40" s="374" t="s">
        <v>537</v>
      </c>
      <c r="L40" s="377">
        <v>45120</v>
      </c>
      <c r="M40" s="348" t="s">
        <v>605</v>
      </c>
      <c r="N40" s="368" t="s">
        <v>332</v>
      </c>
      <c r="O40" s="349" t="s">
        <v>268</v>
      </c>
      <c r="P40" s="366"/>
    </row>
    <row r="41" spans="1:16" s="273" customFormat="1">
      <c r="A41" s="342">
        <v>36</v>
      </c>
      <c r="B41" s="349" t="s">
        <v>310</v>
      </c>
      <c r="C41" s="348" t="s">
        <v>602</v>
      </c>
      <c r="D41" s="348" t="s">
        <v>606</v>
      </c>
      <c r="E41" s="348" t="s">
        <v>607</v>
      </c>
      <c r="F41" s="348" t="s">
        <v>566</v>
      </c>
      <c r="G41" s="349"/>
      <c r="H41" s="344">
        <v>79100</v>
      </c>
      <c r="I41" s="374"/>
      <c r="J41" s="350">
        <v>23730</v>
      </c>
      <c r="K41" s="374"/>
      <c r="L41" s="377"/>
      <c r="M41" s="348" t="s">
        <v>608</v>
      </c>
      <c r="N41" s="368" t="s">
        <v>332</v>
      </c>
      <c r="O41" s="349" t="s">
        <v>268</v>
      </c>
      <c r="P41" s="366"/>
    </row>
    <row r="42" spans="1:16" s="273" customFormat="1">
      <c r="A42" s="342">
        <v>37</v>
      </c>
      <c r="B42" s="349" t="s">
        <v>310</v>
      </c>
      <c r="C42" s="348" t="s">
        <v>497</v>
      </c>
      <c r="D42" s="348" t="s">
        <v>609</v>
      </c>
      <c r="E42" s="348" t="s">
        <v>583</v>
      </c>
      <c r="F42" s="348" t="s">
        <v>597</v>
      </c>
      <c r="G42" s="349" t="s">
        <v>83</v>
      </c>
      <c r="H42" s="344">
        <v>5300</v>
      </c>
      <c r="I42" s="374">
        <v>0</v>
      </c>
      <c r="J42" s="350">
        <v>5300</v>
      </c>
      <c r="K42" s="374" t="s">
        <v>537</v>
      </c>
      <c r="L42" s="377">
        <v>45120</v>
      </c>
      <c r="M42" s="348" t="s">
        <v>610</v>
      </c>
      <c r="N42" s="368" t="s">
        <v>295</v>
      </c>
      <c r="O42" s="349" t="s">
        <v>268</v>
      </c>
      <c r="P42" s="366"/>
    </row>
    <row r="43" spans="1:16" s="273" customFormat="1" ht="27">
      <c r="A43" s="342">
        <v>38</v>
      </c>
      <c r="B43" s="349" t="s">
        <v>310</v>
      </c>
      <c r="C43" s="348" t="s">
        <v>611</v>
      </c>
      <c r="D43" s="348" t="s">
        <v>593</v>
      </c>
      <c r="E43" s="348" t="s">
        <v>612</v>
      </c>
      <c r="F43" s="354" t="s">
        <v>613</v>
      </c>
      <c r="G43" s="349" t="s">
        <v>30</v>
      </c>
      <c r="H43" s="344">
        <v>615800</v>
      </c>
      <c r="I43" s="374">
        <v>0</v>
      </c>
      <c r="J43" s="350">
        <v>184740</v>
      </c>
      <c r="K43" s="374"/>
      <c r="L43" s="377"/>
      <c r="M43" s="381" t="s">
        <v>614</v>
      </c>
      <c r="N43" s="368" t="s">
        <v>332</v>
      </c>
      <c r="O43" s="349" t="s">
        <v>487</v>
      </c>
      <c r="P43" s="366"/>
    </row>
    <row r="44" spans="1:16">
      <c r="A44" s="355" t="s">
        <v>218</v>
      </c>
      <c r="B44" s="263"/>
      <c r="C44" s="263"/>
      <c r="D44" s="356"/>
      <c r="E44" s="263"/>
      <c r="F44" s="263"/>
      <c r="G44" s="357"/>
      <c r="H44" s="263"/>
      <c r="I44" s="382"/>
      <c r="J44" s="383">
        <f>SUM(J6:J43)</f>
        <v>1658000.355</v>
      </c>
      <c r="K44" s="382"/>
      <c r="L44" s="382"/>
      <c r="M44" s="384"/>
      <c r="N44" s="29"/>
      <c r="O44" s="384"/>
      <c r="P44" s="29"/>
    </row>
    <row r="45" spans="1:16">
      <c r="J45" s="41">
        <f>J44-700000</f>
        <v>958000.35499999998</v>
      </c>
    </row>
    <row r="47" spans="1:16">
      <c r="F47" s="358"/>
    </row>
    <row r="48" spans="1:16">
      <c r="F48" s="358"/>
    </row>
    <row r="49" spans="6:6">
      <c r="F49" s="358"/>
    </row>
  </sheetData>
  <autoFilter ref="A5:P45"/>
  <mergeCells count="2">
    <mergeCell ref="A4:P4"/>
    <mergeCell ref="A1:P3"/>
  </mergeCells>
  <phoneticPr fontId="45" type="noConversion"/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filterMode="1"/>
  <dimension ref="A1:XFD106"/>
  <sheetViews>
    <sheetView zoomScale="70" zoomScaleNormal="70" workbookViewId="0">
      <pane ySplit="5" topLeftCell="A6" activePane="bottomLeft" state="frozenSplit"/>
      <selection pane="bottomLeft" activeCell="G131" sqref="G131"/>
    </sheetView>
  </sheetViews>
  <sheetFormatPr defaultColWidth="9" defaultRowHeight="14.25"/>
  <cols>
    <col min="1" max="1" width="5.875" style="39" customWidth="1"/>
    <col min="2" max="2" width="8.25" style="39" customWidth="1"/>
    <col min="3" max="3" width="17.625" style="39" customWidth="1"/>
    <col min="4" max="4" width="20.375" style="40" customWidth="1"/>
    <col min="5" max="5" width="33.5" style="44" customWidth="1"/>
    <col min="6" max="6" width="15.875" style="39" customWidth="1"/>
    <col min="7" max="7" width="28" style="278" customWidth="1"/>
    <col min="8" max="8" width="11.375" style="43" customWidth="1"/>
    <col min="9" max="9" width="14" style="279" customWidth="1"/>
    <col min="10" max="10" width="18.75" style="279" customWidth="1"/>
    <col min="11" max="11" width="15.5" style="279" customWidth="1"/>
    <col min="12" max="12" width="13.375" style="280" customWidth="1"/>
    <col min="13" max="13" width="11" style="280" customWidth="1"/>
    <col min="14" max="14" width="11.5" style="44" customWidth="1"/>
    <col min="15" max="15" width="15" style="42" customWidth="1"/>
    <col min="16" max="16" width="12.75" style="44" customWidth="1"/>
    <col min="17" max="17" width="15.375" style="42" customWidth="1"/>
    <col min="18" max="16384" width="9" style="42"/>
  </cols>
  <sheetData>
    <row r="1" spans="1:17">
      <c r="A1" s="597" t="s">
        <v>615</v>
      </c>
      <c r="B1" s="597"/>
      <c r="C1" s="597"/>
      <c r="D1" s="597"/>
      <c r="E1" s="597"/>
      <c r="F1" s="597"/>
      <c r="G1" s="601"/>
      <c r="H1" s="597"/>
      <c r="I1" s="597"/>
      <c r="J1" s="597"/>
      <c r="K1" s="597"/>
      <c r="L1" s="597"/>
      <c r="M1" s="597"/>
      <c r="N1" s="597"/>
      <c r="O1" s="598"/>
      <c r="P1" s="597"/>
      <c r="Q1" s="598"/>
    </row>
    <row r="2" spans="1:17" ht="18.75" customHeight="1">
      <c r="A2" s="597"/>
      <c r="B2" s="597"/>
      <c r="C2" s="597"/>
      <c r="D2" s="597"/>
      <c r="E2" s="597"/>
      <c r="F2" s="597"/>
      <c r="G2" s="601"/>
      <c r="H2" s="597"/>
      <c r="I2" s="597"/>
      <c r="J2" s="597"/>
      <c r="K2" s="597"/>
      <c r="L2" s="597"/>
      <c r="M2" s="597"/>
      <c r="N2" s="597"/>
      <c r="O2" s="598"/>
      <c r="P2" s="597"/>
      <c r="Q2" s="598"/>
    </row>
    <row r="3" spans="1:17" ht="21.95" customHeight="1">
      <c r="A3" s="597"/>
      <c r="B3" s="597"/>
      <c r="C3" s="597"/>
      <c r="D3" s="597"/>
      <c r="E3" s="597"/>
      <c r="F3" s="597"/>
      <c r="G3" s="601"/>
      <c r="H3" s="597"/>
      <c r="I3" s="597"/>
      <c r="J3" s="597"/>
      <c r="K3" s="597"/>
      <c r="L3" s="597"/>
      <c r="M3" s="597"/>
      <c r="N3" s="597"/>
      <c r="O3" s="598"/>
      <c r="P3" s="597"/>
      <c r="Q3" s="598"/>
    </row>
    <row r="4" spans="1:17" ht="44.25" customHeight="1">
      <c r="A4" s="599" t="s">
        <v>616</v>
      </c>
      <c r="B4" s="599"/>
      <c r="C4" s="599"/>
      <c r="D4" s="599"/>
      <c r="E4" s="599"/>
      <c r="F4" s="599"/>
      <c r="G4" s="600"/>
      <c r="H4" s="599"/>
      <c r="I4" s="599"/>
      <c r="J4" s="599"/>
      <c r="K4" s="599"/>
      <c r="L4" s="599"/>
      <c r="M4" s="599"/>
      <c r="N4" s="599"/>
      <c r="O4" s="599"/>
      <c r="P4" s="599"/>
      <c r="Q4" s="599"/>
    </row>
    <row r="5" spans="1:17" s="39" customFormat="1" ht="53.25" customHeight="1">
      <c r="A5" s="281" t="s">
        <v>1</v>
      </c>
      <c r="B5" s="281" t="s">
        <v>528</v>
      </c>
      <c r="C5" s="281" t="s">
        <v>3</v>
      </c>
      <c r="D5" s="282" t="s">
        <v>385</v>
      </c>
      <c r="E5" s="283" t="s">
        <v>70</v>
      </c>
      <c r="F5" s="284" t="s">
        <v>617</v>
      </c>
      <c r="G5" s="282" t="s">
        <v>386</v>
      </c>
      <c r="H5" s="281" t="s">
        <v>356</v>
      </c>
      <c r="I5" s="299" t="s">
        <v>529</v>
      </c>
      <c r="J5" s="300" t="s">
        <v>72</v>
      </c>
      <c r="K5" s="301" t="s">
        <v>530</v>
      </c>
      <c r="L5" s="302" t="s">
        <v>531</v>
      </c>
      <c r="M5" s="302" t="s">
        <v>532</v>
      </c>
      <c r="N5" s="282" t="s">
        <v>391</v>
      </c>
      <c r="O5" s="281" t="s">
        <v>533</v>
      </c>
      <c r="P5" s="281" t="s">
        <v>534</v>
      </c>
      <c r="Q5" s="284" t="s">
        <v>10</v>
      </c>
    </row>
    <row r="6" spans="1:17" s="271" customFormat="1" ht="12" hidden="1">
      <c r="A6" s="285">
        <v>1</v>
      </c>
      <c r="B6" s="286" t="s">
        <v>535</v>
      </c>
      <c r="C6" s="286" t="s">
        <v>23</v>
      </c>
      <c r="D6" s="287" t="s">
        <v>618</v>
      </c>
      <c r="E6" s="288" t="s">
        <v>397</v>
      </c>
      <c r="F6" s="289">
        <v>44902</v>
      </c>
      <c r="G6" s="287" t="s">
        <v>536</v>
      </c>
      <c r="H6" s="286" t="s">
        <v>83</v>
      </c>
      <c r="I6" s="303">
        <v>61945.59</v>
      </c>
      <c r="J6" s="304"/>
      <c r="K6" s="303">
        <v>61945.59</v>
      </c>
      <c r="L6" s="285" t="s">
        <v>537</v>
      </c>
      <c r="M6" s="285"/>
      <c r="N6" s="286"/>
      <c r="O6" s="286" t="s">
        <v>25</v>
      </c>
      <c r="P6" s="286" t="s">
        <v>398</v>
      </c>
      <c r="Q6" s="286"/>
    </row>
    <row r="7" spans="1:17" s="271" customFormat="1" ht="12" hidden="1">
      <c r="A7" s="285">
        <v>2</v>
      </c>
      <c r="B7" s="286" t="s">
        <v>535</v>
      </c>
      <c r="C7" s="286" t="s">
        <v>23</v>
      </c>
      <c r="D7" s="287" t="s">
        <v>435</v>
      </c>
      <c r="E7" s="288" t="s">
        <v>436</v>
      </c>
      <c r="F7" s="289">
        <v>44970</v>
      </c>
      <c r="G7" s="287" t="s">
        <v>536</v>
      </c>
      <c r="H7" s="286" t="s">
        <v>83</v>
      </c>
      <c r="I7" s="303">
        <v>3651.58</v>
      </c>
      <c r="J7" s="304"/>
      <c r="K7" s="303">
        <v>3651.58</v>
      </c>
      <c r="L7" s="285" t="s">
        <v>537</v>
      </c>
      <c r="M7" s="285"/>
      <c r="N7" s="286" t="s">
        <v>538</v>
      </c>
      <c r="O7" s="286" t="s">
        <v>25</v>
      </c>
      <c r="P7" s="286" t="s">
        <v>398</v>
      </c>
      <c r="Q7" s="286"/>
    </row>
    <row r="8" spans="1:17" s="271" customFormat="1" ht="12" hidden="1">
      <c r="A8" s="285">
        <v>3</v>
      </c>
      <c r="B8" s="286" t="s">
        <v>535</v>
      </c>
      <c r="C8" s="286" t="s">
        <v>23</v>
      </c>
      <c r="D8" s="287" t="s">
        <v>619</v>
      </c>
      <c r="E8" s="288" t="s">
        <v>620</v>
      </c>
      <c r="F8" s="289">
        <v>44977</v>
      </c>
      <c r="G8" s="287" t="s">
        <v>536</v>
      </c>
      <c r="H8" s="286" t="s">
        <v>83</v>
      </c>
      <c r="I8" s="303">
        <v>1884.94</v>
      </c>
      <c r="J8" s="304"/>
      <c r="K8" s="303">
        <v>1884.94</v>
      </c>
      <c r="L8" s="285" t="s">
        <v>537</v>
      </c>
      <c r="M8" s="285"/>
      <c r="N8" s="286"/>
      <c r="O8" s="286" t="s">
        <v>25</v>
      </c>
      <c r="P8" s="286" t="s">
        <v>398</v>
      </c>
      <c r="Q8" s="286"/>
    </row>
    <row r="9" spans="1:17" s="271" customFormat="1" ht="12" hidden="1">
      <c r="A9" s="285">
        <v>4</v>
      </c>
      <c r="B9" s="286" t="s">
        <v>535</v>
      </c>
      <c r="C9" s="286" t="s">
        <v>395</v>
      </c>
      <c r="D9" s="287" t="s">
        <v>396</v>
      </c>
      <c r="E9" s="288" t="s">
        <v>397</v>
      </c>
      <c r="F9" s="289">
        <v>44956</v>
      </c>
      <c r="G9" s="287" t="s">
        <v>536</v>
      </c>
      <c r="H9" s="286" t="s">
        <v>83</v>
      </c>
      <c r="I9" s="303">
        <v>4979.91</v>
      </c>
      <c r="J9" s="304"/>
      <c r="K9" s="303">
        <v>4979.91</v>
      </c>
      <c r="L9" s="285" t="s">
        <v>537</v>
      </c>
      <c r="M9" s="285"/>
      <c r="N9" s="286"/>
      <c r="O9" s="286" t="s">
        <v>295</v>
      </c>
      <c r="P9" s="286" t="s">
        <v>398</v>
      </c>
      <c r="Q9" s="286"/>
    </row>
    <row r="10" spans="1:17" s="271" customFormat="1" ht="12" hidden="1">
      <c r="A10" s="285">
        <v>5</v>
      </c>
      <c r="B10" s="286" t="s">
        <v>535</v>
      </c>
      <c r="C10" s="286" t="s">
        <v>395</v>
      </c>
      <c r="D10" s="287" t="s">
        <v>621</v>
      </c>
      <c r="E10" s="288" t="s">
        <v>622</v>
      </c>
      <c r="F10" s="289">
        <v>44960</v>
      </c>
      <c r="G10" s="287" t="s">
        <v>536</v>
      </c>
      <c r="H10" s="286" t="s">
        <v>83</v>
      </c>
      <c r="I10" s="303">
        <v>1082.3900000000001</v>
      </c>
      <c r="J10" s="304"/>
      <c r="K10" s="303">
        <v>1082.3900000000001</v>
      </c>
      <c r="L10" s="285" t="s">
        <v>537</v>
      </c>
      <c r="M10" s="285"/>
      <c r="N10" s="286" t="s">
        <v>623</v>
      </c>
      <c r="O10" s="286" t="s">
        <v>295</v>
      </c>
      <c r="P10" s="286" t="s">
        <v>398</v>
      </c>
      <c r="Q10" s="286"/>
    </row>
    <row r="11" spans="1:17" s="271" customFormat="1" ht="12" hidden="1">
      <c r="A11" s="285">
        <v>6</v>
      </c>
      <c r="B11" s="286" t="s">
        <v>535</v>
      </c>
      <c r="C11" s="286" t="s">
        <v>395</v>
      </c>
      <c r="D11" s="287" t="s">
        <v>401</v>
      </c>
      <c r="E11" s="288" t="s">
        <v>402</v>
      </c>
      <c r="F11" s="289">
        <v>44972</v>
      </c>
      <c r="G11" s="287" t="s">
        <v>536</v>
      </c>
      <c r="H11" s="286" t="s">
        <v>83</v>
      </c>
      <c r="I11" s="303">
        <v>18456.88</v>
      </c>
      <c r="J11" s="304"/>
      <c r="K11" s="303">
        <v>18456.88</v>
      </c>
      <c r="L11" s="285" t="s">
        <v>537</v>
      </c>
      <c r="M11" s="285"/>
      <c r="N11" s="286" t="s">
        <v>624</v>
      </c>
      <c r="O11" s="286" t="s">
        <v>295</v>
      </c>
      <c r="P11" s="286" t="s">
        <v>398</v>
      </c>
      <c r="Q11" s="286"/>
    </row>
    <row r="12" spans="1:17" s="271" customFormat="1" ht="12" hidden="1">
      <c r="A12" s="285">
        <v>7</v>
      </c>
      <c r="B12" s="286" t="s">
        <v>535</v>
      </c>
      <c r="C12" s="286" t="s">
        <v>395</v>
      </c>
      <c r="D12" s="287" t="s">
        <v>403</v>
      </c>
      <c r="E12" s="288" t="s">
        <v>404</v>
      </c>
      <c r="F12" s="289">
        <v>44980</v>
      </c>
      <c r="G12" s="287" t="s">
        <v>536</v>
      </c>
      <c r="H12" s="286" t="s">
        <v>83</v>
      </c>
      <c r="I12" s="303">
        <v>25453.25</v>
      </c>
      <c r="J12" s="304"/>
      <c r="K12" s="303">
        <v>25453.25</v>
      </c>
      <c r="L12" s="285" t="s">
        <v>537</v>
      </c>
      <c r="M12" s="285"/>
      <c r="N12" s="286"/>
      <c r="O12" s="286" t="s">
        <v>295</v>
      </c>
      <c r="P12" s="286" t="s">
        <v>398</v>
      </c>
      <c r="Q12" s="286"/>
    </row>
    <row r="13" spans="1:17" s="271" customFormat="1" ht="12" hidden="1">
      <c r="A13" s="285">
        <v>8</v>
      </c>
      <c r="B13" s="286" t="s">
        <v>535</v>
      </c>
      <c r="C13" s="286" t="s">
        <v>395</v>
      </c>
      <c r="D13" s="287" t="s">
        <v>408</v>
      </c>
      <c r="E13" s="288" t="s">
        <v>409</v>
      </c>
      <c r="F13" s="289">
        <v>44994</v>
      </c>
      <c r="G13" s="287" t="s">
        <v>536</v>
      </c>
      <c r="H13" s="286" t="s">
        <v>83</v>
      </c>
      <c r="I13" s="303">
        <v>30065.02</v>
      </c>
      <c r="J13" s="304"/>
      <c r="K13" s="303">
        <v>30065.02</v>
      </c>
      <c r="L13" s="285" t="s">
        <v>537</v>
      </c>
      <c r="M13" s="285"/>
      <c r="N13" s="286"/>
      <c r="O13" s="286" t="s">
        <v>295</v>
      </c>
      <c r="P13" s="286" t="s">
        <v>398</v>
      </c>
      <c r="Q13" s="286"/>
    </row>
    <row r="14" spans="1:17" s="271" customFormat="1" ht="12" hidden="1">
      <c r="A14" s="285">
        <v>9</v>
      </c>
      <c r="B14" s="286" t="s">
        <v>535</v>
      </c>
      <c r="C14" s="286" t="s">
        <v>276</v>
      </c>
      <c r="D14" s="287" t="s">
        <v>410</v>
      </c>
      <c r="E14" s="288" t="s">
        <v>411</v>
      </c>
      <c r="F14" s="289">
        <v>45012</v>
      </c>
      <c r="G14" s="287" t="s">
        <v>536</v>
      </c>
      <c r="H14" s="286" t="s">
        <v>83</v>
      </c>
      <c r="I14" s="303">
        <v>29754.03</v>
      </c>
      <c r="J14" s="304"/>
      <c r="K14" s="303">
        <v>29754.03</v>
      </c>
      <c r="L14" s="285" t="s">
        <v>537</v>
      </c>
      <c r="M14" s="285"/>
      <c r="N14" s="286" t="s">
        <v>623</v>
      </c>
      <c r="O14" s="286" t="s">
        <v>295</v>
      </c>
      <c r="P14" s="286" t="s">
        <v>398</v>
      </c>
      <c r="Q14" s="286"/>
    </row>
    <row r="15" spans="1:17" s="271" customFormat="1" ht="12" hidden="1">
      <c r="A15" s="285">
        <v>10</v>
      </c>
      <c r="B15" s="286" t="s">
        <v>535</v>
      </c>
      <c r="C15" s="286" t="s">
        <v>424</v>
      </c>
      <c r="D15" s="287" t="s">
        <v>425</v>
      </c>
      <c r="E15" s="288" t="s">
        <v>236</v>
      </c>
      <c r="F15" s="289">
        <v>45022</v>
      </c>
      <c r="G15" s="287" t="s">
        <v>536</v>
      </c>
      <c r="H15" s="286" t="s">
        <v>83</v>
      </c>
      <c r="I15" s="303">
        <v>3360</v>
      </c>
      <c r="J15" s="304"/>
      <c r="K15" s="303">
        <v>3360</v>
      </c>
      <c r="L15" s="285" t="s">
        <v>537</v>
      </c>
      <c r="M15" s="285"/>
      <c r="N15" s="286"/>
      <c r="O15" s="286" t="s">
        <v>295</v>
      </c>
      <c r="P15" s="286" t="s">
        <v>398</v>
      </c>
      <c r="Q15" s="286"/>
    </row>
    <row r="16" spans="1:17" s="271" customFormat="1" ht="12" hidden="1">
      <c r="A16" s="285">
        <v>11</v>
      </c>
      <c r="B16" s="286" t="s">
        <v>535</v>
      </c>
      <c r="C16" s="286" t="s">
        <v>395</v>
      </c>
      <c r="D16" s="287" t="s">
        <v>426</v>
      </c>
      <c r="E16" s="288" t="s">
        <v>427</v>
      </c>
      <c r="F16" s="289">
        <v>45025</v>
      </c>
      <c r="G16" s="287" t="s">
        <v>536</v>
      </c>
      <c r="H16" s="286" t="s">
        <v>83</v>
      </c>
      <c r="I16" s="303">
        <v>22047.54</v>
      </c>
      <c r="J16" s="304"/>
      <c r="K16" s="303">
        <v>22047.54</v>
      </c>
      <c r="L16" s="285" t="s">
        <v>537</v>
      </c>
      <c r="M16" s="285"/>
      <c r="N16" s="286"/>
      <c r="O16" s="286" t="s">
        <v>295</v>
      </c>
      <c r="P16" s="286" t="s">
        <v>398</v>
      </c>
      <c r="Q16" s="286"/>
    </row>
    <row r="17" spans="1:17" s="271" customFormat="1" ht="12" hidden="1">
      <c r="A17" s="285">
        <v>12</v>
      </c>
      <c r="B17" s="286" t="s">
        <v>535</v>
      </c>
      <c r="C17" s="286" t="s">
        <v>434</v>
      </c>
      <c r="D17" s="287" t="s">
        <v>435</v>
      </c>
      <c r="E17" s="288" t="s">
        <v>436</v>
      </c>
      <c r="F17" s="289">
        <v>45040</v>
      </c>
      <c r="G17" s="287" t="s">
        <v>536</v>
      </c>
      <c r="H17" s="286" t="s">
        <v>83</v>
      </c>
      <c r="I17" s="303">
        <v>1062</v>
      </c>
      <c r="J17" s="304"/>
      <c r="K17" s="303">
        <v>1062</v>
      </c>
      <c r="L17" s="285" t="s">
        <v>537</v>
      </c>
      <c r="M17" s="285"/>
      <c r="N17" s="286" t="s">
        <v>538</v>
      </c>
      <c r="O17" s="286" t="s">
        <v>295</v>
      </c>
      <c r="P17" s="286" t="s">
        <v>398</v>
      </c>
      <c r="Q17" s="286"/>
    </row>
    <row r="18" spans="1:17" s="192" customFormat="1" ht="12" hidden="1">
      <c r="A18" s="208">
        <v>13</v>
      </c>
      <c r="B18" s="217" t="s">
        <v>535</v>
      </c>
      <c r="C18" s="217" t="s">
        <v>437</v>
      </c>
      <c r="D18" s="225" t="s">
        <v>438</v>
      </c>
      <c r="E18" s="218" t="s">
        <v>439</v>
      </c>
      <c r="F18" s="219">
        <v>45041</v>
      </c>
      <c r="G18" s="225" t="s">
        <v>536</v>
      </c>
      <c r="H18" s="217" t="s">
        <v>83</v>
      </c>
      <c r="I18" s="245">
        <v>11496</v>
      </c>
      <c r="J18" s="239"/>
      <c r="K18" s="245">
        <v>11496</v>
      </c>
      <c r="L18" s="208" t="s">
        <v>537</v>
      </c>
      <c r="M18" s="208"/>
      <c r="N18" s="217" t="s">
        <v>538</v>
      </c>
      <c r="O18" s="217" t="s">
        <v>440</v>
      </c>
      <c r="P18" s="217" t="s">
        <v>398</v>
      </c>
      <c r="Q18" s="217"/>
    </row>
    <row r="19" spans="1:17" s="271" customFormat="1" ht="12" hidden="1">
      <c r="A19" s="285">
        <v>14</v>
      </c>
      <c r="B19" s="286" t="s">
        <v>535</v>
      </c>
      <c r="C19" s="286" t="s">
        <v>625</v>
      </c>
      <c r="D19" s="287" t="s">
        <v>438</v>
      </c>
      <c r="E19" s="288" t="s">
        <v>626</v>
      </c>
      <c r="F19" s="289">
        <v>45042</v>
      </c>
      <c r="G19" s="287" t="s">
        <v>536</v>
      </c>
      <c r="H19" s="286" t="s">
        <v>83</v>
      </c>
      <c r="I19" s="303">
        <v>4200</v>
      </c>
      <c r="J19" s="304"/>
      <c r="K19" s="303">
        <v>4200</v>
      </c>
      <c r="L19" s="285" t="s">
        <v>537</v>
      </c>
      <c r="M19" s="285"/>
      <c r="N19" s="286"/>
      <c r="O19" s="286" t="s">
        <v>25</v>
      </c>
      <c r="P19" s="286" t="s">
        <v>398</v>
      </c>
      <c r="Q19" s="286"/>
    </row>
    <row r="20" spans="1:17" s="192" customFormat="1" ht="12" hidden="1">
      <c r="A20" s="208">
        <v>15</v>
      </c>
      <c r="B20" s="217" t="s">
        <v>535</v>
      </c>
      <c r="C20" s="217" t="s">
        <v>441</v>
      </c>
      <c r="D20" s="225" t="s">
        <v>442</v>
      </c>
      <c r="E20" s="218" t="s">
        <v>443</v>
      </c>
      <c r="F20" s="219">
        <v>45049</v>
      </c>
      <c r="G20" s="225" t="s">
        <v>536</v>
      </c>
      <c r="H20" s="217" t="s">
        <v>83</v>
      </c>
      <c r="I20" s="245">
        <v>2804.97</v>
      </c>
      <c r="J20" s="239"/>
      <c r="K20" s="245">
        <v>2804.97</v>
      </c>
      <c r="L20" s="208" t="s">
        <v>537</v>
      </c>
      <c r="M20" s="208"/>
      <c r="N20" s="217" t="s">
        <v>538</v>
      </c>
      <c r="O20" s="217" t="s">
        <v>25</v>
      </c>
      <c r="P20" s="217" t="s">
        <v>398</v>
      </c>
      <c r="Q20" s="217"/>
    </row>
    <row r="21" spans="1:17" s="271" customFormat="1" ht="12" hidden="1">
      <c r="A21" s="285">
        <v>16</v>
      </c>
      <c r="B21" s="286" t="s">
        <v>535</v>
      </c>
      <c r="C21" s="286" t="s">
        <v>23</v>
      </c>
      <c r="D21" s="287" t="s">
        <v>447</v>
      </c>
      <c r="E21" s="288" t="s">
        <v>448</v>
      </c>
      <c r="F21" s="289">
        <v>45057</v>
      </c>
      <c r="G21" s="287" t="s">
        <v>536</v>
      </c>
      <c r="H21" s="286" t="s">
        <v>83</v>
      </c>
      <c r="I21" s="303">
        <v>7648.97</v>
      </c>
      <c r="J21" s="304"/>
      <c r="K21" s="303">
        <v>7648.97</v>
      </c>
      <c r="L21" s="285" t="s">
        <v>537</v>
      </c>
      <c r="M21" s="285"/>
      <c r="N21" s="286" t="s">
        <v>538</v>
      </c>
      <c r="O21" s="286" t="s">
        <v>25</v>
      </c>
      <c r="P21" s="286" t="s">
        <v>398</v>
      </c>
      <c r="Q21" s="286"/>
    </row>
    <row r="22" spans="1:17" s="271" customFormat="1" ht="12" hidden="1">
      <c r="A22" s="285">
        <v>17</v>
      </c>
      <c r="B22" s="286" t="s">
        <v>535</v>
      </c>
      <c r="C22" s="286" t="s">
        <v>432</v>
      </c>
      <c r="D22" s="287" t="s">
        <v>329</v>
      </c>
      <c r="E22" s="288" t="s">
        <v>539</v>
      </c>
      <c r="F22" s="289">
        <v>45057</v>
      </c>
      <c r="G22" s="287" t="s">
        <v>536</v>
      </c>
      <c r="H22" s="286" t="s">
        <v>83</v>
      </c>
      <c r="I22" s="303">
        <v>921.5</v>
      </c>
      <c r="J22" s="304"/>
      <c r="K22" s="303">
        <v>921.5</v>
      </c>
      <c r="L22" s="285" t="s">
        <v>537</v>
      </c>
      <c r="M22" s="285"/>
      <c r="N22" s="286" t="s">
        <v>627</v>
      </c>
      <c r="O22" s="286" t="s">
        <v>25</v>
      </c>
      <c r="P22" s="286" t="s">
        <v>398</v>
      </c>
      <c r="Q22" s="286"/>
    </row>
    <row r="23" spans="1:17" s="271" customFormat="1" ht="12" hidden="1">
      <c r="A23" s="285">
        <v>18</v>
      </c>
      <c r="B23" s="286" t="s">
        <v>535</v>
      </c>
      <c r="C23" s="286" t="s">
        <v>454</v>
      </c>
      <c r="D23" s="287" t="s">
        <v>455</v>
      </c>
      <c r="E23" s="288" t="s">
        <v>456</v>
      </c>
      <c r="F23" s="289">
        <v>45065</v>
      </c>
      <c r="G23" s="287" t="s">
        <v>536</v>
      </c>
      <c r="H23" s="286" t="s">
        <v>83</v>
      </c>
      <c r="I23" s="303">
        <v>4011.5</v>
      </c>
      <c r="J23" s="304"/>
      <c r="K23" s="303">
        <v>4011.5</v>
      </c>
      <c r="L23" s="285" t="s">
        <v>537</v>
      </c>
      <c r="M23" s="285"/>
      <c r="N23" s="286" t="s">
        <v>538</v>
      </c>
      <c r="O23" s="286" t="s">
        <v>25</v>
      </c>
      <c r="P23" s="286" t="s">
        <v>398</v>
      </c>
      <c r="Q23" s="286"/>
    </row>
    <row r="24" spans="1:17" s="271" customFormat="1" ht="12" hidden="1">
      <c r="A24" s="285">
        <v>19</v>
      </c>
      <c r="B24" s="286" t="s">
        <v>535</v>
      </c>
      <c r="C24" s="286" t="s">
        <v>457</v>
      </c>
      <c r="D24" s="287" t="s">
        <v>458</v>
      </c>
      <c r="E24" s="288" t="s">
        <v>459</v>
      </c>
      <c r="F24" s="289">
        <v>45068</v>
      </c>
      <c r="G24" s="287" t="s">
        <v>536</v>
      </c>
      <c r="H24" s="286" t="s">
        <v>83</v>
      </c>
      <c r="I24" s="303">
        <v>5298</v>
      </c>
      <c r="J24" s="304"/>
      <c r="K24" s="303">
        <v>5298</v>
      </c>
      <c r="L24" s="285" t="s">
        <v>537</v>
      </c>
      <c r="M24" s="285"/>
      <c r="N24" s="286" t="s">
        <v>628</v>
      </c>
      <c r="O24" s="286" t="s">
        <v>295</v>
      </c>
      <c r="P24" s="286" t="s">
        <v>398</v>
      </c>
      <c r="Q24" s="286"/>
    </row>
    <row r="25" spans="1:17" s="271" customFormat="1" ht="12" hidden="1">
      <c r="A25" s="285">
        <v>20</v>
      </c>
      <c r="B25" s="286" t="s">
        <v>535</v>
      </c>
      <c r="C25" s="286" t="s">
        <v>629</v>
      </c>
      <c r="D25" s="287" t="s">
        <v>414</v>
      </c>
      <c r="E25" s="288" t="s">
        <v>284</v>
      </c>
      <c r="F25" s="289">
        <v>45077</v>
      </c>
      <c r="G25" s="287" t="s">
        <v>536</v>
      </c>
      <c r="H25" s="286" t="s">
        <v>83</v>
      </c>
      <c r="I25" s="303">
        <v>62344.480000000003</v>
      </c>
      <c r="J25" s="304"/>
      <c r="K25" s="303">
        <v>62344.480000000003</v>
      </c>
      <c r="L25" s="285" t="s">
        <v>537</v>
      </c>
      <c r="M25" s="285"/>
      <c r="N25" s="286" t="s">
        <v>624</v>
      </c>
      <c r="O25" s="286" t="s">
        <v>295</v>
      </c>
      <c r="P25" s="286" t="s">
        <v>398</v>
      </c>
      <c r="Q25" s="286"/>
    </row>
    <row r="26" spans="1:17" s="271" customFormat="1" ht="12" hidden="1">
      <c r="A26" s="285">
        <v>21</v>
      </c>
      <c r="B26" s="286" t="s">
        <v>535</v>
      </c>
      <c r="C26" s="286" t="s">
        <v>497</v>
      </c>
      <c r="D26" s="287" t="s">
        <v>438</v>
      </c>
      <c r="E26" s="288" t="s">
        <v>439</v>
      </c>
      <c r="F26" s="289">
        <v>45085</v>
      </c>
      <c r="G26" s="287" t="s">
        <v>536</v>
      </c>
      <c r="H26" s="286" t="s">
        <v>83</v>
      </c>
      <c r="I26" s="303">
        <v>7500</v>
      </c>
      <c r="J26" s="304"/>
      <c r="K26" s="303">
        <v>7500</v>
      </c>
      <c r="L26" s="285" t="s">
        <v>537</v>
      </c>
      <c r="M26" s="285"/>
      <c r="N26" s="286" t="s">
        <v>624</v>
      </c>
      <c r="O26" s="286" t="s">
        <v>295</v>
      </c>
      <c r="P26" s="286" t="s">
        <v>398</v>
      </c>
      <c r="Q26" s="286"/>
    </row>
    <row r="27" spans="1:17" s="271" customFormat="1" ht="12" hidden="1">
      <c r="A27" s="285">
        <v>22</v>
      </c>
      <c r="B27" s="286" t="s">
        <v>535</v>
      </c>
      <c r="C27" s="286" t="s">
        <v>468</v>
      </c>
      <c r="D27" s="287" t="s">
        <v>438</v>
      </c>
      <c r="E27" s="288" t="s">
        <v>439</v>
      </c>
      <c r="F27" s="289">
        <v>45085</v>
      </c>
      <c r="G27" s="287" t="s">
        <v>536</v>
      </c>
      <c r="H27" s="286" t="s">
        <v>83</v>
      </c>
      <c r="I27" s="303">
        <v>7298</v>
      </c>
      <c r="J27" s="304"/>
      <c r="K27" s="303">
        <v>7298</v>
      </c>
      <c r="L27" s="285" t="s">
        <v>537</v>
      </c>
      <c r="M27" s="285"/>
      <c r="N27" s="286" t="s">
        <v>624</v>
      </c>
      <c r="O27" s="286" t="s">
        <v>295</v>
      </c>
      <c r="P27" s="286" t="s">
        <v>398</v>
      </c>
      <c r="Q27" s="286"/>
    </row>
    <row r="28" spans="1:17" s="271" customFormat="1" ht="12" hidden="1">
      <c r="A28" s="285">
        <v>23</v>
      </c>
      <c r="B28" s="286" t="s">
        <v>535</v>
      </c>
      <c r="C28" s="286" t="s">
        <v>468</v>
      </c>
      <c r="D28" s="287" t="s">
        <v>630</v>
      </c>
      <c r="E28" s="288" t="s">
        <v>406</v>
      </c>
      <c r="F28" s="289">
        <v>45091</v>
      </c>
      <c r="G28" s="287" t="s">
        <v>536</v>
      </c>
      <c r="H28" s="286" t="s">
        <v>83</v>
      </c>
      <c r="I28" s="303">
        <v>38939.800000000003</v>
      </c>
      <c r="J28" s="304"/>
      <c r="K28" s="303">
        <v>38939.800000000003</v>
      </c>
      <c r="L28" s="285" t="s">
        <v>537</v>
      </c>
      <c r="M28" s="285"/>
      <c r="N28" s="286" t="s">
        <v>624</v>
      </c>
      <c r="O28" s="286" t="s">
        <v>295</v>
      </c>
      <c r="P28" s="286" t="s">
        <v>398</v>
      </c>
      <c r="Q28" s="286"/>
    </row>
    <row r="29" spans="1:17" s="271" customFormat="1" ht="12" hidden="1">
      <c r="A29" s="285">
        <v>24</v>
      </c>
      <c r="B29" s="286" t="s">
        <v>535</v>
      </c>
      <c r="C29" s="286" t="s">
        <v>631</v>
      </c>
      <c r="D29" s="287" t="s">
        <v>632</v>
      </c>
      <c r="E29" s="288" t="s">
        <v>633</v>
      </c>
      <c r="F29" s="289">
        <v>45071</v>
      </c>
      <c r="G29" s="287" t="s">
        <v>536</v>
      </c>
      <c r="H29" s="286" t="s">
        <v>83</v>
      </c>
      <c r="I29" s="303">
        <v>3468.18</v>
      </c>
      <c r="J29" s="304"/>
      <c r="K29" s="303">
        <v>3468.18</v>
      </c>
      <c r="L29" s="285"/>
      <c r="M29" s="285"/>
      <c r="N29" s="286" t="s">
        <v>628</v>
      </c>
      <c r="O29" s="286" t="s">
        <v>295</v>
      </c>
      <c r="P29" s="286" t="s">
        <v>398</v>
      </c>
      <c r="Q29" s="286"/>
    </row>
    <row r="30" spans="1:17" s="271" customFormat="1" ht="12" hidden="1">
      <c r="A30" s="285">
        <v>25</v>
      </c>
      <c r="B30" s="286" t="s">
        <v>535</v>
      </c>
      <c r="C30" s="286" t="s">
        <v>450</v>
      </c>
      <c r="D30" s="287" t="s">
        <v>329</v>
      </c>
      <c r="E30" s="288" t="s">
        <v>539</v>
      </c>
      <c r="F30" s="289">
        <v>45096</v>
      </c>
      <c r="G30" s="287" t="s">
        <v>536</v>
      </c>
      <c r="H30" s="286" t="s">
        <v>83</v>
      </c>
      <c r="I30" s="303">
        <v>452</v>
      </c>
      <c r="J30" s="304"/>
      <c r="K30" s="303">
        <v>452</v>
      </c>
      <c r="L30" s="285" t="s">
        <v>537</v>
      </c>
      <c r="M30" s="285"/>
      <c r="N30" s="286" t="s">
        <v>628</v>
      </c>
      <c r="O30" s="286" t="s">
        <v>295</v>
      </c>
      <c r="P30" s="286" t="s">
        <v>398</v>
      </c>
      <c r="Q30" s="286"/>
    </row>
    <row r="31" spans="1:17" s="271" customFormat="1" ht="12" hidden="1">
      <c r="A31" s="285">
        <v>26</v>
      </c>
      <c r="B31" s="286" t="s">
        <v>535</v>
      </c>
      <c r="C31" s="286" t="s">
        <v>450</v>
      </c>
      <c r="D31" s="287" t="s">
        <v>433</v>
      </c>
      <c r="E31" s="288" t="s">
        <v>471</v>
      </c>
      <c r="F31" s="289">
        <v>45097</v>
      </c>
      <c r="G31" s="287" t="s">
        <v>536</v>
      </c>
      <c r="H31" s="286" t="s">
        <v>83</v>
      </c>
      <c r="I31" s="303">
        <v>3745.95</v>
      </c>
      <c r="J31" s="304"/>
      <c r="K31" s="303">
        <v>3745.95</v>
      </c>
      <c r="L31" s="285" t="s">
        <v>537</v>
      </c>
      <c r="M31" s="285"/>
      <c r="N31" s="286" t="s">
        <v>628</v>
      </c>
      <c r="O31" s="286" t="s">
        <v>295</v>
      </c>
      <c r="P31" s="286" t="s">
        <v>398</v>
      </c>
      <c r="Q31" s="286"/>
    </row>
    <row r="32" spans="1:17" s="271" customFormat="1" ht="12" hidden="1">
      <c r="A32" s="285">
        <v>27</v>
      </c>
      <c r="B32" s="286" t="s">
        <v>535</v>
      </c>
      <c r="C32" s="286" t="s">
        <v>450</v>
      </c>
      <c r="D32" s="287" t="s">
        <v>465</v>
      </c>
      <c r="E32" s="288" t="s">
        <v>466</v>
      </c>
      <c r="F32" s="289">
        <v>45089</v>
      </c>
      <c r="G32" s="287" t="s">
        <v>536</v>
      </c>
      <c r="H32" s="286" t="s">
        <v>83</v>
      </c>
      <c r="I32" s="303">
        <v>14259.68</v>
      </c>
      <c r="J32" s="304"/>
      <c r="K32" s="303">
        <v>14259.68</v>
      </c>
      <c r="L32" s="285" t="s">
        <v>537</v>
      </c>
      <c r="M32" s="285"/>
      <c r="N32" s="286" t="s">
        <v>538</v>
      </c>
      <c r="O32" s="286" t="s">
        <v>295</v>
      </c>
      <c r="P32" s="286" t="s">
        <v>398</v>
      </c>
      <c r="Q32" s="286"/>
    </row>
    <row r="33" spans="1:17" s="271" customFormat="1" ht="12" hidden="1">
      <c r="A33" s="285">
        <v>28</v>
      </c>
      <c r="B33" s="286" t="s">
        <v>535</v>
      </c>
      <c r="C33" s="286" t="s">
        <v>450</v>
      </c>
      <c r="D33" s="287" t="s">
        <v>408</v>
      </c>
      <c r="E33" s="288" t="s">
        <v>502</v>
      </c>
      <c r="F33" s="289">
        <v>45106</v>
      </c>
      <c r="G33" s="287" t="s">
        <v>536</v>
      </c>
      <c r="H33" s="286" t="s">
        <v>83</v>
      </c>
      <c r="I33" s="303">
        <v>6916.31</v>
      </c>
      <c r="J33" s="304"/>
      <c r="K33" s="303">
        <v>6916.31</v>
      </c>
      <c r="L33" s="285" t="s">
        <v>537</v>
      </c>
      <c r="M33" s="285"/>
      <c r="N33" s="286" t="s">
        <v>624</v>
      </c>
      <c r="O33" s="286" t="s">
        <v>295</v>
      </c>
      <c r="P33" s="286" t="s">
        <v>398</v>
      </c>
      <c r="Q33" s="286"/>
    </row>
    <row r="34" spans="1:17" s="271" customFormat="1" ht="12" hidden="1">
      <c r="A34" s="285">
        <v>29</v>
      </c>
      <c r="B34" s="286" t="s">
        <v>535</v>
      </c>
      <c r="C34" s="286" t="s">
        <v>272</v>
      </c>
      <c r="D34" s="287" t="s">
        <v>414</v>
      </c>
      <c r="E34" s="288" t="s">
        <v>634</v>
      </c>
      <c r="F34" s="289">
        <v>45107</v>
      </c>
      <c r="G34" s="287" t="s">
        <v>536</v>
      </c>
      <c r="H34" s="286" t="s">
        <v>83</v>
      </c>
      <c r="I34" s="303">
        <v>26321.8</v>
      </c>
      <c r="J34" s="304"/>
      <c r="K34" s="303">
        <v>26321.8</v>
      </c>
      <c r="L34" s="285" t="s">
        <v>537</v>
      </c>
      <c r="M34" s="285"/>
      <c r="N34" s="286"/>
      <c r="O34" s="286" t="s">
        <v>295</v>
      </c>
      <c r="P34" s="286" t="s">
        <v>398</v>
      </c>
      <c r="Q34" s="286"/>
    </row>
    <row r="35" spans="1:17" s="271" customFormat="1" ht="12" hidden="1">
      <c r="A35" s="285">
        <v>30</v>
      </c>
      <c r="B35" s="286" t="s">
        <v>535</v>
      </c>
      <c r="C35" s="286" t="s">
        <v>454</v>
      </c>
      <c r="D35" s="287"/>
      <c r="E35" s="288" t="s">
        <v>427</v>
      </c>
      <c r="F35" s="289">
        <v>45110</v>
      </c>
      <c r="G35" s="287" t="s">
        <v>536</v>
      </c>
      <c r="H35" s="286" t="s">
        <v>83</v>
      </c>
      <c r="I35" s="303">
        <v>4262.08</v>
      </c>
      <c r="J35" s="304"/>
      <c r="K35" s="303">
        <v>4262.08</v>
      </c>
      <c r="L35" s="285" t="s">
        <v>537</v>
      </c>
      <c r="M35" s="285"/>
      <c r="N35" s="286"/>
      <c r="O35" s="286" t="s">
        <v>25</v>
      </c>
      <c r="P35" s="286" t="s">
        <v>398</v>
      </c>
      <c r="Q35" s="286"/>
    </row>
    <row r="36" spans="1:17" s="271" customFormat="1" ht="12" hidden="1">
      <c r="A36" s="285">
        <v>31</v>
      </c>
      <c r="B36" s="286" t="s">
        <v>535</v>
      </c>
      <c r="C36" s="286" t="s">
        <v>635</v>
      </c>
      <c r="D36" s="287" t="s">
        <v>458</v>
      </c>
      <c r="E36" s="288" t="s">
        <v>459</v>
      </c>
      <c r="F36" s="289">
        <v>45117</v>
      </c>
      <c r="G36" s="287" t="s">
        <v>536</v>
      </c>
      <c r="H36" s="286" t="s">
        <v>83</v>
      </c>
      <c r="I36" s="303">
        <v>6229</v>
      </c>
      <c r="J36" s="304"/>
      <c r="K36" s="303">
        <v>6229</v>
      </c>
      <c r="L36" s="285" t="s">
        <v>537</v>
      </c>
      <c r="M36" s="285"/>
      <c r="N36" s="286" t="s">
        <v>627</v>
      </c>
      <c r="O36" s="286" t="s">
        <v>295</v>
      </c>
      <c r="P36" s="286" t="s">
        <v>398</v>
      </c>
      <c r="Q36" s="286"/>
    </row>
    <row r="37" spans="1:17" s="271" customFormat="1" ht="12" hidden="1">
      <c r="A37" s="285">
        <v>32</v>
      </c>
      <c r="B37" s="286" t="s">
        <v>535</v>
      </c>
      <c r="C37" s="286" t="s">
        <v>444</v>
      </c>
      <c r="D37" s="287" t="s">
        <v>442</v>
      </c>
      <c r="E37" s="288" t="s">
        <v>443</v>
      </c>
      <c r="F37" s="289">
        <v>45114</v>
      </c>
      <c r="G37" s="287" t="s">
        <v>536</v>
      </c>
      <c r="H37" s="286" t="s">
        <v>83</v>
      </c>
      <c r="I37" s="303">
        <v>4047.38</v>
      </c>
      <c r="J37" s="304"/>
      <c r="K37" s="303">
        <v>4047.38</v>
      </c>
      <c r="L37" s="285" t="s">
        <v>537</v>
      </c>
      <c r="M37" s="285"/>
      <c r="N37" s="286"/>
      <c r="O37" s="286" t="s">
        <v>295</v>
      </c>
      <c r="P37" s="286" t="s">
        <v>398</v>
      </c>
      <c r="Q37" s="286"/>
    </row>
    <row r="38" spans="1:17" s="271" customFormat="1" ht="12" hidden="1">
      <c r="A38" s="285">
        <v>33</v>
      </c>
      <c r="B38" s="286" t="s">
        <v>535</v>
      </c>
      <c r="C38" s="286" t="s">
        <v>636</v>
      </c>
      <c r="D38" s="287" t="s">
        <v>442</v>
      </c>
      <c r="E38" s="288" t="s">
        <v>443</v>
      </c>
      <c r="F38" s="289">
        <v>45114</v>
      </c>
      <c r="G38" s="287" t="s">
        <v>536</v>
      </c>
      <c r="H38" s="286" t="s">
        <v>83</v>
      </c>
      <c r="I38" s="303">
        <v>3770.31</v>
      </c>
      <c r="J38" s="304"/>
      <c r="K38" s="303">
        <v>3770.31</v>
      </c>
      <c r="L38" s="285" t="s">
        <v>537</v>
      </c>
      <c r="M38" s="285"/>
      <c r="N38" s="286"/>
      <c r="O38" s="286" t="s">
        <v>25</v>
      </c>
      <c r="P38" s="286" t="s">
        <v>398</v>
      </c>
      <c r="Q38" s="286"/>
    </row>
    <row r="39" spans="1:17" s="271" customFormat="1" ht="12" hidden="1">
      <c r="A39" s="285">
        <v>34</v>
      </c>
      <c r="B39" s="286" t="s">
        <v>535</v>
      </c>
      <c r="C39" s="286" t="s">
        <v>450</v>
      </c>
      <c r="D39" s="287" t="s">
        <v>637</v>
      </c>
      <c r="E39" s="288" t="s">
        <v>569</v>
      </c>
      <c r="F39" s="289">
        <v>45119</v>
      </c>
      <c r="G39" s="287" t="s">
        <v>536</v>
      </c>
      <c r="H39" s="286" t="s">
        <v>83</v>
      </c>
      <c r="I39" s="303">
        <v>1179.72</v>
      </c>
      <c r="J39" s="304"/>
      <c r="K39" s="303">
        <v>1179.72</v>
      </c>
      <c r="L39" s="285" t="s">
        <v>537</v>
      </c>
      <c r="M39" s="285"/>
      <c r="N39" s="286" t="s">
        <v>538</v>
      </c>
      <c r="O39" s="286" t="s">
        <v>295</v>
      </c>
      <c r="P39" s="286" t="s">
        <v>398</v>
      </c>
      <c r="Q39" s="286"/>
    </row>
    <row r="40" spans="1:17" s="271" customFormat="1" ht="12" hidden="1">
      <c r="A40" s="285">
        <v>35</v>
      </c>
      <c r="B40" s="286" t="s">
        <v>535</v>
      </c>
      <c r="C40" s="286" t="s">
        <v>638</v>
      </c>
      <c r="D40" s="287" t="s">
        <v>619</v>
      </c>
      <c r="E40" s="288" t="s">
        <v>382</v>
      </c>
      <c r="F40" s="289">
        <v>45120</v>
      </c>
      <c r="G40" s="287" t="s">
        <v>536</v>
      </c>
      <c r="H40" s="286" t="s">
        <v>83</v>
      </c>
      <c r="I40" s="303">
        <v>1549.19</v>
      </c>
      <c r="J40" s="304"/>
      <c r="K40" s="303">
        <v>1549.19</v>
      </c>
      <c r="L40" s="285" t="s">
        <v>537</v>
      </c>
      <c r="M40" s="285"/>
      <c r="N40" s="286"/>
      <c r="O40" s="286" t="s">
        <v>295</v>
      </c>
      <c r="P40" s="286" t="s">
        <v>398</v>
      </c>
      <c r="Q40" s="286"/>
    </row>
    <row r="41" spans="1:17" s="271" customFormat="1" ht="12" hidden="1">
      <c r="A41" s="285">
        <v>36</v>
      </c>
      <c r="B41" s="286" t="s">
        <v>535</v>
      </c>
      <c r="C41" s="286" t="s">
        <v>468</v>
      </c>
      <c r="D41" s="287" t="s">
        <v>639</v>
      </c>
      <c r="E41" s="288" t="s">
        <v>640</v>
      </c>
      <c r="F41" s="289">
        <v>45126</v>
      </c>
      <c r="G41" s="287" t="s">
        <v>536</v>
      </c>
      <c r="H41" s="286" t="s">
        <v>83</v>
      </c>
      <c r="I41" s="303">
        <v>2280</v>
      </c>
      <c r="J41" s="304"/>
      <c r="K41" s="303">
        <v>2280</v>
      </c>
      <c r="L41" s="285" t="s">
        <v>537</v>
      </c>
      <c r="M41" s="285"/>
      <c r="N41" s="286"/>
      <c r="O41" s="286" t="s">
        <v>295</v>
      </c>
      <c r="P41" s="286" t="s">
        <v>398</v>
      </c>
      <c r="Q41" s="286"/>
    </row>
    <row r="42" spans="1:17" s="271" customFormat="1" ht="12" hidden="1">
      <c r="A42" s="285">
        <v>37</v>
      </c>
      <c r="B42" s="286" t="s">
        <v>535</v>
      </c>
      <c r="C42" s="286" t="s">
        <v>450</v>
      </c>
      <c r="D42" s="287" t="s">
        <v>641</v>
      </c>
      <c r="E42" s="288" t="s">
        <v>642</v>
      </c>
      <c r="F42" s="289">
        <v>45075</v>
      </c>
      <c r="G42" s="287" t="s">
        <v>536</v>
      </c>
      <c r="H42" s="286" t="s">
        <v>83</v>
      </c>
      <c r="I42" s="303">
        <v>2525</v>
      </c>
      <c r="J42" s="304"/>
      <c r="K42" s="303">
        <v>2525</v>
      </c>
      <c r="L42" s="285" t="s">
        <v>643</v>
      </c>
      <c r="M42" s="285"/>
      <c r="N42" s="286" t="s">
        <v>644</v>
      </c>
      <c r="O42" s="286" t="s">
        <v>295</v>
      </c>
      <c r="P42" s="286" t="s">
        <v>398</v>
      </c>
      <c r="Q42" s="286"/>
    </row>
    <row r="43" spans="1:17" s="271" customFormat="1" ht="12" hidden="1">
      <c r="A43" s="285">
        <v>38</v>
      </c>
      <c r="B43" s="286" t="s">
        <v>535</v>
      </c>
      <c r="C43" s="286" t="s">
        <v>635</v>
      </c>
      <c r="D43" s="287" t="s">
        <v>433</v>
      </c>
      <c r="E43" s="288" t="s">
        <v>645</v>
      </c>
      <c r="F43" s="289" t="s">
        <v>646</v>
      </c>
      <c r="G43" s="287" t="s">
        <v>536</v>
      </c>
      <c r="H43" s="286" t="s">
        <v>83</v>
      </c>
      <c r="I43" s="303">
        <v>2250</v>
      </c>
      <c r="J43" s="304"/>
      <c r="K43" s="303">
        <v>2250</v>
      </c>
      <c r="L43" s="285" t="s">
        <v>537</v>
      </c>
      <c r="M43" s="285"/>
      <c r="N43" s="286" t="s">
        <v>627</v>
      </c>
      <c r="O43" s="286" t="s">
        <v>295</v>
      </c>
      <c r="P43" s="286" t="s">
        <v>398</v>
      </c>
      <c r="Q43" s="286"/>
    </row>
    <row r="44" spans="1:17" s="271" customFormat="1" ht="12" hidden="1">
      <c r="A44" s="285">
        <v>39</v>
      </c>
      <c r="B44" s="286" t="s">
        <v>535</v>
      </c>
      <c r="C44" s="286" t="s">
        <v>647</v>
      </c>
      <c r="D44" s="287" t="s">
        <v>438</v>
      </c>
      <c r="E44" s="288" t="s">
        <v>439</v>
      </c>
      <c r="F44" s="289">
        <v>45124</v>
      </c>
      <c r="G44" s="287" t="s">
        <v>536</v>
      </c>
      <c r="H44" s="286" t="s">
        <v>83</v>
      </c>
      <c r="I44" s="303">
        <v>640</v>
      </c>
      <c r="J44" s="304"/>
      <c r="K44" s="303">
        <v>640</v>
      </c>
      <c r="L44" s="285" t="s">
        <v>537</v>
      </c>
      <c r="M44" s="285"/>
      <c r="N44" s="286"/>
      <c r="O44" s="286" t="s">
        <v>25</v>
      </c>
      <c r="P44" s="286" t="s">
        <v>398</v>
      </c>
      <c r="Q44" s="286"/>
    </row>
    <row r="45" spans="1:17" s="271" customFormat="1" ht="12" hidden="1">
      <c r="A45" s="285">
        <v>40</v>
      </c>
      <c r="B45" s="286" t="s">
        <v>535</v>
      </c>
      <c r="C45" s="286" t="s">
        <v>432</v>
      </c>
      <c r="D45" s="287" t="s">
        <v>648</v>
      </c>
      <c r="E45" s="288" t="s">
        <v>439</v>
      </c>
      <c r="F45" s="289">
        <v>45124</v>
      </c>
      <c r="G45" s="287" t="s">
        <v>536</v>
      </c>
      <c r="H45" s="286" t="s">
        <v>83</v>
      </c>
      <c r="I45" s="303">
        <v>7802</v>
      </c>
      <c r="J45" s="304"/>
      <c r="K45" s="303">
        <v>7802</v>
      </c>
      <c r="L45" s="285" t="s">
        <v>537</v>
      </c>
      <c r="M45" s="285"/>
      <c r="N45" s="286"/>
      <c r="O45" s="286" t="s">
        <v>25</v>
      </c>
      <c r="P45" s="286" t="s">
        <v>398</v>
      </c>
      <c r="Q45" s="286"/>
    </row>
    <row r="46" spans="1:17" s="271" customFormat="1" ht="12" hidden="1">
      <c r="A46" s="285">
        <v>41</v>
      </c>
      <c r="B46" s="286" t="s">
        <v>535</v>
      </c>
      <c r="C46" s="286" t="s">
        <v>649</v>
      </c>
      <c r="D46" s="287" t="s">
        <v>438</v>
      </c>
      <c r="E46" s="288" t="s">
        <v>439</v>
      </c>
      <c r="F46" s="289">
        <v>45124</v>
      </c>
      <c r="G46" s="287" t="s">
        <v>536</v>
      </c>
      <c r="H46" s="286" t="s">
        <v>83</v>
      </c>
      <c r="I46" s="303">
        <v>8325</v>
      </c>
      <c r="J46" s="304"/>
      <c r="K46" s="303">
        <v>8325</v>
      </c>
      <c r="L46" s="285"/>
      <c r="M46" s="285"/>
      <c r="N46" s="286"/>
      <c r="O46" s="286" t="s">
        <v>295</v>
      </c>
      <c r="P46" s="286" t="s">
        <v>398</v>
      </c>
      <c r="Q46" s="286"/>
    </row>
    <row r="47" spans="1:17" s="271" customFormat="1" ht="12" hidden="1">
      <c r="A47" s="285">
        <v>42</v>
      </c>
      <c r="B47" s="286" t="s">
        <v>535</v>
      </c>
      <c r="C47" s="286" t="s">
        <v>450</v>
      </c>
      <c r="D47" s="287" t="s">
        <v>650</v>
      </c>
      <c r="E47" s="288" t="s">
        <v>651</v>
      </c>
      <c r="F47" s="289" t="s">
        <v>652</v>
      </c>
      <c r="G47" s="287" t="s">
        <v>536</v>
      </c>
      <c r="H47" s="286" t="s">
        <v>83</v>
      </c>
      <c r="I47" s="303">
        <v>1952.5</v>
      </c>
      <c r="J47" s="304"/>
      <c r="K47" s="303">
        <v>1952.5</v>
      </c>
      <c r="L47" s="285"/>
      <c r="M47" s="285"/>
      <c r="N47" s="286" t="s">
        <v>627</v>
      </c>
      <c r="O47" s="286" t="s">
        <v>295</v>
      </c>
      <c r="P47" s="286" t="s">
        <v>398</v>
      </c>
      <c r="Q47" s="286"/>
    </row>
    <row r="48" spans="1:17" s="271" customFormat="1" ht="12" hidden="1">
      <c r="A48" s="285">
        <v>43</v>
      </c>
      <c r="B48" s="286" t="s">
        <v>535</v>
      </c>
      <c r="C48" s="286" t="s">
        <v>58</v>
      </c>
      <c r="D48" s="287" t="s">
        <v>653</v>
      </c>
      <c r="E48" s="288" t="s">
        <v>397</v>
      </c>
      <c r="F48" s="289">
        <v>45135</v>
      </c>
      <c r="G48" s="287" t="s">
        <v>536</v>
      </c>
      <c r="H48" s="286" t="s">
        <v>83</v>
      </c>
      <c r="I48" s="303">
        <v>711.9</v>
      </c>
      <c r="J48" s="304"/>
      <c r="K48" s="303">
        <v>711.9</v>
      </c>
      <c r="L48" s="285" t="s">
        <v>537</v>
      </c>
      <c r="M48" s="285"/>
      <c r="N48" s="286"/>
      <c r="O48" s="286" t="s">
        <v>295</v>
      </c>
      <c r="P48" s="286" t="s">
        <v>398</v>
      </c>
      <c r="Q48" s="286"/>
    </row>
    <row r="49" spans="1:17" s="192" customFormat="1" ht="12" hidden="1">
      <c r="A49" s="208">
        <v>44</v>
      </c>
      <c r="B49" s="217" t="s">
        <v>535</v>
      </c>
      <c r="C49" s="217" t="s">
        <v>468</v>
      </c>
      <c r="D49" s="225" t="s">
        <v>469</v>
      </c>
      <c r="E49" s="218" t="s">
        <v>654</v>
      </c>
      <c r="F49" s="219"/>
      <c r="G49" s="225" t="s">
        <v>655</v>
      </c>
      <c r="H49" s="217" t="s">
        <v>83</v>
      </c>
      <c r="I49" s="245">
        <v>332.61</v>
      </c>
      <c r="J49" s="239"/>
      <c r="K49" s="245">
        <v>332.61</v>
      </c>
      <c r="L49" s="208"/>
      <c r="M49" s="208"/>
      <c r="N49" s="217" t="s">
        <v>656</v>
      </c>
      <c r="O49" s="217" t="s">
        <v>295</v>
      </c>
      <c r="P49" s="217" t="s">
        <v>398</v>
      </c>
      <c r="Q49" s="217"/>
    </row>
    <row r="50" spans="1:17" s="271" customFormat="1" ht="12" hidden="1">
      <c r="A50" s="285">
        <v>45</v>
      </c>
      <c r="B50" s="286" t="s">
        <v>535</v>
      </c>
      <c r="C50" s="286" t="s">
        <v>657</v>
      </c>
      <c r="D50" s="287" t="s">
        <v>408</v>
      </c>
      <c r="E50" s="288" t="s">
        <v>658</v>
      </c>
      <c r="F50" s="289">
        <v>45042</v>
      </c>
      <c r="G50" s="287" t="s">
        <v>536</v>
      </c>
      <c r="H50" s="286" t="s">
        <v>83</v>
      </c>
      <c r="I50" s="303">
        <v>10506.74</v>
      </c>
      <c r="J50" s="304"/>
      <c r="K50" s="303">
        <v>10506.74</v>
      </c>
      <c r="L50" s="285" t="s">
        <v>537</v>
      </c>
      <c r="M50" s="285"/>
      <c r="N50" s="286"/>
      <c r="O50" s="286" t="s">
        <v>295</v>
      </c>
      <c r="P50" s="286" t="s">
        <v>398</v>
      </c>
      <c r="Q50" s="286"/>
    </row>
    <row r="51" spans="1:17" s="192" customFormat="1" ht="12" hidden="1">
      <c r="A51" s="208">
        <v>48</v>
      </c>
      <c r="B51" s="208" t="s">
        <v>535</v>
      </c>
      <c r="C51" s="208" t="s">
        <v>545</v>
      </c>
      <c r="D51" s="208" t="s">
        <v>659</v>
      </c>
      <c r="E51" s="209" t="s">
        <v>660</v>
      </c>
      <c r="F51" s="210" t="s">
        <v>661</v>
      </c>
      <c r="G51" s="211" t="s">
        <v>662</v>
      </c>
      <c r="H51" s="212" t="s">
        <v>83</v>
      </c>
      <c r="I51" s="232">
        <v>60568</v>
      </c>
      <c r="J51" s="232">
        <v>30284</v>
      </c>
      <c r="K51" s="232">
        <f>I51-J51</f>
        <v>30284</v>
      </c>
      <c r="L51" s="217" t="s">
        <v>537</v>
      </c>
      <c r="M51" s="233">
        <v>45120</v>
      </c>
      <c r="N51" s="212"/>
      <c r="O51" s="234" t="s">
        <v>295</v>
      </c>
      <c r="P51" s="212" t="s">
        <v>268</v>
      </c>
      <c r="Q51" s="212"/>
    </row>
    <row r="52" spans="1:17" s="271" customFormat="1" ht="12" hidden="1">
      <c r="A52" s="285">
        <v>49</v>
      </c>
      <c r="B52" s="285" t="s">
        <v>535</v>
      </c>
      <c r="C52" s="286" t="s">
        <v>518</v>
      </c>
      <c r="D52" s="287" t="s">
        <v>663</v>
      </c>
      <c r="E52" s="288" t="s">
        <v>525</v>
      </c>
      <c r="F52" s="289">
        <v>44977</v>
      </c>
      <c r="G52" s="290" t="s">
        <v>536</v>
      </c>
      <c r="H52" s="291" t="s">
        <v>83</v>
      </c>
      <c r="I52" s="305">
        <v>900</v>
      </c>
      <c r="J52" s="304">
        <v>0</v>
      </c>
      <c r="K52" s="304">
        <v>900</v>
      </c>
      <c r="L52" s="286" t="s">
        <v>537</v>
      </c>
      <c r="M52" s="306">
        <v>45120</v>
      </c>
      <c r="N52" s="286"/>
      <c r="O52" s="292" t="s">
        <v>295</v>
      </c>
      <c r="P52" s="291" t="s">
        <v>268</v>
      </c>
      <c r="Q52" s="286"/>
    </row>
    <row r="53" spans="1:17" s="192" customFormat="1" ht="12" hidden="1">
      <c r="A53" s="208">
        <v>66</v>
      </c>
      <c r="B53" s="217" t="s">
        <v>535</v>
      </c>
      <c r="C53" s="217" t="s">
        <v>545</v>
      </c>
      <c r="D53" s="217" t="s">
        <v>664</v>
      </c>
      <c r="E53" s="218" t="s">
        <v>665</v>
      </c>
      <c r="F53" s="217" t="s">
        <v>666</v>
      </c>
      <c r="G53" s="226" t="s">
        <v>597</v>
      </c>
      <c r="H53" s="217" t="s">
        <v>83</v>
      </c>
      <c r="I53" s="232">
        <v>7328.24</v>
      </c>
      <c r="J53" s="232">
        <v>0</v>
      </c>
      <c r="K53" s="239">
        <v>7328</v>
      </c>
      <c r="L53" s="208" t="s">
        <v>667</v>
      </c>
      <c r="M53" s="208"/>
      <c r="N53" s="217"/>
      <c r="O53" s="234" t="s">
        <v>295</v>
      </c>
      <c r="P53" s="212" t="s">
        <v>268</v>
      </c>
      <c r="Q53" s="217"/>
    </row>
    <row r="54" spans="1:17" s="192" customFormat="1" ht="12" hidden="1">
      <c r="A54" s="208">
        <v>67</v>
      </c>
      <c r="B54" s="217" t="s">
        <v>535</v>
      </c>
      <c r="C54" s="217" t="s">
        <v>545</v>
      </c>
      <c r="D54" s="217" t="s">
        <v>668</v>
      </c>
      <c r="E54" s="218" t="s">
        <v>251</v>
      </c>
      <c r="F54" s="217" t="s">
        <v>666</v>
      </c>
      <c r="G54" s="226" t="s">
        <v>597</v>
      </c>
      <c r="H54" s="217" t="s">
        <v>83</v>
      </c>
      <c r="I54" s="232">
        <v>22505.08</v>
      </c>
      <c r="J54" s="232">
        <v>0</v>
      </c>
      <c r="K54" s="239">
        <v>22505</v>
      </c>
      <c r="L54" s="208" t="s">
        <v>537</v>
      </c>
      <c r="M54" s="208"/>
      <c r="N54" s="217"/>
      <c r="O54" s="234" t="s">
        <v>295</v>
      </c>
      <c r="P54" s="212" t="s">
        <v>268</v>
      </c>
      <c r="Q54" s="217"/>
    </row>
    <row r="55" spans="1:17" s="271" customFormat="1" ht="18" hidden="1" customHeight="1">
      <c r="A55" s="285">
        <v>46</v>
      </c>
      <c r="B55" s="285" t="s">
        <v>669</v>
      </c>
      <c r="C55" s="286" t="s">
        <v>670</v>
      </c>
      <c r="D55" s="286" t="s">
        <v>669</v>
      </c>
      <c r="E55" s="288" t="s">
        <v>508</v>
      </c>
      <c r="F55" s="292" t="s">
        <v>671</v>
      </c>
      <c r="G55" s="287" t="s">
        <v>536</v>
      </c>
      <c r="H55" s="286" t="s">
        <v>83</v>
      </c>
      <c r="I55" s="304">
        <v>85913.13</v>
      </c>
      <c r="J55" s="304">
        <v>0</v>
      </c>
      <c r="K55" s="304">
        <v>85913.13</v>
      </c>
      <c r="L55" s="286" t="s">
        <v>537</v>
      </c>
      <c r="M55" s="285"/>
      <c r="N55" s="286"/>
      <c r="O55" s="286" t="s">
        <v>295</v>
      </c>
      <c r="P55" s="286" t="s">
        <v>233</v>
      </c>
      <c r="Q55" s="286"/>
    </row>
    <row r="56" spans="1:17" s="272" customFormat="1" ht="18" hidden="1" customHeight="1">
      <c r="A56" s="285">
        <v>47</v>
      </c>
      <c r="B56" s="285" t="s">
        <v>669</v>
      </c>
      <c r="C56" s="286" t="s">
        <v>670</v>
      </c>
      <c r="D56" s="286" t="s">
        <v>669</v>
      </c>
      <c r="E56" s="288" t="s">
        <v>508</v>
      </c>
      <c r="F56" s="292" t="s">
        <v>672</v>
      </c>
      <c r="G56" s="287" t="s">
        <v>536</v>
      </c>
      <c r="H56" s="286" t="s">
        <v>83</v>
      </c>
      <c r="I56" s="304">
        <v>77580.600000000006</v>
      </c>
      <c r="J56" s="304">
        <v>0</v>
      </c>
      <c r="K56" s="304">
        <v>77580.600000000006</v>
      </c>
      <c r="L56" s="286" t="s">
        <v>537</v>
      </c>
      <c r="M56" s="285"/>
      <c r="N56" s="286"/>
      <c r="O56" s="286" t="s">
        <v>295</v>
      </c>
      <c r="P56" s="286" t="s">
        <v>233</v>
      </c>
      <c r="Q56" s="286"/>
    </row>
    <row r="57" spans="1:17" s="271" customFormat="1" ht="18" hidden="1" customHeight="1">
      <c r="A57" s="285">
        <v>51</v>
      </c>
      <c r="B57" s="285" t="s">
        <v>310</v>
      </c>
      <c r="C57" s="286" t="s">
        <v>576</v>
      </c>
      <c r="D57" s="286" t="s">
        <v>577</v>
      </c>
      <c r="E57" s="288" t="s">
        <v>578</v>
      </c>
      <c r="F57" s="289">
        <v>44995</v>
      </c>
      <c r="G57" s="293" t="s">
        <v>579</v>
      </c>
      <c r="H57" s="286" t="s">
        <v>83</v>
      </c>
      <c r="I57" s="304">
        <v>904000</v>
      </c>
      <c r="J57" s="304">
        <v>200000</v>
      </c>
      <c r="K57" s="304">
        <v>361600</v>
      </c>
      <c r="L57" s="307"/>
      <c r="M57" s="288" t="s">
        <v>580</v>
      </c>
      <c r="N57" s="308" t="s">
        <v>537</v>
      </c>
      <c r="O57" s="292" t="s">
        <v>332</v>
      </c>
      <c r="P57" s="286" t="s">
        <v>233</v>
      </c>
    </row>
    <row r="58" spans="1:17" s="190" customFormat="1" ht="12">
      <c r="A58" s="198">
        <v>52</v>
      </c>
      <c r="B58" s="199" t="s">
        <v>310</v>
      </c>
      <c r="C58" s="199" t="s">
        <v>64</v>
      </c>
      <c r="D58" s="199" t="s">
        <v>593</v>
      </c>
      <c r="E58" s="201" t="s">
        <v>594</v>
      </c>
      <c r="F58" s="202">
        <v>45000</v>
      </c>
      <c r="G58" s="294" t="s">
        <v>595</v>
      </c>
      <c r="H58" s="199" t="s">
        <v>83</v>
      </c>
      <c r="I58" s="229">
        <v>280000</v>
      </c>
      <c r="J58" s="229">
        <v>140000</v>
      </c>
      <c r="K58" s="229">
        <v>112000</v>
      </c>
      <c r="L58" s="202"/>
      <c r="M58" s="201" t="s">
        <v>592</v>
      </c>
      <c r="N58" s="309" t="s">
        <v>537</v>
      </c>
      <c r="O58" s="216" t="s">
        <v>332</v>
      </c>
      <c r="P58" s="199" t="s">
        <v>487</v>
      </c>
      <c r="Q58" s="190" t="s">
        <v>673</v>
      </c>
    </row>
    <row r="59" spans="1:17" s="271" customFormat="1" ht="12" hidden="1">
      <c r="A59" s="285">
        <v>53</v>
      </c>
      <c r="B59" s="286" t="s">
        <v>245</v>
      </c>
      <c r="C59" s="285" t="s">
        <v>545</v>
      </c>
      <c r="D59" s="295" t="s">
        <v>674</v>
      </c>
      <c r="E59" s="296" t="s">
        <v>660</v>
      </c>
      <c r="F59" s="297" t="s">
        <v>675</v>
      </c>
      <c r="G59" s="298" t="s">
        <v>584</v>
      </c>
      <c r="H59" s="291" t="s">
        <v>83</v>
      </c>
      <c r="I59" s="305">
        <v>260000</v>
      </c>
      <c r="J59" s="305">
        <v>0</v>
      </c>
      <c r="K59" s="304">
        <v>65000</v>
      </c>
      <c r="L59" s="285" t="s">
        <v>537</v>
      </c>
      <c r="M59" s="285">
        <v>45120</v>
      </c>
      <c r="N59" s="286"/>
      <c r="O59" s="286" t="s">
        <v>332</v>
      </c>
      <c r="P59" s="286" t="s">
        <v>268</v>
      </c>
      <c r="Q59" s="286"/>
    </row>
    <row r="60" spans="1:17" s="271" customFormat="1" ht="12" hidden="1">
      <c r="A60" s="285">
        <v>54</v>
      </c>
      <c r="B60" s="286" t="s">
        <v>245</v>
      </c>
      <c r="C60" s="285" t="s">
        <v>481</v>
      </c>
      <c r="D60" s="285" t="s">
        <v>481</v>
      </c>
      <c r="E60" s="296" t="s">
        <v>482</v>
      </c>
      <c r="F60" s="285" t="s">
        <v>676</v>
      </c>
      <c r="G60" s="298" t="s">
        <v>584</v>
      </c>
      <c r="H60" s="291" t="s">
        <v>83</v>
      </c>
      <c r="I60" s="305">
        <v>390000</v>
      </c>
      <c r="J60" s="305">
        <v>117000</v>
      </c>
      <c r="K60" s="304">
        <v>117000</v>
      </c>
      <c r="L60" s="285" t="s">
        <v>537</v>
      </c>
      <c r="M60" s="285" t="s">
        <v>677</v>
      </c>
      <c r="N60" s="286"/>
      <c r="O60" s="286" t="s">
        <v>295</v>
      </c>
      <c r="P60" s="286" t="s">
        <v>268</v>
      </c>
      <c r="Q60" s="286"/>
    </row>
    <row r="61" spans="1:17" s="21" customFormat="1">
      <c r="A61" s="198">
        <v>55</v>
      </c>
      <c r="B61" s="200" t="s">
        <v>678</v>
      </c>
      <c r="C61" s="200" t="s">
        <v>254</v>
      </c>
      <c r="D61" s="200" t="s">
        <v>679</v>
      </c>
      <c r="E61" s="215" t="s">
        <v>486</v>
      </c>
      <c r="F61" s="200" t="s">
        <v>680</v>
      </c>
      <c r="G61" s="200" t="s">
        <v>536</v>
      </c>
      <c r="H61" s="200" t="s">
        <v>30</v>
      </c>
      <c r="I61" s="243">
        <v>4100</v>
      </c>
      <c r="J61" s="254"/>
      <c r="K61" s="243">
        <v>4100</v>
      </c>
      <c r="L61" s="255" t="s">
        <v>537</v>
      </c>
      <c r="M61" s="255"/>
      <c r="N61" s="200" t="s">
        <v>556</v>
      </c>
      <c r="O61" s="200" t="s">
        <v>295</v>
      </c>
      <c r="P61" s="200" t="s">
        <v>487</v>
      </c>
      <c r="Q61" s="200"/>
    </row>
    <row r="62" spans="1:17" s="21" customFormat="1">
      <c r="A62" s="198">
        <v>56</v>
      </c>
      <c r="B62" s="200" t="s">
        <v>678</v>
      </c>
      <c r="C62" s="200" t="s">
        <v>395</v>
      </c>
      <c r="D62" s="200" t="s">
        <v>679</v>
      </c>
      <c r="E62" s="215" t="s">
        <v>486</v>
      </c>
      <c r="F62" s="255">
        <v>2023.05</v>
      </c>
      <c r="G62" s="200" t="s">
        <v>536</v>
      </c>
      <c r="H62" s="200" t="s">
        <v>30</v>
      </c>
      <c r="I62" s="243">
        <v>6500</v>
      </c>
      <c r="J62" s="254"/>
      <c r="K62" s="243">
        <v>6500</v>
      </c>
      <c r="L62" s="255" t="s">
        <v>537</v>
      </c>
      <c r="M62" s="255"/>
      <c r="N62" s="200" t="s">
        <v>556</v>
      </c>
      <c r="O62" s="200" t="s">
        <v>295</v>
      </c>
      <c r="P62" s="200" t="s">
        <v>487</v>
      </c>
      <c r="Q62" s="200"/>
    </row>
    <row r="63" spans="1:17" s="21" customFormat="1">
      <c r="A63" s="198">
        <v>57</v>
      </c>
      <c r="B63" s="200" t="s">
        <v>678</v>
      </c>
      <c r="C63" s="200" t="s">
        <v>395</v>
      </c>
      <c r="D63" s="200" t="s">
        <v>679</v>
      </c>
      <c r="E63" s="215" t="s">
        <v>681</v>
      </c>
      <c r="F63" s="243">
        <v>2022.1</v>
      </c>
      <c r="G63" s="200" t="s">
        <v>536</v>
      </c>
      <c r="H63" s="200" t="s">
        <v>30</v>
      </c>
      <c r="I63" s="243">
        <v>5600</v>
      </c>
      <c r="J63" s="254"/>
      <c r="K63" s="243">
        <v>5600</v>
      </c>
      <c r="L63" s="255" t="s">
        <v>537</v>
      </c>
      <c r="M63" s="255"/>
      <c r="N63" s="200" t="s">
        <v>556</v>
      </c>
      <c r="O63" s="200" t="s">
        <v>295</v>
      </c>
      <c r="P63" s="200" t="s">
        <v>487</v>
      </c>
      <c r="Q63" s="200"/>
    </row>
    <row r="64" spans="1:17" s="21" customFormat="1">
      <c r="A64" s="198">
        <v>58</v>
      </c>
      <c r="B64" s="200" t="s">
        <v>678</v>
      </c>
      <c r="C64" s="200" t="s">
        <v>682</v>
      </c>
      <c r="D64" s="200" t="s">
        <v>679</v>
      </c>
      <c r="E64" s="215" t="s">
        <v>499</v>
      </c>
      <c r="F64" s="243">
        <v>2022.12</v>
      </c>
      <c r="G64" s="200" t="s">
        <v>536</v>
      </c>
      <c r="H64" s="200" t="s">
        <v>30</v>
      </c>
      <c r="I64" s="243">
        <v>2000</v>
      </c>
      <c r="J64" s="254"/>
      <c r="K64" s="243">
        <v>2000</v>
      </c>
      <c r="L64" s="255" t="s">
        <v>537</v>
      </c>
      <c r="M64" s="255"/>
      <c r="N64" s="200" t="s">
        <v>556</v>
      </c>
      <c r="O64" s="200" t="s">
        <v>295</v>
      </c>
      <c r="P64" s="200" t="s">
        <v>487</v>
      </c>
      <c r="Q64" s="200"/>
    </row>
    <row r="65" spans="1:17" s="21" customFormat="1">
      <c r="A65" s="198">
        <v>59</v>
      </c>
      <c r="B65" s="200" t="s">
        <v>683</v>
      </c>
      <c r="C65" s="200" t="s">
        <v>450</v>
      </c>
      <c r="D65" s="200" t="s">
        <v>684</v>
      </c>
      <c r="E65" s="215" t="s">
        <v>520</v>
      </c>
      <c r="F65" s="243">
        <v>2023.06</v>
      </c>
      <c r="G65" s="200" t="s">
        <v>536</v>
      </c>
      <c r="H65" s="200" t="s">
        <v>30</v>
      </c>
      <c r="I65" s="243">
        <v>20000</v>
      </c>
      <c r="J65" s="254"/>
      <c r="K65" s="243">
        <v>20000</v>
      </c>
      <c r="L65" s="255" t="s">
        <v>537</v>
      </c>
      <c r="M65" s="255"/>
      <c r="N65" s="200" t="s">
        <v>685</v>
      </c>
      <c r="O65" s="200" t="s">
        <v>295</v>
      </c>
      <c r="P65" s="200" t="s">
        <v>487</v>
      </c>
      <c r="Q65" s="200"/>
    </row>
    <row r="66" spans="1:17" s="21" customFormat="1">
      <c r="A66" s="198">
        <v>60</v>
      </c>
      <c r="B66" s="200" t="s">
        <v>683</v>
      </c>
      <c r="C66" s="200" t="s">
        <v>450</v>
      </c>
      <c r="D66" s="200" t="s">
        <v>684</v>
      </c>
      <c r="E66" s="215" t="s">
        <v>520</v>
      </c>
      <c r="F66" s="243">
        <v>2023.07</v>
      </c>
      <c r="G66" s="200" t="s">
        <v>536</v>
      </c>
      <c r="H66" s="200" t="s">
        <v>30</v>
      </c>
      <c r="I66" s="243">
        <v>23165</v>
      </c>
      <c r="J66" s="254"/>
      <c r="K66" s="243">
        <v>23165</v>
      </c>
      <c r="L66" s="255" t="s">
        <v>537</v>
      </c>
      <c r="M66" s="255"/>
      <c r="N66" s="200" t="s">
        <v>685</v>
      </c>
      <c r="O66" s="200" t="s">
        <v>295</v>
      </c>
      <c r="P66" s="200" t="s">
        <v>487</v>
      </c>
      <c r="Q66" s="200"/>
    </row>
    <row r="67" spans="1:17" s="194" customFormat="1">
      <c r="A67" s="208">
        <v>61</v>
      </c>
      <c r="B67" s="225" t="s">
        <v>593</v>
      </c>
      <c r="C67" s="225" t="s">
        <v>23</v>
      </c>
      <c r="D67" s="225" t="s">
        <v>686</v>
      </c>
      <c r="E67" s="226" t="s">
        <v>257</v>
      </c>
      <c r="F67" s="241">
        <v>2023.03</v>
      </c>
      <c r="G67" s="225" t="s">
        <v>536</v>
      </c>
      <c r="H67" s="225" t="s">
        <v>83</v>
      </c>
      <c r="I67" s="241">
        <v>7900</v>
      </c>
      <c r="J67" s="242"/>
      <c r="K67" s="241">
        <v>7900</v>
      </c>
      <c r="L67" s="227" t="s">
        <v>537</v>
      </c>
      <c r="M67" s="227"/>
      <c r="N67" s="225" t="s">
        <v>556</v>
      </c>
      <c r="O67" s="225" t="s">
        <v>332</v>
      </c>
      <c r="P67" s="225" t="s">
        <v>487</v>
      </c>
      <c r="Q67" s="225" t="s">
        <v>687</v>
      </c>
    </row>
    <row r="68" spans="1:17" s="273" customFormat="1">
      <c r="A68" s="203">
        <v>62</v>
      </c>
      <c r="B68" s="205" t="s">
        <v>678</v>
      </c>
      <c r="C68" s="205" t="s">
        <v>682</v>
      </c>
      <c r="D68" s="205" t="s">
        <v>688</v>
      </c>
      <c r="E68" s="310" t="s">
        <v>409</v>
      </c>
      <c r="F68" s="311">
        <v>2023.05</v>
      </c>
      <c r="G68" s="205" t="s">
        <v>536</v>
      </c>
      <c r="H68" s="205" t="s">
        <v>83</v>
      </c>
      <c r="I68" s="311">
        <v>18080</v>
      </c>
      <c r="J68" s="323"/>
      <c r="K68" s="311">
        <v>18080</v>
      </c>
      <c r="L68" s="324" t="s">
        <v>537</v>
      </c>
      <c r="M68" s="324"/>
      <c r="N68" s="205" t="s">
        <v>556</v>
      </c>
      <c r="O68" s="205" t="s">
        <v>295</v>
      </c>
      <c r="P68" s="205" t="s">
        <v>487</v>
      </c>
      <c r="Q68" s="205"/>
    </row>
    <row r="69" spans="1:17" s="273" customFormat="1">
      <c r="A69" s="203">
        <v>63</v>
      </c>
      <c r="B69" s="205" t="s">
        <v>593</v>
      </c>
      <c r="C69" s="205" t="s">
        <v>689</v>
      </c>
      <c r="D69" s="205" t="s">
        <v>690</v>
      </c>
      <c r="E69" s="310" t="s">
        <v>691</v>
      </c>
      <c r="F69" s="311">
        <v>2023.06</v>
      </c>
      <c r="G69" s="205" t="s">
        <v>536</v>
      </c>
      <c r="H69" s="205" t="s">
        <v>83</v>
      </c>
      <c r="I69" s="311">
        <v>3800</v>
      </c>
      <c r="J69" s="323"/>
      <c r="K69" s="311">
        <v>3800</v>
      </c>
      <c r="L69" s="324" t="s">
        <v>537</v>
      </c>
      <c r="M69" s="324"/>
      <c r="N69" s="205" t="s">
        <v>623</v>
      </c>
      <c r="O69" s="205" t="s">
        <v>332</v>
      </c>
      <c r="P69" s="205" t="s">
        <v>487</v>
      </c>
      <c r="Q69" s="205"/>
    </row>
    <row r="70" spans="1:17" s="21" customFormat="1">
      <c r="A70" s="198">
        <v>64</v>
      </c>
      <c r="B70" s="200" t="s">
        <v>593</v>
      </c>
      <c r="C70" s="200" t="s">
        <v>472</v>
      </c>
      <c r="D70" s="200" t="s">
        <v>692</v>
      </c>
      <c r="E70" s="215" t="s">
        <v>693</v>
      </c>
      <c r="F70" s="243">
        <v>2022.12</v>
      </c>
      <c r="G70" s="200" t="s">
        <v>694</v>
      </c>
      <c r="H70" s="200" t="s">
        <v>30</v>
      </c>
      <c r="I70" s="243">
        <f>1646200+266800</f>
        <v>1913000</v>
      </c>
      <c r="J70" s="254">
        <v>0</v>
      </c>
      <c r="K70" s="243">
        <v>1646200</v>
      </c>
      <c r="L70" s="255" t="s">
        <v>695</v>
      </c>
      <c r="M70" s="255"/>
      <c r="N70" s="200" t="s">
        <v>696</v>
      </c>
      <c r="O70" s="200" t="s">
        <v>697</v>
      </c>
      <c r="P70" s="200" t="s">
        <v>487</v>
      </c>
      <c r="Q70" s="200"/>
    </row>
    <row r="71" spans="1:17" s="274" customFormat="1" ht="24">
      <c r="A71" s="312">
        <v>65</v>
      </c>
      <c r="B71" s="313" t="s">
        <v>593</v>
      </c>
      <c r="C71" s="313" t="s">
        <v>457</v>
      </c>
      <c r="D71" s="313" t="s">
        <v>698</v>
      </c>
      <c r="E71" s="314" t="s">
        <v>681</v>
      </c>
      <c r="F71" s="315">
        <v>2023.01</v>
      </c>
      <c r="G71" s="313" t="s">
        <v>694</v>
      </c>
      <c r="H71" s="313" t="s">
        <v>30</v>
      </c>
      <c r="I71" s="315">
        <v>203000</v>
      </c>
      <c r="J71" s="325">
        <v>60900</v>
      </c>
      <c r="K71" s="315">
        <v>121800</v>
      </c>
      <c r="L71" s="326" t="s">
        <v>699</v>
      </c>
      <c r="M71" s="326"/>
      <c r="N71" s="313" t="s">
        <v>700</v>
      </c>
      <c r="O71" s="313" t="s">
        <v>332</v>
      </c>
      <c r="P71" s="313" t="s">
        <v>487</v>
      </c>
      <c r="Q71" s="313" t="s">
        <v>701</v>
      </c>
    </row>
    <row r="72" spans="1:17" s="275" customFormat="1" ht="24">
      <c r="A72" s="316">
        <v>66</v>
      </c>
      <c r="B72" s="317" t="s">
        <v>593</v>
      </c>
      <c r="C72" s="317" t="s">
        <v>23</v>
      </c>
      <c r="D72" s="317" t="s">
        <v>702</v>
      </c>
      <c r="E72" s="318" t="s">
        <v>594</v>
      </c>
      <c r="F72" s="319">
        <v>2020.1</v>
      </c>
      <c r="G72" s="320" t="s">
        <v>703</v>
      </c>
      <c r="H72" s="317" t="s">
        <v>30</v>
      </c>
      <c r="I72" s="319">
        <v>990000</v>
      </c>
      <c r="J72" s="327">
        <v>495000</v>
      </c>
      <c r="K72" s="319">
        <v>495000</v>
      </c>
      <c r="L72" s="328" t="s">
        <v>699</v>
      </c>
      <c r="M72" s="328"/>
      <c r="N72" s="317" t="s">
        <v>704</v>
      </c>
      <c r="O72" s="317" t="s">
        <v>332</v>
      </c>
      <c r="P72" s="317" t="s">
        <v>487</v>
      </c>
      <c r="Q72" s="317" t="s">
        <v>705</v>
      </c>
    </row>
    <row r="73" spans="1:17" s="194" customFormat="1">
      <c r="A73" s="208">
        <v>67</v>
      </c>
      <c r="B73" s="225" t="s">
        <v>706</v>
      </c>
      <c r="C73" s="225" t="s">
        <v>395</v>
      </c>
      <c r="D73" s="225" t="s">
        <v>707</v>
      </c>
      <c r="E73" s="226" t="s">
        <v>708</v>
      </c>
      <c r="F73" s="241" t="s">
        <v>709</v>
      </c>
      <c r="G73" s="220" t="s">
        <v>703</v>
      </c>
      <c r="H73" s="225" t="s">
        <v>83</v>
      </c>
      <c r="I73" s="241">
        <v>43500</v>
      </c>
      <c r="J73" s="242">
        <v>0</v>
      </c>
      <c r="K73" s="241">
        <v>17400</v>
      </c>
      <c r="L73" s="227" t="s">
        <v>710</v>
      </c>
      <c r="M73" s="227"/>
      <c r="N73" s="225" t="s">
        <v>331</v>
      </c>
      <c r="O73" s="225" t="s">
        <v>332</v>
      </c>
      <c r="P73" s="225" t="s">
        <v>487</v>
      </c>
      <c r="Q73" s="225" t="s">
        <v>711</v>
      </c>
    </row>
    <row r="74" spans="1:17" s="194" customFormat="1">
      <c r="A74" s="208">
        <v>68</v>
      </c>
      <c r="B74" s="225" t="s">
        <v>706</v>
      </c>
      <c r="C74" s="225" t="s">
        <v>395</v>
      </c>
      <c r="D74" s="225" t="s">
        <v>707</v>
      </c>
      <c r="E74" s="226" t="s">
        <v>708</v>
      </c>
      <c r="F74" s="241" t="s">
        <v>709</v>
      </c>
      <c r="G74" s="220" t="s">
        <v>703</v>
      </c>
      <c r="H74" s="225" t="s">
        <v>83</v>
      </c>
      <c r="I74" s="241">
        <v>43500</v>
      </c>
      <c r="J74" s="242">
        <v>0</v>
      </c>
      <c r="K74" s="241">
        <v>17400</v>
      </c>
      <c r="L74" s="227" t="s">
        <v>710</v>
      </c>
      <c r="M74" s="227"/>
      <c r="N74" s="225" t="s">
        <v>331</v>
      </c>
      <c r="O74" s="225" t="s">
        <v>712</v>
      </c>
      <c r="P74" s="225" t="s">
        <v>487</v>
      </c>
      <c r="Q74" s="225" t="s">
        <v>713</v>
      </c>
    </row>
    <row r="75" spans="1:17" s="273" customFormat="1">
      <c r="A75" s="203">
        <v>69</v>
      </c>
      <c r="B75" s="205" t="s">
        <v>593</v>
      </c>
      <c r="C75" s="205" t="s">
        <v>468</v>
      </c>
      <c r="D75" s="205" t="s">
        <v>714</v>
      </c>
      <c r="E75" s="310" t="s">
        <v>715</v>
      </c>
      <c r="F75" s="311">
        <v>2023.08</v>
      </c>
      <c r="G75" s="205" t="s">
        <v>716</v>
      </c>
      <c r="H75" s="205" t="s">
        <v>83</v>
      </c>
      <c r="I75" s="311">
        <v>33335</v>
      </c>
      <c r="J75" s="323" t="s">
        <v>717</v>
      </c>
      <c r="K75" s="311">
        <v>12430</v>
      </c>
      <c r="L75" s="324" t="s">
        <v>699</v>
      </c>
      <c r="M75" s="324"/>
      <c r="N75" s="205" t="s">
        <v>331</v>
      </c>
      <c r="O75" s="205" t="s">
        <v>332</v>
      </c>
      <c r="P75" s="205" t="s">
        <v>487</v>
      </c>
      <c r="Q75" s="205"/>
    </row>
    <row r="76" spans="1:17" s="273" customFormat="1">
      <c r="A76" s="203">
        <v>70</v>
      </c>
      <c r="B76" s="205" t="s">
        <v>593</v>
      </c>
      <c r="C76" s="205" t="s">
        <v>395</v>
      </c>
      <c r="D76" s="205" t="s">
        <v>718</v>
      </c>
      <c r="E76" s="310" t="s">
        <v>236</v>
      </c>
      <c r="F76" s="311">
        <v>2023.07</v>
      </c>
      <c r="G76" s="321" t="s">
        <v>703</v>
      </c>
      <c r="H76" s="205" t="s">
        <v>30</v>
      </c>
      <c r="I76" s="311">
        <v>289000</v>
      </c>
      <c r="J76" s="311">
        <v>144500</v>
      </c>
      <c r="K76" s="311">
        <f>J76*0.4</f>
        <v>57800</v>
      </c>
      <c r="L76" s="324" t="s">
        <v>699</v>
      </c>
      <c r="M76" s="324"/>
      <c r="N76" s="324" t="s">
        <v>719</v>
      </c>
      <c r="O76" s="205" t="s">
        <v>712</v>
      </c>
      <c r="P76" s="205" t="s">
        <v>487</v>
      </c>
      <c r="Q76" s="205" t="s">
        <v>720</v>
      </c>
    </row>
    <row r="77" spans="1:17" s="273" customFormat="1">
      <c r="A77" s="203">
        <v>71</v>
      </c>
      <c r="B77" s="205" t="s">
        <v>593</v>
      </c>
      <c r="C77" s="205" t="s">
        <v>721</v>
      </c>
      <c r="D77" s="205" t="s">
        <v>722</v>
      </c>
      <c r="E77" s="310" t="s">
        <v>236</v>
      </c>
      <c r="F77" s="311">
        <v>2023.08</v>
      </c>
      <c r="G77" s="321" t="s">
        <v>703</v>
      </c>
      <c r="H77" s="205" t="s">
        <v>30</v>
      </c>
      <c r="I77" s="311">
        <v>35000</v>
      </c>
      <c r="J77" s="311">
        <v>17500</v>
      </c>
      <c r="K77" s="311">
        <f>J77*0.4</f>
        <v>7000</v>
      </c>
      <c r="L77" s="324" t="s">
        <v>699</v>
      </c>
      <c r="M77" s="324"/>
      <c r="N77" s="324" t="s">
        <v>719</v>
      </c>
      <c r="O77" s="205" t="s">
        <v>332</v>
      </c>
      <c r="P77" s="205" t="s">
        <v>487</v>
      </c>
      <c r="Q77" s="205" t="s">
        <v>720</v>
      </c>
    </row>
    <row r="78" spans="1:17" s="273" customFormat="1">
      <c r="A78" s="203">
        <v>72</v>
      </c>
      <c r="B78" s="205" t="s">
        <v>593</v>
      </c>
      <c r="C78" s="205" t="s">
        <v>723</v>
      </c>
      <c r="D78" s="205" t="s">
        <v>724</v>
      </c>
      <c r="E78" s="310" t="s">
        <v>236</v>
      </c>
      <c r="F78" s="311">
        <v>2023.08</v>
      </c>
      <c r="G78" s="321" t="s">
        <v>703</v>
      </c>
      <c r="H78" s="205" t="s">
        <v>30</v>
      </c>
      <c r="I78" s="311">
        <v>70000</v>
      </c>
      <c r="J78" s="311">
        <v>35000</v>
      </c>
      <c r="K78" s="311">
        <f>J78*0.4</f>
        <v>14000</v>
      </c>
      <c r="L78" s="324" t="s">
        <v>699</v>
      </c>
      <c r="M78" s="324"/>
      <c r="N78" s="324" t="s">
        <v>719</v>
      </c>
      <c r="O78" s="205" t="s">
        <v>332</v>
      </c>
      <c r="P78" s="205" t="s">
        <v>487</v>
      </c>
      <c r="Q78" s="205" t="s">
        <v>720</v>
      </c>
    </row>
    <row r="79" spans="1:17" s="196" customFormat="1" ht="23.25" customHeight="1">
      <c r="A79" s="208">
        <v>73</v>
      </c>
      <c r="B79" s="217" t="s">
        <v>725</v>
      </c>
      <c r="C79" s="217" t="s">
        <v>726</v>
      </c>
      <c r="D79" s="225" t="s">
        <v>727</v>
      </c>
      <c r="E79" s="218" t="s">
        <v>728</v>
      </c>
      <c r="F79" s="245" t="s">
        <v>729</v>
      </c>
      <c r="G79" s="225" t="s">
        <v>730</v>
      </c>
      <c r="H79" s="217" t="s">
        <v>30</v>
      </c>
      <c r="I79" s="245">
        <v>310000</v>
      </c>
      <c r="J79" s="239">
        <v>0</v>
      </c>
      <c r="K79" s="245">
        <v>31000</v>
      </c>
      <c r="L79" s="208" t="s">
        <v>731</v>
      </c>
      <c r="M79" s="208"/>
      <c r="N79" s="217" t="s">
        <v>727</v>
      </c>
      <c r="O79" s="225" t="s">
        <v>332</v>
      </c>
      <c r="P79" s="225" t="s">
        <v>487</v>
      </c>
      <c r="Q79" s="225" t="s">
        <v>687</v>
      </c>
    </row>
    <row r="80" spans="1:17" s="197" customFormat="1" ht="23.1" customHeight="1">
      <c r="A80" s="258">
        <v>74</v>
      </c>
      <c r="B80" s="214" t="s">
        <v>678</v>
      </c>
      <c r="C80" s="214" t="s">
        <v>732</v>
      </c>
      <c r="D80" s="214" t="s">
        <v>733</v>
      </c>
      <c r="E80" s="246" t="s">
        <v>499</v>
      </c>
      <c r="F80" s="214" t="s">
        <v>734</v>
      </c>
      <c r="G80" s="221" t="s">
        <v>597</v>
      </c>
      <c r="H80" s="214" t="s">
        <v>83</v>
      </c>
      <c r="I80" s="235">
        <v>3000</v>
      </c>
      <c r="J80" s="235">
        <v>0</v>
      </c>
      <c r="K80" s="235">
        <v>3000</v>
      </c>
      <c r="L80" s="258" t="s">
        <v>537</v>
      </c>
      <c r="M80" s="258" t="s">
        <v>735</v>
      </c>
      <c r="N80" s="214" t="s">
        <v>610</v>
      </c>
      <c r="O80" s="223" t="s">
        <v>295</v>
      </c>
      <c r="P80" s="214" t="s">
        <v>487</v>
      </c>
      <c r="Q80" s="214"/>
    </row>
    <row r="81" spans="1:17" s="276" customFormat="1" ht="57" customHeight="1">
      <c r="A81" s="258">
        <v>75</v>
      </c>
      <c r="B81" s="286" t="s">
        <v>593</v>
      </c>
      <c r="C81" s="286" t="s">
        <v>450</v>
      </c>
      <c r="D81" s="286" t="s">
        <v>736</v>
      </c>
      <c r="E81" s="288" t="s">
        <v>737</v>
      </c>
      <c r="F81" s="303">
        <v>2023.04</v>
      </c>
      <c r="G81" s="200" t="s">
        <v>694</v>
      </c>
      <c r="H81" s="286" t="s">
        <v>30</v>
      </c>
      <c r="I81" s="329">
        <v>1020000</v>
      </c>
      <c r="J81" s="330">
        <v>306000</v>
      </c>
      <c r="K81" s="330">
        <v>612000</v>
      </c>
      <c r="L81" s="331" t="s">
        <v>699</v>
      </c>
      <c r="M81" s="286"/>
      <c r="N81" s="200" t="s">
        <v>700</v>
      </c>
      <c r="O81" s="287" t="s">
        <v>332</v>
      </c>
      <c r="P81" s="287" t="s">
        <v>487</v>
      </c>
      <c r="Q81" s="287" t="s">
        <v>738</v>
      </c>
    </row>
    <row r="82" spans="1:17" s="277" customFormat="1" ht="17.100000000000001" customHeight="1">
      <c r="A82" s="258">
        <v>76</v>
      </c>
      <c r="B82" s="286" t="s">
        <v>230</v>
      </c>
      <c r="C82" s="286" t="s">
        <v>395</v>
      </c>
      <c r="D82" s="286" t="s">
        <v>739</v>
      </c>
      <c r="E82" s="288" t="s">
        <v>486</v>
      </c>
      <c r="F82" s="303">
        <v>2023.03</v>
      </c>
      <c r="G82" s="286" t="s">
        <v>536</v>
      </c>
      <c r="H82" s="286" t="s">
        <v>83</v>
      </c>
      <c r="I82" s="332">
        <v>12420.96</v>
      </c>
      <c r="J82" s="304">
        <v>0</v>
      </c>
      <c r="K82" s="332">
        <v>12420.96</v>
      </c>
      <c r="L82" s="285" t="s">
        <v>537</v>
      </c>
      <c r="M82" s="333"/>
      <c r="N82" s="286" t="s">
        <v>610</v>
      </c>
      <c r="O82" s="286" t="s">
        <v>295</v>
      </c>
      <c r="P82" s="287" t="s">
        <v>487</v>
      </c>
      <c r="Q82" s="308"/>
    </row>
    <row r="83" spans="1:17" s="271" customFormat="1" ht="12" hidden="1">
      <c r="A83" s="285">
        <v>75</v>
      </c>
      <c r="B83" s="286" t="s">
        <v>740</v>
      </c>
      <c r="C83" s="286" t="s">
        <v>741</v>
      </c>
      <c r="D83" s="286" t="s">
        <v>740</v>
      </c>
      <c r="E83" s="288" t="s">
        <v>742</v>
      </c>
      <c r="F83" s="286" t="s">
        <v>743</v>
      </c>
      <c r="G83" s="298" t="s">
        <v>744</v>
      </c>
      <c r="H83" s="286" t="s">
        <v>30</v>
      </c>
      <c r="I83" s="305">
        <v>548050</v>
      </c>
      <c r="J83" s="305">
        <f>I83*0.5</f>
        <v>274025</v>
      </c>
      <c r="K83" s="304">
        <f>I83*0.4</f>
        <v>219220</v>
      </c>
      <c r="L83" s="285" t="s">
        <v>667</v>
      </c>
      <c r="M83" s="285"/>
      <c r="N83" s="286"/>
      <c r="O83" s="292" t="s">
        <v>332</v>
      </c>
      <c r="P83" s="286" t="s">
        <v>268</v>
      </c>
      <c r="Q83" s="286"/>
    </row>
    <row r="84" spans="1:17" s="271" customFormat="1" ht="12" hidden="1">
      <c r="A84" s="285">
        <v>76</v>
      </c>
      <c r="B84" s="286" t="s">
        <v>245</v>
      </c>
      <c r="C84" s="286" t="s">
        <v>745</v>
      </c>
      <c r="D84" s="286" t="s">
        <v>746</v>
      </c>
      <c r="E84" s="288" t="s">
        <v>583</v>
      </c>
      <c r="F84" s="286" t="s">
        <v>747</v>
      </c>
      <c r="G84" s="298" t="s">
        <v>748</v>
      </c>
      <c r="H84" s="286" t="s">
        <v>83</v>
      </c>
      <c r="I84" s="305">
        <v>370000</v>
      </c>
      <c r="J84" s="305">
        <f>I84*0.3</f>
        <v>111000</v>
      </c>
      <c r="K84" s="304">
        <f>I84*0.3</f>
        <v>111000</v>
      </c>
      <c r="L84" s="285" t="s">
        <v>667</v>
      </c>
      <c r="M84" s="285"/>
      <c r="N84" s="286"/>
      <c r="O84" s="292" t="s">
        <v>332</v>
      </c>
      <c r="P84" s="286" t="s">
        <v>268</v>
      </c>
      <c r="Q84" s="286"/>
    </row>
    <row r="85" spans="1:17" s="271" customFormat="1" ht="12" hidden="1">
      <c r="A85" s="285">
        <v>77</v>
      </c>
      <c r="B85" s="286" t="s">
        <v>245</v>
      </c>
      <c r="C85" s="286" t="s">
        <v>745</v>
      </c>
      <c r="D85" s="286" t="s">
        <v>749</v>
      </c>
      <c r="E85" s="288" t="s">
        <v>583</v>
      </c>
      <c r="F85" s="286" t="s">
        <v>747</v>
      </c>
      <c r="G85" s="298" t="s">
        <v>748</v>
      </c>
      <c r="H85" s="286" t="s">
        <v>83</v>
      </c>
      <c r="I85" s="305">
        <v>310000</v>
      </c>
      <c r="J85" s="305">
        <f>I85*0.3</f>
        <v>93000</v>
      </c>
      <c r="K85" s="304">
        <f>I85*0.3</f>
        <v>93000</v>
      </c>
      <c r="L85" s="285" t="s">
        <v>667</v>
      </c>
      <c r="M85" s="285"/>
      <c r="N85" s="286"/>
      <c r="O85" s="292" t="s">
        <v>332</v>
      </c>
      <c r="P85" s="286" t="s">
        <v>268</v>
      </c>
      <c r="Q85" s="286"/>
    </row>
    <row r="86" spans="1:17" s="271" customFormat="1" ht="12" hidden="1">
      <c r="A86" s="285">
        <v>78</v>
      </c>
      <c r="B86" s="286" t="s">
        <v>245</v>
      </c>
      <c r="C86" s="286" t="s">
        <v>586</v>
      </c>
      <c r="D86" s="288" t="s">
        <v>587</v>
      </c>
      <c r="E86" s="288" t="s">
        <v>583</v>
      </c>
      <c r="F86" s="286" t="s">
        <v>750</v>
      </c>
      <c r="G86" s="293" t="s">
        <v>748</v>
      </c>
      <c r="H86" s="286" t="s">
        <v>83</v>
      </c>
      <c r="I86" s="304">
        <v>36000</v>
      </c>
      <c r="J86" s="305">
        <f>I86*0.6</f>
        <v>21600</v>
      </c>
      <c r="K86" s="304">
        <v>10800</v>
      </c>
      <c r="L86" s="285" t="s">
        <v>667</v>
      </c>
      <c r="M86" s="289"/>
      <c r="N86" s="288"/>
      <c r="O86" s="292" t="s">
        <v>332</v>
      </c>
      <c r="P86" s="286" t="s">
        <v>268</v>
      </c>
      <c r="Q86" s="286"/>
    </row>
    <row r="87" spans="1:17" s="271" customFormat="1" ht="12" hidden="1">
      <c r="A87" s="285">
        <v>79</v>
      </c>
      <c r="B87" s="286" t="s">
        <v>245</v>
      </c>
      <c r="C87" s="286" t="s">
        <v>405</v>
      </c>
      <c r="D87" s="286" t="s">
        <v>751</v>
      </c>
      <c r="E87" s="288" t="s">
        <v>583</v>
      </c>
      <c r="F87" s="286" t="s">
        <v>752</v>
      </c>
      <c r="G87" s="293" t="s">
        <v>748</v>
      </c>
      <c r="H87" s="286" t="s">
        <v>83</v>
      </c>
      <c r="I87" s="305">
        <v>190000</v>
      </c>
      <c r="J87" s="305">
        <v>0</v>
      </c>
      <c r="K87" s="304">
        <f>I87*0.3</f>
        <v>57000</v>
      </c>
      <c r="L87" s="285" t="s">
        <v>667</v>
      </c>
      <c r="M87" s="285"/>
      <c r="N87" s="286"/>
      <c r="O87" s="292" t="s">
        <v>332</v>
      </c>
      <c r="P87" s="286" t="s">
        <v>268</v>
      </c>
      <c r="Q87" s="286"/>
    </row>
    <row r="88" spans="1:17" s="271" customFormat="1" ht="12" hidden="1">
      <c r="A88" s="285">
        <v>80</v>
      </c>
      <c r="B88" s="286" t="s">
        <v>245</v>
      </c>
      <c r="C88" s="286" t="s">
        <v>602</v>
      </c>
      <c r="D88" s="286" t="s">
        <v>740</v>
      </c>
      <c r="E88" s="288" t="s">
        <v>742</v>
      </c>
      <c r="F88" s="286" t="s">
        <v>753</v>
      </c>
      <c r="G88" s="293" t="s">
        <v>748</v>
      </c>
      <c r="H88" s="286" t="s">
        <v>30</v>
      </c>
      <c r="I88" s="305">
        <v>565000</v>
      </c>
      <c r="J88" s="305">
        <v>0</v>
      </c>
      <c r="K88" s="304">
        <f>I88*0.3</f>
        <v>169500</v>
      </c>
      <c r="L88" s="285" t="s">
        <v>667</v>
      </c>
      <c r="M88" s="285"/>
      <c r="N88" s="286"/>
      <c r="O88" s="292" t="s">
        <v>332</v>
      </c>
      <c r="P88" s="286" t="s">
        <v>268</v>
      </c>
      <c r="Q88" s="286"/>
    </row>
    <row r="89" spans="1:17" s="271" customFormat="1" ht="12" hidden="1">
      <c r="A89" s="285">
        <v>81</v>
      </c>
      <c r="B89" s="286" t="s">
        <v>245</v>
      </c>
      <c r="C89" s="286" t="s">
        <v>602</v>
      </c>
      <c r="D89" s="286" t="s">
        <v>751</v>
      </c>
      <c r="E89" s="288" t="s">
        <v>583</v>
      </c>
      <c r="F89" s="286" t="s">
        <v>753</v>
      </c>
      <c r="G89" s="293" t="s">
        <v>748</v>
      </c>
      <c r="H89" s="286" t="s">
        <v>83</v>
      </c>
      <c r="I89" s="305">
        <v>230000</v>
      </c>
      <c r="J89" s="305">
        <v>0</v>
      </c>
      <c r="K89" s="304">
        <f>I89*0.3</f>
        <v>69000</v>
      </c>
      <c r="L89" s="285" t="s">
        <v>667</v>
      </c>
      <c r="M89" s="285"/>
      <c r="N89" s="286"/>
      <c r="O89" s="292" t="s">
        <v>332</v>
      </c>
      <c r="P89" s="286" t="s">
        <v>268</v>
      </c>
      <c r="Q89" s="286"/>
    </row>
    <row r="90" spans="1:17" s="271" customFormat="1" ht="12" hidden="1">
      <c r="A90" s="285">
        <v>82</v>
      </c>
      <c r="B90" s="286" t="s">
        <v>230</v>
      </c>
      <c r="C90" s="286" t="s">
        <v>754</v>
      </c>
      <c r="D90" s="286" t="s">
        <v>755</v>
      </c>
      <c r="E90" s="288" t="s">
        <v>756</v>
      </c>
      <c r="F90" s="286" t="s">
        <v>757</v>
      </c>
      <c r="G90" s="293" t="s">
        <v>566</v>
      </c>
      <c r="H90" s="286" t="s">
        <v>83</v>
      </c>
      <c r="I90" s="305">
        <v>332</v>
      </c>
      <c r="J90" s="305">
        <v>0</v>
      </c>
      <c r="K90" s="304">
        <v>332</v>
      </c>
      <c r="L90" s="285" t="s">
        <v>667</v>
      </c>
      <c r="M90" s="285"/>
      <c r="N90" s="286"/>
      <c r="O90" s="292" t="s">
        <v>295</v>
      </c>
      <c r="P90" s="286" t="s">
        <v>268</v>
      </c>
      <c r="Q90" s="286"/>
    </row>
    <row r="91" spans="1:17" s="271" customFormat="1" ht="12" hidden="1">
      <c r="A91" s="285">
        <v>83</v>
      </c>
      <c r="B91" s="286" t="s">
        <v>230</v>
      </c>
      <c r="C91" s="286" t="s">
        <v>754</v>
      </c>
      <c r="D91" s="286" t="s">
        <v>755</v>
      </c>
      <c r="E91" s="288" t="s">
        <v>756</v>
      </c>
      <c r="F91" s="286" t="s">
        <v>758</v>
      </c>
      <c r="G91" s="293" t="s">
        <v>566</v>
      </c>
      <c r="H91" s="286" t="s">
        <v>83</v>
      </c>
      <c r="I91" s="334">
        <v>3498.38</v>
      </c>
      <c r="J91" s="305">
        <v>0</v>
      </c>
      <c r="K91" s="303">
        <f>I91</f>
        <v>3498.38</v>
      </c>
      <c r="L91" s="285" t="s">
        <v>667</v>
      </c>
      <c r="M91" s="285"/>
      <c r="N91" s="286"/>
      <c r="O91" s="292" t="s">
        <v>295</v>
      </c>
      <c r="P91" s="286" t="s">
        <v>268</v>
      </c>
      <c r="Q91" s="286"/>
    </row>
    <row r="92" spans="1:17" s="271" customFormat="1" ht="12" hidden="1">
      <c r="A92" s="285">
        <v>84</v>
      </c>
      <c r="B92" s="286" t="s">
        <v>245</v>
      </c>
      <c r="C92" s="286" t="s">
        <v>759</v>
      </c>
      <c r="D92" s="286" t="s">
        <v>760</v>
      </c>
      <c r="E92" s="288" t="s">
        <v>633</v>
      </c>
      <c r="F92" s="286" t="s">
        <v>758</v>
      </c>
      <c r="G92" s="293" t="s">
        <v>566</v>
      </c>
      <c r="H92" s="286" t="s">
        <v>83</v>
      </c>
      <c r="I92" s="305">
        <v>61020</v>
      </c>
      <c r="J92" s="305"/>
      <c r="K92" s="304">
        <v>61020</v>
      </c>
      <c r="L92" s="285" t="s">
        <v>667</v>
      </c>
      <c r="M92" s="285"/>
      <c r="N92" s="286"/>
      <c r="O92" s="292" t="s">
        <v>332</v>
      </c>
      <c r="P92" s="286" t="s">
        <v>268</v>
      </c>
      <c r="Q92" s="286"/>
    </row>
    <row r="93" spans="1:17" s="271" customFormat="1" ht="12" hidden="1">
      <c r="A93" s="285">
        <v>85</v>
      </c>
      <c r="B93" s="286" t="s">
        <v>275</v>
      </c>
      <c r="C93" s="286" t="s">
        <v>545</v>
      </c>
      <c r="D93" s="286" t="s">
        <v>761</v>
      </c>
      <c r="E93" s="288" t="s">
        <v>482</v>
      </c>
      <c r="F93" s="286" t="s">
        <v>666</v>
      </c>
      <c r="G93" s="293"/>
      <c r="H93" s="286" t="s">
        <v>83</v>
      </c>
      <c r="I93" s="305">
        <v>1356</v>
      </c>
      <c r="J93" s="305"/>
      <c r="K93" s="304">
        <v>1356</v>
      </c>
      <c r="L93" s="285"/>
      <c r="M93" s="285"/>
      <c r="N93" s="286"/>
      <c r="O93" s="292" t="s">
        <v>332</v>
      </c>
      <c r="P93" s="286" t="s">
        <v>268</v>
      </c>
      <c r="Q93" s="286"/>
    </row>
    <row r="94" spans="1:17" s="271" customFormat="1" ht="12" hidden="1">
      <c r="A94" s="285">
        <v>86</v>
      </c>
      <c r="B94" s="286" t="s">
        <v>245</v>
      </c>
      <c r="C94" s="286" t="s">
        <v>598</v>
      </c>
      <c r="D94" s="286" t="s">
        <v>751</v>
      </c>
      <c r="E94" s="288" t="s">
        <v>583</v>
      </c>
      <c r="F94" s="286" t="s">
        <v>762</v>
      </c>
      <c r="G94" s="293" t="s">
        <v>748</v>
      </c>
      <c r="H94" s="286" t="s">
        <v>83</v>
      </c>
      <c r="I94" s="305">
        <v>200000</v>
      </c>
      <c r="J94" s="305">
        <f>I94*0.6</f>
        <v>120000</v>
      </c>
      <c r="K94" s="304">
        <f>I94*0.3</f>
        <v>60000</v>
      </c>
      <c r="L94" s="285" t="s">
        <v>667</v>
      </c>
      <c r="M94" s="285"/>
      <c r="N94" s="286"/>
      <c r="O94" s="292" t="s">
        <v>332</v>
      </c>
      <c r="P94" s="286" t="s">
        <v>268</v>
      </c>
      <c r="Q94" s="286"/>
    </row>
    <row r="95" spans="1:17" s="271" customFormat="1" ht="12" hidden="1">
      <c r="A95" s="285">
        <v>87</v>
      </c>
      <c r="B95" s="286" t="s">
        <v>245</v>
      </c>
      <c r="C95" s="286" t="s">
        <v>598</v>
      </c>
      <c r="D95" s="286" t="s">
        <v>763</v>
      </c>
      <c r="E95" s="288" t="s">
        <v>583</v>
      </c>
      <c r="F95" s="286" t="s">
        <v>762</v>
      </c>
      <c r="G95" s="293" t="s">
        <v>597</v>
      </c>
      <c r="H95" s="286" t="s">
        <v>83</v>
      </c>
      <c r="I95" s="334">
        <v>5329.08</v>
      </c>
      <c r="J95" s="305">
        <v>0</v>
      </c>
      <c r="K95" s="305">
        <v>5329.08</v>
      </c>
      <c r="L95" s="285" t="s">
        <v>667</v>
      </c>
      <c r="M95" s="285"/>
      <c r="N95" s="286"/>
      <c r="O95" s="292" t="s">
        <v>332</v>
      </c>
      <c r="P95" s="286" t="s">
        <v>268</v>
      </c>
      <c r="Q95" s="286"/>
    </row>
    <row r="96" spans="1:17" s="271" customFormat="1" ht="12" hidden="1">
      <c r="A96" s="285">
        <v>88</v>
      </c>
      <c r="B96" s="286" t="s">
        <v>245</v>
      </c>
      <c r="C96" s="286" t="s">
        <v>545</v>
      </c>
      <c r="D96" s="286" t="s">
        <v>764</v>
      </c>
      <c r="E96" s="288" t="s">
        <v>765</v>
      </c>
      <c r="F96" s="286" t="s">
        <v>762</v>
      </c>
      <c r="G96" s="293" t="s">
        <v>766</v>
      </c>
      <c r="H96" s="286" t="s">
        <v>83</v>
      </c>
      <c r="I96" s="334">
        <v>21470</v>
      </c>
      <c r="J96" s="305">
        <f>I96*0.5</f>
        <v>10735</v>
      </c>
      <c r="K96" s="305">
        <f>I96-J96</f>
        <v>10735</v>
      </c>
      <c r="L96" s="285"/>
      <c r="M96" s="285"/>
      <c r="N96" s="286"/>
      <c r="O96" s="292" t="s">
        <v>332</v>
      </c>
      <c r="P96" s="286" t="s">
        <v>268</v>
      </c>
      <c r="Q96" s="286"/>
    </row>
    <row r="97" spans="1:16384" s="271" customFormat="1" ht="12" hidden="1">
      <c r="A97" s="285">
        <v>89</v>
      </c>
      <c r="B97" s="286" t="s">
        <v>245</v>
      </c>
      <c r="C97" s="286" t="s">
        <v>545</v>
      </c>
      <c r="D97" s="286" t="s">
        <v>767</v>
      </c>
      <c r="E97" s="288" t="s">
        <v>765</v>
      </c>
      <c r="F97" s="286" t="s">
        <v>762</v>
      </c>
      <c r="G97" s="293"/>
      <c r="H97" s="286" t="s">
        <v>83</v>
      </c>
      <c r="I97" s="334">
        <v>14690</v>
      </c>
      <c r="J97" s="305">
        <f>I97*0.5</f>
        <v>7345</v>
      </c>
      <c r="K97" s="305">
        <f>I97-J97</f>
        <v>7345</v>
      </c>
      <c r="L97" s="285"/>
      <c r="M97" s="285"/>
      <c r="N97" s="286"/>
      <c r="O97" s="292" t="s">
        <v>332</v>
      </c>
      <c r="P97" s="286" t="s">
        <v>268</v>
      </c>
      <c r="Q97" s="286"/>
    </row>
    <row r="98" spans="1:16384" s="271" customFormat="1" ht="12" hidden="1">
      <c r="A98" s="285">
        <v>90</v>
      </c>
      <c r="B98" s="286" t="s">
        <v>245</v>
      </c>
      <c r="C98" s="286" t="s">
        <v>545</v>
      </c>
      <c r="D98" s="286" t="s">
        <v>768</v>
      </c>
      <c r="E98" s="288" t="s">
        <v>765</v>
      </c>
      <c r="F98" s="286" t="s">
        <v>762</v>
      </c>
      <c r="G98" s="293"/>
      <c r="H98" s="286" t="s">
        <v>83</v>
      </c>
      <c r="I98" s="334">
        <v>6000</v>
      </c>
      <c r="J98" s="305">
        <v>0</v>
      </c>
      <c r="K98" s="305">
        <v>6000</v>
      </c>
      <c r="L98" s="285"/>
      <c r="M98" s="285"/>
      <c r="N98" s="286"/>
      <c r="O98" s="292" t="s">
        <v>295</v>
      </c>
      <c r="P98" s="286" t="s">
        <v>268</v>
      </c>
      <c r="Q98" s="286"/>
    </row>
    <row r="99" spans="1:16384" s="21" customFormat="1" ht="17.25" hidden="1" customHeight="1">
      <c r="A99" s="285">
        <v>91</v>
      </c>
      <c r="B99" s="286" t="s">
        <v>769</v>
      </c>
      <c r="C99" s="286"/>
      <c r="D99" s="286" t="s">
        <v>770</v>
      </c>
      <c r="E99" s="288" t="s">
        <v>771</v>
      </c>
      <c r="F99" s="286" t="s">
        <v>772</v>
      </c>
      <c r="G99" s="293" t="s">
        <v>773</v>
      </c>
      <c r="H99" s="286" t="s">
        <v>83</v>
      </c>
      <c r="I99" s="303">
        <v>14368.74</v>
      </c>
      <c r="J99" s="303">
        <v>0</v>
      </c>
      <c r="K99" s="303">
        <v>14368.74</v>
      </c>
      <c r="L99" s="286" t="s">
        <v>537</v>
      </c>
      <c r="M99" s="286"/>
      <c r="N99" s="286" t="s">
        <v>580</v>
      </c>
      <c r="O99" s="286" t="s">
        <v>332</v>
      </c>
      <c r="P99" s="286" t="s">
        <v>774</v>
      </c>
      <c r="Q99" s="286"/>
    </row>
    <row r="100" spans="1:16384" s="21" customFormat="1" ht="17.25" hidden="1" customHeight="1">
      <c r="A100" s="285">
        <v>92</v>
      </c>
      <c r="B100" s="286" t="s">
        <v>769</v>
      </c>
      <c r="C100" s="286" t="s">
        <v>325</v>
      </c>
      <c r="D100" s="286"/>
      <c r="E100" s="288" t="s">
        <v>691</v>
      </c>
      <c r="F100" s="286"/>
      <c r="G100" s="293" t="s">
        <v>597</v>
      </c>
      <c r="H100" s="286" t="s">
        <v>83</v>
      </c>
      <c r="I100" s="303">
        <v>26240</v>
      </c>
      <c r="J100" s="303">
        <v>0</v>
      </c>
      <c r="K100" s="303">
        <f>I100</f>
        <v>26240</v>
      </c>
      <c r="L100" s="286" t="s">
        <v>537</v>
      </c>
      <c r="M100" s="286"/>
      <c r="N100" s="286" t="s">
        <v>775</v>
      </c>
      <c r="O100" s="286" t="s">
        <v>332</v>
      </c>
      <c r="P100" s="286" t="s">
        <v>774</v>
      </c>
      <c r="Q100" s="286"/>
    </row>
    <row r="101" spans="1:16384" s="21" customFormat="1" ht="17.25" hidden="1" customHeight="1">
      <c r="A101" s="285">
        <v>93</v>
      </c>
      <c r="B101" s="286" t="s">
        <v>769</v>
      </c>
      <c r="C101" s="286" t="s">
        <v>776</v>
      </c>
      <c r="D101" s="286"/>
      <c r="E101" s="288" t="s">
        <v>777</v>
      </c>
      <c r="F101" s="286"/>
      <c r="G101" s="293" t="s">
        <v>597</v>
      </c>
      <c r="H101" s="286" t="s">
        <v>83</v>
      </c>
      <c r="I101" s="303">
        <v>20000</v>
      </c>
      <c r="J101" s="303">
        <v>0</v>
      </c>
      <c r="K101" s="303">
        <f>I101</f>
        <v>20000</v>
      </c>
      <c r="L101" s="286" t="s">
        <v>537</v>
      </c>
      <c r="M101" s="286"/>
      <c r="N101" s="286" t="s">
        <v>778</v>
      </c>
      <c r="O101" s="286" t="s">
        <v>332</v>
      </c>
      <c r="P101" s="286" t="s">
        <v>774</v>
      </c>
      <c r="Q101" s="286"/>
    </row>
    <row r="102" spans="1:16384" s="21" customFormat="1" ht="17.25" hidden="1" customHeight="1">
      <c r="A102" s="285">
        <v>94</v>
      </c>
      <c r="B102" s="286" t="s">
        <v>769</v>
      </c>
      <c r="C102" s="286"/>
      <c r="D102" s="286"/>
      <c r="E102" s="288" t="s">
        <v>779</v>
      </c>
      <c r="F102" s="286"/>
      <c r="G102" s="293" t="s">
        <v>773</v>
      </c>
      <c r="H102" s="286" t="s">
        <v>83</v>
      </c>
      <c r="I102" s="303">
        <v>1356</v>
      </c>
      <c r="J102" s="303">
        <v>0</v>
      </c>
      <c r="K102" s="303">
        <v>1356</v>
      </c>
      <c r="L102" s="286" t="s">
        <v>537</v>
      </c>
      <c r="M102" s="286" t="s">
        <v>537</v>
      </c>
      <c r="N102" s="286"/>
      <c r="O102" s="286" t="s">
        <v>332</v>
      </c>
      <c r="P102" s="286" t="s">
        <v>774</v>
      </c>
      <c r="Q102" s="286"/>
    </row>
    <row r="103" spans="1:16384" s="21" customFormat="1" ht="17.25" hidden="1" customHeight="1">
      <c r="A103" s="285">
        <v>95</v>
      </c>
      <c r="B103" s="286" t="s">
        <v>769</v>
      </c>
      <c r="C103" s="286" t="s">
        <v>780</v>
      </c>
      <c r="D103" s="286"/>
      <c r="E103" s="288" t="s">
        <v>781</v>
      </c>
      <c r="F103" s="286"/>
      <c r="G103" s="293" t="s">
        <v>773</v>
      </c>
      <c r="H103" s="286" t="s">
        <v>83</v>
      </c>
      <c r="I103" s="303">
        <v>3073.6</v>
      </c>
      <c r="J103" s="303">
        <v>0</v>
      </c>
      <c r="K103" s="303">
        <v>3073.6</v>
      </c>
      <c r="L103" s="286" t="s">
        <v>537</v>
      </c>
      <c r="M103" s="286" t="s">
        <v>537</v>
      </c>
      <c r="N103" s="286"/>
      <c r="O103" s="286" t="s">
        <v>332</v>
      </c>
      <c r="P103" s="286" t="s">
        <v>774</v>
      </c>
      <c r="Q103" s="286"/>
    </row>
    <row r="104" spans="1:16384" hidden="1">
      <c r="A104" s="285">
        <v>96</v>
      </c>
      <c r="B104" s="286" t="s">
        <v>535</v>
      </c>
      <c r="C104" s="285" t="s">
        <v>782</v>
      </c>
      <c r="D104" s="285" t="s">
        <v>438</v>
      </c>
      <c r="E104" s="296" t="s">
        <v>783</v>
      </c>
      <c r="F104" s="289">
        <v>44998</v>
      </c>
      <c r="G104" s="298" t="s">
        <v>597</v>
      </c>
      <c r="H104" s="291" t="s">
        <v>83</v>
      </c>
      <c r="I104" s="334">
        <v>223.78</v>
      </c>
      <c r="J104" s="305">
        <v>0</v>
      </c>
      <c r="K104" s="303">
        <v>223.78</v>
      </c>
      <c r="L104" s="285" t="s">
        <v>537</v>
      </c>
      <c r="M104" s="289">
        <v>45044</v>
      </c>
      <c r="N104" s="286" t="s">
        <v>610</v>
      </c>
      <c r="O104" s="292" t="s">
        <v>295</v>
      </c>
      <c r="P104" s="286" t="s">
        <v>784</v>
      </c>
      <c r="Q104" s="286"/>
    </row>
    <row r="105" spans="1:16384" hidden="1">
      <c r="A105" s="285">
        <v>97</v>
      </c>
      <c r="B105" s="286" t="s">
        <v>535</v>
      </c>
      <c r="C105" s="285" t="s">
        <v>785</v>
      </c>
      <c r="D105" s="285" t="s">
        <v>786</v>
      </c>
      <c r="E105" s="296" t="s">
        <v>787</v>
      </c>
      <c r="F105" s="289">
        <v>45014</v>
      </c>
      <c r="G105" s="298" t="s">
        <v>597</v>
      </c>
      <c r="H105" s="291" t="s">
        <v>83</v>
      </c>
      <c r="I105" s="334">
        <v>18428.439999999999</v>
      </c>
      <c r="J105" s="305">
        <v>0</v>
      </c>
      <c r="K105" s="303">
        <v>18428.439999999999</v>
      </c>
      <c r="L105" s="285" t="s">
        <v>537</v>
      </c>
      <c r="M105" s="289">
        <v>45044</v>
      </c>
      <c r="N105" s="286" t="s">
        <v>623</v>
      </c>
      <c r="O105" s="292" t="s">
        <v>295</v>
      </c>
      <c r="P105" s="286" t="s">
        <v>784</v>
      </c>
      <c r="Q105" s="286"/>
    </row>
    <row r="106" spans="1:16384" s="277" customFormat="1" ht="17.100000000000001" customHeight="1">
      <c r="A106" s="286"/>
      <c r="B106" s="286" t="s">
        <v>245</v>
      </c>
      <c r="C106" s="286" t="s">
        <v>788</v>
      </c>
      <c r="D106" s="286" t="s">
        <v>789</v>
      </c>
      <c r="E106" s="286" t="s">
        <v>790</v>
      </c>
      <c r="F106" s="322">
        <v>45166</v>
      </c>
      <c r="G106" s="286" t="s">
        <v>748</v>
      </c>
      <c r="H106" s="286" t="s">
        <v>30</v>
      </c>
      <c r="I106" s="303">
        <v>73000</v>
      </c>
      <c r="J106" s="285">
        <v>0</v>
      </c>
      <c r="K106" s="285">
        <f>I106*0.3</f>
        <v>21900</v>
      </c>
      <c r="L106" s="286" t="s">
        <v>495</v>
      </c>
      <c r="M106" s="286" t="s">
        <v>791</v>
      </c>
      <c r="N106" s="286" t="s">
        <v>331</v>
      </c>
      <c r="O106" s="286" t="s">
        <v>332</v>
      </c>
      <c r="P106" s="286" t="s">
        <v>487</v>
      </c>
      <c r="Q106" s="286"/>
      <c r="R106" s="286"/>
      <c r="S106" s="286"/>
      <c r="T106" s="286"/>
      <c r="U106" s="286"/>
      <c r="V106" s="286"/>
      <c r="W106" s="286"/>
      <c r="X106" s="286"/>
      <c r="Y106" s="286"/>
      <c r="Z106" s="286"/>
      <c r="AA106" s="286"/>
      <c r="AB106" s="286"/>
      <c r="AC106" s="286"/>
      <c r="AD106" s="286"/>
      <c r="AE106" s="286"/>
      <c r="AF106" s="286"/>
      <c r="AG106" s="286"/>
      <c r="AH106" s="286"/>
      <c r="AI106" s="286"/>
      <c r="AJ106" s="286"/>
      <c r="AK106" s="286"/>
      <c r="AL106" s="286"/>
      <c r="AM106" s="286"/>
      <c r="AN106" s="286"/>
      <c r="AO106" s="286"/>
      <c r="AP106" s="286"/>
      <c r="AQ106" s="286"/>
      <c r="AR106" s="286"/>
      <c r="AS106" s="286"/>
      <c r="AT106" s="286"/>
      <c r="AU106" s="286"/>
      <c r="AV106" s="286"/>
      <c r="AW106" s="286"/>
      <c r="AX106" s="286"/>
      <c r="AY106" s="286"/>
      <c r="AZ106" s="286"/>
      <c r="BA106" s="286"/>
      <c r="BB106" s="286"/>
      <c r="BC106" s="286"/>
      <c r="BD106" s="286"/>
      <c r="BE106" s="286"/>
      <c r="BF106" s="286"/>
      <c r="BG106" s="286"/>
      <c r="BH106" s="286"/>
      <c r="BI106" s="286"/>
      <c r="BJ106" s="286"/>
      <c r="BK106" s="286"/>
      <c r="BL106" s="286"/>
      <c r="BM106" s="286"/>
      <c r="BN106" s="286"/>
      <c r="BO106" s="286"/>
      <c r="BP106" s="286"/>
      <c r="BQ106" s="286"/>
      <c r="BR106" s="286"/>
      <c r="BS106" s="286"/>
      <c r="BT106" s="286"/>
      <c r="BU106" s="286"/>
      <c r="BV106" s="286"/>
      <c r="BW106" s="286"/>
      <c r="BX106" s="286"/>
      <c r="BY106" s="286"/>
      <c r="BZ106" s="286"/>
      <c r="CA106" s="286"/>
      <c r="CB106" s="286"/>
      <c r="CC106" s="286"/>
      <c r="CD106" s="286"/>
      <c r="CE106" s="286"/>
      <c r="CF106" s="286"/>
      <c r="CG106" s="286"/>
      <c r="CH106" s="286"/>
      <c r="CI106" s="286"/>
      <c r="CJ106" s="286"/>
      <c r="CK106" s="286"/>
      <c r="CL106" s="286"/>
      <c r="CM106" s="286"/>
      <c r="CN106" s="286"/>
      <c r="CO106" s="286"/>
      <c r="CP106" s="286"/>
      <c r="CQ106" s="286"/>
      <c r="CR106" s="286"/>
      <c r="CS106" s="286"/>
      <c r="CT106" s="286"/>
      <c r="CU106" s="286"/>
      <c r="CV106" s="286"/>
      <c r="CW106" s="286"/>
      <c r="CX106" s="286"/>
      <c r="CY106" s="286"/>
      <c r="CZ106" s="286"/>
      <c r="DA106" s="286"/>
      <c r="DB106" s="286"/>
      <c r="DC106" s="286"/>
      <c r="DD106" s="286"/>
      <c r="DE106" s="286"/>
      <c r="DF106" s="286"/>
      <c r="DG106" s="286"/>
      <c r="DH106" s="286"/>
      <c r="DI106" s="286"/>
      <c r="DJ106" s="286"/>
      <c r="DK106" s="286"/>
      <c r="DL106" s="286"/>
      <c r="DM106" s="286"/>
      <c r="DN106" s="286"/>
      <c r="DO106" s="286"/>
      <c r="DP106" s="286"/>
      <c r="DQ106" s="286"/>
      <c r="DR106" s="286"/>
      <c r="DS106" s="286"/>
      <c r="DT106" s="286"/>
      <c r="DU106" s="286"/>
      <c r="DV106" s="286"/>
      <c r="DW106" s="286"/>
      <c r="DX106" s="286"/>
      <c r="DY106" s="286"/>
      <c r="DZ106" s="286"/>
      <c r="EA106" s="286"/>
      <c r="EB106" s="286"/>
      <c r="EC106" s="286"/>
      <c r="ED106" s="286"/>
      <c r="EE106" s="286"/>
      <c r="EF106" s="286"/>
      <c r="EG106" s="286"/>
      <c r="EH106" s="286"/>
      <c r="EI106" s="286"/>
      <c r="EJ106" s="286"/>
      <c r="EK106" s="286"/>
      <c r="EL106" s="286"/>
      <c r="EM106" s="286"/>
      <c r="EN106" s="286"/>
      <c r="EO106" s="286"/>
      <c r="EP106" s="286"/>
      <c r="EQ106" s="286"/>
      <c r="ER106" s="286"/>
      <c r="ES106" s="286"/>
      <c r="ET106" s="286"/>
      <c r="EU106" s="286"/>
      <c r="EV106" s="286"/>
      <c r="EW106" s="286"/>
      <c r="EX106" s="286"/>
      <c r="EY106" s="286"/>
      <c r="EZ106" s="286"/>
      <c r="FA106" s="286"/>
      <c r="FB106" s="286"/>
      <c r="FC106" s="286"/>
      <c r="FD106" s="286"/>
      <c r="FE106" s="286"/>
      <c r="FF106" s="286"/>
      <c r="FG106" s="286"/>
      <c r="FH106" s="286"/>
      <c r="FI106" s="286"/>
      <c r="FJ106" s="286"/>
      <c r="FK106" s="286"/>
      <c r="FL106" s="286"/>
      <c r="FM106" s="286"/>
      <c r="FN106" s="286"/>
      <c r="FO106" s="286"/>
      <c r="FP106" s="286"/>
      <c r="FQ106" s="286"/>
      <c r="FR106" s="286"/>
      <c r="FS106" s="286"/>
      <c r="FT106" s="286"/>
      <c r="FU106" s="286"/>
      <c r="FV106" s="286"/>
      <c r="FW106" s="286"/>
      <c r="FX106" s="286"/>
      <c r="FY106" s="286"/>
      <c r="FZ106" s="286"/>
      <c r="GA106" s="286"/>
      <c r="GB106" s="286"/>
      <c r="GC106" s="286"/>
      <c r="GD106" s="286"/>
      <c r="GE106" s="286"/>
      <c r="GF106" s="286"/>
      <c r="GG106" s="286"/>
      <c r="GH106" s="286"/>
      <c r="GI106" s="286"/>
      <c r="GJ106" s="286"/>
      <c r="GK106" s="286"/>
      <c r="GL106" s="286"/>
      <c r="GM106" s="286"/>
      <c r="GN106" s="286"/>
      <c r="GO106" s="286"/>
      <c r="GP106" s="286"/>
      <c r="GQ106" s="286"/>
      <c r="GR106" s="286"/>
      <c r="GS106" s="286"/>
      <c r="GT106" s="286"/>
      <c r="GU106" s="286"/>
      <c r="GV106" s="286"/>
      <c r="GW106" s="286"/>
      <c r="GX106" s="286"/>
      <c r="GY106" s="286"/>
      <c r="GZ106" s="286"/>
      <c r="HA106" s="286"/>
      <c r="HB106" s="286"/>
      <c r="HC106" s="286"/>
      <c r="HD106" s="286"/>
      <c r="HE106" s="286"/>
      <c r="HF106" s="286"/>
      <c r="HG106" s="286"/>
      <c r="HH106" s="286"/>
      <c r="HI106" s="286"/>
      <c r="HJ106" s="286"/>
      <c r="HK106" s="286"/>
      <c r="HL106" s="286"/>
      <c r="HM106" s="286"/>
      <c r="HN106" s="286"/>
      <c r="HO106" s="286"/>
      <c r="HP106" s="286"/>
      <c r="HQ106" s="286"/>
      <c r="HR106" s="286"/>
      <c r="HS106" s="286"/>
      <c r="HT106" s="286"/>
      <c r="HU106" s="286"/>
      <c r="HV106" s="286"/>
      <c r="HW106" s="286"/>
      <c r="HX106" s="286"/>
      <c r="HY106" s="286"/>
      <c r="HZ106" s="286"/>
      <c r="IA106" s="286"/>
      <c r="IB106" s="286"/>
      <c r="IC106" s="286"/>
      <c r="ID106" s="286"/>
      <c r="IE106" s="286"/>
      <c r="IF106" s="286"/>
      <c r="IG106" s="286"/>
      <c r="IH106" s="286"/>
      <c r="II106" s="286"/>
      <c r="IJ106" s="286"/>
      <c r="IK106" s="286"/>
      <c r="IL106" s="286"/>
      <c r="IM106" s="286"/>
      <c r="IN106" s="286"/>
      <c r="IO106" s="286"/>
      <c r="IP106" s="286"/>
      <c r="IQ106" s="286"/>
      <c r="IR106" s="286"/>
      <c r="IS106" s="286"/>
      <c r="IT106" s="286"/>
      <c r="IU106" s="286"/>
      <c r="IV106" s="286"/>
      <c r="IW106" s="286"/>
      <c r="IX106" s="286"/>
      <c r="IY106" s="286"/>
      <c r="IZ106" s="286"/>
      <c r="JA106" s="286"/>
      <c r="JB106" s="286"/>
      <c r="JC106" s="286"/>
      <c r="JD106" s="286"/>
      <c r="JE106" s="286"/>
      <c r="JF106" s="286"/>
      <c r="JG106" s="286"/>
      <c r="JH106" s="286"/>
      <c r="JI106" s="286"/>
      <c r="JJ106" s="286"/>
      <c r="JK106" s="286"/>
      <c r="JL106" s="286"/>
      <c r="JM106" s="286"/>
      <c r="JN106" s="286"/>
      <c r="JO106" s="286"/>
      <c r="JP106" s="286"/>
      <c r="JQ106" s="286"/>
      <c r="JR106" s="286"/>
      <c r="JS106" s="286"/>
      <c r="JT106" s="286"/>
      <c r="JU106" s="286"/>
      <c r="JV106" s="286"/>
      <c r="JW106" s="286"/>
      <c r="JX106" s="286"/>
      <c r="JY106" s="286"/>
      <c r="JZ106" s="286"/>
      <c r="KA106" s="286"/>
      <c r="KB106" s="286"/>
      <c r="KC106" s="286"/>
      <c r="KD106" s="286"/>
      <c r="KE106" s="286"/>
      <c r="KF106" s="286"/>
      <c r="KG106" s="286"/>
      <c r="KH106" s="286"/>
      <c r="KI106" s="286"/>
      <c r="KJ106" s="286"/>
      <c r="KK106" s="286"/>
      <c r="KL106" s="286"/>
      <c r="KM106" s="286"/>
      <c r="KN106" s="286"/>
      <c r="KO106" s="286"/>
      <c r="KP106" s="286"/>
      <c r="KQ106" s="286"/>
      <c r="KR106" s="286"/>
      <c r="KS106" s="286"/>
      <c r="KT106" s="286"/>
      <c r="KU106" s="286"/>
      <c r="KV106" s="286"/>
      <c r="KW106" s="286"/>
      <c r="KX106" s="286"/>
      <c r="KY106" s="286"/>
      <c r="KZ106" s="286"/>
      <c r="LA106" s="286"/>
      <c r="LB106" s="286"/>
      <c r="LC106" s="286"/>
      <c r="LD106" s="286"/>
      <c r="LE106" s="286"/>
      <c r="LF106" s="286"/>
      <c r="LG106" s="286"/>
      <c r="LH106" s="286"/>
      <c r="LI106" s="286"/>
      <c r="LJ106" s="286"/>
      <c r="LK106" s="286"/>
      <c r="LL106" s="286"/>
      <c r="LM106" s="286"/>
      <c r="LN106" s="286"/>
      <c r="LO106" s="286"/>
      <c r="LP106" s="286"/>
      <c r="LQ106" s="286"/>
      <c r="LR106" s="286"/>
      <c r="LS106" s="286"/>
      <c r="LT106" s="286"/>
      <c r="LU106" s="286"/>
      <c r="LV106" s="286"/>
      <c r="LW106" s="286"/>
      <c r="LX106" s="286"/>
      <c r="LY106" s="286"/>
      <c r="LZ106" s="286"/>
      <c r="MA106" s="286"/>
      <c r="MB106" s="286"/>
      <c r="MC106" s="286"/>
      <c r="MD106" s="286"/>
      <c r="ME106" s="286"/>
      <c r="MF106" s="286"/>
      <c r="MG106" s="286"/>
      <c r="MH106" s="286"/>
      <c r="MI106" s="286"/>
      <c r="MJ106" s="286"/>
      <c r="MK106" s="286"/>
      <c r="ML106" s="286"/>
      <c r="MM106" s="286"/>
      <c r="MN106" s="286"/>
      <c r="MO106" s="286"/>
      <c r="MP106" s="286"/>
      <c r="MQ106" s="286"/>
      <c r="MR106" s="286"/>
      <c r="MS106" s="286"/>
      <c r="MT106" s="286"/>
      <c r="MU106" s="286"/>
      <c r="MV106" s="286"/>
      <c r="MW106" s="286"/>
      <c r="MX106" s="286"/>
      <c r="MY106" s="286"/>
      <c r="MZ106" s="286"/>
      <c r="NA106" s="286"/>
      <c r="NB106" s="286"/>
      <c r="NC106" s="286"/>
      <c r="ND106" s="286"/>
      <c r="NE106" s="286"/>
      <c r="NF106" s="286"/>
      <c r="NG106" s="286"/>
      <c r="NH106" s="286"/>
      <c r="NI106" s="286"/>
      <c r="NJ106" s="286"/>
      <c r="NK106" s="286"/>
      <c r="NL106" s="286"/>
      <c r="NM106" s="286"/>
      <c r="NN106" s="286"/>
      <c r="NO106" s="286"/>
      <c r="NP106" s="286"/>
      <c r="NQ106" s="286"/>
      <c r="NR106" s="286"/>
      <c r="NS106" s="286"/>
      <c r="NT106" s="286"/>
      <c r="NU106" s="286"/>
      <c r="NV106" s="286"/>
      <c r="NW106" s="286"/>
      <c r="NX106" s="286"/>
      <c r="NY106" s="286"/>
      <c r="NZ106" s="286"/>
      <c r="OA106" s="286"/>
      <c r="OB106" s="286"/>
      <c r="OC106" s="286"/>
      <c r="OD106" s="286"/>
      <c r="OE106" s="286"/>
      <c r="OF106" s="286"/>
      <c r="OG106" s="286"/>
      <c r="OH106" s="286"/>
      <c r="OI106" s="286"/>
      <c r="OJ106" s="286"/>
      <c r="OK106" s="286"/>
      <c r="OL106" s="286"/>
      <c r="OM106" s="286"/>
      <c r="ON106" s="286"/>
      <c r="OO106" s="286"/>
      <c r="OP106" s="286"/>
      <c r="OQ106" s="286"/>
      <c r="OR106" s="286"/>
      <c r="OS106" s="286"/>
      <c r="OT106" s="286"/>
      <c r="OU106" s="286"/>
      <c r="OV106" s="286"/>
      <c r="OW106" s="286"/>
      <c r="OX106" s="286"/>
      <c r="OY106" s="286"/>
      <c r="OZ106" s="286"/>
      <c r="PA106" s="286"/>
      <c r="PB106" s="286"/>
      <c r="PC106" s="286"/>
      <c r="PD106" s="286"/>
      <c r="PE106" s="286"/>
      <c r="PF106" s="286"/>
      <c r="PG106" s="286"/>
      <c r="PH106" s="286"/>
      <c r="PI106" s="286"/>
      <c r="PJ106" s="286"/>
      <c r="PK106" s="286"/>
      <c r="PL106" s="286"/>
      <c r="PM106" s="286"/>
      <c r="PN106" s="286"/>
      <c r="PO106" s="286"/>
      <c r="PP106" s="286"/>
      <c r="PQ106" s="286"/>
      <c r="PR106" s="286"/>
      <c r="PS106" s="286"/>
      <c r="PT106" s="286"/>
      <c r="PU106" s="286"/>
      <c r="PV106" s="286"/>
      <c r="PW106" s="286"/>
      <c r="PX106" s="286"/>
      <c r="PY106" s="286"/>
      <c r="PZ106" s="286"/>
      <c r="QA106" s="286"/>
      <c r="QB106" s="286"/>
      <c r="QC106" s="286"/>
      <c r="QD106" s="286"/>
      <c r="QE106" s="286"/>
      <c r="QF106" s="286"/>
      <c r="QG106" s="286"/>
      <c r="QH106" s="286"/>
      <c r="QI106" s="286"/>
      <c r="QJ106" s="286"/>
      <c r="QK106" s="286"/>
      <c r="QL106" s="286"/>
      <c r="QM106" s="286"/>
      <c r="QN106" s="286"/>
      <c r="QO106" s="286"/>
      <c r="QP106" s="286"/>
      <c r="QQ106" s="286"/>
      <c r="QR106" s="286"/>
      <c r="QS106" s="286"/>
      <c r="QT106" s="286"/>
      <c r="QU106" s="286"/>
      <c r="QV106" s="286"/>
      <c r="QW106" s="286"/>
      <c r="QX106" s="286"/>
      <c r="QY106" s="286"/>
      <c r="QZ106" s="286"/>
      <c r="RA106" s="286"/>
      <c r="RB106" s="286"/>
      <c r="RC106" s="286"/>
      <c r="RD106" s="286"/>
      <c r="RE106" s="286"/>
      <c r="RF106" s="286"/>
      <c r="RG106" s="286"/>
      <c r="RH106" s="286"/>
      <c r="RI106" s="286"/>
      <c r="RJ106" s="286"/>
      <c r="RK106" s="286"/>
      <c r="RL106" s="286"/>
      <c r="RM106" s="286"/>
      <c r="RN106" s="286"/>
      <c r="RO106" s="286"/>
      <c r="RP106" s="286"/>
      <c r="RQ106" s="286"/>
      <c r="RR106" s="286"/>
      <c r="RS106" s="286"/>
      <c r="RT106" s="286"/>
      <c r="RU106" s="286"/>
      <c r="RV106" s="286"/>
      <c r="RW106" s="286"/>
      <c r="RX106" s="286"/>
      <c r="RY106" s="286"/>
      <c r="RZ106" s="286"/>
      <c r="SA106" s="286"/>
      <c r="SB106" s="286"/>
      <c r="SC106" s="286"/>
      <c r="SD106" s="286"/>
      <c r="SE106" s="286"/>
      <c r="SF106" s="286"/>
      <c r="SG106" s="286"/>
      <c r="SH106" s="286"/>
      <c r="SI106" s="286"/>
      <c r="SJ106" s="286"/>
      <c r="SK106" s="286"/>
      <c r="SL106" s="286"/>
      <c r="SM106" s="286"/>
      <c r="SN106" s="286"/>
      <c r="SO106" s="286"/>
      <c r="SP106" s="286"/>
      <c r="SQ106" s="286"/>
      <c r="SR106" s="286"/>
      <c r="SS106" s="286"/>
      <c r="ST106" s="286"/>
      <c r="SU106" s="286"/>
      <c r="SV106" s="286"/>
      <c r="SW106" s="286"/>
      <c r="SX106" s="286"/>
      <c r="SY106" s="286"/>
      <c r="SZ106" s="286"/>
      <c r="TA106" s="286"/>
      <c r="TB106" s="286"/>
      <c r="TC106" s="286"/>
      <c r="TD106" s="286"/>
      <c r="TE106" s="286"/>
      <c r="TF106" s="286"/>
      <c r="TG106" s="286"/>
      <c r="TH106" s="286"/>
      <c r="TI106" s="286"/>
      <c r="TJ106" s="286"/>
      <c r="TK106" s="286"/>
      <c r="TL106" s="286"/>
      <c r="TM106" s="286"/>
      <c r="TN106" s="286"/>
      <c r="TO106" s="286"/>
      <c r="TP106" s="286"/>
      <c r="TQ106" s="286"/>
      <c r="TR106" s="286"/>
      <c r="TS106" s="286"/>
      <c r="TT106" s="286"/>
      <c r="TU106" s="286"/>
      <c r="TV106" s="286"/>
      <c r="TW106" s="286"/>
      <c r="TX106" s="286"/>
      <c r="TY106" s="286"/>
      <c r="TZ106" s="286"/>
      <c r="UA106" s="286"/>
      <c r="UB106" s="286"/>
      <c r="UC106" s="286"/>
      <c r="UD106" s="286"/>
      <c r="UE106" s="286"/>
      <c r="UF106" s="286"/>
      <c r="UG106" s="286"/>
      <c r="UH106" s="286"/>
      <c r="UI106" s="286"/>
      <c r="UJ106" s="286"/>
      <c r="UK106" s="286"/>
      <c r="UL106" s="286"/>
      <c r="UM106" s="286"/>
      <c r="UN106" s="286"/>
      <c r="UO106" s="286"/>
      <c r="UP106" s="286"/>
      <c r="UQ106" s="286"/>
      <c r="UR106" s="286"/>
      <c r="US106" s="286"/>
      <c r="UT106" s="286"/>
      <c r="UU106" s="286"/>
      <c r="UV106" s="286"/>
      <c r="UW106" s="286"/>
      <c r="UX106" s="286"/>
      <c r="UY106" s="286"/>
      <c r="UZ106" s="286"/>
      <c r="VA106" s="286"/>
      <c r="VB106" s="286"/>
      <c r="VC106" s="286"/>
      <c r="VD106" s="286"/>
      <c r="VE106" s="286"/>
      <c r="VF106" s="286"/>
      <c r="VG106" s="286"/>
      <c r="VH106" s="286"/>
      <c r="VI106" s="286"/>
      <c r="VJ106" s="286"/>
      <c r="VK106" s="286"/>
      <c r="VL106" s="286"/>
      <c r="VM106" s="286"/>
      <c r="VN106" s="286"/>
      <c r="VO106" s="286"/>
      <c r="VP106" s="286"/>
      <c r="VQ106" s="286"/>
      <c r="VR106" s="286"/>
      <c r="VS106" s="286"/>
      <c r="VT106" s="286"/>
      <c r="VU106" s="286"/>
      <c r="VV106" s="286"/>
      <c r="VW106" s="286"/>
      <c r="VX106" s="286"/>
      <c r="VY106" s="286"/>
      <c r="VZ106" s="286"/>
      <c r="WA106" s="286"/>
      <c r="WB106" s="286"/>
      <c r="WC106" s="286"/>
      <c r="WD106" s="286"/>
      <c r="WE106" s="286"/>
      <c r="WF106" s="286"/>
      <c r="WG106" s="286"/>
      <c r="WH106" s="286"/>
      <c r="WI106" s="286"/>
      <c r="WJ106" s="286"/>
      <c r="WK106" s="286"/>
      <c r="WL106" s="286"/>
      <c r="WM106" s="286"/>
      <c r="WN106" s="286"/>
      <c r="WO106" s="286"/>
      <c r="WP106" s="286"/>
      <c r="WQ106" s="286"/>
      <c r="WR106" s="286"/>
      <c r="WS106" s="286"/>
      <c r="WT106" s="286"/>
      <c r="WU106" s="286"/>
      <c r="WV106" s="286"/>
      <c r="WW106" s="286"/>
      <c r="WX106" s="286"/>
      <c r="WY106" s="286"/>
      <c r="WZ106" s="286"/>
      <c r="XA106" s="286"/>
      <c r="XB106" s="286"/>
      <c r="XC106" s="286"/>
      <c r="XD106" s="286"/>
      <c r="XE106" s="286"/>
      <c r="XF106" s="286"/>
      <c r="XG106" s="286"/>
      <c r="XH106" s="286"/>
      <c r="XI106" s="286"/>
      <c r="XJ106" s="286"/>
      <c r="XK106" s="286"/>
      <c r="XL106" s="286"/>
      <c r="XM106" s="286"/>
      <c r="XN106" s="286"/>
      <c r="XO106" s="286"/>
      <c r="XP106" s="286"/>
      <c r="XQ106" s="286"/>
      <c r="XR106" s="286"/>
      <c r="XS106" s="286"/>
      <c r="XT106" s="286"/>
      <c r="XU106" s="286"/>
      <c r="XV106" s="286"/>
      <c r="XW106" s="286"/>
      <c r="XX106" s="286"/>
      <c r="XY106" s="286"/>
      <c r="XZ106" s="286"/>
      <c r="YA106" s="286"/>
      <c r="YB106" s="286"/>
      <c r="YC106" s="286"/>
      <c r="YD106" s="286"/>
      <c r="YE106" s="286"/>
      <c r="YF106" s="286"/>
      <c r="YG106" s="286"/>
      <c r="YH106" s="286"/>
      <c r="YI106" s="286"/>
      <c r="YJ106" s="286"/>
      <c r="YK106" s="286"/>
      <c r="YL106" s="286"/>
      <c r="YM106" s="286"/>
      <c r="YN106" s="286"/>
      <c r="YO106" s="286"/>
      <c r="YP106" s="286"/>
      <c r="YQ106" s="286"/>
      <c r="YR106" s="286"/>
      <c r="YS106" s="286"/>
      <c r="YT106" s="286"/>
      <c r="YU106" s="286"/>
      <c r="YV106" s="286"/>
      <c r="YW106" s="286"/>
      <c r="YX106" s="286"/>
      <c r="YY106" s="286"/>
      <c r="YZ106" s="286"/>
      <c r="ZA106" s="286"/>
      <c r="ZB106" s="286"/>
      <c r="ZC106" s="286"/>
      <c r="ZD106" s="286"/>
      <c r="ZE106" s="286"/>
      <c r="ZF106" s="286"/>
      <c r="ZG106" s="286"/>
      <c r="ZH106" s="286"/>
      <c r="ZI106" s="286"/>
      <c r="ZJ106" s="286"/>
      <c r="ZK106" s="286"/>
      <c r="ZL106" s="286"/>
      <c r="ZM106" s="286"/>
      <c r="ZN106" s="286"/>
      <c r="ZO106" s="286"/>
      <c r="ZP106" s="286"/>
      <c r="ZQ106" s="286"/>
      <c r="ZR106" s="286"/>
      <c r="ZS106" s="286"/>
      <c r="ZT106" s="286"/>
      <c r="ZU106" s="286"/>
      <c r="ZV106" s="286"/>
      <c r="ZW106" s="286"/>
      <c r="ZX106" s="286"/>
      <c r="ZY106" s="286"/>
      <c r="ZZ106" s="286"/>
      <c r="AAA106" s="286"/>
      <c r="AAB106" s="286"/>
      <c r="AAC106" s="286"/>
      <c r="AAD106" s="286"/>
      <c r="AAE106" s="286"/>
      <c r="AAF106" s="286"/>
      <c r="AAG106" s="286"/>
      <c r="AAH106" s="286"/>
      <c r="AAI106" s="286"/>
      <c r="AAJ106" s="286"/>
      <c r="AAK106" s="286"/>
      <c r="AAL106" s="286"/>
      <c r="AAM106" s="286"/>
      <c r="AAN106" s="286"/>
      <c r="AAO106" s="286"/>
      <c r="AAP106" s="286"/>
      <c r="AAQ106" s="286"/>
      <c r="AAR106" s="286"/>
      <c r="AAS106" s="286"/>
      <c r="AAT106" s="286"/>
      <c r="AAU106" s="286"/>
      <c r="AAV106" s="286"/>
      <c r="AAW106" s="286"/>
      <c r="AAX106" s="286"/>
      <c r="AAY106" s="286"/>
      <c r="AAZ106" s="286"/>
      <c r="ABA106" s="286"/>
      <c r="ABB106" s="286"/>
      <c r="ABC106" s="286"/>
      <c r="ABD106" s="286"/>
      <c r="ABE106" s="286"/>
      <c r="ABF106" s="286"/>
      <c r="ABG106" s="286"/>
      <c r="ABH106" s="286"/>
      <c r="ABI106" s="286"/>
      <c r="ABJ106" s="286"/>
      <c r="ABK106" s="286"/>
      <c r="ABL106" s="286"/>
      <c r="ABM106" s="286"/>
      <c r="ABN106" s="286"/>
      <c r="ABO106" s="286"/>
      <c r="ABP106" s="286"/>
      <c r="ABQ106" s="286"/>
      <c r="ABR106" s="286"/>
      <c r="ABS106" s="286"/>
      <c r="ABT106" s="286"/>
      <c r="ABU106" s="286"/>
      <c r="ABV106" s="286"/>
      <c r="ABW106" s="286"/>
      <c r="ABX106" s="286"/>
      <c r="ABY106" s="286"/>
      <c r="ABZ106" s="286"/>
      <c r="ACA106" s="286"/>
      <c r="ACB106" s="286"/>
      <c r="ACC106" s="286"/>
      <c r="ACD106" s="286"/>
      <c r="ACE106" s="286"/>
      <c r="ACF106" s="286"/>
      <c r="ACG106" s="286"/>
      <c r="ACH106" s="286"/>
      <c r="ACI106" s="286"/>
      <c r="ACJ106" s="286"/>
      <c r="ACK106" s="286"/>
      <c r="ACL106" s="286"/>
      <c r="ACM106" s="286"/>
      <c r="ACN106" s="286"/>
      <c r="ACO106" s="286"/>
      <c r="ACP106" s="286"/>
      <c r="ACQ106" s="286"/>
      <c r="ACR106" s="286"/>
      <c r="ACS106" s="286"/>
      <c r="ACT106" s="286"/>
      <c r="ACU106" s="286"/>
      <c r="ACV106" s="286"/>
      <c r="ACW106" s="286"/>
      <c r="ACX106" s="286"/>
      <c r="ACY106" s="286"/>
      <c r="ACZ106" s="286"/>
      <c r="ADA106" s="286"/>
      <c r="ADB106" s="286"/>
      <c r="ADC106" s="286"/>
      <c r="ADD106" s="286"/>
      <c r="ADE106" s="286"/>
      <c r="ADF106" s="286"/>
      <c r="ADG106" s="286"/>
      <c r="ADH106" s="286"/>
      <c r="ADI106" s="286"/>
      <c r="ADJ106" s="286"/>
      <c r="ADK106" s="286"/>
      <c r="ADL106" s="286"/>
      <c r="ADM106" s="286"/>
      <c r="ADN106" s="286"/>
      <c r="ADO106" s="286"/>
      <c r="ADP106" s="286"/>
      <c r="ADQ106" s="286"/>
      <c r="ADR106" s="286"/>
      <c r="ADS106" s="286"/>
      <c r="ADT106" s="286"/>
      <c r="ADU106" s="286"/>
      <c r="ADV106" s="286"/>
      <c r="ADW106" s="286"/>
      <c r="ADX106" s="286"/>
      <c r="ADY106" s="286"/>
      <c r="ADZ106" s="286"/>
      <c r="AEA106" s="286"/>
      <c r="AEB106" s="286"/>
      <c r="AEC106" s="286"/>
      <c r="AED106" s="286"/>
      <c r="AEE106" s="286"/>
      <c r="AEF106" s="286"/>
      <c r="AEG106" s="286"/>
      <c r="AEH106" s="286"/>
      <c r="AEI106" s="286"/>
      <c r="AEJ106" s="286"/>
      <c r="AEK106" s="286"/>
      <c r="AEL106" s="286"/>
      <c r="AEM106" s="286"/>
      <c r="AEN106" s="286"/>
      <c r="AEO106" s="286"/>
      <c r="AEP106" s="286"/>
      <c r="AEQ106" s="286"/>
      <c r="AER106" s="286"/>
      <c r="AES106" s="286"/>
      <c r="AET106" s="286"/>
      <c r="AEU106" s="286"/>
      <c r="AEV106" s="286"/>
      <c r="AEW106" s="286"/>
      <c r="AEX106" s="286"/>
      <c r="AEY106" s="286"/>
      <c r="AEZ106" s="286"/>
      <c r="AFA106" s="286"/>
      <c r="AFB106" s="286"/>
      <c r="AFC106" s="286"/>
      <c r="AFD106" s="286"/>
      <c r="AFE106" s="286"/>
      <c r="AFF106" s="286"/>
      <c r="AFG106" s="286"/>
      <c r="AFH106" s="286"/>
      <c r="AFI106" s="286"/>
      <c r="AFJ106" s="286"/>
      <c r="AFK106" s="286"/>
      <c r="AFL106" s="286"/>
      <c r="AFM106" s="286"/>
      <c r="AFN106" s="286"/>
      <c r="AFO106" s="286"/>
      <c r="AFP106" s="286"/>
      <c r="AFQ106" s="286"/>
      <c r="AFR106" s="286"/>
      <c r="AFS106" s="286"/>
      <c r="AFT106" s="286"/>
      <c r="AFU106" s="286"/>
      <c r="AFV106" s="286"/>
      <c r="AFW106" s="286"/>
      <c r="AFX106" s="286"/>
      <c r="AFY106" s="286"/>
      <c r="AFZ106" s="286"/>
      <c r="AGA106" s="286"/>
      <c r="AGB106" s="286"/>
      <c r="AGC106" s="286"/>
      <c r="AGD106" s="286"/>
      <c r="AGE106" s="286"/>
      <c r="AGF106" s="286"/>
      <c r="AGG106" s="286"/>
      <c r="AGH106" s="286"/>
      <c r="AGI106" s="286"/>
      <c r="AGJ106" s="286"/>
      <c r="AGK106" s="286"/>
      <c r="AGL106" s="286"/>
      <c r="AGM106" s="286"/>
      <c r="AGN106" s="286"/>
      <c r="AGO106" s="286"/>
      <c r="AGP106" s="286"/>
      <c r="AGQ106" s="286"/>
      <c r="AGR106" s="286"/>
      <c r="AGS106" s="286"/>
      <c r="AGT106" s="286"/>
      <c r="AGU106" s="286"/>
      <c r="AGV106" s="286"/>
      <c r="AGW106" s="286"/>
      <c r="AGX106" s="286"/>
      <c r="AGY106" s="286"/>
      <c r="AGZ106" s="286"/>
      <c r="AHA106" s="286"/>
      <c r="AHB106" s="286"/>
      <c r="AHC106" s="286"/>
      <c r="AHD106" s="286"/>
      <c r="AHE106" s="286"/>
      <c r="AHF106" s="286"/>
      <c r="AHG106" s="286"/>
      <c r="AHH106" s="286"/>
      <c r="AHI106" s="286"/>
      <c r="AHJ106" s="286"/>
      <c r="AHK106" s="286"/>
      <c r="AHL106" s="286"/>
      <c r="AHM106" s="286"/>
      <c r="AHN106" s="286"/>
      <c r="AHO106" s="286"/>
      <c r="AHP106" s="286"/>
      <c r="AHQ106" s="286"/>
      <c r="AHR106" s="286"/>
      <c r="AHS106" s="286"/>
      <c r="AHT106" s="286"/>
      <c r="AHU106" s="286"/>
      <c r="AHV106" s="286"/>
      <c r="AHW106" s="286"/>
      <c r="AHX106" s="286"/>
      <c r="AHY106" s="286"/>
      <c r="AHZ106" s="286"/>
      <c r="AIA106" s="286"/>
      <c r="AIB106" s="286"/>
      <c r="AIC106" s="286"/>
      <c r="AID106" s="286"/>
      <c r="AIE106" s="286"/>
      <c r="AIF106" s="286"/>
      <c r="AIG106" s="286"/>
      <c r="AIH106" s="286"/>
      <c r="AII106" s="286"/>
      <c r="AIJ106" s="286"/>
      <c r="AIK106" s="286"/>
      <c r="AIL106" s="286"/>
      <c r="AIM106" s="286"/>
      <c r="AIN106" s="286"/>
      <c r="AIO106" s="286"/>
      <c r="AIP106" s="286"/>
      <c r="AIQ106" s="286"/>
      <c r="AIR106" s="286"/>
      <c r="AIS106" s="286"/>
      <c r="AIT106" s="286"/>
      <c r="AIU106" s="286"/>
      <c r="AIV106" s="286"/>
      <c r="AIW106" s="286"/>
      <c r="AIX106" s="286"/>
      <c r="AIY106" s="286"/>
      <c r="AIZ106" s="286"/>
      <c r="AJA106" s="286"/>
      <c r="AJB106" s="286"/>
      <c r="AJC106" s="286"/>
      <c r="AJD106" s="286"/>
      <c r="AJE106" s="286"/>
      <c r="AJF106" s="286"/>
      <c r="AJG106" s="286"/>
      <c r="AJH106" s="286"/>
      <c r="AJI106" s="286"/>
      <c r="AJJ106" s="286"/>
      <c r="AJK106" s="286"/>
      <c r="AJL106" s="286"/>
      <c r="AJM106" s="286"/>
      <c r="AJN106" s="286"/>
      <c r="AJO106" s="286"/>
      <c r="AJP106" s="286"/>
      <c r="AJQ106" s="286"/>
      <c r="AJR106" s="286"/>
      <c r="AJS106" s="286"/>
      <c r="AJT106" s="286"/>
      <c r="AJU106" s="286"/>
      <c r="AJV106" s="286"/>
      <c r="AJW106" s="286"/>
      <c r="AJX106" s="286"/>
      <c r="AJY106" s="286"/>
      <c r="AJZ106" s="286"/>
      <c r="AKA106" s="286"/>
      <c r="AKB106" s="286"/>
      <c r="AKC106" s="286"/>
      <c r="AKD106" s="286"/>
      <c r="AKE106" s="286"/>
      <c r="AKF106" s="286"/>
      <c r="AKG106" s="286"/>
      <c r="AKH106" s="286"/>
      <c r="AKI106" s="286"/>
      <c r="AKJ106" s="286"/>
      <c r="AKK106" s="286"/>
      <c r="AKL106" s="286"/>
      <c r="AKM106" s="286"/>
      <c r="AKN106" s="286"/>
      <c r="AKO106" s="286"/>
      <c r="AKP106" s="286"/>
      <c r="AKQ106" s="286"/>
      <c r="AKR106" s="286"/>
      <c r="AKS106" s="286"/>
      <c r="AKT106" s="286"/>
      <c r="AKU106" s="286"/>
      <c r="AKV106" s="286"/>
      <c r="AKW106" s="286"/>
      <c r="AKX106" s="286"/>
      <c r="AKY106" s="286"/>
      <c r="AKZ106" s="286"/>
      <c r="ALA106" s="286"/>
      <c r="ALB106" s="286"/>
      <c r="ALC106" s="286"/>
      <c r="ALD106" s="286"/>
      <c r="ALE106" s="286"/>
      <c r="ALF106" s="286"/>
      <c r="ALG106" s="286"/>
      <c r="ALH106" s="286"/>
      <c r="ALI106" s="286"/>
      <c r="ALJ106" s="286"/>
      <c r="ALK106" s="286"/>
      <c r="ALL106" s="286"/>
      <c r="ALM106" s="286"/>
      <c r="ALN106" s="286"/>
      <c r="ALO106" s="286"/>
      <c r="ALP106" s="286"/>
      <c r="ALQ106" s="286"/>
      <c r="ALR106" s="286"/>
      <c r="ALS106" s="286"/>
      <c r="ALT106" s="286"/>
      <c r="ALU106" s="286"/>
      <c r="ALV106" s="286"/>
      <c r="ALW106" s="286"/>
      <c r="ALX106" s="286"/>
      <c r="ALY106" s="286"/>
      <c r="ALZ106" s="286"/>
      <c r="AMA106" s="286"/>
      <c r="AMB106" s="286"/>
      <c r="AMC106" s="286"/>
      <c r="AMD106" s="286"/>
      <c r="AME106" s="286"/>
      <c r="AMF106" s="286"/>
      <c r="AMG106" s="286"/>
      <c r="AMH106" s="286"/>
      <c r="AMI106" s="286"/>
      <c r="AMJ106" s="286"/>
      <c r="AMK106" s="286"/>
      <c r="AML106" s="286"/>
      <c r="AMM106" s="286"/>
      <c r="AMN106" s="286"/>
      <c r="AMO106" s="286"/>
      <c r="AMP106" s="286"/>
      <c r="AMQ106" s="286"/>
      <c r="AMR106" s="286"/>
      <c r="AMS106" s="286"/>
      <c r="AMT106" s="286"/>
      <c r="AMU106" s="286"/>
      <c r="AMV106" s="286"/>
      <c r="AMW106" s="286"/>
      <c r="AMX106" s="286"/>
      <c r="AMY106" s="286"/>
      <c r="AMZ106" s="286"/>
      <c r="ANA106" s="286"/>
      <c r="ANB106" s="286"/>
      <c r="ANC106" s="286"/>
      <c r="AND106" s="286"/>
      <c r="ANE106" s="286"/>
      <c r="ANF106" s="286"/>
      <c r="ANG106" s="286"/>
      <c r="ANH106" s="286"/>
      <c r="ANI106" s="286"/>
      <c r="ANJ106" s="286"/>
      <c r="ANK106" s="286"/>
      <c r="ANL106" s="286"/>
      <c r="ANM106" s="286"/>
      <c r="ANN106" s="286"/>
      <c r="ANO106" s="286"/>
      <c r="ANP106" s="286"/>
      <c r="ANQ106" s="286"/>
      <c r="ANR106" s="286"/>
      <c r="ANS106" s="286"/>
      <c r="ANT106" s="286"/>
      <c r="ANU106" s="286"/>
      <c r="ANV106" s="286"/>
      <c r="ANW106" s="286"/>
      <c r="ANX106" s="286"/>
      <c r="ANY106" s="286"/>
      <c r="ANZ106" s="286"/>
      <c r="AOA106" s="286"/>
      <c r="AOB106" s="286"/>
      <c r="AOC106" s="286"/>
      <c r="AOD106" s="286"/>
      <c r="AOE106" s="286"/>
      <c r="AOF106" s="286"/>
      <c r="AOG106" s="286"/>
      <c r="AOH106" s="286"/>
      <c r="AOI106" s="286"/>
      <c r="AOJ106" s="286"/>
      <c r="AOK106" s="286"/>
      <c r="AOL106" s="286"/>
      <c r="AOM106" s="286"/>
      <c r="AON106" s="286"/>
      <c r="AOO106" s="286"/>
      <c r="AOP106" s="286"/>
      <c r="AOQ106" s="286"/>
      <c r="AOR106" s="286"/>
      <c r="AOS106" s="286"/>
      <c r="AOT106" s="286"/>
      <c r="AOU106" s="286"/>
      <c r="AOV106" s="286"/>
      <c r="AOW106" s="286"/>
      <c r="AOX106" s="286"/>
      <c r="AOY106" s="286"/>
      <c r="AOZ106" s="286"/>
      <c r="APA106" s="286"/>
      <c r="APB106" s="286"/>
      <c r="APC106" s="286"/>
      <c r="APD106" s="286"/>
      <c r="APE106" s="286"/>
      <c r="APF106" s="286"/>
      <c r="APG106" s="286"/>
      <c r="APH106" s="286"/>
      <c r="API106" s="286"/>
      <c r="APJ106" s="286"/>
      <c r="APK106" s="286"/>
      <c r="APL106" s="286"/>
      <c r="APM106" s="286"/>
      <c r="APN106" s="286"/>
      <c r="APO106" s="286"/>
      <c r="APP106" s="286"/>
      <c r="APQ106" s="286"/>
      <c r="APR106" s="286"/>
      <c r="APS106" s="286"/>
      <c r="APT106" s="286"/>
      <c r="APU106" s="286"/>
      <c r="APV106" s="286"/>
      <c r="APW106" s="286"/>
      <c r="APX106" s="286"/>
      <c r="APY106" s="286"/>
      <c r="APZ106" s="286"/>
      <c r="AQA106" s="286"/>
      <c r="AQB106" s="286"/>
      <c r="AQC106" s="286"/>
      <c r="AQD106" s="286"/>
      <c r="AQE106" s="286"/>
      <c r="AQF106" s="286"/>
      <c r="AQG106" s="286"/>
      <c r="AQH106" s="286"/>
      <c r="AQI106" s="286"/>
      <c r="AQJ106" s="286"/>
      <c r="AQK106" s="286"/>
      <c r="AQL106" s="286"/>
      <c r="AQM106" s="286"/>
      <c r="AQN106" s="286"/>
      <c r="AQO106" s="286"/>
      <c r="AQP106" s="286"/>
      <c r="AQQ106" s="286"/>
      <c r="AQR106" s="286"/>
      <c r="AQS106" s="286"/>
      <c r="AQT106" s="286"/>
      <c r="AQU106" s="286"/>
      <c r="AQV106" s="286"/>
      <c r="AQW106" s="286"/>
      <c r="AQX106" s="286"/>
      <c r="AQY106" s="286"/>
      <c r="AQZ106" s="286"/>
      <c r="ARA106" s="286"/>
      <c r="ARB106" s="286"/>
      <c r="ARC106" s="286"/>
      <c r="ARD106" s="286"/>
      <c r="ARE106" s="286"/>
      <c r="ARF106" s="286"/>
      <c r="ARG106" s="286"/>
      <c r="ARH106" s="286"/>
      <c r="ARI106" s="286"/>
      <c r="ARJ106" s="286"/>
      <c r="ARK106" s="286"/>
      <c r="ARL106" s="286"/>
      <c r="ARM106" s="286"/>
      <c r="ARN106" s="286"/>
      <c r="ARO106" s="286"/>
      <c r="ARP106" s="286"/>
      <c r="ARQ106" s="286"/>
      <c r="ARR106" s="286"/>
      <c r="ARS106" s="286"/>
      <c r="ART106" s="286"/>
      <c r="ARU106" s="286"/>
      <c r="ARV106" s="286"/>
      <c r="ARW106" s="286"/>
      <c r="ARX106" s="286"/>
      <c r="ARY106" s="286"/>
      <c r="ARZ106" s="286"/>
      <c r="ASA106" s="286"/>
      <c r="ASB106" s="286"/>
      <c r="ASC106" s="286"/>
      <c r="ASD106" s="286"/>
      <c r="ASE106" s="286"/>
      <c r="ASF106" s="286"/>
      <c r="ASG106" s="286"/>
      <c r="ASH106" s="286"/>
      <c r="ASI106" s="286"/>
      <c r="ASJ106" s="286"/>
      <c r="ASK106" s="286"/>
      <c r="ASL106" s="286"/>
      <c r="ASM106" s="286"/>
      <c r="ASN106" s="286"/>
      <c r="ASO106" s="286"/>
      <c r="ASP106" s="286"/>
      <c r="ASQ106" s="286"/>
      <c r="ASR106" s="286"/>
      <c r="ASS106" s="286"/>
      <c r="AST106" s="286"/>
      <c r="ASU106" s="286"/>
      <c r="ASV106" s="286"/>
      <c r="ASW106" s="286"/>
      <c r="ASX106" s="286"/>
      <c r="ASY106" s="286"/>
      <c r="ASZ106" s="286"/>
      <c r="ATA106" s="286"/>
      <c r="ATB106" s="286"/>
      <c r="ATC106" s="286"/>
      <c r="ATD106" s="286"/>
      <c r="ATE106" s="286"/>
      <c r="ATF106" s="286"/>
      <c r="ATG106" s="286"/>
      <c r="ATH106" s="286"/>
      <c r="ATI106" s="286"/>
      <c r="ATJ106" s="286"/>
      <c r="ATK106" s="286"/>
      <c r="ATL106" s="286"/>
      <c r="ATM106" s="286"/>
      <c r="ATN106" s="286"/>
      <c r="ATO106" s="286"/>
      <c r="ATP106" s="286"/>
      <c r="ATQ106" s="286"/>
      <c r="ATR106" s="286"/>
      <c r="ATS106" s="286"/>
      <c r="ATT106" s="286"/>
      <c r="ATU106" s="286"/>
      <c r="ATV106" s="286"/>
      <c r="ATW106" s="286"/>
      <c r="ATX106" s="286"/>
      <c r="ATY106" s="286"/>
      <c r="ATZ106" s="286"/>
      <c r="AUA106" s="286"/>
      <c r="AUB106" s="286"/>
      <c r="AUC106" s="286"/>
      <c r="AUD106" s="286"/>
      <c r="AUE106" s="286"/>
      <c r="AUF106" s="286"/>
      <c r="AUG106" s="286"/>
      <c r="AUH106" s="286"/>
      <c r="AUI106" s="286"/>
      <c r="AUJ106" s="286"/>
      <c r="AUK106" s="286"/>
      <c r="AUL106" s="286"/>
      <c r="AUM106" s="286"/>
      <c r="AUN106" s="286"/>
      <c r="AUO106" s="286"/>
      <c r="AUP106" s="286"/>
      <c r="AUQ106" s="286"/>
      <c r="AUR106" s="286"/>
      <c r="AUS106" s="286"/>
      <c r="AUT106" s="286"/>
      <c r="AUU106" s="286"/>
      <c r="AUV106" s="286"/>
      <c r="AUW106" s="286"/>
      <c r="AUX106" s="286"/>
      <c r="AUY106" s="286"/>
      <c r="AUZ106" s="286"/>
      <c r="AVA106" s="286"/>
      <c r="AVB106" s="286"/>
      <c r="AVC106" s="286"/>
      <c r="AVD106" s="286"/>
      <c r="AVE106" s="286"/>
      <c r="AVF106" s="286"/>
      <c r="AVG106" s="286"/>
      <c r="AVH106" s="286"/>
      <c r="AVI106" s="286"/>
      <c r="AVJ106" s="286"/>
      <c r="AVK106" s="286"/>
      <c r="AVL106" s="286"/>
      <c r="AVM106" s="286"/>
      <c r="AVN106" s="286"/>
      <c r="AVO106" s="286"/>
      <c r="AVP106" s="286"/>
      <c r="AVQ106" s="286"/>
      <c r="AVR106" s="286"/>
      <c r="AVS106" s="286"/>
      <c r="AVT106" s="286"/>
      <c r="AVU106" s="286"/>
      <c r="AVV106" s="286"/>
      <c r="AVW106" s="286"/>
      <c r="AVX106" s="286"/>
      <c r="AVY106" s="286"/>
      <c r="AVZ106" s="286"/>
      <c r="AWA106" s="286"/>
      <c r="AWB106" s="286"/>
      <c r="AWC106" s="286"/>
      <c r="AWD106" s="286"/>
      <c r="AWE106" s="286"/>
      <c r="AWF106" s="286"/>
      <c r="AWG106" s="286"/>
      <c r="AWH106" s="286"/>
      <c r="AWI106" s="286"/>
      <c r="AWJ106" s="286"/>
      <c r="AWK106" s="286"/>
      <c r="AWL106" s="286"/>
      <c r="AWM106" s="286"/>
      <c r="AWN106" s="286"/>
      <c r="AWO106" s="286"/>
      <c r="AWP106" s="286"/>
      <c r="AWQ106" s="286"/>
      <c r="AWR106" s="286"/>
      <c r="AWS106" s="286"/>
      <c r="AWT106" s="286"/>
      <c r="AWU106" s="286"/>
      <c r="AWV106" s="286"/>
      <c r="AWW106" s="286"/>
      <c r="AWX106" s="286"/>
      <c r="AWY106" s="286"/>
      <c r="AWZ106" s="286"/>
      <c r="AXA106" s="286"/>
      <c r="AXB106" s="286"/>
      <c r="AXC106" s="286"/>
      <c r="AXD106" s="286"/>
      <c r="AXE106" s="286"/>
      <c r="AXF106" s="286"/>
      <c r="AXG106" s="286"/>
      <c r="AXH106" s="286"/>
      <c r="AXI106" s="286"/>
      <c r="AXJ106" s="286"/>
      <c r="AXK106" s="286"/>
      <c r="AXL106" s="286"/>
      <c r="AXM106" s="286"/>
      <c r="AXN106" s="286"/>
      <c r="AXO106" s="286"/>
      <c r="AXP106" s="286"/>
      <c r="AXQ106" s="286"/>
      <c r="AXR106" s="286"/>
      <c r="AXS106" s="286"/>
      <c r="AXT106" s="286"/>
      <c r="AXU106" s="286"/>
      <c r="AXV106" s="286"/>
      <c r="AXW106" s="286"/>
      <c r="AXX106" s="286"/>
      <c r="AXY106" s="286"/>
      <c r="AXZ106" s="286"/>
      <c r="AYA106" s="286"/>
      <c r="AYB106" s="286"/>
      <c r="AYC106" s="286"/>
      <c r="AYD106" s="286"/>
      <c r="AYE106" s="286"/>
      <c r="AYF106" s="286"/>
      <c r="AYG106" s="286"/>
      <c r="AYH106" s="286"/>
      <c r="AYI106" s="286"/>
      <c r="AYJ106" s="286"/>
      <c r="AYK106" s="286"/>
      <c r="AYL106" s="286"/>
      <c r="AYM106" s="286"/>
      <c r="AYN106" s="286"/>
      <c r="AYO106" s="286"/>
      <c r="AYP106" s="286"/>
      <c r="AYQ106" s="286"/>
      <c r="AYR106" s="286"/>
      <c r="AYS106" s="286"/>
      <c r="AYT106" s="286"/>
      <c r="AYU106" s="286"/>
      <c r="AYV106" s="286"/>
      <c r="AYW106" s="286"/>
      <c r="AYX106" s="286"/>
      <c r="AYY106" s="286"/>
      <c r="AYZ106" s="286"/>
      <c r="AZA106" s="286"/>
      <c r="AZB106" s="286"/>
      <c r="AZC106" s="286"/>
      <c r="AZD106" s="286"/>
      <c r="AZE106" s="286"/>
      <c r="AZF106" s="286"/>
      <c r="AZG106" s="286"/>
      <c r="AZH106" s="286"/>
      <c r="AZI106" s="286"/>
      <c r="AZJ106" s="286"/>
      <c r="AZK106" s="286"/>
      <c r="AZL106" s="286"/>
      <c r="AZM106" s="286"/>
      <c r="AZN106" s="286"/>
      <c r="AZO106" s="286"/>
      <c r="AZP106" s="286"/>
      <c r="AZQ106" s="286"/>
      <c r="AZR106" s="286"/>
      <c r="AZS106" s="286"/>
      <c r="AZT106" s="286"/>
      <c r="AZU106" s="286"/>
      <c r="AZV106" s="286"/>
      <c r="AZW106" s="286"/>
      <c r="AZX106" s="286"/>
      <c r="AZY106" s="286"/>
      <c r="AZZ106" s="286"/>
      <c r="BAA106" s="286"/>
      <c r="BAB106" s="286"/>
      <c r="BAC106" s="286"/>
      <c r="BAD106" s="286"/>
      <c r="BAE106" s="286"/>
      <c r="BAF106" s="286"/>
      <c r="BAG106" s="286"/>
      <c r="BAH106" s="286"/>
      <c r="BAI106" s="286"/>
      <c r="BAJ106" s="286"/>
      <c r="BAK106" s="286"/>
      <c r="BAL106" s="286"/>
      <c r="BAM106" s="286"/>
      <c r="BAN106" s="286"/>
      <c r="BAO106" s="286"/>
      <c r="BAP106" s="286"/>
      <c r="BAQ106" s="286"/>
      <c r="BAR106" s="286"/>
      <c r="BAS106" s="286"/>
      <c r="BAT106" s="286"/>
      <c r="BAU106" s="286"/>
      <c r="BAV106" s="286"/>
      <c r="BAW106" s="286"/>
      <c r="BAX106" s="286"/>
      <c r="BAY106" s="286"/>
      <c r="BAZ106" s="286"/>
      <c r="BBA106" s="286"/>
      <c r="BBB106" s="286"/>
      <c r="BBC106" s="286"/>
      <c r="BBD106" s="286"/>
      <c r="BBE106" s="286"/>
      <c r="BBF106" s="286"/>
      <c r="BBG106" s="286"/>
      <c r="BBH106" s="286"/>
      <c r="BBI106" s="286"/>
      <c r="BBJ106" s="286"/>
      <c r="BBK106" s="286"/>
      <c r="BBL106" s="286"/>
      <c r="BBM106" s="286"/>
      <c r="BBN106" s="286"/>
      <c r="BBO106" s="286"/>
      <c r="BBP106" s="286"/>
      <c r="BBQ106" s="286"/>
      <c r="BBR106" s="286"/>
      <c r="BBS106" s="286"/>
      <c r="BBT106" s="286"/>
      <c r="BBU106" s="286"/>
      <c r="BBV106" s="286"/>
      <c r="BBW106" s="286"/>
      <c r="BBX106" s="286"/>
      <c r="BBY106" s="286"/>
      <c r="BBZ106" s="286"/>
      <c r="BCA106" s="286"/>
      <c r="BCB106" s="286"/>
      <c r="BCC106" s="286"/>
      <c r="BCD106" s="286"/>
      <c r="BCE106" s="286"/>
      <c r="BCF106" s="286"/>
      <c r="BCG106" s="286"/>
      <c r="BCH106" s="286"/>
      <c r="BCI106" s="286"/>
      <c r="BCJ106" s="286"/>
      <c r="BCK106" s="286"/>
      <c r="BCL106" s="286"/>
      <c r="BCM106" s="286"/>
      <c r="BCN106" s="286"/>
      <c r="BCO106" s="286"/>
      <c r="BCP106" s="286"/>
      <c r="BCQ106" s="286"/>
      <c r="BCR106" s="286"/>
      <c r="BCS106" s="286"/>
      <c r="BCT106" s="286"/>
      <c r="BCU106" s="286"/>
      <c r="BCV106" s="286"/>
      <c r="BCW106" s="286"/>
      <c r="BCX106" s="286"/>
      <c r="BCY106" s="286"/>
      <c r="BCZ106" s="286"/>
      <c r="BDA106" s="286"/>
      <c r="BDB106" s="286"/>
      <c r="BDC106" s="286"/>
      <c r="BDD106" s="286"/>
      <c r="BDE106" s="286"/>
      <c r="BDF106" s="286"/>
      <c r="BDG106" s="286"/>
      <c r="BDH106" s="286"/>
      <c r="BDI106" s="286"/>
      <c r="BDJ106" s="286"/>
      <c r="BDK106" s="286"/>
      <c r="BDL106" s="286"/>
      <c r="BDM106" s="286"/>
      <c r="BDN106" s="286"/>
      <c r="BDO106" s="286"/>
      <c r="BDP106" s="286"/>
      <c r="BDQ106" s="286"/>
      <c r="BDR106" s="286"/>
      <c r="BDS106" s="286"/>
      <c r="BDT106" s="286"/>
      <c r="BDU106" s="286"/>
      <c r="BDV106" s="286"/>
      <c r="BDW106" s="286"/>
      <c r="BDX106" s="286"/>
      <c r="BDY106" s="286"/>
      <c r="BDZ106" s="286"/>
      <c r="BEA106" s="286"/>
      <c r="BEB106" s="286"/>
      <c r="BEC106" s="286"/>
      <c r="BED106" s="286"/>
      <c r="BEE106" s="286"/>
      <c r="BEF106" s="286"/>
      <c r="BEG106" s="286"/>
      <c r="BEH106" s="286"/>
      <c r="BEI106" s="286"/>
      <c r="BEJ106" s="286"/>
      <c r="BEK106" s="286"/>
      <c r="BEL106" s="286"/>
      <c r="BEM106" s="286"/>
      <c r="BEN106" s="286"/>
      <c r="BEO106" s="286"/>
      <c r="BEP106" s="286"/>
      <c r="BEQ106" s="286"/>
      <c r="BER106" s="286"/>
      <c r="BES106" s="286"/>
      <c r="BET106" s="286"/>
      <c r="BEU106" s="286"/>
      <c r="BEV106" s="286"/>
      <c r="BEW106" s="286"/>
      <c r="BEX106" s="286"/>
      <c r="BEY106" s="286"/>
      <c r="BEZ106" s="286"/>
      <c r="BFA106" s="286"/>
      <c r="BFB106" s="286"/>
      <c r="BFC106" s="286"/>
      <c r="BFD106" s="286"/>
      <c r="BFE106" s="286"/>
      <c r="BFF106" s="286"/>
      <c r="BFG106" s="286"/>
      <c r="BFH106" s="286"/>
      <c r="BFI106" s="286"/>
      <c r="BFJ106" s="286"/>
      <c r="BFK106" s="286"/>
      <c r="BFL106" s="286"/>
      <c r="BFM106" s="286"/>
      <c r="BFN106" s="286"/>
      <c r="BFO106" s="286"/>
      <c r="BFP106" s="286"/>
      <c r="BFQ106" s="286"/>
      <c r="BFR106" s="286"/>
      <c r="BFS106" s="286"/>
      <c r="BFT106" s="286"/>
      <c r="BFU106" s="286"/>
      <c r="BFV106" s="286"/>
      <c r="BFW106" s="286"/>
      <c r="BFX106" s="286"/>
      <c r="BFY106" s="286"/>
      <c r="BFZ106" s="286"/>
      <c r="BGA106" s="286"/>
      <c r="BGB106" s="286"/>
      <c r="BGC106" s="286"/>
      <c r="BGD106" s="286"/>
      <c r="BGE106" s="286"/>
      <c r="BGF106" s="286"/>
      <c r="BGG106" s="286"/>
      <c r="BGH106" s="286"/>
      <c r="BGI106" s="286"/>
      <c r="BGJ106" s="286"/>
      <c r="BGK106" s="286"/>
      <c r="BGL106" s="286"/>
      <c r="BGM106" s="286"/>
      <c r="BGN106" s="286"/>
      <c r="BGO106" s="286"/>
      <c r="BGP106" s="286"/>
      <c r="BGQ106" s="286"/>
      <c r="BGR106" s="286"/>
      <c r="BGS106" s="286"/>
      <c r="BGT106" s="286"/>
      <c r="BGU106" s="286"/>
      <c r="BGV106" s="286"/>
      <c r="BGW106" s="286"/>
      <c r="BGX106" s="286"/>
      <c r="BGY106" s="286"/>
      <c r="BGZ106" s="286"/>
      <c r="BHA106" s="286"/>
      <c r="BHB106" s="286"/>
      <c r="BHC106" s="286"/>
      <c r="BHD106" s="286"/>
      <c r="BHE106" s="286"/>
      <c r="BHF106" s="286"/>
      <c r="BHG106" s="286"/>
      <c r="BHH106" s="286"/>
      <c r="BHI106" s="286"/>
      <c r="BHJ106" s="286"/>
      <c r="BHK106" s="286"/>
      <c r="BHL106" s="286"/>
      <c r="BHM106" s="286"/>
      <c r="BHN106" s="286"/>
      <c r="BHO106" s="286"/>
      <c r="BHP106" s="286"/>
      <c r="BHQ106" s="286"/>
      <c r="BHR106" s="286"/>
      <c r="BHS106" s="286"/>
      <c r="BHT106" s="286"/>
      <c r="BHU106" s="286"/>
      <c r="BHV106" s="286"/>
      <c r="BHW106" s="286"/>
      <c r="BHX106" s="286"/>
      <c r="BHY106" s="286"/>
      <c r="BHZ106" s="286"/>
      <c r="BIA106" s="286"/>
      <c r="BIB106" s="286"/>
      <c r="BIC106" s="286"/>
      <c r="BID106" s="286"/>
      <c r="BIE106" s="286"/>
      <c r="BIF106" s="286"/>
      <c r="BIG106" s="286"/>
      <c r="BIH106" s="286"/>
      <c r="BII106" s="286"/>
      <c r="BIJ106" s="286"/>
      <c r="BIK106" s="286"/>
      <c r="BIL106" s="286"/>
      <c r="BIM106" s="286"/>
      <c r="BIN106" s="286"/>
      <c r="BIO106" s="286"/>
      <c r="BIP106" s="286"/>
      <c r="BIQ106" s="286"/>
      <c r="BIR106" s="286"/>
      <c r="BIS106" s="286"/>
      <c r="BIT106" s="286"/>
      <c r="BIU106" s="286"/>
      <c r="BIV106" s="286"/>
      <c r="BIW106" s="286"/>
      <c r="BIX106" s="286"/>
      <c r="BIY106" s="286"/>
      <c r="BIZ106" s="286"/>
      <c r="BJA106" s="286"/>
      <c r="BJB106" s="286"/>
      <c r="BJC106" s="286"/>
      <c r="BJD106" s="286"/>
      <c r="BJE106" s="286"/>
      <c r="BJF106" s="286"/>
      <c r="BJG106" s="286"/>
      <c r="BJH106" s="286"/>
      <c r="BJI106" s="286"/>
      <c r="BJJ106" s="286"/>
      <c r="BJK106" s="286"/>
      <c r="BJL106" s="286"/>
      <c r="BJM106" s="286"/>
      <c r="BJN106" s="286"/>
      <c r="BJO106" s="286"/>
      <c r="BJP106" s="286"/>
      <c r="BJQ106" s="286"/>
      <c r="BJR106" s="286"/>
      <c r="BJS106" s="286"/>
      <c r="BJT106" s="286"/>
      <c r="BJU106" s="286"/>
      <c r="BJV106" s="286"/>
      <c r="BJW106" s="286"/>
      <c r="BJX106" s="286"/>
      <c r="BJY106" s="286"/>
      <c r="BJZ106" s="286"/>
      <c r="BKA106" s="286"/>
      <c r="BKB106" s="286"/>
      <c r="BKC106" s="286"/>
      <c r="BKD106" s="286"/>
      <c r="BKE106" s="286"/>
      <c r="BKF106" s="286"/>
      <c r="BKG106" s="286"/>
      <c r="BKH106" s="286"/>
      <c r="BKI106" s="286"/>
      <c r="BKJ106" s="286"/>
      <c r="BKK106" s="286"/>
      <c r="BKL106" s="286"/>
      <c r="BKM106" s="286"/>
      <c r="BKN106" s="286"/>
      <c r="BKO106" s="286"/>
      <c r="BKP106" s="286"/>
      <c r="BKQ106" s="286"/>
      <c r="BKR106" s="286"/>
      <c r="BKS106" s="286"/>
      <c r="BKT106" s="286"/>
      <c r="BKU106" s="286"/>
      <c r="BKV106" s="286"/>
      <c r="BKW106" s="286"/>
      <c r="BKX106" s="286"/>
      <c r="BKY106" s="286"/>
      <c r="BKZ106" s="286"/>
      <c r="BLA106" s="286"/>
      <c r="BLB106" s="286"/>
      <c r="BLC106" s="286"/>
      <c r="BLD106" s="286"/>
      <c r="BLE106" s="286"/>
      <c r="BLF106" s="286"/>
      <c r="BLG106" s="286"/>
      <c r="BLH106" s="286"/>
      <c r="BLI106" s="286"/>
      <c r="BLJ106" s="286"/>
      <c r="BLK106" s="286"/>
      <c r="BLL106" s="286"/>
      <c r="BLM106" s="286"/>
      <c r="BLN106" s="286"/>
      <c r="BLO106" s="286"/>
      <c r="BLP106" s="286"/>
      <c r="BLQ106" s="286"/>
      <c r="BLR106" s="286"/>
      <c r="BLS106" s="286"/>
      <c r="BLT106" s="286"/>
      <c r="BLU106" s="286"/>
      <c r="BLV106" s="286"/>
      <c r="BLW106" s="286"/>
      <c r="BLX106" s="286"/>
      <c r="BLY106" s="286"/>
      <c r="BLZ106" s="286"/>
      <c r="BMA106" s="286"/>
      <c r="BMB106" s="286"/>
      <c r="BMC106" s="286"/>
      <c r="BMD106" s="286"/>
      <c r="BME106" s="286"/>
      <c r="BMF106" s="286"/>
      <c r="BMG106" s="286"/>
      <c r="BMH106" s="286"/>
      <c r="BMI106" s="286"/>
      <c r="BMJ106" s="286"/>
      <c r="BMK106" s="286"/>
      <c r="BML106" s="286"/>
      <c r="BMM106" s="286"/>
      <c r="BMN106" s="286"/>
      <c r="BMO106" s="286"/>
      <c r="BMP106" s="286"/>
      <c r="BMQ106" s="286"/>
      <c r="BMR106" s="286"/>
      <c r="BMS106" s="286"/>
      <c r="BMT106" s="286"/>
      <c r="BMU106" s="286"/>
      <c r="BMV106" s="286"/>
      <c r="BMW106" s="286"/>
      <c r="BMX106" s="286"/>
      <c r="BMY106" s="286"/>
      <c r="BMZ106" s="286"/>
      <c r="BNA106" s="286"/>
      <c r="BNB106" s="286"/>
      <c r="BNC106" s="286"/>
      <c r="BND106" s="286"/>
      <c r="BNE106" s="286"/>
      <c r="BNF106" s="286"/>
      <c r="BNG106" s="286"/>
      <c r="BNH106" s="286"/>
      <c r="BNI106" s="286"/>
      <c r="BNJ106" s="286"/>
      <c r="BNK106" s="286"/>
      <c r="BNL106" s="286"/>
      <c r="BNM106" s="286"/>
      <c r="BNN106" s="286"/>
      <c r="BNO106" s="286"/>
      <c r="BNP106" s="286"/>
      <c r="BNQ106" s="286"/>
      <c r="BNR106" s="286"/>
      <c r="BNS106" s="286"/>
      <c r="BNT106" s="286"/>
      <c r="BNU106" s="286"/>
      <c r="BNV106" s="286"/>
      <c r="BNW106" s="286"/>
      <c r="BNX106" s="286"/>
      <c r="BNY106" s="286"/>
      <c r="BNZ106" s="286"/>
      <c r="BOA106" s="286"/>
      <c r="BOB106" s="286"/>
      <c r="BOC106" s="286"/>
      <c r="BOD106" s="286"/>
      <c r="BOE106" s="286"/>
      <c r="BOF106" s="286"/>
      <c r="BOG106" s="286"/>
      <c r="BOH106" s="286"/>
      <c r="BOI106" s="286"/>
      <c r="BOJ106" s="286"/>
      <c r="BOK106" s="286"/>
      <c r="BOL106" s="286"/>
      <c r="BOM106" s="286"/>
      <c r="BON106" s="286"/>
      <c r="BOO106" s="286"/>
      <c r="BOP106" s="286"/>
      <c r="BOQ106" s="286"/>
      <c r="BOR106" s="286"/>
      <c r="BOS106" s="286"/>
      <c r="BOT106" s="286"/>
      <c r="BOU106" s="286"/>
      <c r="BOV106" s="286"/>
      <c r="BOW106" s="286"/>
      <c r="BOX106" s="286"/>
      <c r="BOY106" s="286"/>
      <c r="BOZ106" s="286"/>
      <c r="BPA106" s="286"/>
      <c r="BPB106" s="286"/>
      <c r="BPC106" s="286"/>
      <c r="BPD106" s="286"/>
      <c r="BPE106" s="286"/>
      <c r="BPF106" s="286"/>
      <c r="BPG106" s="286"/>
      <c r="BPH106" s="286"/>
      <c r="BPI106" s="286"/>
      <c r="BPJ106" s="286"/>
      <c r="BPK106" s="286"/>
      <c r="BPL106" s="286"/>
      <c r="BPM106" s="286"/>
      <c r="BPN106" s="286"/>
      <c r="BPO106" s="286"/>
      <c r="BPP106" s="286"/>
      <c r="BPQ106" s="286"/>
      <c r="BPR106" s="286"/>
      <c r="BPS106" s="286"/>
      <c r="BPT106" s="286"/>
      <c r="BPU106" s="286"/>
      <c r="BPV106" s="286"/>
      <c r="BPW106" s="286"/>
      <c r="BPX106" s="286"/>
      <c r="BPY106" s="286"/>
      <c r="BPZ106" s="286"/>
      <c r="BQA106" s="286"/>
      <c r="BQB106" s="286"/>
      <c r="BQC106" s="286"/>
      <c r="BQD106" s="286"/>
      <c r="BQE106" s="286"/>
      <c r="BQF106" s="286"/>
      <c r="BQG106" s="286"/>
      <c r="BQH106" s="286"/>
      <c r="BQI106" s="286"/>
      <c r="BQJ106" s="286"/>
      <c r="BQK106" s="286"/>
      <c r="BQL106" s="286"/>
      <c r="BQM106" s="286"/>
      <c r="BQN106" s="286"/>
      <c r="BQO106" s="286"/>
      <c r="BQP106" s="286"/>
      <c r="BQQ106" s="286"/>
      <c r="BQR106" s="286"/>
      <c r="BQS106" s="286"/>
      <c r="BQT106" s="286"/>
      <c r="BQU106" s="286"/>
      <c r="BQV106" s="286"/>
      <c r="BQW106" s="286"/>
      <c r="BQX106" s="286"/>
      <c r="BQY106" s="286"/>
      <c r="BQZ106" s="286"/>
      <c r="BRA106" s="286"/>
      <c r="BRB106" s="286"/>
      <c r="BRC106" s="286"/>
      <c r="BRD106" s="286"/>
      <c r="BRE106" s="286"/>
      <c r="BRF106" s="286"/>
      <c r="BRG106" s="286"/>
      <c r="BRH106" s="286"/>
      <c r="BRI106" s="286"/>
      <c r="BRJ106" s="286"/>
      <c r="BRK106" s="286"/>
      <c r="BRL106" s="286"/>
      <c r="BRM106" s="286"/>
      <c r="BRN106" s="286"/>
      <c r="BRO106" s="286"/>
      <c r="BRP106" s="286"/>
      <c r="BRQ106" s="286"/>
      <c r="BRR106" s="286"/>
      <c r="BRS106" s="286"/>
      <c r="BRT106" s="286"/>
      <c r="BRU106" s="286"/>
      <c r="BRV106" s="286"/>
      <c r="BRW106" s="286"/>
      <c r="BRX106" s="286"/>
      <c r="BRY106" s="286"/>
      <c r="BRZ106" s="286"/>
      <c r="BSA106" s="286"/>
      <c r="BSB106" s="286"/>
      <c r="BSC106" s="286"/>
      <c r="BSD106" s="286"/>
      <c r="BSE106" s="286"/>
      <c r="BSF106" s="286"/>
      <c r="BSG106" s="286"/>
      <c r="BSH106" s="286"/>
      <c r="BSI106" s="286"/>
      <c r="BSJ106" s="286"/>
      <c r="BSK106" s="286"/>
      <c r="BSL106" s="286"/>
      <c r="BSM106" s="286"/>
      <c r="BSN106" s="286"/>
      <c r="BSO106" s="286"/>
      <c r="BSP106" s="286"/>
      <c r="BSQ106" s="286"/>
      <c r="BSR106" s="286"/>
      <c r="BSS106" s="286"/>
      <c r="BST106" s="286"/>
      <c r="BSU106" s="286"/>
      <c r="BSV106" s="286"/>
      <c r="BSW106" s="286"/>
      <c r="BSX106" s="286"/>
      <c r="BSY106" s="286"/>
      <c r="BSZ106" s="286"/>
      <c r="BTA106" s="286"/>
      <c r="BTB106" s="286"/>
      <c r="BTC106" s="286"/>
      <c r="BTD106" s="286"/>
      <c r="BTE106" s="286"/>
      <c r="BTF106" s="286"/>
      <c r="BTG106" s="286"/>
      <c r="BTH106" s="286"/>
      <c r="BTI106" s="286"/>
      <c r="BTJ106" s="286"/>
      <c r="BTK106" s="286"/>
      <c r="BTL106" s="286"/>
      <c r="BTM106" s="286"/>
      <c r="BTN106" s="286"/>
      <c r="BTO106" s="286"/>
      <c r="BTP106" s="286"/>
      <c r="BTQ106" s="286"/>
      <c r="BTR106" s="286"/>
      <c r="BTS106" s="286"/>
      <c r="BTT106" s="286"/>
      <c r="BTU106" s="286"/>
      <c r="BTV106" s="286"/>
      <c r="BTW106" s="286"/>
      <c r="BTX106" s="286"/>
      <c r="BTY106" s="286"/>
      <c r="BTZ106" s="286"/>
      <c r="BUA106" s="286"/>
      <c r="BUB106" s="286"/>
      <c r="BUC106" s="286"/>
      <c r="BUD106" s="286"/>
      <c r="BUE106" s="286"/>
      <c r="BUF106" s="286"/>
      <c r="BUG106" s="286"/>
      <c r="BUH106" s="286"/>
      <c r="BUI106" s="286"/>
      <c r="BUJ106" s="286"/>
      <c r="BUK106" s="286"/>
      <c r="BUL106" s="286"/>
      <c r="BUM106" s="286"/>
      <c r="BUN106" s="286"/>
      <c r="BUO106" s="286"/>
      <c r="BUP106" s="286"/>
      <c r="BUQ106" s="286"/>
      <c r="BUR106" s="286"/>
      <c r="BUS106" s="286"/>
      <c r="BUT106" s="286"/>
      <c r="BUU106" s="286"/>
      <c r="BUV106" s="286"/>
      <c r="BUW106" s="286"/>
      <c r="BUX106" s="286"/>
      <c r="BUY106" s="286"/>
      <c r="BUZ106" s="286"/>
      <c r="BVA106" s="286"/>
      <c r="BVB106" s="286"/>
      <c r="BVC106" s="286"/>
      <c r="BVD106" s="286"/>
      <c r="BVE106" s="286"/>
      <c r="BVF106" s="286"/>
      <c r="BVG106" s="286"/>
      <c r="BVH106" s="286"/>
      <c r="BVI106" s="286"/>
      <c r="BVJ106" s="286"/>
      <c r="BVK106" s="286"/>
      <c r="BVL106" s="286"/>
      <c r="BVM106" s="286"/>
      <c r="BVN106" s="286"/>
      <c r="BVO106" s="286"/>
      <c r="BVP106" s="286"/>
      <c r="BVQ106" s="286"/>
      <c r="BVR106" s="286"/>
      <c r="BVS106" s="286"/>
      <c r="BVT106" s="286"/>
      <c r="BVU106" s="286"/>
      <c r="BVV106" s="286"/>
      <c r="BVW106" s="286"/>
      <c r="BVX106" s="286"/>
      <c r="BVY106" s="286"/>
      <c r="BVZ106" s="286"/>
      <c r="BWA106" s="286"/>
      <c r="BWB106" s="286"/>
      <c r="BWC106" s="286"/>
      <c r="BWD106" s="286"/>
      <c r="BWE106" s="286"/>
      <c r="BWF106" s="286"/>
      <c r="BWG106" s="286"/>
      <c r="BWH106" s="286"/>
      <c r="BWI106" s="286"/>
      <c r="BWJ106" s="286"/>
      <c r="BWK106" s="286"/>
      <c r="BWL106" s="286"/>
      <c r="BWM106" s="286"/>
      <c r="BWN106" s="286"/>
      <c r="BWO106" s="286"/>
      <c r="BWP106" s="286"/>
      <c r="BWQ106" s="286"/>
      <c r="BWR106" s="286"/>
      <c r="BWS106" s="286"/>
      <c r="BWT106" s="286"/>
      <c r="BWU106" s="286"/>
      <c r="BWV106" s="286"/>
      <c r="BWW106" s="286"/>
      <c r="BWX106" s="286"/>
      <c r="BWY106" s="286"/>
      <c r="BWZ106" s="286"/>
      <c r="BXA106" s="286"/>
      <c r="BXB106" s="286"/>
      <c r="BXC106" s="286"/>
      <c r="BXD106" s="286"/>
      <c r="BXE106" s="286"/>
      <c r="BXF106" s="286"/>
      <c r="BXG106" s="286"/>
      <c r="BXH106" s="286"/>
      <c r="BXI106" s="286"/>
      <c r="BXJ106" s="286"/>
      <c r="BXK106" s="286"/>
      <c r="BXL106" s="286"/>
      <c r="BXM106" s="286"/>
      <c r="BXN106" s="286"/>
      <c r="BXO106" s="286"/>
      <c r="BXP106" s="286"/>
      <c r="BXQ106" s="286"/>
      <c r="BXR106" s="286"/>
      <c r="BXS106" s="286"/>
      <c r="BXT106" s="286"/>
      <c r="BXU106" s="286"/>
      <c r="BXV106" s="286"/>
      <c r="BXW106" s="286"/>
      <c r="BXX106" s="286"/>
      <c r="BXY106" s="286"/>
      <c r="BXZ106" s="286"/>
      <c r="BYA106" s="286"/>
      <c r="BYB106" s="286"/>
      <c r="BYC106" s="286"/>
      <c r="BYD106" s="286"/>
      <c r="BYE106" s="286"/>
      <c r="BYF106" s="286"/>
      <c r="BYG106" s="286"/>
      <c r="BYH106" s="286"/>
      <c r="BYI106" s="286"/>
      <c r="BYJ106" s="286"/>
      <c r="BYK106" s="286"/>
      <c r="BYL106" s="286"/>
      <c r="BYM106" s="286"/>
      <c r="BYN106" s="286"/>
      <c r="BYO106" s="286"/>
      <c r="BYP106" s="286"/>
      <c r="BYQ106" s="286"/>
      <c r="BYR106" s="286"/>
      <c r="BYS106" s="286"/>
      <c r="BYT106" s="286"/>
      <c r="BYU106" s="286"/>
      <c r="BYV106" s="286"/>
      <c r="BYW106" s="286"/>
      <c r="BYX106" s="286"/>
      <c r="BYY106" s="286"/>
      <c r="BYZ106" s="286"/>
      <c r="BZA106" s="286"/>
      <c r="BZB106" s="286"/>
      <c r="BZC106" s="286"/>
      <c r="BZD106" s="286"/>
      <c r="BZE106" s="286"/>
      <c r="BZF106" s="286"/>
      <c r="BZG106" s="286"/>
      <c r="BZH106" s="286"/>
      <c r="BZI106" s="286"/>
      <c r="BZJ106" s="286"/>
      <c r="BZK106" s="286"/>
      <c r="BZL106" s="286"/>
      <c r="BZM106" s="286"/>
      <c r="BZN106" s="286"/>
      <c r="BZO106" s="286"/>
      <c r="BZP106" s="286"/>
      <c r="BZQ106" s="286"/>
      <c r="BZR106" s="286"/>
      <c r="BZS106" s="286"/>
      <c r="BZT106" s="286"/>
      <c r="BZU106" s="286"/>
      <c r="BZV106" s="286"/>
      <c r="BZW106" s="286"/>
      <c r="BZX106" s="286"/>
      <c r="BZY106" s="286"/>
      <c r="BZZ106" s="286"/>
      <c r="CAA106" s="286"/>
      <c r="CAB106" s="286"/>
      <c r="CAC106" s="286"/>
      <c r="CAD106" s="286"/>
      <c r="CAE106" s="286"/>
      <c r="CAF106" s="286"/>
      <c r="CAG106" s="286"/>
      <c r="CAH106" s="286"/>
      <c r="CAI106" s="286"/>
      <c r="CAJ106" s="286"/>
      <c r="CAK106" s="286"/>
      <c r="CAL106" s="286"/>
      <c r="CAM106" s="286"/>
      <c r="CAN106" s="286"/>
      <c r="CAO106" s="286"/>
      <c r="CAP106" s="286"/>
      <c r="CAQ106" s="286"/>
      <c r="CAR106" s="286"/>
      <c r="CAS106" s="286"/>
      <c r="CAT106" s="286"/>
      <c r="CAU106" s="286"/>
      <c r="CAV106" s="286"/>
      <c r="CAW106" s="286"/>
      <c r="CAX106" s="286"/>
      <c r="CAY106" s="286"/>
      <c r="CAZ106" s="286"/>
      <c r="CBA106" s="286"/>
      <c r="CBB106" s="286"/>
      <c r="CBC106" s="286"/>
      <c r="CBD106" s="286"/>
      <c r="CBE106" s="286"/>
      <c r="CBF106" s="286"/>
      <c r="CBG106" s="286"/>
      <c r="CBH106" s="286"/>
      <c r="CBI106" s="286"/>
      <c r="CBJ106" s="286"/>
      <c r="CBK106" s="286"/>
      <c r="CBL106" s="286"/>
      <c r="CBM106" s="286"/>
      <c r="CBN106" s="286"/>
      <c r="CBO106" s="286"/>
      <c r="CBP106" s="286"/>
      <c r="CBQ106" s="286"/>
      <c r="CBR106" s="286"/>
      <c r="CBS106" s="286"/>
      <c r="CBT106" s="286"/>
      <c r="CBU106" s="286"/>
      <c r="CBV106" s="286"/>
      <c r="CBW106" s="286"/>
      <c r="CBX106" s="286"/>
      <c r="CBY106" s="286"/>
      <c r="CBZ106" s="286"/>
      <c r="CCA106" s="286"/>
      <c r="CCB106" s="286"/>
      <c r="CCC106" s="286"/>
      <c r="CCD106" s="286"/>
      <c r="CCE106" s="286"/>
      <c r="CCF106" s="286"/>
      <c r="CCG106" s="286"/>
      <c r="CCH106" s="286"/>
      <c r="CCI106" s="286"/>
      <c r="CCJ106" s="286"/>
      <c r="CCK106" s="286"/>
      <c r="CCL106" s="286"/>
      <c r="CCM106" s="286"/>
      <c r="CCN106" s="286"/>
      <c r="CCO106" s="286"/>
      <c r="CCP106" s="286"/>
      <c r="CCQ106" s="286"/>
      <c r="CCR106" s="286"/>
      <c r="CCS106" s="286"/>
      <c r="CCT106" s="286"/>
      <c r="CCU106" s="286"/>
      <c r="CCV106" s="286"/>
      <c r="CCW106" s="286"/>
      <c r="CCX106" s="286"/>
      <c r="CCY106" s="286"/>
      <c r="CCZ106" s="286"/>
      <c r="CDA106" s="286"/>
      <c r="CDB106" s="286"/>
      <c r="CDC106" s="286"/>
      <c r="CDD106" s="286"/>
      <c r="CDE106" s="286"/>
      <c r="CDF106" s="286"/>
      <c r="CDG106" s="286"/>
      <c r="CDH106" s="286"/>
      <c r="CDI106" s="286"/>
      <c r="CDJ106" s="286"/>
      <c r="CDK106" s="286"/>
      <c r="CDL106" s="286"/>
      <c r="CDM106" s="286"/>
      <c r="CDN106" s="286"/>
      <c r="CDO106" s="286"/>
      <c r="CDP106" s="286"/>
      <c r="CDQ106" s="286"/>
      <c r="CDR106" s="286"/>
      <c r="CDS106" s="286"/>
      <c r="CDT106" s="286"/>
      <c r="CDU106" s="286"/>
      <c r="CDV106" s="286"/>
      <c r="CDW106" s="286"/>
      <c r="CDX106" s="286"/>
      <c r="CDY106" s="286"/>
      <c r="CDZ106" s="286"/>
      <c r="CEA106" s="286"/>
      <c r="CEB106" s="286"/>
      <c r="CEC106" s="286"/>
      <c r="CED106" s="286"/>
      <c r="CEE106" s="286"/>
      <c r="CEF106" s="286"/>
      <c r="CEG106" s="286"/>
      <c r="CEH106" s="286"/>
      <c r="CEI106" s="286"/>
      <c r="CEJ106" s="286"/>
      <c r="CEK106" s="286"/>
      <c r="CEL106" s="286"/>
      <c r="CEM106" s="286"/>
      <c r="CEN106" s="286"/>
      <c r="CEO106" s="286"/>
      <c r="CEP106" s="286"/>
      <c r="CEQ106" s="286"/>
      <c r="CER106" s="286"/>
      <c r="CES106" s="286"/>
      <c r="CET106" s="286"/>
      <c r="CEU106" s="286"/>
      <c r="CEV106" s="286"/>
      <c r="CEW106" s="286"/>
      <c r="CEX106" s="286"/>
      <c r="CEY106" s="286"/>
      <c r="CEZ106" s="286"/>
      <c r="CFA106" s="286"/>
      <c r="CFB106" s="286"/>
      <c r="CFC106" s="286"/>
      <c r="CFD106" s="286"/>
      <c r="CFE106" s="286"/>
      <c r="CFF106" s="286"/>
      <c r="CFG106" s="286"/>
      <c r="CFH106" s="286"/>
      <c r="CFI106" s="286"/>
      <c r="CFJ106" s="286"/>
      <c r="CFK106" s="286"/>
      <c r="CFL106" s="286"/>
      <c r="CFM106" s="286"/>
      <c r="CFN106" s="286"/>
      <c r="CFO106" s="286"/>
      <c r="CFP106" s="286"/>
      <c r="CFQ106" s="286"/>
      <c r="CFR106" s="286"/>
      <c r="CFS106" s="286"/>
      <c r="CFT106" s="286"/>
      <c r="CFU106" s="286"/>
      <c r="CFV106" s="286"/>
      <c r="CFW106" s="286"/>
      <c r="CFX106" s="286"/>
      <c r="CFY106" s="286"/>
      <c r="CFZ106" s="286"/>
      <c r="CGA106" s="286"/>
      <c r="CGB106" s="286"/>
      <c r="CGC106" s="286"/>
      <c r="CGD106" s="286"/>
      <c r="CGE106" s="286"/>
      <c r="CGF106" s="286"/>
      <c r="CGG106" s="286"/>
      <c r="CGH106" s="286"/>
      <c r="CGI106" s="286"/>
      <c r="CGJ106" s="286"/>
      <c r="CGK106" s="286"/>
      <c r="CGL106" s="286"/>
      <c r="CGM106" s="286"/>
      <c r="CGN106" s="286"/>
      <c r="CGO106" s="286"/>
      <c r="CGP106" s="286"/>
      <c r="CGQ106" s="286"/>
      <c r="CGR106" s="286"/>
      <c r="CGS106" s="286"/>
      <c r="CGT106" s="286"/>
      <c r="CGU106" s="286"/>
      <c r="CGV106" s="286"/>
      <c r="CGW106" s="286"/>
      <c r="CGX106" s="286"/>
      <c r="CGY106" s="286"/>
      <c r="CGZ106" s="286"/>
      <c r="CHA106" s="286"/>
      <c r="CHB106" s="286"/>
      <c r="CHC106" s="286"/>
      <c r="CHD106" s="286"/>
      <c r="CHE106" s="286"/>
      <c r="CHF106" s="286"/>
      <c r="CHG106" s="286"/>
      <c r="CHH106" s="286"/>
      <c r="CHI106" s="286"/>
      <c r="CHJ106" s="286"/>
      <c r="CHK106" s="286"/>
      <c r="CHL106" s="286"/>
      <c r="CHM106" s="286"/>
      <c r="CHN106" s="286"/>
      <c r="CHO106" s="286"/>
      <c r="CHP106" s="286"/>
      <c r="CHQ106" s="286"/>
      <c r="CHR106" s="286"/>
      <c r="CHS106" s="286"/>
      <c r="CHT106" s="286"/>
      <c r="CHU106" s="286"/>
      <c r="CHV106" s="286"/>
      <c r="CHW106" s="286"/>
      <c r="CHX106" s="286"/>
      <c r="CHY106" s="286"/>
      <c r="CHZ106" s="286"/>
      <c r="CIA106" s="286"/>
      <c r="CIB106" s="286"/>
      <c r="CIC106" s="286"/>
      <c r="CID106" s="286"/>
      <c r="CIE106" s="286"/>
      <c r="CIF106" s="286"/>
      <c r="CIG106" s="286"/>
      <c r="CIH106" s="286"/>
      <c r="CII106" s="286"/>
      <c r="CIJ106" s="286"/>
      <c r="CIK106" s="286"/>
      <c r="CIL106" s="286"/>
      <c r="CIM106" s="286"/>
      <c r="CIN106" s="286"/>
      <c r="CIO106" s="286"/>
      <c r="CIP106" s="286"/>
      <c r="CIQ106" s="286"/>
      <c r="CIR106" s="286"/>
      <c r="CIS106" s="286"/>
      <c r="CIT106" s="286"/>
      <c r="CIU106" s="286"/>
      <c r="CIV106" s="286"/>
      <c r="CIW106" s="286"/>
      <c r="CIX106" s="286"/>
      <c r="CIY106" s="286"/>
      <c r="CIZ106" s="286"/>
      <c r="CJA106" s="286"/>
      <c r="CJB106" s="286"/>
      <c r="CJC106" s="286"/>
      <c r="CJD106" s="286"/>
      <c r="CJE106" s="286"/>
      <c r="CJF106" s="286"/>
      <c r="CJG106" s="286"/>
      <c r="CJH106" s="286"/>
      <c r="CJI106" s="286"/>
      <c r="CJJ106" s="286"/>
      <c r="CJK106" s="286"/>
      <c r="CJL106" s="286"/>
      <c r="CJM106" s="286"/>
      <c r="CJN106" s="286"/>
      <c r="CJO106" s="286"/>
      <c r="CJP106" s="286"/>
      <c r="CJQ106" s="286"/>
      <c r="CJR106" s="286"/>
      <c r="CJS106" s="286"/>
      <c r="CJT106" s="286"/>
      <c r="CJU106" s="286"/>
      <c r="CJV106" s="286"/>
      <c r="CJW106" s="286"/>
      <c r="CJX106" s="286"/>
      <c r="CJY106" s="286"/>
      <c r="CJZ106" s="286"/>
      <c r="CKA106" s="286"/>
      <c r="CKB106" s="286"/>
      <c r="CKC106" s="286"/>
      <c r="CKD106" s="286"/>
      <c r="CKE106" s="286"/>
      <c r="CKF106" s="286"/>
      <c r="CKG106" s="286"/>
      <c r="CKH106" s="286"/>
      <c r="CKI106" s="286"/>
      <c r="CKJ106" s="286"/>
      <c r="CKK106" s="286"/>
      <c r="CKL106" s="286"/>
      <c r="CKM106" s="286"/>
      <c r="CKN106" s="286"/>
      <c r="CKO106" s="286"/>
      <c r="CKP106" s="286"/>
      <c r="CKQ106" s="286"/>
      <c r="CKR106" s="286"/>
      <c r="CKS106" s="286"/>
      <c r="CKT106" s="286"/>
      <c r="CKU106" s="286"/>
      <c r="CKV106" s="286"/>
      <c r="CKW106" s="286"/>
      <c r="CKX106" s="286"/>
      <c r="CKY106" s="286"/>
      <c r="CKZ106" s="286"/>
      <c r="CLA106" s="286"/>
      <c r="CLB106" s="286"/>
      <c r="CLC106" s="286"/>
      <c r="CLD106" s="286"/>
      <c r="CLE106" s="286"/>
      <c r="CLF106" s="286"/>
      <c r="CLG106" s="286"/>
      <c r="CLH106" s="286"/>
      <c r="CLI106" s="286"/>
      <c r="CLJ106" s="286"/>
      <c r="CLK106" s="286"/>
      <c r="CLL106" s="286"/>
      <c r="CLM106" s="286"/>
      <c r="CLN106" s="286"/>
      <c r="CLO106" s="286"/>
      <c r="CLP106" s="286"/>
      <c r="CLQ106" s="286"/>
      <c r="CLR106" s="286"/>
      <c r="CLS106" s="286"/>
      <c r="CLT106" s="286"/>
      <c r="CLU106" s="286"/>
      <c r="CLV106" s="286"/>
      <c r="CLW106" s="286"/>
      <c r="CLX106" s="286"/>
      <c r="CLY106" s="286"/>
      <c r="CLZ106" s="286"/>
      <c r="CMA106" s="286"/>
      <c r="CMB106" s="286"/>
      <c r="CMC106" s="286"/>
      <c r="CMD106" s="286"/>
      <c r="CME106" s="286"/>
      <c r="CMF106" s="286"/>
      <c r="CMG106" s="286"/>
      <c r="CMH106" s="286"/>
      <c r="CMI106" s="286"/>
      <c r="CMJ106" s="286"/>
      <c r="CMK106" s="286"/>
      <c r="CML106" s="286"/>
      <c r="CMM106" s="286"/>
      <c r="CMN106" s="286"/>
      <c r="CMO106" s="286"/>
      <c r="CMP106" s="286"/>
      <c r="CMQ106" s="286"/>
      <c r="CMR106" s="286"/>
      <c r="CMS106" s="286"/>
      <c r="CMT106" s="286"/>
      <c r="CMU106" s="286"/>
      <c r="CMV106" s="286"/>
      <c r="CMW106" s="286"/>
      <c r="CMX106" s="286"/>
      <c r="CMY106" s="286"/>
      <c r="CMZ106" s="286"/>
      <c r="CNA106" s="286"/>
      <c r="CNB106" s="286"/>
      <c r="CNC106" s="286"/>
      <c r="CND106" s="286"/>
      <c r="CNE106" s="286"/>
      <c r="CNF106" s="286"/>
      <c r="CNG106" s="286"/>
      <c r="CNH106" s="286"/>
      <c r="CNI106" s="286"/>
      <c r="CNJ106" s="286"/>
      <c r="CNK106" s="286"/>
      <c r="CNL106" s="286"/>
      <c r="CNM106" s="286"/>
      <c r="CNN106" s="286"/>
      <c r="CNO106" s="286"/>
      <c r="CNP106" s="286"/>
      <c r="CNQ106" s="286"/>
      <c r="CNR106" s="286"/>
      <c r="CNS106" s="286"/>
      <c r="CNT106" s="286"/>
      <c r="CNU106" s="286"/>
      <c r="CNV106" s="286"/>
      <c r="CNW106" s="286"/>
      <c r="CNX106" s="286"/>
      <c r="CNY106" s="286"/>
      <c r="CNZ106" s="286"/>
      <c r="COA106" s="286"/>
      <c r="COB106" s="286"/>
      <c r="COC106" s="286"/>
      <c r="COD106" s="286"/>
      <c r="COE106" s="286"/>
      <c r="COF106" s="286"/>
      <c r="COG106" s="286"/>
      <c r="COH106" s="286"/>
      <c r="COI106" s="286"/>
      <c r="COJ106" s="286"/>
      <c r="COK106" s="286"/>
      <c r="COL106" s="286"/>
      <c r="COM106" s="286"/>
      <c r="CON106" s="286"/>
      <c r="COO106" s="286"/>
      <c r="COP106" s="286"/>
      <c r="COQ106" s="286"/>
      <c r="COR106" s="286"/>
      <c r="COS106" s="286"/>
      <c r="COT106" s="286"/>
      <c r="COU106" s="286"/>
      <c r="COV106" s="286"/>
      <c r="COW106" s="286"/>
      <c r="COX106" s="286"/>
      <c r="COY106" s="286"/>
      <c r="COZ106" s="286"/>
      <c r="CPA106" s="286"/>
      <c r="CPB106" s="286"/>
      <c r="CPC106" s="286"/>
      <c r="CPD106" s="286"/>
      <c r="CPE106" s="286"/>
      <c r="CPF106" s="286"/>
      <c r="CPG106" s="286"/>
      <c r="CPH106" s="286"/>
      <c r="CPI106" s="286"/>
      <c r="CPJ106" s="286"/>
      <c r="CPK106" s="286"/>
      <c r="CPL106" s="286"/>
      <c r="CPM106" s="286"/>
      <c r="CPN106" s="286"/>
      <c r="CPO106" s="286"/>
      <c r="CPP106" s="286"/>
      <c r="CPQ106" s="286"/>
      <c r="CPR106" s="286"/>
      <c r="CPS106" s="286"/>
      <c r="CPT106" s="286"/>
      <c r="CPU106" s="286"/>
      <c r="CPV106" s="286"/>
      <c r="CPW106" s="286"/>
      <c r="CPX106" s="286"/>
      <c r="CPY106" s="286"/>
      <c r="CPZ106" s="286"/>
      <c r="CQA106" s="286"/>
      <c r="CQB106" s="286"/>
      <c r="CQC106" s="286"/>
      <c r="CQD106" s="286"/>
      <c r="CQE106" s="286"/>
      <c r="CQF106" s="286"/>
      <c r="CQG106" s="286"/>
      <c r="CQH106" s="286"/>
      <c r="CQI106" s="286"/>
      <c r="CQJ106" s="286"/>
      <c r="CQK106" s="286"/>
      <c r="CQL106" s="286"/>
      <c r="CQM106" s="286"/>
      <c r="CQN106" s="286"/>
      <c r="CQO106" s="286"/>
      <c r="CQP106" s="286"/>
      <c r="CQQ106" s="286"/>
      <c r="CQR106" s="286"/>
      <c r="CQS106" s="286"/>
      <c r="CQT106" s="286"/>
      <c r="CQU106" s="286"/>
      <c r="CQV106" s="286"/>
      <c r="CQW106" s="286"/>
      <c r="CQX106" s="286"/>
      <c r="CQY106" s="286"/>
      <c r="CQZ106" s="286"/>
      <c r="CRA106" s="286"/>
      <c r="CRB106" s="286"/>
      <c r="CRC106" s="286"/>
      <c r="CRD106" s="286"/>
      <c r="CRE106" s="286"/>
      <c r="CRF106" s="286"/>
      <c r="CRG106" s="286"/>
      <c r="CRH106" s="286"/>
      <c r="CRI106" s="286"/>
      <c r="CRJ106" s="286"/>
      <c r="CRK106" s="286"/>
      <c r="CRL106" s="286"/>
      <c r="CRM106" s="286"/>
      <c r="CRN106" s="286"/>
      <c r="CRO106" s="286"/>
      <c r="CRP106" s="286"/>
      <c r="CRQ106" s="286"/>
      <c r="CRR106" s="286"/>
      <c r="CRS106" s="286"/>
      <c r="CRT106" s="286"/>
      <c r="CRU106" s="286"/>
      <c r="CRV106" s="286"/>
      <c r="CRW106" s="286"/>
      <c r="CRX106" s="286"/>
      <c r="CRY106" s="286"/>
      <c r="CRZ106" s="286"/>
      <c r="CSA106" s="286"/>
      <c r="CSB106" s="286"/>
      <c r="CSC106" s="286"/>
      <c r="CSD106" s="286"/>
      <c r="CSE106" s="286"/>
      <c r="CSF106" s="286"/>
      <c r="CSG106" s="286"/>
      <c r="CSH106" s="286"/>
      <c r="CSI106" s="286"/>
      <c r="CSJ106" s="286"/>
      <c r="CSK106" s="286"/>
      <c r="CSL106" s="286"/>
      <c r="CSM106" s="286"/>
      <c r="CSN106" s="286"/>
      <c r="CSO106" s="286"/>
      <c r="CSP106" s="286"/>
      <c r="CSQ106" s="286"/>
      <c r="CSR106" s="286"/>
      <c r="CSS106" s="286"/>
      <c r="CST106" s="286"/>
      <c r="CSU106" s="286"/>
      <c r="CSV106" s="286"/>
      <c r="CSW106" s="286"/>
      <c r="CSX106" s="286"/>
      <c r="CSY106" s="286"/>
      <c r="CSZ106" s="286"/>
      <c r="CTA106" s="286"/>
      <c r="CTB106" s="286"/>
      <c r="CTC106" s="286"/>
      <c r="CTD106" s="286"/>
      <c r="CTE106" s="286"/>
      <c r="CTF106" s="286"/>
      <c r="CTG106" s="286"/>
      <c r="CTH106" s="286"/>
      <c r="CTI106" s="286"/>
      <c r="CTJ106" s="286"/>
      <c r="CTK106" s="286"/>
      <c r="CTL106" s="286"/>
      <c r="CTM106" s="286"/>
      <c r="CTN106" s="286"/>
      <c r="CTO106" s="286"/>
      <c r="CTP106" s="286"/>
      <c r="CTQ106" s="286"/>
      <c r="CTR106" s="286"/>
      <c r="CTS106" s="286"/>
      <c r="CTT106" s="286"/>
      <c r="CTU106" s="286"/>
      <c r="CTV106" s="286"/>
      <c r="CTW106" s="286"/>
      <c r="CTX106" s="286"/>
      <c r="CTY106" s="286"/>
      <c r="CTZ106" s="286"/>
      <c r="CUA106" s="286"/>
      <c r="CUB106" s="286"/>
      <c r="CUC106" s="286"/>
      <c r="CUD106" s="286"/>
      <c r="CUE106" s="286"/>
      <c r="CUF106" s="286"/>
      <c r="CUG106" s="286"/>
      <c r="CUH106" s="286"/>
      <c r="CUI106" s="286"/>
      <c r="CUJ106" s="286"/>
      <c r="CUK106" s="286"/>
      <c r="CUL106" s="286"/>
      <c r="CUM106" s="286"/>
      <c r="CUN106" s="286"/>
      <c r="CUO106" s="286"/>
      <c r="CUP106" s="286"/>
      <c r="CUQ106" s="286"/>
      <c r="CUR106" s="286"/>
      <c r="CUS106" s="286"/>
      <c r="CUT106" s="286"/>
      <c r="CUU106" s="286"/>
      <c r="CUV106" s="286"/>
      <c r="CUW106" s="286"/>
      <c r="CUX106" s="286"/>
      <c r="CUY106" s="286"/>
      <c r="CUZ106" s="286"/>
      <c r="CVA106" s="286"/>
      <c r="CVB106" s="286"/>
      <c r="CVC106" s="286"/>
      <c r="CVD106" s="286"/>
      <c r="CVE106" s="286"/>
      <c r="CVF106" s="286"/>
      <c r="CVG106" s="286"/>
      <c r="CVH106" s="286"/>
      <c r="CVI106" s="286"/>
      <c r="CVJ106" s="286"/>
      <c r="CVK106" s="286"/>
      <c r="CVL106" s="286"/>
      <c r="CVM106" s="286"/>
      <c r="CVN106" s="286"/>
      <c r="CVO106" s="286"/>
      <c r="CVP106" s="286"/>
      <c r="CVQ106" s="286"/>
      <c r="CVR106" s="286"/>
      <c r="CVS106" s="286"/>
      <c r="CVT106" s="286"/>
      <c r="CVU106" s="286"/>
      <c r="CVV106" s="286"/>
      <c r="CVW106" s="286"/>
      <c r="CVX106" s="286"/>
      <c r="CVY106" s="286"/>
      <c r="CVZ106" s="286"/>
      <c r="CWA106" s="286"/>
      <c r="CWB106" s="286"/>
      <c r="CWC106" s="286"/>
      <c r="CWD106" s="286"/>
      <c r="CWE106" s="286"/>
      <c r="CWF106" s="286"/>
      <c r="CWG106" s="286"/>
      <c r="CWH106" s="286"/>
      <c r="CWI106" s="286"/>
      <c r="CWJ106" s="286"/>
      <c r="CWK106" s="286"/>
      <c r="CWL106" s="286"/>
      <c r="CWM106" s="286"/>
      <c r="CWN106" s="286"/>
      <c r="CWO106" s="286"/>
      <c r="CWP106" s="286"/>
      <c r="CWQ106" s="286"/>
      <c r="CWR106" s="286"/>
      <c r="CWS106" s="286"/>
      <c r="CWT106" s="286"/>
      <c r="CWU106" s="286"/>
      <c r="CWV106" s="286"/>
      <c r="CWW106" s="286"/>
      <c r="CWX106" s="286"/>
      <c r="CWY106" s="286"/>
      <c r="CWZ106" s="286"/>
      <c r="CXA106" s="286"/>
      <c r="CXB106" s="286"/>
      <c r="CXC106" s="286"/>
      <c r="CXD106" s="286"/>
      <c r="CXE106" s="286"/>
      <c r="CXF106" s="286"/>
      <c r="CXG106" s="286"/>
      <c r="CXH106" s="286"/>
      <c r="CXI106" s="286"/>
      <c r="CXJ106" s="286"/>
      <c r="CXK106" s="286"/>
      <c r="CXL106" s="286"/>
      <c r="CXM106" s="286"/>
      <c r="CXN106" s="286"/>
      <c r="CXO106" s="286"/>
      <c r="CXP106" s="286"/>
      <c r="CXQ106" s="286"/>
      <c r="CXR106" s="286"/>
      <c r="CXS106" s="286"/>
      <c r="CXT106" s="286"/>
      <c r="CXU106" s="286"/>
      <c r="CXV106" s="286"/>
      <c r="CXW106" s="286"/>
      <c r="CXX106" s="286"/>
      <c r="CXY106" s="286"/>
      <c r="CXZ106" s="286"/>
      <c r="CYA106" s="286"/>
      <c r="CYB106" s="286"/>
      <c r="CYC106" s="286"/>
      <c r="CYD106" s="286"/>
      <c r="CYE106" s="286"/>
      <c r="CYF106" s="286"/>
      <c r="CYG106" s="286"/>
      <c r="CYH106" s="286"/>
      <c r="CYI106" s="286"/>
      <c r="CYJ106" s="286"/>
      <c r="CYK106" s="286"/>
      <c r="CYL106" s="286"/>
      <c r="CYM106" s="286"/>
      <c r="CYN106" s="286"/>
      <c r="CYO106" s="286"/>
      <c r="CYP106" s="286"/>
      <c r="CYQ106" s="286"/>
      <c r="CYR106" s="286"/>
      <c r="CYS106" s="286"/>
      <c r="CYT106" s="286"/>
      <c r="CYU106" s="286"/>
      <c r="CYV106" s="286"/>
      <c r="CYW106" s="286"/>
      <c r="CYX106" s="286"/>
      <c r="CYY106" s="286"/>
      <c r="CYZ106" s="286"/>
      <c r="CZA106" s="286"/>
      <c r="CZB106" s="286"/>
      <c r="CZC106" s="286"/>
      <c r="CZD106" s="286"/>
      <c r="CZE106" s="286"/>
      <c r="CZF106" s="286"/>
      <c r="CZG106" s="286"/>
      <c r="CZH106" s="286"/>
      <c r="CZI106" s="286"/>
      <c r="CZJ106" s="286"/>
      <c r="CZK106" s="286"/>
      <c r="CZL106" s="286"/>
      <c r="CZM106" s="286"/>
      <c r="CZN106" s="286"/>
      <c r="CZO106" s="286"/>
      <c r="CZP106" s="286"/>
      <c r="CZQ106" s="286"/>
      <c r="CZR106" s="286"/>
      <c r="CZS106" s="286"/>
      <c r="CZT106" s="286"/>
      <c r="CZU106" s="286"/>
      <c r="CZV106" s="286"/>
      <c r="CZW106" s="286"/>
      <c r="CZX106" s="286"/>
      <c r="CZY106" s="286"/>
      <c r="CZZ106" s="286"/>
      <c r="DAA106" s="286"/>
      <c r="DAB106" s="286"/>
      <c r="DAC106" s="286"/>
      <c r="DAD106" s="286"/>
      <c r="DAE106" s="286"/>
      <c r="DAF106" s="286"/>
      <c r="DAG106" s="286"/>
      <c r="DAH106" s="286"/>
      <c r="DAI106" s="286"/>
      <c r="DAJ106" s="286"/>
      <c r="DAK106" s="286"/>
      <c r="DAL106" s="286"/>
      <c r="DAM106" s="286"/>
      <c r="DAN106" s="286"/>
      <c r="DAO106" s="286"/>
      <c r="DAP106" s="286"/>
      <c r="DAQ106" s="286"/>
      <c r="DAR106" s="286"/>
      <c r="DAS106" s="286"/>
      <c r="DAT106" s="286"/>
      <c r="DAU106" s="286"/>
      <c r="DAV106" s="286"/>
      <c r="DAW106" s="286"/>
      <c r="DAX106" s="286"/>
      <c r="DAY106" s="286"/>
      <c r="DAZ106" s="286"/>
      <c r="DBA106" s="286"/>
      <c r="DBB106" s="286"/>
      <c r="DBC106" s="286"/>
      <c r="DBD106" s="286"/>
      <c r="DBE106" s="286"/>
      <c r="DBF106" s="286"/>
      <c r="DBG106" s="286"/>
      <c r="DBH106" s="286"/>
      <c r="DBI106" s="286"/>
      <c r="DBJ106" s="286"/>
      <c r="DBK106" s="286"/>
      <c r="DBL106" s="286"/>
      <c r="DBM106" s="286"/>
      <c r="DBN106" s="286"/>
      <c r="DBO106" s="286"/>
      <c r="DBP106" s="286"/>
      <c r="DBQ106" s="286"/>
      <c r="DBR106" s="286"/>
      <c r="DBS106" s="286"/>
      <c r="DBT106" s="286"/>
      <c r="DBU106" s="286"/>
      <c r="DBV106" s="286"/>
      <c r="DBW106" s="286"/>
      <c r="DBX106" s="286"/>
      <c r="DBY106" s="286"/>
      <c r="DBZ106" s="286"/>
      <c r="DCA106" s="286"/>
      <c r="DCB106" s="286"/>
      <c r="DCC106" s="286"/>
      <c r="DCD106" s="286"/>
      <c r="DCE106" s="286"/>
      <c r="DCF106" s="286"/>
      <c r="DCG106" s="286"/>
      <c r="DCH106" s="286"/>
      <c r="DCI106" s="286"/>
      <c r="DCJ106" s="286"/>
      <c r="DCK106" s="286"/>
      <c r="DCL106" s="286"/>
      <c r="DCM106" s="286"/>
      <c r="DCN106" s="286"/>
      <c r="DCO106" s="286"/>
      <c r="DCP106" s="286"/>
      <c r="DCQ106" s="286"/>
      <c r="DCR106" s="286"/>
      <c r="DCS106" s="286"/>
      <c r="DCT106" s="286"/>
      <c r="DCU106" s="286"/>
      <c r="DCV106" s="286"/>
      <c r="DCW106" s="286"/>
      <c r="DCX106" s="286"/>
      <c r="DCY106" s="286"/>
      <c r="DCZ106" s="286"/>
      <c r="DDA106" s="286"/>
      <c r="DDB106" s="286"/>
      <c r="DDC106" s="286"/>
      <c r="DDD106" s="286"/>
      <c r="DDE106" s="286"/>
      <c r="DDF106" s="286"/>
      <c r="DDG106" s="286"/>
      <c r="DDH106" s="286"/>
      <c r="DDI106" s="286"/>
      <c r="DDJ106" s="286"/>
      <c r="DDK106" s="286"/>
      <c r="DDL106" s="286"/>
      <c r="DDM106" s="286"/>
      <c r="DDN106" s="286"/>
      <c r="DDO106" s="286"/>
      <c r="DDP106" s="286"/>
      <c r="DDQ106" s="286"/>
      <c r="DDR106" s="286"/>
      <c r="DDS106" s="286"/>
      <c r="DDT106" s="286"/>
      <c r="DDU106" s="286"/>
      <c r="DDV106" s="286"/>
      <c r="DDW106" s="286"/>
      <c r="DDX106" s="286"/>
      <c r="DDY106" s="286"/>
      <c r="DDZ106" s="286"/>
      <c r="DEA106" s="286"/>
      <c r="DEB106" s="286"/>
      <c r="DEC106" s="286"/>
      <c r="DED106" s="286"/>
      <c r="DEE106" s="286"/>
      <c r="DEF106" s="286"/>
      <c r="DEG106" s="286"/>
      <c r="DEH106" s="286"/>
      <c r="DEI106" s="286"/>
      <c r="DEJ106" s="286"/>
      <c r="DEK106" s="286"/>
      <c r="DEL106" s="286"/>
      <c r="DEM106" s="286"/>
      <c r="DEN106" s="286"/>
      <c r="DEO106" s="286"/>
      <c r="DEP106" s="286"/>
      <c r="DEQ106" s="286"/>
      <c r="DER106" s="286"/>
      <c r="DES106" s="286"/>
      <c r="DET106" s="286"/>
      <c r="DEU106" s="286"/>
      <c r="DEV106" s="286"/>
      <c r="DEW106" s="286"/>
      <c r="DEX106" s="286"/>
      <c r="DEY106" s="286"/>
      <c r="DEZ106" s="286"/>
      <c r="DFA106" s="286"/>
      <c r="DFB106" s="286"/>
      <c r="DFC106" s="286"/>
      <c r="DFD106" s="286"/>
      <c r="DFE106" s="286"/>
      <c r="DFF106" s="286"/>
      <c r="DFG106" s="286"/>
      <c r="DFH106" s="286"/>
      <c r="DFI106" s="286"/>
      <c r="DFJ106" s="286"/>
      <c r="DFK106" s="286"/>
      <c r="DFL106" s="286"/>
      <c r="DFM106" s="286"/>
      <c r="DFN106" s="286"/>
      <c r="DFO106" s="286"/>
      <c r="DFP106" s="286"/>
      <c r="DFQ106" s="286"/>
      <c r="DFR106" s="286"/>
      <c r="DFS106" s="286"/>
      <c r="DFT106" s="286"/>
      <c r="DFU106" s="286"/>
      <c r="DFV106" s="286"/>
      <c r="DFW106" s="286"/>
      <c r="DFX106" s="286"/>
      <c r="DFY106" s="286"/>
      <c r="DFZ106" s="286"/>
      <c r="DGA106" s="286"/>
      <c r="DGB106" s="286"/>
      <c r="DGC106" s="286"/>
      <c r="DGD106" s="286"/>
      <c r="DGE106" s="286"/>
      <c r="DGF106" s="286"/>
      <c r="DGG106" s="286"/>
      <c r="DGH106" s="286"/>
      <c r="DGI106" s="286"/>
      <c r="DGJ106" s="286"/>
      <c r="DGK106" s="286"/>
      <c r="DGL106" s="286"/>
      <c r="DGM106" s="286"/>
      <c r="DGN106" s="286"/>
      <c r="DGO106" s="286"/>
      <c r="DGP106" s="286"/>
      <c r="DGQ106" s="286"/>
      <c r="DGR106" s="286"/>
      <c r="DGS106" s="286"/>
      <c r="DGT106" s="286"/>
      <c r="DGU106" s="286"/>
      <c r="DGV106" s="286"/>
      <c r="DGW106" s="286"/>
      <c r="DGX106" s="286"/>
      <c r="DGY106" s="286"/>
      <c r="DGZ106" s="286"/>
      <c r="DHA106" s="286"/>
      <c r="DHB106" s="286"/>
      <c r="DHC106" s="286"/>
      <c r="DHD106" s="286"/>
      <c r="DHE106" s="286"/>
      <c r="DHF106" s="286"/>
      <c r="DHG106" s="286"/>
      <c r="DHH106" s="286"/>
      <c r="DHI106" s="286"/>
      <c r="DHJ106" s="286"/>
      <c r="DHK106" s="286"/>
      <c r="DHL106" s="286"/>
      <c r="DHM106" s="286"/>
      <c r="DHN106" s="286"/>
      <c r="DHO106" s="286"/>
      <c r="DHP106" s="286"/>
      <c r="DHQ106" s="286"/>
      <c r="DHR106" s="286"/>
      <c r="DHS106" s="286"/>
      <c r="DHT106" s="286"/>
      <c r="DHU106" s="286"/>
      <c r="DHV106" s="286"/>
      <c r="DHW106" s="286"/>
      <c r="DHX106" s="286"/>
      <c r="DHY106" s="286"/>
      <c r="DHZ106" s="286"/>
      <c r="DIA106" s="286"/>
      <c r="DIB106" s="286"/>
      <c r="DIC106" s="286"/>
      <c r="DID106" s="286"/>
      <c r="DIE106" s="286"/>
      <c r="DIF106" s="286"/>
      <c r="DIG106" s="286"/>
      <c r="DIH106" s="286"/>
      <c r="DII106" s="286"/>
      <c r="DIJ106" s="286"/>
      <c r="DIK106" s="286"/>
      <c r="DIL106" s="286"/>
      <c r="DIM106" s="286"/>
      <c r="DIN106" s="286"/>
      <c r="DIO106" s="286"/>
      <c r="DIP106" s="286"/>
      <c r="DIQ106" s="286"/>
      <c r="DIR106" s="286"/>
      <c r="DIS106" s="286"/>
      <c r="DIT106" s="286"/>
      <c r="DIU106" s="286"/>
      <c r="DIV106" s="286"/>
      <c r="DIW106" s="286"/>
      <c r="DIX106" s="286"/>
      <c r="DIY106" s="286"/>
      <c r="DIZ106" s="286"/>
      <c r="DJA106" s="286"/>
      <c r="DJB106" s="286"/>
      <c r="DJC106" s="286"/>
      <c r="DJD106" s="286"/>
      <c r="DJE106" s="286"/>
      <c r="DJF106" s="286"/>
      <c r="DJG106" s="286"/>
      <c r="DJH106" s="286"/>
      <c r="DJI106" s="286"/>
      <c r="DJJ106" s="286"/>
      <c r="DJK106" s="286"/>
      <c r="DJL106" s="286"/>
      <c r="DJM106" s="286"/>
      <c r="DJN106" s="286"/>
      <c r="DJO106" s="286"/>
      <c r="DJP106" s="286"/>
      <c r="DJQ106" s="286"/>
      <c r="DJR106" s="286"/>
      <c r="DJS106" s="286"/>
      <c r="DJT106" s="286"/>
      <c r="DJU106" s="286"/>
      <c r="DJV106" s="286"/>
      <c r="DJW106" s="286"/>
      <c r="DJX106" s="286"/>
      <c r="DJY106" s="286"/>
      <c r="DJZ106" s="286"/>
      <c r="DKA106" s="286"/>
      <c r="DKB106" s="286"/>
      <c r="DKC106" s="286"/>
      <c r="DKD106" s="286"/>
      <c r="DKE106" s="286"/>
      <c r="DKF106" s="286"/>
      <c r="DKG106" s="286"/>
      <c r="DKH106" s="286"/>
      <c r="DKI106" s="286"/>
      <c r="DKJ106" s="286"/>
      <c r="DKK106" s="286"/>
      <c r="DKL106" s="286"/>
      <c r="DKM106" s="286"/>
      <c r="DKN106" s="286"/>
      <c r="DKO106" s="286"/>
      <c r="DKP106" s="286"/>
      <c r="DKQ106" s="286"/>
      <c r="DKR106" s="286"/>
      <c r="DKS106" s="286"/>
      <c r="DKT106" s="286"/>
      <c r="DKU106" s="286"/>
      <c r="DKV106" s="286"/>
      <c r="DKW106" s="286"/>
      <c r="DKX106" s="286"/>
      <c r="DKY106" s="286"/>
      <c r="DKZ106" s="286"/>
      <c r="DLA106" s="286"/>
      <c r="DLB106" s="286"/>
      <c r="DLC106" s="286"/>
      <c r="DLD106" s="286"/>
      <c r="DLE106" s="286"/>
      <c r="DLF106" s="286"/>
      <c r="DLG106" s="286"/>
      <c r="DLH106" s="286"/>
      <c r="DLI106" s="286"/>
      <c r="DLJ106" s="286"/>
      <c r="DLK106" s="286"/>
      <c r="DLL106" s="286"/>
      <c r="DLM106" s="286"/>
      <c r="DLN106" s="286"/>
      <c r="DLO106" s="286"/>
      <c r="DLP106" s="286"/>
      <c r="DLQ106" s="286"/>
      <c r="DLR106" s="286"/>
      <c r="DLS106" s="286"/>
      <c r="DLT106" s="286"/>
      <c r="DLU106" s="286"/>
      <c r="DLV106" s="286"/>
      <c r="DLW106" s="286"/>
      <c r="DLX106" s="286"/>
      <c r="DLY106" s="286"/>
      <c r="DLZ106" s="286"/>
      <c r="DMA106" s="286"/>
      <c r="DMB106" s="286"/>
      <c r="DMC106" s="286"/>
      <c r="DMD106" s="286"/>
      <c r="DME106" s="286"/>
      <c r="DMF106" s="286"/>
      <c r="DMG106" s="286"/>
      <c r="DMH106" s="286"/>
      <c r="DMI106" s="286"/>
      <c r="DMJ106" s="286"/>
      <c r="DMK106" s="286"/>
      <c r="DML106" s="286"/>
      <c r="DMM106" s="286"/>
      <c r="DMN106" s="286"/>
      <c r="DMO106" s="286"/>
      <c r="DMP106" s="286"/>
      <c r="DMQ106" s="286"/>
      <c r="DMR106" s="286"/>
      <c r="DMS106" s="286"/>
      <c r="DMT106" s="286"/>
      <c r="DMU106" s="286"/>
      <c r="DMV106" s="286"/>
      <c r="DMW106" s="286"/>
      <c r="DMX106" s="286"/>
      <c r="DMY106" s="286"/>
      <c r="DMZ106" s="286"/>
      <c r="DNA106" s="286"/>
      <c r="DNB106" s="286"/>
      <c r="DNC106" s="286"/>
      <c r="DND106" s="286"/>
      <c r="DNE106" s="286"/>
      <c r="DNF106" s="286"/>
      <c r="DNG106" s="286"/>
      <c r="DNH106" s="286"/>
      <c r="DNI106" s="286"/>
      <c r="DNJ106" s="286"/>
      <c r="DNK106" s="286"/>
      <c r="DNL106" s="286"/>
      <c r="DNM106" s="286"/>
      <c r="DNN106" s="286"/>
      <c r="DNO106" s="286"/>
      <c r="DNP106" s="286"/>
      <c r="DNQ106" s="286"/>
      <c r="DNR106" s="286"/>
      <c r="DNS106" s="286"/>
      <c r="DNT106" s="286"/>
      <c r="DNU106" s="286"/>
      <c r="DNV106" s="286"/>
      <c r="DNW106" s="286"/>
      <c r="DNX106" s="286"/>
      <c r="DNY106" s="286"/>
      <c r="DNZ106" s="286"/>
      <c r="DOA106" s="286"/>
      <c r="DOB106" s="286"/>
      <c r="DOC106" s="286"/>
      <c r="DOD106" s="286"/>
      <c r="DOE106" s="286"/>
      <c r="DOF106" s="286"/>
      <c r="DOG106" s="286"/>
      <c r="DOH106" s="286"/>
      <c r="DOI106" s="286"/>
      <c r="DOJ106" s="286"/>
      <c r="DOK106" s="286"/>
      <c r="DOL106" s="286"/>
      <c r="DOM106" s="286"/>
      <c r="DON106" s="286"/>
      <c r="DOO106" s="286"/>
      <c r="DOP106" s="286"/>
      <c r="DOQ106" s="286"/>
      <c r="DOR106" s="286"/>
      <c r="DOS106" s="286"/>
      <c r="DOT106" s="286"/>
      <c r="DOU106" s="286"/>
      <c r="DOV106" s="286"/>
      <c r="DOW106" s="286"/>
      <c r="DOX106" s="286"/>
      <c r="DOY106" s="286"/>
      <c r="DOZ106" s="286"/>
      <c r="DPA106" s="286"/>
      <c r="DPB106" s="286"/>
      <c r="DPC106" s="286"/>
      <c r="DPD106" s="286"/>
      <c r="DPE106" s="286"/>
      <c r="DPF106" s="286"/>
      <c r="DPG106" s="286"/>
      <c r="DPH106" s="286"/>
      <c r="DPI106" s="286"/>
      <c r="DPJ106" s="286"/>
      <c r="DPK106" s="286"/>
      <c r="DPL106" s="286"/>
      <c r="DPM106" s="286"/>
      <c r="DPN106" s="286"/>
      <c r="DPO106" s="286"/>
      <c r="DPP106" s="286"/>
      <c r="DPQ106" s="286"/>
      <c r="DPR106" s="286"/>
      <c r="DPS106" s="286"/>
      <c r="DPT106" s="286"/>
      <c r="DPU106" s="286"/>
      <c r="DPV106" s="286"/>
      <c r="DPW106" s="286"/>
      <c r="DPX106" s="286"/>
      <c r="DPY106" s="286"/>
      <c r="DPZ106" s="286"/>
      <c r="DQA106" s="286"/>
      <c r="DQB106" s="286"/>
      <c r="DQC106" s="286"/>
      <c r="DQD106" s="286"/>
      <c r="DQE106" s="286"/>
      <c r="DQF106" s="286"/>
      <c r="DQG106" s="286"/>
      <c r="DQH106" s="286"/>
      <c r="DQI106" s="286"/>
      <c r="DQJ106" s="286"/>
      <c r="DQK106" s="286"/>
      <c r="DQL106" s="286"/>
      <c r="DQM106" s="286"/>
      <c r="DQN106" s="286"/>
      <c r="DQO106" s="286"/>
      <c r="DQP106" s="286"/>
      <c r="DQQ106" s="286"/>
      <c r="DQR106" s="286"/>
      <c r="DQS106" s="286"/>
      <c r="DQT106" s="286"/>
      <c r="DQU106" s="286"/>
      <c r="DQV106" s="286"/>
      <c r="DQW106" s="286"/>
      <c r="DQX106" s="286"/>
      <c r="DQY106" s="286"/>
      <c r="DQZ106" s="286"/>
      <c r="DRA106" s="286"/>
      <c r="DRB106" s="286"/>
      <c r="DRC106" s="286"/>
      <c r="DRD106" s="286"/>
      <c r="DRE106" s="286"/>
      <c r="DRF106" s="286"/>
      <c r="DRG106" s="286"/>
      <c r="DRH106" s="286"/>
      <c r="DRI106" s="286"/>
      <c r="DRJ106" s="286"/>
      <c r="DRK106" s="286"/>
      <c r="DRL106" s="286"/>
      <c r="DRM106" s="286"/>
      <c r="DRN106" s="286"/>
      <c r="DRO106" s="286"/>
      <c r="DRP106" s="286"/>
      <c r="DRQ106" s="286"/>
      <c r="DRR106" s="286"/>
      <c r="DRS106" s="286"/>
      <c r="DRT106" s="286"/>
      <c r="DRU106" s="286"/>
      <c r="DRV106" s="286"/>
      <c r="DRW106" s="286"/>
      <c r="DRX106" s="286"/>
      <c r="DRY106" s="286"/>
      <c r="DRZ106" s="286"/>
      <c r="DSA106" s="286"/>
      <c r="DSB106" s="286"/>
      <c r="DSC106" s="286"/>
      <c r="DSD106" s="286"/>
      <c r="DSE106" s="286"/>
      <c r="DSF106" s="286"/>
      <c r="DSG106" s="286"/>
      <c r="DSH106" s="286"/>
      <c r="DSI106" s="286"/>
      <c r="DSJ106" s="286"/>
      <c r="DSK106" s="286"/>
      <c r="DSL106" s="286"/>
      <c r="DSM106" s="286"/>
      <c r="DSN106" s="286"/>
      <c r="DSO106" s="286"/>
      <c r="DSP106" s="286"/>
      <c r="DSQ106" s="286"/>
      <c r="DSR106" s="286"/>
      <c r="DSS106" s="286"/>
      <c r="DST106" s="286"/>
      <c r="DSU106" s="286"/>
      <c r="DSV106" s="286"/>
      <c r="DSW106" s="286"/>
      <c r="DSX106" s="286"/>
      <c r="DSY106" s="286"/>
      <c r="DSZ106" s="286"/>
      <c r="DTA106" s="286"/>
      <c r="DTB106" s="286"/>
      <c r="DTC106" s="286"/>
      <c r="DTD106" s="286"/>
      <c r="DTE106" s="286"/>
      <c r="DTF106" s="286"/>
      <c r="DTG106" s="286"/>
      <c r="DTH106" s="286"/>
      <c r="DTI106" s="286"/>
      <c r="DTJ106" s="286"/>
      <c r="DTK106" s="286"/>
      <c r="DTL106" s="286"/>
      <c r="DTM106" s="286"/>
      <c r="DTN106" s="286"/>
      <c r="DTO106" s="286"/>
      <c r="DTP106" s="286"/>
      <c r="DTQ106" s="286"/>
      <c r="DTR106" s="286"/>
      <c r="DTS106" s="286"/>
      <c r="DTT106" s="286"/>
      <c r="DTU106" s="286"/>
      <c r="DTV106" s="286"/>
      <c r="DTW106" s="286"/>
      <c r="DTX106" s="286"/>
      <c r="DTY106" s="286"/>
      <c r="DTZ106" s="286"/>
      <c r="DUA106" s="286"/>
      <c r="DUB106" s="286"/>
      <c r="DUC106" s="286"/>
      <c r="DUD106" s="286"/>
      <c r="DUE106" s="286"/>
      <c r="DUF106" s="286"/>
      <c r="DUG106" s="286"/>
      <c r="DUH106" s="286"/>
      <c r="DUI106" s="286"/>
      <c r="DUJ106" s="286"/>
      <c r="DUK106" s="286"/>
      <c r="DUL106" s="286"/>
      <c r="DUM106" s="286"/>
      <c r="DUN106" s="286"/>
      <c r="DUO106" s="286"/>
      <c r="DUP106" s="286"/>
      <c r="DUQ106" s="286"/>
      <c r="DUR106" s="286"/>
      <c r="DUS106" s="286"/>
      <c r="DUT106" s="286"/>
      <c r="DUU106" s="286"/>
      <c r="DUV106" s="286"/>
      <c r="DUW106" s="286"/>
      <c r="DUX106" s="286"/>
      <c r="DUY106" s="286"/>
      <c r="DUZ106" s="286"/>
      <c r="DVA106" s="286"/>
      <c r="DVB106" s="286"/>
      <c r="DVC106" s="286"/>
      <c r="DVD106" s="286"/>
      <c r="DVE106" s="286"/>
      <c r="DVF106" s="286"/>
      <c r="DVG106" s="286"/>
      <c r="DVH106" s="286"/>
      <c r="DVI106" s="286"/>
      <c r="DVJ106" s="286"/>
      <c r="DVK106" s="286"/>
      <c r="DVL106" s="286"/>
      <c r="DVM106" s="286"/>
      <c r="DVN106" s="286"/>
      <c r="DVO106" s="286"/>
      <c r="DVP106" s="286"/>
      <c r="DVQ106" s="286"/>
      <c r="DVR106" s="286"/>
      <c r="DVS106" s="286"/>
      <c r="DVT106" s="286"/>
      <c r="DVU106" s="286"/>
      <c r="DVV106" s="286"/>
      <c r="DVW106" s="286"/>
      <c r="DVX106" s="286"/>
      <c r="DVY106" s="286"/>
      <c r="DVZ106" s="286"/>
      <c r="DWA106" s="286"/>
      <c r="DWB106" s="286"/>
      <c r="DWC106" s="286"/>
      <c r="DWD106" s="286"/>
      <c r="DWE106" s="286"/>
      <c r="DWF106" s="286"/>
      <c r="DWG106" s="286"/>
      <c r="DWH106" s="286"/>
      <c r="DWI106" s="286"/>
      <c r="DWJ106" s="286"/>
      <c r="DWK106" s="286"/>
      <c r="DWL106" s="286"/>
      <c r="DWM106" s="286"/>
      <c r="DWN106" s="286"/>
      <c r="DWO106" s="286"/>
      <c r="DWP106" s="286"/>
      <c r="DWQ106" s="286"/>
      <c r="DWR106" s="286"/>
      <c r="DWS106" s="286"/>
      <c r="DWT106" s="286"/>
      <c r="DWU106" s="286"/>
      <c r="DWV106" s="286"/>
      <c r="DWW106" s="286"/>
      <c r="DWX106" s="286"/>
      <c r="DWY106" s="286"/>
      <c r="DWZ106" s="286"/>
      <c r="DXA106" s="286"/>
      <c r="DXB106" s="286"/>
      <c r="DXC106" s="286"/>
      <c r="DXD106" s="286"/>
      <c r="DXE106" s="286"/>
      <c r="DXF106" s="286"/>
      <c r="DXG106" s="286"/>
      <c r="DXH106" s="286"/>
      <c r="DXI106" s="286"/>
      <c r="DXJ106" s="286"/>
      <c r="DXK106" s="286"/>
      <c r="DXL106" s="286"/>
      <c r="DXM106" s="286"/>
      <c r="DXN106" s="286"/>
      <c r="DXO106" s="286"/>
      <c r="DXP106" s="286"/>
      <c r="DXQ106" s="286"/>
      <c r="DXR106" s="286"/>
      <c r="DXS106" s="286"/>
      <c r="DXT106" s="286"/>
      <c r="DXU106" s="286"/>
      <c r="DXV106" s="286"/>
      <c r="DXW106" s="286"/>
      <c r="DXX106" s="286"/>
      <c r="DXY106" s="286"/>
      <c r="DXZ106" s="286"/>
      <c r="DYA106" s="286"/>
      <c r="DYB106" s="286"/>
      <c r="DYC106" s="286"/>
      <c r="DYD106" s="286"/>
      <c r="DYE106" s="286"/>
      <c r="DYF106" s="286"/>
      <c r="DYG106" s="286"/>
      <c r="DYH106" s="286"/>
      <c r="DYI106" s="286"/>
      <c r="DYJ106" s="286"/>
      <c r="DYK106" s="286"/>
      <c r="DYL106" s="286"/>
      <c r="DYM106" s="286"/>
      <c r="DYN106" s="286"/>
      <c r="DYO106" s="286"/>
      <c r="DYP106" s="286"/>
      <c r="DYQ106" s="286"/>
      <c r="DYR106" s="286"/>
      <c r="DYS106" s="286"/>
      <c r="DYT106" s="286"/>
      <c r="DYU106" s="286"/>
      <c r="DYV106" s="286"/>
      <c r="DYW106" s="286"/>
      <c r="DYX106" s="286"/>
      <c r="DYY106" s="286"/>
      <c r="DYZ106" s="286"/>
      <c r="DZA106" s="286"/>
      <c r="DZB106" s="286"/>
      <c r="DZC106" s="286"/>
      <c r="DZD106" s="286"/>
      <c r="DZE106" s="286"/>
      <c r="DZF106" s="286"/>
      <c r="DZG106" s="286"/>
      <c r="DZH106" s="286"/>
      <c r="DZI106" s="286"/>
      <c r="DZJ106" s="286"/>
      <c r="DZK106" s="286"/>
      <c r="DZL106" s="286"/>
      <c r="DZM106" s="286"/>
      <c r="DZN106" s="286"/>
      <c r="DZO106" s="286"/>
      <c r="DZP106" s="286"/>
      <c r="DZQ106" s="286"/>
      <c r="DZR106" s="286"/>
      <c r="DZS106" s="286"/>
      <c r="DZT106" s="286"/>
      <c r="DZU106" s="286"/>
      <c r="DZV106" s="286"/>
      <c r="DZW106" s="286"/>
      <c r="DZX106" s="286"/>
      <c r="DZY106" s="286"/>
      <c r="DZZ106" s="286"/>
      <c r="EAA106" s="286"/>
      <c r="EAB106" s="286"/>
      <c r="EAC106" s="286"/>
      <c r="EAD106" s="286"/>
      <c r="EAE106" s="286"/>
      <c r="EAF106" s="286"/>
      <c r="EAG106" s="286"/>
      <c r="EAH106" s="286"/>
      <c r="EAI106" s="286"/>
      <c r="EAJ106" s="286"/>
      <c r="EAK106" s="286"/>
      <c r="EAL106" s="286"/>
      <c r="EAM106" s="286"/>
      <c r="EAN106" s="286"/>
      <c r="EAO106" s="286"/>
      <c r="EAP106" s="286"/>
      <c r="EAQ106" s="286"/>
      <c r="EAR106" s="286"/>
      <c r="EAS106" s="286"/>
      <c r="EAT106" s="286"/>
      <c r="EAU106" s="286"/>
      <c r="EAV106" s="286"/>
      <c r="EAW106" s="286"/>
      <c r="EAX106" s="286"/>
      <c r="EAY106" s="286"/>
      <c r="EAZ106" s="286"/>
      <c r="EBA106" s="286"/>
      <c r="EBB106" s="286"/>
      <c r="EBC106" s="286"/>
      <c r="EBD106" s="286"/>
      <c r="EBE106" s="286"/>
      <c r="EBF106" s="286"/>
      <c r="EBG106" s="286"/>
      <c r="EBH106" s="286"/>
      <c r="EBI106" s="286"/>
      <c r="EBJ106" s="286"/>
      <c r="EBK106" s="286"/>
      <c r="EBL106" s="286"/>
      <c r="EBM106" s="286"/>
      <c r="EBN106" s="286"/>
      <c r="EBO106" s="286"/>
      <c r="EBP106" s="286"/>
      <c r="EBQ106" s="286"/>
      <c r="EBR106" s="286"/>
      <c r="EBS106" s="286"/>
      <c r="EBT106" s="286"/>
      <c r="EBU106" s="286"/>
      <c r="EBV106" s="286"/>
      <c r="EBW106" s="286"/>
      <c r="EBX106" s="286"/>
      <c r="EBY106" s="286"/>
      <c r="EBZ106" s="286"/>
      <c r="ECA106" s="286"/>
      <c r="ECB106" s="286"/>
      <c r="ECC106" s="286"/>
      <c r="ECD106" s="286"/>
      <c r="ECE106" s="286"/>
      <c r="ECF106" s="286"/>
      <c r="ECG106" s="286"/>
      <c r="ECH106" s="286"/>
      <c r="ECI106" s="286"/>
      <c r="ECJ106" s="286"/>
      <c r="ECK106" s="286"/>
      <c r="ECL106" s="286"/>
      <c r="ECM106" s="286"/>
      <c r="ECN106" s="286"/>
      <c r="ECO106" s="286"/>
      <c r="ECP106" s="286"/>
      <c r="ECQ106" s="286"/>
      <c r="ECR106" s="286"/>
      <c r="ECS106" s="286"/>
      <c r="ECT106" s="286"/>
      <c r="ECU106" s="286"/>
      <c r="ECV106" s="286"/>
      <c r="ECW106" s="286"/>
      <c r="ECX106" s="286"/>
      <c r="ECY106" s="286"/>
      <c r="ECZ106" s="286"/>
      <c r="EDA106" s="286"/>
      <c r="EDB106" s="286"/>
      <c r="EDC106" s="286"/>
      <c r="EDD106" s="286"/>
      <c r="EDE106" s="286"/>
      <c r="EDF106" s="286"/>
      <c r="EDG106" s="286"/>
      <c r="EDH106" s="286"/>
      <c r="EDI106" s="286"/>
      <c r="EDJ106" s="286"/>
      <c r="EDK106" s="286"/>
      <c r="EDL106" s="286"/>
      <c r="EDM106" s="286"/>
      <c r="EDN106" s="286"/>
      <c r="EDO106" s="286"/>
      <c r="EDP106" s="286"/>
      <c r="EDQ106" s="286"/>
      <c r="EDR106" s="286"/>
      <c r="EDS106" s="286"/>
      <c r="EDT106" s="286"/>
      <c r="EDU106" s="286"/>
      <c r="EDV106" s="286"/>
      <c r="EDW106" s="286"/>
      <c r="EDX106" s="286"/>
      <c r="EDY106" s="286"/>
      <c r="EDZ106" s="286"/>
      <c r="EEA106" s="286"/>
      <c r="EEB106" s="286"/>
      <c r="EEC106" s="286"/>
      <c r="EED106" s="286"/>
      <c r="EEE106" s="286"/>
      <c r="EEF106" s="286"/>
      <c r="EEG106" s="286"/>
      <c r="EEH106" s="286"/>
      <c r="EEI106" s="286"/>
      <c r="EEJ106" s="286"/>
      <c r="EEK106" s="286"/>
      <c r="EEL106" s="286"/>
      <c r="EEM106" s="286"/>
      <c r="EEN106" s="286"/>
      <c r="EEO106" s="286"/>
      <c r="EEP106" s="286"/>
      <c r="EEQ106" s="286"/>
      <c r="EER106" s="286"/>
      <c r="EES106" s="286"/>
      <c r="EET106" s="286"/>
      <c r="EEU106" s="286"/>
      <c r="EEV106" s="286"/>
      <c r="EEW106" s="286"/>
      <c r="EEX106" s="286"/>
      <c r="EEY106" s="286"/>
      <c r="EEZ106" s="286"/>
      <c r="EFA106" s="286"/>
      <c r="EFB106" s="286"/>
      <c r="EFC106" s="286"/>
      <c r="EFD106" s="286"/>
      <c r="EFE106" s="286"/>
      <c r="EFF106" s="286"/>
      <c r="EFG106" s="286"/>
      <c r="EFH106" s="286"/>
      <c r="EFI106" s="286"/>
      <c r="EFJ106" s="286"/>
      <c r="EFK106" s="286"/>
      <c r="EFL106" s="286"/>
      <c r="EFM106" s="286"/>
      <c r="EFN106" s="286"/>
      <c r="EFO106" s="286"/>
      <c r="EFP106" s="286"/>
      <c r="EFQ106" s="286"/>
      <c r="EFR106" s="286"/>
      <c r="EFS106" s="286"/>
      <c r="EFT106" s="286"/>
      <c r="EFU106" s="286"/>
      <c r="EFV106" s="286"/>
      <c r="EFW106" s="286"/>
      <c r="EFX106" s="286"/>
      <c r="EFY106" s="286"/>
      <c r="EFZ106" s="286"/>
      <c r="EGA106" s="286"/>
      <c r="EGB106" s="286"/>
      <c r="EGC106" s="286"/>
      <c r="EGD106" s="286"/>
      <c r="EGE106" s="286"/>
      <c r="EGF106" s="286"/>
      <c r="EGG106" s="286"/>
      <c r="EGH106" s="286"/>
      <c r="EGI106" s="286"/>
      <c r="EGJ106" s="286"/>
      <c r="EGK106" s="286"/>
      <c r="EGL106" s="286"/>
      <c r="EGM106" s="286"/>
      <c r="EGN106" s="286"/>
      <c r="EGO106" s="286"/>
      <c r="EGP106" s="286"/>
      <c r="EGQ106" s="286"/>
      <c r="EGR106" s="286"/>
      <c r="EGS106" s="286"/>
      <c r="EGT106" s="286"/>
      <c r="EGU106" s="286"/>
      <c r="EGV106" s="286"/>
      <c r="EGW106" s="286"/>
      <c r="EGX106" s="286"/>
      <c r="EGY106" s="286"/>
      <c r="EGZ106" s="286"/>
      <c r="EHA106" s="286"/>
      <c r="EHB106" s="286"/>
      <c r="EHC106" s="286"/>
      <c r="EHD106" s="286"/>
      <c r="EHE106" s="286"/>
      <c r="EHF106" s="286"/>
      <c r="EHG106" s="286"/>
      <c r="EHH106" s="286"/>
      <c r="EHI106" s="286"/>
      <c r="EHJ106" s="286"/>
      <c r="EHK106" s="286"/>
      <c r="EHL106" s="286"/>
      <c r="EHM106" s="286"/>
      <c r="EHN106" s="286"/>
      <c r="EHO106" s="286"/>
      <c r="EHP106" s="286"/>
      <c r="EHQ106" s="286"/>
      <c r="EHR106" s="286"/>
      <c r="EHS106" s="286"/>
      <c r="EHT106" s="286"/>
      <c r="EHU106" s="286"/>
      <c r="EHV106" s="286"/>
      <c r="EHW106" s="286"/>
      <c r="EHX106" s="286"/>
      <c r="EHY106" s="286"/>
      <c r="EHZ106" s="286"/>
      <c r="EIA106" s="286"/>
      <c r="EIB106" s="286"/>
      <c r="EIC106" s="286"/>
      <c r="EID106" s="286"/>
      <c r="EIE106" s="286"/>
      <c r="EIF106" s="286"/>
      <c r="EIG106" s="286"/>
      <c r="EIH106" s="286"/>
      <c r="EII106" s="286"/>
      <c r="EIJ106" s="286"/>
      <c r="EIK106" s="286"/>
      <c r="EIL106" s="286"/>
      <c r="EIM106" s="286"/>
      <c r="EIN106" s="286"/>
      <c r="EIO106" s="286"/>
      <c r="EIP106" s="286"/>
      <c r="EIQ106" s="286"/>
      <c r="EIR106" s="286"/>
      <c r="EIS106" s="286"/>
      <c r="EIT106" s="286"/>
      <c r="EIU106" s="286"/>
      <c r="EIV106" s="286"/>
      <c r="EIW106" s="286"/>
      <c r="EIX106" s="286"/>
      <c r="EIY106" s="286"/>
      <c r="EIZ106" s="286"/>
      <c r="EJA106" s="286"/>
      <c r="EJB106" s="286"/>
      <c r="EJC106" s="286"/>
      <c r="EJD106" s="286"/>
      <c r="EJE106" s="286"/>
      <c r="EJF106" s="286"/>
      <c r="EJG106" s="286"/>
      <c r="EJH106" s="286"/>
      <c r="EJI106" s="286"/>
      <c r="EJJ106" s="286"/>
      <c r="EJK106" s="286"/>
      <c r="EJL106" s="286"/>
      <c r="EJM106" s="286"/>
      <c r="EJN106" s="286"/>
      <c r="EJO106" s="286"/>
      <c r="EJP106" s="286"/>
      <c r="EJQ106" s="286"/>
      <c r="EJR106" s="286"/>
      <c r="EJS106" s="286"/>
      <c r="EJT106" s="286"/>
      <c r="EJU106" s="286"/>
      <c r="EJV106" s="286"/>
      <c r="EJW106" s="286"/>
      <c r="EJX106" s="286"/>
      <c r="EJY106" s="286"/>
      <c r="EJZ106" s="286"/>
      <c r="EKA106" s="286"/>
      <c r="EKB106" s="286"/>
      <c r="EKC106" s="286"/>
      <c r="EKD106" s="286"/>
      <c r="EKE106" s="286"/>
      <c r="EKF106" s="286"/>
      <c r="EKG106" s="286"/>
      <c r="EKH106" s="286"/>
      <c r="EKI106" s="286"/>
      <c r="EKJ106" s="286"/>
      <c r="EKK106" s="286"/>
      <c r="EKL106" s="286"/>
      <c r="EKM106" s="286"/>
      <c r="EKN106" s="286"/>
      <c r="EKO106" s="286"/>
      <c r="EKP106" s="286"/>
      <c r="EKQ106" s="286"/>
      <c r="EKR106" s="286"/>
      <c r="EKS106" s="286"/>
      <c r="EKT106" s="286"/>
      <c r="EKU106" s="286"/>
      <c r="EKV106" s="286"/>
      <c r="EKW106" s="286"/>
      <c r="EKX106" s="286"/>
      <c r="EKY106" s="286"/>
      <c r="EKZ106" s="286"/>
      <c r="ELA106" s="286"/>
      <c r="ELB106" s="286"/>
      <c r="ELC106" s="286"/>
      <c r="ELD106" s="286"/>
      <c r="ELE106" s="286"/>
      <c r="ELF106" s="286"/>
      <c r="ELG106" s="286"/>
      <c r="ELH106" s="286"/>
      <c r="ELI106" s="286"/>
      <c r="ELJ106" s="286"/>
      <c r="ELK106" s="286"/>
      <c r="ELL106" s="286"/>
      <c r="ELM106" s="286"/>
      <c r="ELN106" s="286"/>
      <c r="ELO106" s="286"/>
      <c r="ELP106" s="286"/>
      <c r="ELQ106" s="286"/>
      <c r="ELR106" s="286"/>
      <c r="ELS106" s="286"/>
      <c r="ELT106" s="286"/>
      <c r="ELU106" s="286"/>
      <c r="ELV106" s="286"/>
      <c r="ELW106" s="286"/>
      <c r="ELX106" s="286"/>
      <c r="ELY106" s="286"/>
      <c r="ELZ106" s="286"/>
      <c r="EMA106" s="286"/>
      <c r="EMB106" s="286"/>
      <c r="EMC106" s="286"/>
      <c r="EMD106" s="286"/>
      <c r="EME106" s="286"/>
      <c r="EMF106" s="286"/>
      <c r="EMG106" s="286"/>
      <c r="EMH106" s="286"/>
      <c r="EMI106" s="286"/>
      <c r="EMJ106" s="286"/>
      <c r="EMK106" s="286"/>
      <c r="EML106" s="286"/>
      <c r="EMM106" s="286"/>
      <c r="EMN106" s="286"/>
      <c r="EMO106" s="286"/>
      <c r="EMP106" s="286"/>
      <c r="EMQ106" s="286"/>
      <c r="EMR106" s="286"/>
      <c r="EMS106" s="286"/>
      <c r="EMT106" s="286"/>
      <c r="EMU106" s="286"/>
      <c r="EMV106" s="286"/>
      <c r="EMW106" s="286"/>
      <c r="EMX106" s="286"/>
      <c r="EMY106" s="286"/>
      <c r="EMZ106" s="286"/>
      <c r="ENA106" s="286"/>
      <c r="ENB106" s="286"/>
      <c r="ENC106" s="286"/>
      <c r="END106" s="286"/>
      <c r="ENE106" s="286"/>
      <c r="ENF106" s="286"/>
      <c r="ENG106" s="286"/>
      <c r="ENH106" s="286"/>
      <c r="ENI106" s="286"/>
      <c r="ENJ106" s="286"/>
      <c r="ENK106" s="286"/>
      <c r="ENL106" s="286"/>
      <c r="ENM106" s="286"/>
      <c r="ENN106" s="286"/>
      <c r="ENO106" s="286"/>
      <c r="ENP106" s="286"/>
      <c r="ENQ106" s="286"/>
      <c r="ENR106" s="286"/>
      <c r="ENS106" s="286"/>
      <c r="ENT106" s="286"/>
      <c r="ENU106" s="286"/>
      <c r="ENV106" s="286"/>
      <c r="ENW106" s="286"/>
      <c r="ENX106" s="286"/>
      <c r="ENY106" s="286"/>
      <c r="ENZ106" s="286"/>
      <c r="EOA106" s="286"/>
      <c r="EOB106" s="286"/>
      <c r="EOC106" s="286"/>
      <c r="EOD106" s="286"/>
      <c r="EOE106" s="286"/>
      <c r="EOF106" s="286"/>
      <c r="EOG106" s="286"/>
      <c r="EOH106" s="286"/>
      <c r="EOI106" s="286"/>
      <c r="EOJ106" s="286"/>
      <c r="EOK106" s="286"/>
      <c r="EOL106" s="286"/>
      <c r="EOM106" s="286"/>
      <c r="EON106" s="286"/>
      <c r="EOO106" s="286"/>
      <c r="EOP106" s="286"/>
      <c r="EOQ106" s="286"/>
      <c r="EOR106" s="286"/>
      <c r="EOS106" s="286"/>
      <c r="EOT106" s="286"/>
      <c r="EOU106" s="286"/>
      <c r="EOV106" s="286"/>
      <c r="EOW106" s="286"/>
      <c r="EOX106" s="286"/>
      <c r="EOY106" s="286"/>
      <c r="EOZ106" s="286"/>
      <c r="EPA106" s="286"/>
      <c r="EPB106" s="286"/>
      <c r="EPC106" s="286"/>
      <c r="EPD106" s="286"/>
      <c r="EPE106" s="286"/>
      <c r="EPF106" s="286"/>
      <c r="EPG106" s="286"/>
      <c r="EPH106" s="286"/>
      <c r="EPI106" s="286"/>
      <c r="EPJ106" s="286"/>
      <c r="EPK106" s="286"/>
      <c r="EPL106" s="286"/>
      <c r="EPM106" s="286"/>
      <c r="EPN106" s="286"/>
      <c r="EPO106" s="286"/>
      <c r="EPP106" s="286"/>
      <c r="EPQ106" s="286"/>
      <c r="EPR106" s="286"/>
      <c r="EPS106" s="286"/>
      <c r="EPT106" s="286"/>
      <c r="EPU106" s="286"/>
      <c r="EPV106" s="286"/>
      <c r="EPW106" s="286"/>
      <c r="EPX106" s="286"/>
      <c r="EPY106" s="286"/>
      <c r="EPZ106" s="286"/>
      <c r="EQA106" s="286"/>
      <c r="EQB106" s="286"/>
      <c r="EQC106" s="286"/>
      <c r="EQD106" s="286"/>
      <c r="EQE106" s="286"/>
      <c r="EQF106" s="286"/>
      <c r="EQG106" s="286"/>
      <c r="EQH106" s="286"/>
      <c r="EQI106" s="286"/>
      <c r="EQJ106" s="286"/>
      <c r="EQK106" s="286"/>
      <c r="EQL106" s="286"/>
      <c r="EQM106" s="286"/>
      <c r="EQN106" s="286"/>
      <c r="EQO106" s="286"/>
      <c r="EQP106" s="286"/>
      <c r="EQQ106" s="286"/>
      <c r="EQR106" s="286"/>
      <c r="EQS106" s="286"/>
      <c r="EQT106" s="286"/>
      <c r="EQU106" s="286"/>
      <c r="EQV106" s="286"/>
      <c r="EQW106" s="286"/>
      <c r="EQX106" s="286"/>
      <c r="EQY106" s="286"/>
      <c r="EQZ106" s="286"/>
      <c r="ERA106" s="286"/>
      <c r="ERB106" s="286"/>
      <c r="ERC106" s="286"/>
      <c r="ERD106" s="286"/>
      <c r="ERE106" s="286"/>
      <c r="ERF106" s="286"/>
      <c r="ERG106" s="286"/>
      <c r="ERH106" s="286"/>
      <c r="ERI106" s="286"/>
      <c r="ERJ106" s="286"/>
      <c r="ERK106" s="286"/>
      <c r="ERL106" s="286"/>
      <c r="ERM106" s="286"/>
      <c r="ERN106" s="286"/>
      <c r="ERO106" s="286"/>
      <c r="ERP106" s="286"/>
      <c r="ERQ106" s="286"/>
      <c r="ERR106" s="286"/>
      <c r="ERS106" s="286"/>
      <c r="ERT106" s="286"/>
      <c r="ERU106" s="286"/>
      <c r="ERV106" s="286"/>
      <c r="ERW106" s="286"/>
      <c r="ERX106" s="286"/>
      <c r="ERY106" s="286"/>
      <c r="ERZ106" s="286"/>
      <c r="ESA106" s="286"/>
      <c r="ESB106" s="286"/>
      <c r="ESC106" s="286"/>
      <c r="ESD106" s="286"/>
      <c r="ESE106" s="286"/>
      <c r="ESF106" s="286"/>
      <c r="ESG106" s="286"/>
      <c r="ESH106" s="286"/>
      <c r="ESI106" s="286"/>
      <c r="ESJ106" s="286"/>
      <c r="ESK106" s="286"/>
      <c r="ESL106" s="286"/>
      <c r="ESM106" s="286"/>
      <c r="ESN106" s="286"/>
      <c r="ESO106" s="286"/>
      <c r="ESP106" s="286"/>
      <c r="ESQ106" s="286"/>
      <c r="ESR106" s="286"/>
      <c r="ESS106" s="286"/>
      <c r="EST106" s="286"/>
      <c r="ESU106" s="286"/>
      <c r="ESV106" s="286"/>
      <c r="ESW106" s="286"/>
      <c r="ESX106" s="286"/>
      <c r="ESY106" s="286"/>
      <c r="ESZ106" s="286"/>
      <c r="ETA106" s="286"/>
      <c r="ETB106" s="286"/>
      <c r="ETC106" s="286"/>
      <c r="ETD106" s="286"/>
      <c r="ETE106" s="286"/>
      <c r="ETF106" s="286"/>
      <c r="ETG106" s="286"/>
      <c r="ETH106" s="286"/>
      <c r="ETI106" s="286"/>
      <c r="ETJ106" s="286"/>
      <c r="ETK106" s="286"/>
      <c r="ETL106" s="286"/>
      <c r="ETM106" s="286"/>
      <c r="ETN106" s="286"/>
      <c r="ETO106" s="286"/>
      <c r="ETP106" s="286"/>
      <c r="ETQ106" s="286"/>
      <c r="ETR106" s="286"/>
      <c r="ETS106" s="286"/>
      <c r="ETT106" s="286"/>
      <c r="ETU106" s="286"/>
      <c r="ETV106" s="286"/>
      <c r="ETW106" s="286"/>
      <c r="ETX106" s="286"/>
      <c r="ETY106" s="286"/>
      <c r="ETZ106" s="286"/>
      <c r="EUA106" s="286"/>
      <c r="EUB106" s="286"/>
      <c r="EUC106" s="286"/>
      <c r="EUD106" s="286"/>
      <c r="EUE106" s="286"/>
      <c r="EUF106" s="286"/>
      <c r="EUG106" s="286"/>
      <c r="EUH106" s="286"/>
      <c r="EUI106" s="286"/>
      <c r="EUJ106" s="286"/>
      <c r="EUK106" s="286"/>
      <c r="EUL106" s="286"/>
      <c r="EUM106" s="286"/>
      <c r="EUN106" s="286"/>
      <c r="EUO106" s="286"/>
      <c r="EUP106" s="286"/>
      <c r="EUQ106" s="286"/>
      <c r="EUR106" s="286"/>
      <c r="EUS106" s="286"/>
      <c r="EUT106" s="286"/>
      <c r="EUU106" s="286"/>
      <c r="EUV106" s="286"/>
      <c r="EUW106" s="286"/>
      <c r="EUX106" s="286"/>
      <c r="EUY106" s="286"/>
      <c r="EUZ106" s="286"/>
      <c r="EVA106" s="286"/>
      <c r="EVB106" s="286"/>
      <c r="EVC106" s="286"/>
      <c r="EVD106" s="286"/>
      <c r="EVE106" s="286"/>
      <c r="EVF106" s="286"/>
      <c r="EVG106" s="286"/>
      <c r="EVH106" s="286"/>
      <c r="EVI106" s="286"/>
      <c r="EVJ106" s="286"/>
      <c r="EVK106" s="286"/>
      <c r="EVL106" s="286"/>
      <c r="EVM106" s="286"/>
      <c r="EVN106" s="286"/>
      <c r="EVO106" s="286"/>
      <c r="EVP106" s="286"/>
      <c r="EVQ106" s="286"/>
      <c r="EVR106" s="286"/>
      <c r="EVS106" s="286"/>
      <c r="EVT106" s="286"/>
      <c r="EVU106" s="286"/>
      <c r="EVV106" s="286"/>
      <c r="EVW106" s="286"/>
      <c r="EVX106" s="286"/>
      <c r="EVY106" s="286"/>
      <c r="EVZ106" s="286"/>
      <c r="EWA106" s="286"/>
      <c r="EWB106" s="286"/>
      <c r="EWC106" s="286"/>
      <c r="EWD106" s="286"/>
      <c r="EWE106" s="286"/>
      <c r="EWF106" s="286"/>
      <c r="EWG106" s="286"/>
      <c r="EWH106" s="286"/>
      <c r="EWI106" s="286"/>
      <c r="EWJ106" s="286"/>
      <c r="EWK106" s="286"/>
      <c r="EWL106" s="286"/>
      <c r="EWM106" s="286"/>
      <c r="EWN106" s="286"/>
      <c r="EWO106" s="286"/>
      <c r="EWP106" s="286"/>
      <c r="EWQ106" s="286"/>
      <c r="EWR106" s="286"/>
      <c r="EWS106" s="286"/>
      <c r="EWT106" s="286"/>
      <c r="EWU106" s="286"/>
      <c r="EWV106" s="286"/>
      <c r="EWW106" s="286"/>
      <c r="EWX106" s="286"/>
      <c r="EWY106" s="286"/>
      <c r="EWZ106" s="286"/>
      <c r="EXA106" s="286"/>
      <c r="EXB106" s="286"/>
      <c r="EXC106" s="286"/>
      <c r="EXD106" s="286"/>
      <c r="EXE106" s="286"/>
      <c r="EXF106" s="286"/>
      <c r="EXG106" s="286"/>
      <c r="EXH106" s="286"/>
      <c r="EXI106" s="286"/>
      <c r="EXJ106" s="286"/>
      <c r="EXK106" s="286"/>
      <c r="EXL106" s="286"/>
      <c r="EXM106" s="286"/>
      <c r="EXN106" s="286"/>
      <c r="EXO106" s="286"/>
      <c r="EXP106" s="286"/>
      <c r="EXQ106" s="286"/>
      <c r="EXR106" s="286"/>
      <c r="EXS106" s="286"/>
      <c r="EXT106" s="286"/>
      <c r="EXU106" s="286"/>
      <c r="EXV106" s="286"/>
      <c r="EXW106" s="286"/>
      <c r="EXX106" s="286"/>
      <c r="EXY106" s="286"/>
      <c r="EXZ106" s="286"/>
      <c r="EYA106" s="286"/>
      <c r="EYB106" s="286"/>
      <c r="EYC106" s="286"/>
      <c r="EYD106" s="286"/>
      <c r="EYE106" s="286"/>
      <c r="EYF106" s="286"/>
      <c r="EYG106" s="286"/>
      <c r="EYH106" s="286"/>
      <c r="EYI106" s="286"/>
      <c r="EYJ106" s="286"/>
      <c r="EYK106" s="286"/>
      <c r="EYL106" s="286"/>
      <c r="EYM106" s="286"/>
      <c r="EYN106" s="286"/>
      <c r="EYO106" s="286"/>
      <c r="EYP106" s="286"/>
      <c r="EYQ106" s="286"/>
      <c r="EYR106" s="286"/>
      <c r="EYS106" s="286"/>
      <c r="EYT106" s="286"/>
      <c r="EYU106" s="286"/>
      <c r="EYV106" s="286"/>
      <c r="EYW106" s="286"/>
      <c r="EYX106" s="286"/>
      <c r="EYY106" s="286"/>
      <c r="EYZ106" s="286"/>
      <c r="EZA106" s="286"/>
      <c r="EZB106" s="286"/>
      <c r="EZC106" s="286"/>
      <c r="EZD106" s="286"/>
      <c r="EZE106" s="286"/>
      <c r="EZF106" s="286"/>
      <c r="EZG106" s="286"/>
      <c r="EZH106" s="286"/>
      <c r="EZI106" s="286"/>
      <c r="EZJ106" s="286"/>
      <c r="EZK106" s="286"/>
      <c r="EZL106" s="286"/>
      <c r="EZM106" s="286"/>
      <c r="EZN106" s="286"/>
      <c r="EZO106" s="286"/>
      <c r="EZP106" s="286"/>
      <c r="EZQ106" s="286"/>
      <c r="EZR106" s="286"/>
      <c r="EZS106" s="286"/>
      <c r="EZT106" s="286"/>
      <c r="EZU106" s="286"/>
      <c r="EZV106" s="286"/>
      <c r="EZW106" s="286"/>
      <c r="EZX106" s="286"/>
      <c r="EZY106" s="286"/>
      <c r="EZZ106" s="286"/>
      <c r="FAA106" s="286"/>
      <c r="FAB106" s="286"/>
      <c r="FAC106" s="286"/>
      <c r="FAD106" s="286"/>
      <c r="FAE106" s="286"/>
      <c r="FAF106" s="286"/>
      <c r="FAG106" s="286"/>
      <c r="FAH106" s="286"/>
      <c r="FAI106" s="286"/>
      <c r="FAJ106" s="286"/>
      <c r="FAK106" s="286"/>
      <c r="FAL106" s="286"/>
      <c r="FAM106" s="286"/>
      <c r="FAN106" s="286"/>
      <c r="FAO106" s="286"/>
      <c r="FAP106" s="286"/>
      <c r="FAQ106" s="286"/>
      <c r="FAR106" s="286"/>
      <c r="FAS106" s="286"/>
      <c r="FAT106" s="286"/>
      <c r="FAU106" s="286"/>
      <c r="FAV106" s="286"/>
      <c r="FAW106" s="286"/>
      <c r="FAX106" s="286"/>
      <c r="FAY106" s="286"/>
      <c r="FAZ106" s="286"/>
      <c r="FBA106" s="286"/>
      <c r="FBB106" s="286"/>
      <c r="FBC106" s="286"/>
      <c r="FBD106" s="286"/>
      <c r="FBE106" s="286"/>
      <c r="FBF106" s="286"/>
      <c r="FBG106" s="286"/>
      <c r="FBH106" s="286"/>
      <c r="FBI106" s="286"/>
      <c r="FBJ106" s="286"/>
      <c r="FBK106" s="286"/>
      <c r="FBL106" s="286"/>
      <c r="FBM106" s="286"/>
      <c r="FBN106" s="286"/>
      <c r="FBO106" s="286"/>
      <c r="FBP106" s="286"/>
      <c r="FBQ106" s="286"/>
      <c r="FBR106" s="286"/>
      <c r="FBS106" s="286"/>
      <c r="FBT106" s="286"/>
      <c r="FBU106" s="286"/>
      <c r="FBV106" s="286"/>
      <c r="FBW106" s="286"/>
      <c r="FBX106" s="286"/>
      <c r="FBY106" s="286"/>
      <c r="FBZ106" s="286"/>
      <c r="FCA106" s="286"/>
      <c r="FCB106" s="286"/>
      <c r="FCC106" s="286"/>
      <c r="FCD106" s="286"/>
      <c r="FCE106" s="286"/>
      <c r="FCF106" s="286"/>
      <c r="FCG106" s="286"/>
      <c r="FCH106" s="286"/>
      <c r="FCI106" s="286"/>
      <c r="FCJ106" s="286"/>
      <c r="FCK106" s="286"/>
      <c r="FCL106" s="286"/>
      <c r="FCM106" s="286"/>
      <c r="FCN106" s="286"/>
      <c r="FCO106" s="286"/>
      <c r="FCP106" s="286"/>
      <c r="FCQ106" s="286"/>
      <c r="FCR106" s="286"/>
      <c r="FCS106" s="286"/>
      <c r="FCT106" s="286"/>
      <c r="FCU106" s="286"/>
      <c r="FCV106" s="286"/>
      <c r="FCW106" s="286"/>
      <c r="FCX106" s="286"/>
      <c r="FCY106" s="286"/>
      <c r="FCZ106" s="286"/>
      <c r="FDA106" s="286"/>
      <c r="FDB106" s="286"/>
      <c r="FDC106" s="286"/>
      <c r="FDD106" s="286"/>
      <c r="FDE106" s="286"/>
      <c r="FDF106" s="286"/>
      <c r="FDG106" s="286"/>
      <c r="FDH106" s="286"/>
      <c r="FDI106" s="286"/>
      <c r="FDJ106" s="286"/>
      <c r="FDK106" s="286"/>
      <c r="FDL106" s="286"/>
      <c r="FDM106" s="286"/>
      <c r="FDN106" s="286"/>
      <c r="FDO106" s="286"/>
      <c r="FDP106" s="286"/>
      <c r="FDQ106" s="286"/>
      <c r="FDR106" s="286"/>
      <c r="FDS106" s="286"/>
      <c r="FDT106" s="286"/>
      <c r="FDU106" s="286"/>
      <c r="FDV106" s="286"/>
      <c r="FDW106" s="286"/>
      <c r="FDX106" s="286"/>
      <c r="FDY106" s="286"/>
      <c r="FDZ106" s="286"/>
      <c r="FEA106" s="286"/>
      <c r="FEB106" s="286"/>
      <c r="FEC106" s="286"/>
      <c r="FED106" s="286"/>
      <c r="FEE106" s="286"/>
      <c r="FEF106" s="286"/>
      <c r="FEG106" s="286"/>
      <c r="FEH106" s="286"/>
      <c r="FEI106" s="286"/>
      <c r="FEJ106" s="286"/>
      <c r="FEK106" s="286"/>
      <c r="FEL106" s="286"/>
      <c r="FEM106" s="286"/>
      <c r="FEN106" s="286"/>
      <c r="FEO106" s="286"/>
      <c r="FEP106" s="286"/>
      <c r="FEQ106" s="286"/>
      <c r="FER106" s="286"/>
      <c r="FES106" s="286"/>
      <c r="FET106" s="286"/>
      <c r="FEU106" s="286"/>
      <c r="FEV106" s="286"/>
      <c r="FEW106" s="286"/>
      <c r="FEX106" s="286"/>
      <c r="FEY106" s="286"/>
      <c r="FEZ106" s="286"/>
      <c r="FFA106" s="286"/>
      <c r="FFB106" s="286"/>
      <c r="FFC106" s="286"/>
      <c r="FFD106" s="286"/>
      <c r="FFE106" s="286"/>
      <c r="FFF106" s="286"/>
      <c r="FFG106" s="286"/>
      <c r="FFH106" s="286"/>
      <c r="FFI106" s="286"/>
      <c r="FFJ106" s="286"/>
      <c r="FFK106" s="286"/>
      <c r="FFL106" s="286"/>
      <c r="FFM106" s="286"/>
      <c r="FFN106" s="286"/>
      <c r="FFO106" s="286"/>
      <c r="FFP106" s="286"/>
      <c r="FFQ106" s="286"/>
      <c r="FFR106" s="286"/>
      <c r="FFS106" s="286"/>
      <c r="FFT106" s="286"/>
      <c r="FFU106" s="286"/>
      <c r="FFV106" s="286"/>
      <c r="FFW106" s="286"/>
      <c r="FFX106" s="286"/>
      <c r="FFY106" s="286"/>
      <c r="FFZ106" s="286"/>
      <c r="FGA106" s="286"/>
      <c r="FGB106" s="286"/>
      <c r="FGC106" s="286"/>
      <c r="FGD106" s="286"/>
      <c r="FGE106" s="286"/>
      <c r="FGF106" s="286"/>
      <c r="FGG106" s="286"/>
      <c r="FGH106" s="286"/>
      <c r="FGI106" s="286"/>
      <c r="FGJ106" s="286"/>
      <c r="FGK106" s="286"/>
      <c r="FGL106" s="286"/>
      <c r="FGM106" s="286"/>
      <c r="FGN106" s="286"/>
      <c r="FGO106" s="286"/>
      <c r="FGP106" s="286"/>
      <c r="FGQ106" s="286"/>
      <c r="FGR106" s="286"/>
      <c r="FGS106" s="286"/>
      <c r="FGT106" s="286"/>
      <c r="FGU106" s="286"/>
      <c r="FGV106" s="286"/>
      <c r="FGW106" s="286"/>
      <c r="FGX106" s="286"/>
      <c r="FGY106" s="286"/>
      <c r="FGZ106" s="286"/>
      <c r="FHA106" s="286"/>
      <c r="FHB106" s="286"/>
      <c r="FHC106" s="286"/>
      <c r="FHD106" s="286"/>
      <c r="FHE106" s="286"/>
      <c r="FHF106" s="286"/>
      <c r="FHG106" s="286"/>
      <c r="FHH106" s="286"/>
      <c r="FHI106" s="286"/>
      <c r="FHJ106" s="286"/>
      <c r="FHK106" s="286"/>
      <c r="FHL106" s="286"/>
      <c r="FHM106" s="286"/>
      <c r="FHN106" s="286"/>
      <c r="FHO106" s="286"/>
      <c r="FHP106" s="286"/>
      <c r="FHQ106" s="286"/>
      <c r="FHR106" s="286"/>
      <c r="FHS106" s="286"/>
      <c r="FHT106" s="286"/>
      <c r="FHU106" s="286"/>
      <c r="FHV106" s="286"/>
      <c r="FHW106" s="286"/>
      <c r="FHX106" s="286"/>
      <c r="FHY106" s="286"/>
      <c r="FHZ106" s="286"/>
      <c r="FIA106" s="286"/>
      <c r="FIB106" s="286"/>
      <c r="FIC106" s="286"/>
      <c r="FID106" s="286"/>
      <c r="FIE106" s="286"/>
      <c r="FIF106" s="286"/>
      <c r="FIG106" s="286"/>
      <c r="FIH106" s="286"/>
      <c r="FII106" s="286"/>
      <c r="FIJ106" s="286"/>
      <c r="FIK106" s="286"/>
      <c r="FIL106" s="286"/>
      <c r="FIM106" s="286"/>
      <c r="FIN106" s="286"/>
      <c r="FIO106" s="286"/>
      <c r="FIP106" s="286"/>
      <c r="FIQ106" s="286"/>
      <c r="FIR106" s="286"/>
      <c r="FIS106" s="286"/>
      <c r="FIT106" s="286"/>
      <c r="FIU106" s="286"/>
      <c r="FIV106" s="286"/>
      <c r="FIW106" s="286"/>
      <c r="FIX106" s="286"/>
      <c r="FIY106" s="286"/>
      <c r="FIZ106" s="286"/>
      <c r="FJA106" s="286"/>
      <c r="FJB106" s="286"/>
      <c r="FJC106" s="286"/>
      <c r="FJD106" s="286"/>
      <c r="FJE106" s="286"/>
      <c r="FJF106" s="286"/>
      <c r="FJG106" s="286"/>
      <c r="FJH106" s="286"/>
      <c r="FJI106" s="286"/>
      <c r="FJJ106" s="286"/>
      <c r="FJK106" s="286"/>
      <c r="FJL106" s="286"/>
      <c r="FJM106" s="286"/>
      <c r="FJN106" s="286"/>
      <c r="FJO106" s="286"/>
      <c r="FJP106" s="286"/>
      <c r="FJQ106" s="286"/>
      <c r="FJR106" s="286"/>
      <c r="FJS106" s="286"/>
      <c r="FJT106" s="286"/>
      <c r="FJU106" s="286"/>
      <c r="FJV106" s="286"/>
      <c r="FJW106" s="286"/>
      <c r="FJX106" s="286"/>
      <c r="FJY106" s="286"/>
      <c r="FJZ106" s="286"/>
      <c r="FKA106" s="286"/>
      <c r="FKB106" s="286"/>
      <c r="FKC106" s="286"/>
      <c r="FKD106" s="286"/>
      <c r="FKE106" s="286"/>
      <c r="FKF106" s="286"/>
      <c r="FKG106" s="286"/>
      <c r="FKH106" s="286"/>
      <c r="FKI106" s="286"/>
      <c r="FKJ106" s="286"/>
      <c r="FKK106" s="286"/>
      <c r="FKL106" s="286"/>
      <c r="FKM106" s="286"/>
      <c r="FKN106" s="286"/>
      <c r="FKO106" s="286"/>
      <c r="FKP106" s="286"/>
      <c r="FKQ106" s="286"/>
      <c r="FKR106" s="286"/>
      <c r="FKS106" s="286"/>
      <c r="FKT106" s="286"/>
      <c r="FKU106" s="286"/>
      <c r="FKV106" s="286"/>
      <c r="FKW106" s="286"/>
      <c r="FKX106" s="286"/>
      <c r="FKY106" s="286"/>
      <c r="FKZ106" s="286"/>
      <c r="FLA106" s="286"/>
      <c r="FLB106" s="286"/>
      <c r="FLC106" s="286"/>
      <c r="FLD106" s="286"/>
      <c r="FLE106" s="286"/>
      <c r="FLF106" s="286"/>
      <c r="FLG106" s="286"/>
      <c r="FLH106" s="286"/>
      <c r="FLI106" s="286"/>
      <c r="FLJ106" s="286"/>
      <c r="FLK106" s="286"/>
      <c r="FLL106" s="286"/>
      <c r="FLM106" s="286"/>
      <c r="FLN106" s="286"/>
      <c r="FLO106" s="286"/>
      <c r="FLP106" s="286"/>
      <c r="FLQ106" s="286"/>
      <c r="FLR106" s="286"/>
      <c r="FLS106" s="286"/>
      <c r="FLT106" s="286"/>
      <c r="FLU106" s="286"/>
      <c r="FLV106" s="286"/>
      <c r="FLW106" s="286"/>
      <c r="FLX106" s="286"/>
      <c r="FLY106" s="286"/>
      <c r="FLZ106" s="286"/>
      <c r="FMA106" s="286"/>
      <c r="FMB106" s="286"/>
      <c r="FMC106" s="286"/>
      <c r="FMD106" s="286"/>
      <c r="FME106" s="286"/>
      <c r="FMF106" s="286"/>
      <c r="FMG106" s="286"/>
      <c r="FMH106" s="286"/>
      <c r="FMI106" s="286"/>
      <c r="FMJ106" s="286"/>
      <c r="FMK106" s="286"/>
      <c r="FML106" s="286"/>
      <c r="FMM106" s="286"/>
      <c r="FMN106" s="286"/>
      <c r="FMO106" s="286"/>
      <c r="FMP106" s="286"/>
      <c r="FMQ106" s="286"/>
      <c r="FMR106" s="286"/>
      <c r="FMS106" s="286"/>
      <c r="FMT106" s="286"/>
      <c r="FMU106" s="286"/>
      <c r="FMV106" s="286"/>
      <c r="FMW106" s="286"/>
      <c r="FMX106" s="286"/>
      <c r="FMY106" s="286"/>
      <c r="FMZ106" s="286"/>
      <c r="FNA106" s="286"/>
      <c r="FNB106" s="286"/>
      <c r="FNC106" s="286"/>
      <c r="FND106" s="286"/>
      <c r="FNE106" s="286"/>
      <c r="FNF106" s="286"/>
      <c r="FNG106" s="286"/>
      <c r="FNH106" s="286"/>
      <c r="FNI106" s="286"/>
      <c r="FNJ106" s="286"/>
      <c r="FNK106" s="286"/>
      <c r="FNL106" s="286"/>
      <c r="FNM106" s="286"/>
      <c r="FNN106" s="286"/>
      <c r="FNO106" s="286"/>
      <c r="FNP106" s="286"/>
      <c r="FNQ106" s="286"/>
      <c r="FNR106" s="286"/>
      <c r="FNS106" s="286"/>
      <c r="FNT106" s="286"/>
      <c r="FNU106" s="286"/>
      <c r="FNV106" s="286"/>
      <c r="FNW106" s="286"/>
      <c r="FNX106" s="286"/>
      <c r="FNY106" s="286"/>
      <c r="FNZ106" s="286"/>
      <c r="FOA106" s="286"/>
      <c r="FOB106" s="286"/>
      <c r="FOC106" s="286"/>
      <c r="FOD106" s="286"/>
      <c r="FOE106" s="286"/>
      <c r="FOF106" s="286"/>
      <c r="FOG106" s="286"/>
      <c r="FOH106" s="286"/>
      <c r="FOI106" s="286"/>
      <c r="FOJ106" s="286"/>
      <c r="FOK106" s="286"/>
      <c r="FOL106" s="286"/>
      <c r="FOM106" s="286"/>
      <c r="FON106" s="286"/>
      <c r="FOO106" s="286"/>
      <c r="FOP106" s="286"/>
      <c r="FOQ106" s="286"/>
      <c r="FOR106" s="286"/>
      <c r="FOS106" s="286"/>
      <c r="FOT106" s="286"/>
      <c r="FOU106" s="286"/>
      <c r="FOV106" s="286"/>
      <c r="FOW106" s="286"/>
      <c r="FOX106" s="286"/>
      <c r="FOY106" s="286"/>
      <c r="FOZ106" s="286"/>
      <c r="FPA106" s="286"/>
      <c r="FPB106" s="286"/>
      <c r="FPC106" s="286"/>
      <c r="FPD106" s="286"/>
      <c r="FPE106" s="286"/>
      <c r="FPF106" s="286"/>
      <c r="FPG106" s="286"/>
      <c r="FPH106" s="286"/>
      <c r="FPI106" s="286"/>
      <c r="FPJ106" s="286"/>
      <c r="FPK106" s="286"/>
      <c r="FPL106" s="286"/>
      <c r="FPM106" s="286"/>
      <c r="FPN106" s="286"/>
      <c r="FPO106" s="286"/>
      <c r="FPP106" s="286"/>
      <c r="FPQ106" s="286"/>
      <c r="FPR106" s="286"/>
      <c r="FPS106" s="286"/>
      <c r="FPT106" s="286"/>
      <c r="FPU106" s="286"/>
      <c r="FPV106" s="286"/>
      <c r="FPW106" s="286"/>
      <c r="FPX106" s="286"/>
      <c r="FPY106" s="286"/>
      <c r="FPZ106" s="286"/>
      <c r="FQA106" s="286"/>
      <c r="FQB106" s="286"/>
      <c r="FQC106" s="286"/>
      <c r="FQD106" s="286"/>
      <c r="FQE106" s="286"/>
      <c r="FQF106" s="286"/>
      <c r="FQG106" s="286"/>
      <c r="FQH106" s="286"/>
      <c r="FQI106" s="286"/>
      <c r="FQJ106" s="286"/>
      <c r="FQK106" s="286"/>
      <c r="FQL106" s="286"/>
      <c r="FQM106" s="286"/>
      <c r="FQN106" s="286"/>
      <c r="FQO106" s="286"/>
      <c r="FQP106" s="286"/>
      <c r="FQQ106" s="286"/>
      <c r="FQR106" s="286"/>
      <c r="FQS106" s="286"/>
      <c r="FQT106" s="286"/>
      <c r="FQU106" s="286"/>
      <c r="FQV106" s="286"/>
      <c r="FQW106" s="286"/>
      <c r="FQX106" s="286"/>
      <c r="FQY106" s="286"/>
      <c r="FQZ106" s="286"/>
      <c r="FRA106" s="286"/>
      <c r="FRB106" s="286"/>
      <c r="FRC106" s="286"/>
      <c r="FRD106" s="286"/>
      <c r="FRE106" s="286"/>
      <c r="FRF106" s="286"/>
      <c r="FRG106" s="286"/>
      <c r="FRH106" s="286"/>
      <c r="FRI106" s="286"/>
      <c r="FRJ106" s="286"/>
      <c r="FRK106" s="286"/>
      <c r="FRL106" s="286"/>
      <c r="FRM106" s="286"/>
      <c r="FRN106" s="286"/>
      <c r="FRO106" s="286"/>
      <c r="FRP106" s="286"/>
      <c r="FRQ106" s="286"/>
      <c r="FRR106" s="286"/>
      <c r="FRS106" s="286"/>
      <c r="FRT106" s="286"/>
      <c r="FRU106" s="286"/>
      <c r="FRV106" s="286"/>
      <c r="FRW106" s="286"/>
      <c r="FRX106" s="286"/>
      <c r="FRY106" s="286"/>
      <c r="FRZ106" s="286"/>
      <c r="FSA106" s="286"/>
      <c r="FSB106" s="286"/>
      <c r="FSC106" s="286"/>
      <c r="FSD106" s="286"/>
      <c r="FSE106" s="286"/>
      <c r="FSF106" s="286"/>
      <c r="FSG106" s="286"/>
      <c r="FSH106" s="286"/>
      <c r="FSI106" s="286"/>
      <c r="FSJ106" s="286"/>
      <c r="FSK106" s="286"/>
      <c r="FSL106" s="286"/>
      <c r="FSM106" s="286"/>
      <c r="FSN106" s="286"/>
      <c r="FSO106" s="286"/>
      <c r="FSP106" s="286"/>
      <c r="FSQ106" s="286"/>
      <c r="FSR106" s="286"/>
      <c r="FSS106" s="286"/>
      <c r="FST106" s="286"/>
      <c r="FSU106" s="286"/>
      <c r="FSV106" s="286"/>
      <c r="FSW106" s="286"/>
      <c r="FSX106" s="286"/>
      <c r="FSY106" s="286"/>
      <c r="FSZ106" s="286"/>
      <c r="FTA106" s="286"/>
      <c r="FTB106" s="286"/>
      <c r="FTC106" s="286"/>
      <c r="FTD106" s="286"/>
      <c r="FTE106" s="286"/>
      <c r="FTF106" s="286"/>
      <c r="FTG106" s="286"/>
      <c r="FTH106" s="286"/>
      <c r="FTI106" s="286"/>
      <c r="FTJ106" s="286"/>
      <c r="FTK106" s="286"/>
      <c r="FTL106" s="286"/>
      <c r="FTM106" s="286"/>
      <c r="FTN106" s="286"/>
      <c r="FTO106" s="286"/>
      <c r="FTP106" s="286"/>
      <c r="FTQ106" s="286"/>
      <c r="FTR106" s="286"/>
      <c r="FTS106" s="286"/>
      <c r="FTT106" s="286"/>
      <c r="FTU106" s="286"/>
      <c r="FTV106" s="286"/>
      <c r="FTW106" s="286"/>
      <c r="FTX106" s="286"/>
      <c r="FTY106" s="286"/>
      <c r="FTZ106" s="286"/>
      <c r="FUA106" s="286"/>
      <c r="FUB106" s="286"/>
      <c r="FUC106" s="286"/>
      <c r="FUD106" s="286"/>
      <c r="FUE106" s="286"/>
      <c r="FUF106" s="286"/>
      <c r="FUG106" s="286"/>
      <c r="FUH106" s="286"/>
      <c r="FUI106" s="286"/>
      <c r="FUJ106" s="286"/>
      <c r="FUK106" s="286"/>
      <c r="FUL106" s="286"/>
      <c r="FUM106" s="286"/>
      <c r="FUN106" s="286"/>
      <c r="FUO106" s="286"/>
      <c r="FUP106" s="286"/>
      <c r="FUQ106" s="286"/>
      <c r="FUR106" s="286"/>
      <c r="FUS106" s="286"/>
      <c r="FUT106" s="286"/>
      <c r="FUU106" s="286"/>
      <c r="FUV106" s="286"/>
      <c r="FUW106" s="286"/>
      <c r="FUX106" s="286"/>
      <c r="FUY106" s="286"/>
      <c r="FUZ106" s="286"/>
      <c r="FVA106" s="286"/>
      <c r="FVB106" s="286"/>
      <c r="FVC106" s="286"/>
      <c r="FVD106" s="286"/>
      <c r="FVE106" s="286"/>
      <c r="FVF106" s="286"/>
      <c r="FVG106" s="286"/>
      <c r="FVH106" s="286"/>
      <c r="FVI106" s="286"/>
      <c r="FVJ106" s="286"/>
      <c r="FVK106" s="286"/>
      <c r="FVL106" s="286"/>
      <c r="FVM106" s="286"/>
      <c r="FVN106" s="286"/>
      <c r="FVO106" s="286"/>
      <c r="FVP106" s="286"/>
      <c r="FVQ106" s="286"/>
      <c r="FVR106" s="286"/>
      <c r="FVS106" s="286"/>
      <c r="FVT106" s="286"/>
      <c r="FVU106" s="286"/>
      <c r="FVV106" s="286"/>
      <c r="FVW106" s="286"/>
      <c r="FVX106" s="286"/>
      <c r="FVY106" s="286"/>
      <c r="FVZ106" s="286"/>
      <c r="FWA106" s="286"/>
      <c r="FWB106" s="286"/>
      <c r="FWC106" s="286"/>
      <c r="FWD106" s="286"/>
      <c r="FWE106" s="286"/>
      <c r="FWF106" s="286"/>
      <c r="FWG106" s="286"/>
      <c r="FWH106" s="286"/>
      <c r="FWI106" s="286"/>
      <c r="FWJ106" s="286"/>
      <c r="FWK106" s="286"/>
      <c r="FWL106" s="286"/>
      <c r="FWM106" s="286"/>
      <c r="FWN106" s="286"/>
      <c r="FWO106" s="286"/>
      <c r="FWP106" s="286"/>
      <c r="FWQ106" s="286"/>
      <c r="FWR106" s="286"/>
      <c r="FWS106" s="286"/>
      <c r="FWT106" s="286"/>
      <c r="FWU106" s="286"/>
      <c r="FWV106" s="286"/>
      <c r="FWW106" s="286"/>
      <c r="FWX106" s="286"/>
      <c r="FWY106" s="286"/>
      <c r="FWZ106" s="286"/>
      <c r="FXA106" s="286"/>
      <c r="FXB106" s="286"/>
      <c r="FXC106" s="286"/>
      <c r="FXD106" s="286"/>
      <c r="FXE106" s="286"/>
      <c r="FXF106" s="286"/>
      <c r="FXG106" s="286"/>
      <c r="FXH106" s="286"/>
      <c r="FXI106" s="286"/>
      <c r="FXJ106" s="286"/>
      <c r="FXK106" s="286"/>
      <c r="FXL106" s="286"/>
      <c r="FXM106" s="286"/>
      <c r="FXN106" s="286"/>
      <c r="FXO106" s="286"/>
      <c r="FXP106" s="286"/>
      <c r="FXQ106" s="286"/>
      <c r="FXR106" s="286"/>
      <c r="FXS106" s="286"/>
      <c r="FXT106" s="286"/>
      <c r="FXU106" s="286"/>
      <c r="FXV106" s="286"/>
      <c r="FXW106" s="286"/>
      <c r="FXX106" s="286"/>
      <c r="FXY106" s="286"/>
      <c r="FXZ106" s="286"/>
      <c r="FYA106" s="286"/>
      <c r="FYB106" s="286"/>
      <c r="FYC106" s="286"/>
      <c r="FYD106" s="286"/>
      <c r="FYE106" s="286"/>
      <c r="FYF106" s="286"/>
      <c r="FYG106" s="286"/>
      <c r="FYH106" s="286"/>
      <c r="FYI106" s="286"/>
      <c r="FYJ106" s="286"/>
      <c r="FYK106" s="286"/>
      <c r="FYL106" s="286"/>
      <c r="FYM106" s="286"/>
      <c r="FYN106" s="286"/>
      <c r="FYO106" s="286"/>
      <c r="FYP106" s="286"/>
      <c r="FYQ106" s="286"/>
      <c r="FYR106" s="286"/>
      <c r="FYS106" s="286"/>
      <c r="FYT106" s="286"/>
      <c r="FYU106" s="286"/>
      <c r="FYV106" s="286"/>
      <c r="FYW106" s="286"/>
      <c r="FYX106" s="286"/>
      <c r="FYY106" s="286"/>
      <c r="FYZ106" s="286"/>
      <c r="FZA106" s="286"/>
      <c r="FZB106" s="286"/>
      <c r="FZC106" s="286"/>
      <c r="FZD106" s="286"/>
      <c r="FZE106" s="286"/>
      <c r="FZF106" s="286"/>
      <c r="FZG106" s="286"/>
      <c r="FZH106" s="286"/>
      <c r="FZI106" s="286"/>
      <c r="FZJ106" s="286"/>
      <c r="FZK106" s="286"/>
      <c r="FZL106" s="286"/>
      <c r="FZM106" s="286"/>
      <c r="FZN106" s="286"/>
      <c r="FZO106" s="286"/>
      <c r="FZP106" s="286"/>
      <c r="FZQ106" s="286"/>
      <c r="FZR106" s="286"/>
      <c r="FZS106" s="286"/>
      <c r="FZT106" s="286"/>
      <c r="FZU106" s="286"/>
      <c r="FZV106" s="286"/>
      <c r="FZW106" s="286"/>
      <c r="FZX106" s="286"/>
      <c r="FZY106" s="286"/>
      <c r="FZZ106" s="286"/>
      <c r="GAA106" s="286"/>
      <c r="GAB106" s="286"/>
      <c r="GAC106" s="286"/>
      <c r="GAD106" s="286"/>
      <c r="GAE106" s="286"/>
      <c r="GAF106" s="286"/>
      <c r="GAG106" s="286"/>
      <c r="GAH106" s="286"/>
      <c r="GAI106" s="286"/>
      <c r="GAJ106" s="286"/>
      <c r="GAK106" s="286"/>
      <c r="GAL106" s="286"/>
      <c r="GAM106" s="286"/>
      <c r="GAN106" s="286"/>
      <c r="GAO106" s="286"/>
      <c r="GAP106" s="286"/>
      <c r="GAQ106" s="286"/>
      <c r="GAR106" s="286"/>
      <c r="GAS106" s="286"/>
      <c r="GAT106" s="286"/>
      <c r="GAU106" s="286"/>
      <c r="GAV106" s="286"/>
      <c r="GAW106" s="286"/>
      <c r="GAX106" s="286"/>
      <c r="GAY106" s="286"/>
      <c r="GAZ106" s="286"/>
      <c r="GBA106" s="286"/>
      <c r="GBB106" s="286"/>
      <c r="GBC106" s="286"/>
      <c r="GBD106" s="286"/>
      <c r="GBE106" s="286"/>
      <c r="GBF106" s="286"/>
      <c r="GBG106" s="286"/>
      <c r="GBH106" s="286"/>
      <c r="GBI106" s="286"/>
      <c r="GBJ106" s="286"/>
      <c r="GBK106" s="286"/>
      <c r="GBL106" s="286"/>
      <c r="GBM106" s="286"/>
      <c r="GBN106" s="286"/>
      <c r="GBO106" s="286"/>
      <c r="GBP106" s="286"/>
      <c r="GBQ106" s="286"/>
      <c r="GBR106" s="286"/>
      <c r="GBS106" s="286"/>
      <c r="GBT106" s="286"/>
      <c r="GBU106" s="286"/>
      <c r="GBV106" s="286"/>
      <c r="GBW106" s="286"/>
      <c r="GBX106" s="286"/>
      <c r="GBY106" s="286"/>
      <c r="GBZ106" s="286"/>
      <c r="GCA106" s="286"/>
      <c r="GCB106" s="286"/>
      <c r="GCC106" s="286"/>
      <c r="GCD106" s="286"/>
      <c r="GCE106" s="286"/>
      <c r="GCF106" s="286"/>
      <c r="GCG106" s="286"/>
      <c r="GCH106" s="286"/>
      <c r="GCI106" s="286"/>
      <c r="GCJ106" s="286"/>
      <c r="GCK106" s="286"/>
      <c r="GCL106" s="286"/>
      <c r="GCM106" s="286"/>
      <c r="GCN106" s="286"/>
      <c r="GCO106" s="286"/>
      <c r="GCP106" s="286"/>
      <c r="GCQ106" s="286"/>
      <c r="GCR106" s="286"/>
      <c r="GCS106" s="286"/>
      <c r="GCT106" s="286"/>
      <c r="GCU106" s="286"/>
      <c r="GCV106" s="286"/>
      <c r="GCW106" s="286"/>
      <c r="GCX106" s="286"/>
      <c r="GCY106" s="286"/>
      <c r="GCZ106" s="286"/>
      <c r="GDA106" s="286"/>
      <c r="GDB106" s="286"/>
      <c r="GDC106" s="286"/>
      <c r="GDD106" s="286"/>
      <c r="GDE106" s="286"/>
      <c r="GDF106" s="286"/>
      <c r="GDG106" s="286"/>
      <c r="GDH106" s="286"/>
      <c r="GDI106" s="286"/>
      <c r="GDJ106" s="286"/>
      <c r="GDK106" s="286"/>
      <c r="GDL106" s="286"/>
      <c r="GDM106" s="286"/>
      <c r="GDN106" s="286"/>
      <c r="GDO106" s="286"/>
      <c r="GDP106" s="286"/>
      <c r="GDQ106" s="286"/>
      <c r="GDR106" s="286"/>
      <c r="GDS106" s="286"/>
      <c r="GDT106" s="286"/>
      <c r="GDU106" s="286"/>
      <c r="GDV106" s="286"/>
      <c r="GDW106" s="286"/>
      <c r="GDX106" s="286"/>
      <c r="GDY106" s="286"/>
      <c r="GDZ106" s="286"/>
      <c r="GEA106" s="286"/>
      <c r="GEB106" s="286"/>
      <c r="GEC106" s="286"/>
      <c r="GED106" s="286"/>
      <c r="GEE106" s="286"/>
      <c r="GEF106" s="286"/>
      <c r="GEG106" s="286"/>
      <c r="GEH106" s="286"/>
      <c r="GEI106" s="286"/>
      <c r="GEJ106" s="286"/>
      <c r="GEK106" s="286"/>
      <c r="GEL106" s="286"/>
      <c r="GEM106" s="286"/>
      <c r="GEN106" s="286"/>
      <c r="GEO106" s="286"/>
      <c r="GEP106" s="286"/>
      <c r="GEQ106" s="286"/>
      <c r="GER106" s="286"/>
      <c r="GES106" s="286"/>
      <c r="GET106" s="286"/>
      <c r="GEU106" s="286"/>
      <c r="GEV106" s="286"/>
      <c r="GEW106" s="286"/>
      <c r="GEX106" s="286"/>
      <c r="GEY106" s="286"/>
      <c r="GEZ106" s="286"/>
      <c r="GFA106" s="286"/>
      <c r="GFB106" s="286"/>
      <c r="GFC106" s="286"/>
      <c r="GFD106" s="286"/>
      <c r="GFE106" s="286"/>
      <c r="GFF106" s="286"/>
      <c r="GFG106" s="286"/>
      <c r="GFH106" s="286"/>
      <c r="GFI106" s="286"/>
      <c r="GFJ106" s="286"/>
      <c r="GFK106" s="286"/>
      <c r="GFL106" s="286"/>
      <c r="GFM106" s="286"/>
      <c r="GFN106" s="286"/>
      <c r="GFO106" s="286"/>
      <c r="GFP106" s="286"/>
      <c r="GFQ106" s="286"/>
      <c r="GFR106" s="286"/>
      <c r="GFS106" s="286"/>
      <c r="GFT106" s="286"/>
      <c r="GFU106" s="286"/>
      <c r="GFV106" s="286"/>
      <c r="GFW106" s="286"/>
      <c r="GFX106" s="286"/>
      <c r="GFY106" s="286"/>
      <c r="GFZ106" s="286"/>
      <c r="GGA106" s="286"/>
      <c r="GGB106" s="286"/>
      <c r="GGC106" s="286"/>
      <c r="GGD106" s="286"/>
      <c r="GGE106" s="286"/>
      <c r="GGF106" s="286"/>
      <c r="GGG106" s="286"/>
      <c r="GGH106" s="286"/>
      <c r="GGI106" s="286"/>
      <c r="GGJ106" s="286"/>
      <c r="GGK106" s="286"/>
      <c r="GGL106" s="286"/>
      <c r="GGM106" s="286"/>
      <c r="GGN106" s="286"/>
      <c r="GGO106" s="286"/>
      <c r="GGP106" s="286"/>
      <c r="GGQ106" s="286"/>
      <c r="GGR106" s="286"/>
      <c r="GGS106" s="286"/>
      <c r="GGT106" s="286"/>
      <c r="GGU106" s="286"/>
      <c r="GGV106" s="286"/>
      <c r="GGW106" s="286"/>
      <c r="GGX106" s="286"/>
      <c r="GGY106" s="286"/>
      <c r="GGZ106" s="286"/>
      <c r="GHA106" s="286"/>
      <c r="GHB106" s="286"/>
      <c r="GHC106" s="286"/>
      <c r="GHD106" s="286"/>
      <c r="GHE106" s="286"/>
      <c r="GHF106" s="286"/>
      <c r="GHG106" s="286"/>
      <c r="GHH106" s="286"/>
      <c r="GHI106" s="286"/>
      <c r="GHJ106" s="286"/>
      <c r="GHK106" s="286"/>
      <c r="GHL106" s="286"/>
      <c r="GHM106" s="286"/>
      <c r="GHN106" s="286"/>
      <c r="GHO106" s="286"/>
      <c r="GHP106" s="286"/>
      <c r="GHQ106" s="286"/>
      <c r="GHR106" s="286"/>
      <c r="GHS106" s="286"/>
      <c r="GHT106" s="286"/>
      <c r="GHU106" s="286"/>
      <c r="GHV106" s="286"/>
      <c r="GHW106" s="286"/>
      <c r="GHX106" s="286"/>
      <c r="GHY106" s="286"/>
      <c r="GHZ106" s="286"/>
      <c r="GIA106" s="286"/>
      <c r="GIB106" s="286"/>
      <c r="GIC106" s="286"/>
      <c r="GID106" s="286"/>
      <c r="GIE106" s="286"/>
      <c r="GIF106" s="286"/>
      <c r="GIG106" s="286"/>
      <c r="GIH106" s="286"/>
      <c r="GII106" s="286"/>
      <c r="GIJ106" s="286"/>
      <c r="GIK106" s="286"/>
      <c r="GIL106" s="286"/>
      <c r="GIM106" s="286"/>
      <c r="GIN106" s="286"/>
      <c r="GIO106" s="286"/>
      <c r="GIP106" s="286"/>
      <c r="GIQ106" s="286"/>
      <c r="GIR106" s="286"/>
      <c r="GIS106" s="286"/>
      <c r="GIT106" s="286"/>
      <c r="GIU106" s="286"/>
      <c r="GIV106" s="286"/>
      <c r="GIW106" s="286"/>
      <c r="GIX106" s="286"/>
      <c r="GIY106" s="286"/>
      <c r="GIZ106" s="286"/>
      <c r="GJA106" s="286"/>
      <c r="GJB106" s="286"/>
      <c r="GJC106" s="286"/>
      <c r="GJD106" s="286"/>
      <c r="GJE106" s="286"/>
      <c r="GJF106" s="286"/>
      <c r="GJG106" s="286"/>
      <c r="GJH106" s="286"/>
      <c r="GJI106" s="286"/>
      <c r="GJJ106" s="286"/>
      <c r="GJK106" s="286"/>
      <c r="GJL106" s="286"/>
      <c r="GJM106" s="286"/>
      <c r="GJN106" s="286"/>
      <c r="GJO106" s="286"/>
      <c r="GJP106" s="286"/>
      <c r="GJQ106" s="286"/>
      <c r="GJR106" s="286"/>
      <c r="GJS106" s="286"/>
      <c r="GJT106" s="286"/>
      <c r="GJU106" s="286"/>
      <c r="GJV106" s="286"/>
      <c r="GJW106" s="286"/>
      <c r="GJX106" s="286"/>
      <c r="GJY106" s="286"/>
      <c r="GJZ106" s="286"/>
      <c r="GKA106" s="286"/>
      <c r="GKB106" s="286"/>
      <c r="GKC106" s="286"/>
      <c r="GKD106" s="286"/>
      <c r="GKE106" s="286"/>
      <c r="GKF106" s="286"/>
      <c r="GKG106" s="286"/>
      <c r="GKH106" s="286"/>
      <c r="GKI106" s="286"/>
      <c r="GKJ106" s="286"/>
      <c r="GKK106" s="286"/>
      <c r="GKL106" s="286"/>
      <c r="GKM106" s="286"/>
      <c r="GKN106" s="286"/>
      <c r="GKO106" s="286"/>
      <c r="GKP106" s="286"/>
      <c r="GKQ106" s="286"/>
      <c r="GKR106" s="286"/>
      <c r="GKS106" s="286"/>
      <c r="GKT106" s="286"/>
      <c r="GKU106" s="286"/>
      <c r="GKV106" s="286"/>
      <c r="GKW106" s="286"/>
      <c r="GKX106" s="286"/>
      <c r="GKY106" s="286"/>
      <c r="GKZ106" s="286"/>
      <c r="GLA106" s="286"/>
      <c r="GLB106" s="286"/>
      <c r="GLC106" s="286"/>
      <c r="GLD106" s="286"/>
      <c r="GLE106" s="286"/>
      <c r="GLF106" s="286"/>
      <c r="GLG106" s="286"/>
      <c r="GLH106" s="286"/>
      <c r="GLI106" s="286"/>
      <c r="GLJ106" s="286"/>
      <c r="GLK106" s="286"/>
      <c r="GLL106" s="286"/>
      <c r="GLM106" s="286"/>
      <c r="GLN106" s="286"/>
      <c r="GLO106" s="286"/>
      <c r="GLP106" s="286"/>
      <c r="GLQ106" s="286"/>
      <c r="GLR106" s="286"/>
      <c r="GLS106" s="286"/>
      <c r="GLT106" s="286"/>
      <c r="GLU106" s="286"/>
      <c r="GLV106" s="286"/>
      <c r="GLW106" s="286"/>
      <c r="GLX106" s="286"/>
      <c r="GLY106" s="286"/>
      <c r="GLZ106" s="286"/>
      <c r="GMA106" s="286"/>
      <c r="GMB106" s="286"/>
      <c r="GMC106" s="286"/>
      <c r="GMD106" s="286"/>
      <c r="GME106" s="286"/>
      <c r="GMF106" s="286"/>
      <c r="GMG106" s="286"/>
      <c r="GMH106" s="286"/>
      <c r="GMI106" s="286"/>
      <c r="GMJ106" s="286"/>
      <c r="GMK106" s="286"/>
      <c r="GML106" s="286"/>
      <c r="GMM106" s="286"/>
      <c r="GMN106" s="286"/>
      <c r="GMO106" s="286"/>
      <c r="GMP106" s="286"/>
      <c r="GMQ106" s="286"/>
      <c r="GMR106" s="286"/>
      <c r="GMS106" s="286"/>
      <c r="GMT106" s="286"/>
      <c r="GMU106" s="286"/>
      <c r="GMV106" s="286"/>
      <c r="GMW106" s="286"/>
      <c r="GMX106" s="286"/>
      <c r="GMY106" s="286"/>
      <c r="GMZ106" s="286"/>
      <c r="GNA106" s="286"/>
      <c r="GNB106" s="286"/>
      <c r="GNC106" s="286"/>
      <c r="GND106" s="286"/>
      <c r="GNE106" s="286"/>
      <c r="GNF106" s="286"/>
      <c r="GNG106" s="286"/>
      <c r="GNH106" s="286"/>
      <c r="GNI106" s="286"/>
      <c r="GNJ106" s="286"/>
      <c r="GNK106" s="286"/>
      <c r="GNL106" s="286"/>
      <c r="GNM106" s="286"/>
      <c r="GNN106" s="286"/>
      <c r="GNO106" s="286"/>
      <c r="GNP106" s="286"/>
      <c r="GNQ106" s="286"/>
      <c r="GNR106" s="286"/>
      <c r="GNS106" s="286"/>
      <c r="GNT106" s="286"/>
      <c r="GNU106" s="286"/>
      <c r="GNV106" s="286"/>
      <c r="GNW106" s="286"/>
      <c r="GNX106" s="286"/>
      <c r="GNY106" s="286"/>
      <c r="GNZ106" s="286"/>
      <c r="GOA106" s="286"/>
      <c r="GOB106" s="286"/>
      <c r="GOC106" s="286"/>
      <c r="GOD106" s="286"/>
      <c r="GOE106" s="286"/>
      <c r="GOF106" s="286"/>
      <c r="GOG106" s="286"/>
      <c r="GOH106" s="286"/>
      <c r="GOI106" s="286"/>
      <c r="GOJ106" s="286"/>
      <c r="GOK106" s="286"/>
      <c r="GOL106" s="286"/>
      <c r="GOM106" s="286"/>
      <c r="GON106" s="286"/>
      <c r="GOO106" s="286"/>
      <c r="GOP106" s="286"/>
      <c r="GOQ106" s="286"/>
      <c r="GOR106" s="286"/>
      <c r="GOS106" s="286"/>
      <c r="GOT106" s="286"/>
      <c r="GOU106" s="286"/>
      <c r="GOV106" s="286"/>
      <c r="GOW106" s="286"/>
      <c r="GOX106" s="286"/>
      <c r="GOY106" s="286"/>
      <c r="GOZ106" s="286"/>
      <c r="GPA106" s="286"/>
      <c r="GPB106" s="286"/>
      <c r="GPC106" s="286"/>
      <c r="GPD106" s="286"/>
      <c r="GPE106" s="286"/>
      <c r="GPF106" s="286"/>
      <c r="GPG106" s="286"/>
      <c r="GPH106" s="286"/>
      <c r="GPI106" s="286"/>
      <c r="GPJ106" s="286"/>
      <c r="GPK106" s="286"/>
      <c r="GPL106" s="286"/>
      <c r="GPM106" s="286"/>
      <c r="GPN106" s="286"/>
      <c r="GPO106" s="286"/>
      <c r="GPP106" s="286"/>
      <c r="GPQ106" s="286"/>
      <c r="GPR106" s="286"/>
      <c r="GPS106" s="286"/>
      <c r="GPT106" s="286"/>
      <c r="GPU106" s="286"/>
      <c r="GPV106" s="286"/>
      <c r="GPW106" s="286"/>
      <c r="GPX106" s="286"/>
      <c r="GPY106" s="286"/>
      <c r="GPZ106" s="286"/>
      <c r="GQA106" s="286"/>
      <c r="GQB106" s="286"/>
      <c r="GQC106" s="286"/>
      <c r="GQD106" s="286"/>
      <c r="GQE106" s="286"/>
      <c r="GQF106" s="286"/>
      <c r="GQG106" s="286"/>
      <c r="GQH106" s="286"/>
      <c r="GQI106" s="286"/>
      <c r="GQJ106" s="286"/>
      <c r="GQK106" s="286"/>
      <c r="GQL106" s="286"/>
      <c r="GQM106" s="286"/>
      <c r="GQN106" s="286"/>
      <c r="GQO106" s="286"/>
      <c r="GQP106" s="286"/>
      <c r="GQQ106" s="286"/>
      <c r="GQR106" s="286"/>
      <c r="GQS106" s="286"/>
      <c r="GQT106" s="286"/>
      <c r="GQU106" s="286"/>
      <c r="GQV106" s="286"/>
      <c r="GQW106" s="286"/>
      <c r="GQX106" s="286"/>
      <c r="GQY106" s="286"/>
      <c r="GQZ106" s="286"/>
      <c r="GRA106" s="286"/>
      <c r="GRB106" s="286"/>
      <c r="GRC106" s="286"/>
      <c r="GRD106" s="286"/>
      <c r="GRE106" s="286"/>
      <c r="GRF106" s="286"/>
      <c r="GRG106" s="286"/>
      <c r="GRH106" s="286"/>
      <c r="GRI106" s="286"/>
      <c r="GRJ106" s="286"/>
      <c r="GRK106" s="286"/>
      <c r="GRL106" s="286"/>
      <c r="GRM106" s="286"/>
      <c r="GRN106" s="286"/>
      <c r="GRO106" s="286"/>
      <c r="GRP106" s="286"/>
      <c r="GRQ106" s="286"/>
      <c r="GRR106" s="286"/>
      <c r="GRS106" s="286"/>
      <c r="GRT106" s="286"/>
      <c r="GRU106" s="286"/>
      <c r="GRV106" s="286"/>
      <c r="GRW106" s="286"/>
      <c r="GRX106" s="286"/>
      <c r="GRY106" s="286"/>
      <c r="GRZ106" s="286"/>
      <c r="GSA106" s="286"/>
      <c r="GSB106" s="286"/>
      <c r="GSC106" s="286"/>
      <c r="GSD106" s="286"/>
      <c r="GSE106" s="286"/>
      <c r="GSF106" s="286"/>
      <c r="GSG106" s="286"/>
      <c r="GSH106" s="286"/>
      <c r="GSI106" s="286"/>
      <c r="GSJ106" s="286"/>
      <c r="GSK106" s="286"/>
      <c r="GSL106" s="286"/>
      <c r="GSM106" s="286"/>
      <c r="GSN106" s="286"/>
      <c r="GSO106" s="286"/>
      <c r="GSP106" s="286"/>
      <c r="GSQ106" s="286"/>
      <c r="GSR106" s="286"/>
      <c r="GSS106" s="286"/>
      <c r="GST106" s="286"/>
      <c r="GSU106" s="286"/>
      <c r="GSV106" s="286"/>
      <c r="GSW106" s="286"/>
      <c r="GSX106" s="286"/>
      <c r="GSY106" s="286"/>
      <c r="GSZ106" s="286"/>
      <c r="GTA106" s="286"/>
      <c r="GTB106" s="286"/>
      <c r="GTC106" s="286"/>
      <c r="GTD106" s="286"/>
      <c r="GTE106" s="286"/>
      <c r="GTF106" s="286"/>
      <c r="GTG106" s="286"/>
      <c r="GTH106" s="286"/>
      <c r="GTI106" s="286"/>
      <c r="GTJ106" s="286"/>
      <c r="GTK106" s="286"/>
      <c r="GTL106" s="286"/>
      <c r="GTM106" s="286"/>
      <c r="GTN106" s="286"/>
      <c r="GTO106" s="286"/>
      <c r="GTP106" s="286"/>
      <c r="GTQ106" s="286"/>
      <c r="GTR106" s="286"/>
      <c r="GTS106" s="286"/>
      <c r="GTT106" s="286"/>
      <c r="GTU106" s="286"/>
      <c r="GTV106" s="286"/>
      <c r="GTW106" s="286"/>
      <c r="GTX106" s="286"/>
      <c r="GTY106" s="286"/>
      <c r="GTZ106" s="286"/>
      <c r="GUA106" s="286"/>
      <c r="GUB106" s="286"/>
      <c r="GUC106" s="286"/>
      <c r="GUD106" s="286"/>
      <c r="GUE106" s="286"/>
      <c r="GUF106" s="286"/>
      <c r="GUG106" s="286"/>
      <c r="GUH106" s="286"/>
      <c r="GUI106" s="286"/>
      <c r="GUJ106" s="286"/>
      <c r="GUK106" s="286"/>
      <c r="GUL106" s="286"/>
      <c r="GUM106" s="286"/>
      <c r="GUN106" s="286"/>
      <c r="GUO106" s="286"/>
      <c r="GUP106" s="286"/>
      <c r="GUQ106" s="286"/>
      <c r="GUR106" s="286"/>
      <c r="GUS106" s="286"/>
      <c r="GUT106" s="286"/>
      <c r="GUU106" s="286"/>
      <c r="GUV106" s="286"/>
      <c r="GUW106" s="286"/>
      <c r="GUX106" s="286"/>
      <c r="GUY106" s="286"/>
      <c r="GUZ106" s="286"/>
      <c r="GVA106" s="286"/>
      <c r="GVB106" s="286"/>
      <c r="GVC106" s="286"/>
      <c r="GVD106" s="286"/>
      <c r="GVE106" s="286"/>
      <c r="GVF106" s="286"/>
      <c r="GVG106" s="286"/>
      <c r="GVH106" s="286"/>
      <c r="GVI106" s="286"/>
      <c r="GVJ106" s="286"/>
      <c r="GVK106" s="286"/>
      <c r="GVL106" s="286"/>
      <c r="GVM106" s="286"/>
      <c r="GVN106" s="286"/>
      <c r="GVO106" s="286"/>
      <c r="GVP106" s="286"/>
      <c r="GVQ106" s="286"/>
      <c r="GVR106" s="286"/>
      <c r="GVS106" s="286"/>
      <c r="GVT106" s="286"/>
      <c r="GVU106" s="286"/>
      <c r="GVV106" s="286"/>
      <c r="GVW106" s="286"/>
      <c r="GVX106" s="286"/>
      <c r="GVY106" s="286"/>
      <c r="GVZ106" s="286"/>
      <c r="GWA106" s="286"/>
      <c r="GWB106" s="286"/>
      <c r="GWC106" s="286"/>
      <c r="GWD106" s="286"/>
      <c r="GWE106" s="286"/>
      <c r="GWF106" s="286"/>
      <c r="GWG106" s="286"/>
      <c r="GWH106" s="286"/>
      <c r="GWI106" s="286"/>
      <c r="GWJ106" s="286"/>
      <c r="GWK106" s="286"/>
      <c r="GWL106" s="286"/>
      <c r="GWM106" s="286"/>
      <c r="GWN106" s="286"/>
      <c r="GWO106" s="286"/>
      <c r="GWP106" s="286"/>
      <c r="GWQ106" s="286"/>
      <c r="GWR106" s="286"/>
      <c r="GWS106" s="286"/>
      <c r="GWT106" s="286"/>
      <c r="GWU106" s="286"/>
      <c r="GWV106" s="286"/>
      <c r="GWW106" s="286"/>
      <c r="GWX106" s="286"/>
      <c r="GWY106" s="286"/>
      <c r="GWZ106" s="286"/>
      <c r="GXA106" s="286"/>
      <c r="GXB106" s="286"/>
      <c r="GXC106" s="286"/>
      <c r="GXD106" s="286"/>
      <c r="GXE106" s="286"/>
      <c r="GXF106" s="286"/>
      <c r="GXG106" s="286"/>
      <c r="GXH106" s="286"/>
      <c r="GXI106" s="286"/>
      <c r="GXJ106" s="286"/>
      <c r="GXK106" s="286"/>
      <c r="GXL106" s="286"/>
      <c r="GXM106" s="286"/>
      <c r="GXN106" s="286"/>
      <c r="GXO106" s="286"/>
      <c r="GXP106" s="286"/>
      <c r="GXQ106" s="286"/>
      <c r="GXR106" s="286"/>
      <c r="GXS106" s="286"/>
      <c r="GXT106" s="286"/>
      <c r="GXU106" s="286"/>
      <c r="GXV106" s="286"/>
      <c r="GXW106" s="286"/>
      <c r="GXX106" s="286"/>
      <c r="GXY106" s="286"/>
      <c r="GXZ106" s="286"/>
      <c r="GYA106" s="286"/>
      <c r="GYB106" s="286"/>
      <c r="GYC106" s="286"/>
      <c r="GYD106" s="286"/>
      <c r="GYE106" s="286"/>
      <c r="GYF106" s="286"/>
      <c r="GYG106" s="286"/>
      <c r="GYH106" s="286"/>
      <c r="GYI106" s="286"/>
      <c r="GYJ106" s="286"/>
      <c r="GYK106" s="286"/>
      <c r="GYL106" s="286"/>
      <c r="GYM106" s="286"/>
      <c r="GYN106" s="286"/>
      <c r="GYO106" s="286"/>
      <c r="GYP106" s="286"/>
      <c r="GYQ106" s="286"/>
      <c r="GYR106" s="286"/>
      <c r="GYS106" s="286"/>
      <c r="GYT106" s="286"/>
      <c r="GYU106" s="286"/>
      <c r="GYV106" s="286"/>
      <c r="GYW106" s="286"/>
      <c r="GYX106" s="286"/>
      <c r="GYY106" s="286"/>
      <c r="GYZ106" s="286"/>
      <c r="GZA106" s="286"/>
      <c r="GZB106" s="286"/>
      <c r="GZC106" s="286"/>
      <c r="GZD106" s="286"/>
      <c r="GZE106" s="286"/>
      <c r="GZF106" s="286"/>
      <c r="GZG106" s="286"/>
      <c r="GZH106" s="286"/>
      <c r="GZI106" s="286"/>
      <c r="GZJ106" s="286"/>
      <c r="GZK106" s="286"/>
      <c r="GZL106" s="286"/>
      <c r="GZM106" s="286"/>
      <c r="GZN106" s="286"/>
      <c r="GZO106" s="286"/>
      <c r="GZP106" s="286"/>
      <c r="GZQ106" s="286"/>
      <c r="GZR106" s="286"/>
      <c r="GZS106" s="286"/>
      <c r="GZT106" s="286"/>
      <c r="GZU106" s="286"/>
      <c r="GZV106" s="286"/>
      <c r="GZW106" s="286"/>
      <c r="GZX106" s="286"/>
      <c r="GZY106" s="286"/>
      <c r="GZZ106" s="286"/>
      <c r="HAA106" s="286"/>
      <c r="HAB106" s="286"/>
      <c r="HAC106" s="286"/>
      <c r="HAD106" s="286"/>
      <c r="HAE106" s="286"/>
      <c r="HAF106" s="286"/>
      <c r="HAG106" s="286"/>
      <c r="HAH106" s="286"/>
      <c r="HAI106" s="286"/>
      <c r="HAJ106" s="286"/>
      <c r="HAK106" s="286"/>
      <c r="HAL106" s="286"/>
      <c r="HAM106" s="286"/>
      <c r="HAN106" s="286"/>
      <c r="HAO106" s="286"/>
      <c r="HAP106" s="286"/>
      <c r="HAQ106" s="286"/>
      <c r="HAR106" s="286"/>
      <c r="HAS106" s="286"/>
      <c r="HAT106" s="286"/>
      <c r="HAU106" s="286"/>
      <c r="HAV106" s="286"/>
      <c r="HAW106" s="286"/>
      <c r="HAX106" s="286"/>
      <c r="HAY106" s="286"/>
      <c r="HAZ106" s="286"/>
      <c r="HBA106" s="286"/>
      <c r="HBB106" s="286"/>
      <c r="HBC106" s="286"/>
      <c r="HBD106" s="286"/>
      <c r="HBE106" s="286"/>
      <c r="HBF106" s="286"/>
      <c r="HBG106" s="286"/>
      <c r="HBH106" s="286"/>
      <c r="HBI106" s="286"/>
      <c r="HBJ106" s="286"/>
      <c r="HBK106" s="286"/>
      <c r="HBL106" s="286"/>
      <c r="HBM106" s="286"/>
      <c r="HBN106" s="286"/>
      <c r="HBO106" s="286"/>
      <c r="HBP106" s="286"/>
      <c r="HBQ106" s="286"/>
      <c r="HBR106" s="286"/>
      <c r="HBS106" s="286"/>
      <c r="HBT106" s="286"/>
      <c r="HBU106" s="286"/>
      <c r="HBV106" s="286"/>
      <c r="HBW106" s="286"/>
      <c r="HBX106" s="286"/>
      <c r="HBY106" s="286"/>
      <c r="HBZ106" s="286"/>
      <c r="HCA106" s="286"/>
      <c r="HCB106" s="286"/>
      <c r="HCC106" s="286"/>
      <c r="HCD106" s="286"/>
      <c r="HCE106" s="286"/>
      <c r="HCF106" s="286"/>
      <c r="HCG106" s="286"/>
      <c r="HCH106" s="286"/>
      <c r="HCI106" s="286"/>
      <c r="HCJ106" s="286"/>
      <c r="HCK106" s="286"/>
      <c r="HCL106" s="286"/>
      <c r="HCM106" s="286"/>
      <c r="HCN106" s="286"/>
      <c r="HCO106" s="286"/>
      <c r="HCP106" s="286"/>
      <c r="HCQ106" s="286"/>
      <c r="HCR106" s="286"/>
      <c r="HCS106" s="286"/>
      <c r="HCT106" s="286"/>
      <c r="HCU106" s="286"/>
      <c r="HCV106" s="286"/>
      <c r="HCW106" s="286"/>
      <c r="HCX106" s="286"/>
      <c r="HCY106" s="286"/>
      <c r="HCZ106" s="286"/>
      <c r="HDA106" s="286"/>
      <c r="HDB106" s="286"/>
      <c r="HDC106" s="286"/>
      <c r="HDD106" s="286"/>
      <c r="HDE106" s="286"/>
      <c r="HDF106" s="286"/>
      <c r="HDG106" s="286"/>
      <c r="HDH106" s="286"/>
      <c r="HDI106" s="286"/>
      <c r="HDJ106" s="286"/>
      <c r="HDK106" s="286"/>
      <c r="HDL106" s="286"/>
      <c r="HDM106" s="286"/>
      <c r="HDN106" s="286"/>
      <c r="HDO106" s="286"/>
      <c r="HDP106" s="286"/>
      <c r="HDQ106" s="286"/>
      <c r="HDR106" s="286"/>
      <c r="HDS106" s="286"/>
      <c r="HDT106" s="286"/>
      <c r="HDU106" s="286"/>
      <c r="HDV106" s="286"/>
      <c r="HDW106" s="286"/>
      <c r="HDX106" s="286"/>
      <c r="HDY106" s="286"/>
      <c r="HDZ106" s="286"/>
      <c r="HEA106" s="286"/>
      <c r="HEB106" s="286"/>
      <c r="HEC106" s="286"/>
      <c r="HED106" s="286"/>
      <c r="HEE106" s="286"/>
      <c r="HEF106" s="286"/>
      <c r="HEG106" s="286"/>
      <c r="HEH106" s="286"/>
      <c r="HEI106" s="286"/>
      <c r="HEJ106" s="286"/>
      <c r="HEK106" s="286"/>
      <c r="HEL106" s="286"/>
      <c r="HEM106" s="286"/>
      <c r="HEN106" s="286"/>
      <c r="HEO106" s="286"/>
      <c r="HEP106" s="286"/>
      <c r="HEQ106" s="286"/>
      <c r="HER106" s="286"/>
      <c r="HES106" s="286"/>
      <c r="HET106" s="286"/>
      <c r="HEU106" s="286"/>
      <c r="HEV106" s="286"/>
      <c r="HEW106" s="286"/>
      <c r="HEX106" s="286"/>
      <c r="HEY106" s="286"/>
      <c r="HEZ106" s="286"/>
      <c r="HFA106" s="286"/>
      <c r="HFB106" s="286"/>
      <c r="HFC106" s="286"/>
      <c r="HFD106" s="286"/>
      <c r="HFE106" s="286"/>
      <c r="HFF106" s="286"/>
      <c r="HFG106" s="286"/>
      <c r="HFH106" s="286"/>
      <c r="HFI106" s="286"/>
      <c r="HFJ106" s="286"/>
      <c r="HFK106" s="286"/>
      <c r="HFL106" s="286"/>
      <c r="HFM106" s="286"/>
      <c r="HFN106" s="286"/>
      <c r="HFO106" s="286"/>
      <c r="HFP106" s="286"/>
      <c r="HFQ106" s="286"/>
      <c r="HFR106" s="286"/>
      <c r="HFS106" s="286"/>
      <c r="HFT106" s="286"/>
      <c r="HFU106" s="286"/>
      <c r="HFV106" s="286"/>
      <c r="HFW106" s="286"/>
      <c r="HFX106" s="286"/>
      <c r="HFY106" s="286"/>
      <c r="HFZ106" s="286"/>
      <c r="HGA106" s="286"/>
      <c r="HGB106" s="286"/>
      <c r="HGC106" s="286"/>
      <c r="HGD106" s="286"/>
      <c r="HGE106" s="286"/>
      <c r="HGF106" s="286"/>
      <c r="HGG106" s="286"/>
      <c r="HGH106" s="286"/>
      <c r="HGI106" s="286"/>
      <c r="HGJ106" s="286"/>
      <c r="HGK106" s="286"/>
      <c r="HGL106" s="286"/>
      <c r="HGM106" s="286"/>
      <c r="HGN106" s="286"/>
      <c r="HGO106" s="286"/>
      <c r="HGP106" s="286"/>
      <c r="HGQ106" s="286"/>
      <c r="HGR106" s="286"/>
      <c r="HGS106" s="286"/>
      <c r="HGT106" s="286"/>
      <c r="HGU106" s="286"/>
      <c r="HGV106" s="286"/>
      <c r="HGW106" s="286"/>
      <c r="HGX106" s="286"/>
      <c r="HGY106" s="286"/>
      <c r="HGZ106" s="286"/>
      <c r="HHA106" s="286"/>
      <c r="HHB106" s="286"/>
      <c r="HHC106" s="286"/>
      <c r="HHD106" s="286"/>
      <c r="HHE106" s="286"/>
      <c r="HHF106" s="286"/>
      <c r="HHG106" s="286"/>
      <c r="HHH106" s="286"/>
      <c r="HHI106" s="286"/>
      <c r="HHJ106" s="286"/>
      <c r="HHK106" s="286"/>
      <c r="HHL106" s="286"/>
      <c r="HHM106" s="286"/>
      <c r="HHN106" s="286"/>
      <c r="HHO106" s="286"/>
      <c r="HHP106" s="286"/>
      <c r="HHQ106" s="286"/>
      <c r="HHR106" s="286"/>
      <c r="HHS106" s="286"/>
      <c r="HHT106" s="286"/>
      <c r="HHU106" s="286"/>
      <c r="HHV106" s="286"/>
      <c r="HHW106" s="286"/>
      <c r="HHX106" s="286"/>
      <c r="HHY106" s="286"/>
      <c r="HHZ106" s="286"/>
      <c r="HIA106" s="286"/>
      <c r="HIB106" s="286"/>
      <c r="HIC106" s="286"/>
      <c r="HID106" s="286"/>
      <c r="HIE106" s="286"/>
      <c r="HIF106" s="286"/>
      <c r="HIG106" s="286"/>
      <c r="HIH106" s="286"/>
      <c r="HII106" s="286"/>
      <c r="HIJ106" s="286"/>
      <c r="HIK106" s="286"/>
      <c r="HIL106" s="286"/>
      <c r="HIM106" s="286"/>
      <c r="HIN106" s="286"/>
      <c r="HIO106" s="286"/>
      <c r="HIP106" s="286"/>
      <c r="HIQ106" s="286"/>
      <c r="HIR106" s="286"/>
      <c r="HIS106" s="286"/>
      <c r="HIT106" s="286"/>
      <c r="HIU106" s="286"/>
      <c r="HIV106" s="286"/>
      <c r="HIW106" s="286"/>
      <c r="HIX106" s="286"/>
      <c r="HIY106" s="286"/>
      <c r="HIZ106" s="286"/>
      <c r="HJA106" s="286"/>
      <c r="HJB106" s="286"/>
      <c r="HJC106" s="286"/>
      <c r="HJD106" s="286"/>
      <c r="HJE106" s="286"/>
      <c r="HJF106" s="286"/>
      <c r="HJG106" s="286"/>
      <c r="HJH106" s="286"/>
      <c r="HJI106" s="286"/>
      <c r="HJJ106" s="286"/>
      <c r="HJK106" s="286"/>
      <c r="HJL106" s="286"/>
      <c r="HJM106" s="286"/>
      <c r="HJN106" s="286"/>
      <c r="HJO106" s="286"/>
      <c r="HJP106" s="286"/>
      <c r="HJQ106" s="286"/>
      <c r="HJR106" s="286"/>
      <c r="HJS106" s="286"/>
      <c r="HJT106" s="286"/>
      <c r="HJU106" s="286"/>
      <c r="HJV106" s="286"/>
      <c r="HJW106" s="286"/>
      <c r="HJX106" s="286"/>
      <c r="HJY106" s="286"/>
      <c r="HJZ106" s="286"/>
      <c r="HKA106" s="286"/>
      <c r="HKB106" s="286"/>
      <c r="HKC106" s="286"/>
      <c r="HKD106" s="286"/>
      <c r="HKE106" s="286"/>
      <c r="HKF106" s="286"/>
      <c r="HKG106" s="286"/>
      <c r="HKH106" s="286"/>
      <c r="HKI106" s="286"/>
      <c r="HKJ106" s="286"/>
      <c r="HKK106" s="286"/>
      <c r="HKL106" s="286"/>
      <c r="HKM106" s="286"/>
      <c r="HKN106" s="286"/>
      <c r="HKO106" s="286"/>
      <c r="HKP106" s="286"/>
      <c r="HKQ106" s="286"/>
      <c r="HKR106" s="286"/>
      <c r="HKS106" s="286"/>
      <c r="HKT106" s="286"/>
      <c r="HKU106" s="286"/>
      <c r="HKV106" s="286"/>
      <c r="HKW106" s="286"/>
      <c r="HKX106" s="286"/>
      <c r="HKY106" s="286"/>
      <c r="HKZ106" s="286"/>
      <c r="HLA106" s="286"/>
      <c r="HLB106" s="286"/>
      <c r="HLC106" s="286"/>
      <c r="HLD106" s="286"/>
      <c r="HLE106" s="286"/>
      <c r="HLF106" s="286"/>
      <c r="HLG106" s="286"/>
      <c r="HLH106" s="286"/>
      <c r="HLI106" s="286"/>
      <c r="HLJ106" s="286"/>
      <c r="HLK106" s="286"/>
      <c r="HLL106" s="286"/>
      <c r="HLM106" s="286"/>
      <c r="HLN106" s="286"/>
      <c r="HLO106" s="286"/>
      <c r="HLP106" s="286"/>
      <c r="HLQ106" s="286"/>
      <c r="HLR106" s="286"/>
      <c r="HLS106" s="286"/>
      <c r="HLT106" s="286"/>
      <c r="HLU106" s="286"/>
      <c r="HLV106" s="286"/>
      <c r="HLW106" s="286"/>
      <c r="HLX106" s="286"/>
      <c r="HLY106" s="286"/>
      <c r="HLZ106" s="286"/>
      <c r="HMA106" s="286"/>
      <c r="HMB106" s="286"/>
      <c r="HMC106" s="286"/>
      <c r="HMD106" s="286"/>
      <c r="HME106" s="286"/>
      <c r="HMF106" s="286"/>
      <c r="HMG106" s="286"/>
      <c r="HMH106" s="286"/>
      <c r="HMI106" s="286"/>
      <c r="HMJ106" s="286"/>
      <c r="HMK106" s="286"/>
      <c r="HML106" s="286"/>
      <c r="HMM106" s="286"/>
      <c r="HMN106" s="286"/>
      <c r="HMO106" s="286"/>
      <c r="HMP106" s="286"/>
      <c r="HMQ106" s="286"/>
      <c r="HMR106" s="286"/>
      <c r="HMS106" s="286"/>
      <c r="HMT106" s="286"/>
      <c r="HMU106" s="286"/>
      <c r="HMV106" s="286"/>
      <c r="HMW106" s="286"/>
      <c r="HMX106" s="286"/>
      <c r="HMY106" s="286"/>
      <c r="HMZ106" s="286"/>
      <c r="HNA106" s="286"/>
      <c r="HNB106" s="286"/>
      <c r="HNC106" s="286"/>
      <c r="HND106" s="286"/>
      <c r="HNE106" s="286"/>
      <c r="HNF106" s="286"/>
      <c r="HNG106" s="286"/>
      <c r="HNH106" s="286"/>
      <c r="HNI106" s="286"/>
      <c r="HNJ106" s="286"/>
      <c r="HNK106" s="286"/>
      <c r="HNL106" s="286"/>
      <c r="HNM106" s="286"/>
      <c r="HNN106" s="286"/>
      <c r="HNO106" s="286"/>
      <c r="HNP106" s="286"/>
      <c r="HNQ106" s="286"/>
      <c r="HNR106" s="286"/>
      <c r="HNS106" s="286"/>
      <c r="HNT106" s="286"/>
      <c r="HNU106" s="286"/>
      <c r="HNV106" s="286"/>
      <c r="HNW106" s="286"/>
      <c r="HNX106" s="286"/>
      <c r="HNY106" s="286"/>
      <c r="HNZ106" s="286"/>
      <c r="HOA106" s="286"/>
      <c r="HOB106" s="286"/>
      <c r="HOC106" s="286"/>
      <c r="HOD106" s="286"/>
      <c r="HOE106" s="286"/>
      <c r="HOF106" s="286"/>
      <c r="HOG106" s="286"/>
      <c r="HOH106" s="286"/>
      <c r="HOI106" s="286"/>
      <c r="HOJ106" s="286"/>
      <c r="HOK106" s="286"/>
      <c r="HOL106" s="286"/>
      <c r="HOM106" s="286"/>
      <c r="HON106" s="286"/>
      <c r="HOO106" s="286"/>
      <c r="HOP106" s="286"/>
      <c r="HOQ106" s="286"/>
      <c r="HOR106" s="286"/>
      <c r="HOS106" s="286"/>
      <c r="HOT106" s="286"/>
      <c r="HOU106" s="286"/>
      <c r="HOV106" s="286"/>
      <c r="HOW106" s="286"/>
      <c r="HOX106" s="286"/>
      <c r="HOY106" s="286"/>
      <c r="HOZ106" s="286"/>
      <c r="HPA106" s="286"/>
      <c r="HPB106" s="286"/>
      <c r="HPC106" s="286"/>
      <c r="HPD106" s="286"/>
      <c r="HPE106" s="286"/>
      <c r="HPF106" s="286"/>
      <c r="HPG106" s="286"/>
      <c r="HPH106" s="286"/>
      <c r="HPI106" s="286"/>
      <c r="HPJ106" s="286"/>
      <c r="HPK106" s="286"/>
      <c r="HPL106" s="286"/>
      <c r="HPM106" s="286"/>
      <c r="HPN106" s="286"/>
      <c r="HPO106" s="286"/>
      <c r="HPP106" s="286"/>
      <c r="HPQ106" s="286"/>
      <c r="HPR106" s="286"/>
      <c r="HPS106" s="286"/>
      <c r="HPT106" s="286"/>
      <c r="HPU106" s="286"/>
      <c r="HPV106" s="286"/>
      <c r="HPW106" s="286"/>
      <c r="HPX106" s="286"/>
      <c r="HPY106" s="286"/>
      <c r="HPZ106" s="286"/>
      <c r="HQA106" s="286"/>
      <c r="HQB106" s="286"/>
      <c r="HQC106" s="286"/>
      <c r="HQD106" s="286"/>
      <c r="HQE106" s="286"/>
      <c r="HQF106" s="286"/>
      <c r="HQG106" s="286"/>
      <c r="HQH106" s="286"/>
      <c r="HQI106" s="286"/>
      <c r="HQJ106" s="286"/>
      <c r="HQK106" s="286"/>
      <c r="HQL106" s="286"/>
      <c r="HQM106" s="286"/>
      <c r="HQN106" s="286"/>
      <c r="HQO106" s="286"/>
      <c r="HQP106" s="286"/>
      <c r="HQQ106" s="286"/>
      <c r="HQR106" s="286"/>
      <c r="HQS106" s="286"/>
      <c r="HQT106" s="286"/>
      <c r="HQU106" s="286"/>
      <c r="HQV106" s="286"/>
      <c r="HQW106" s="286"/>
      <c r="HQX106" s="286"/>
      <c r="HQY106" s="286"/>
      <c r="HQZ106" s="286"/>
      <c r="HRA106" s="286"/>
      <c r="HRB106" s="286"/>
      <c r="HRC106" s="286"/>
      <c r="HRD106" s="286"/>
      <c r="HRE106" s="286"/>
      <c r="HRF106" s="286"/>
      <c r="HRG106" s="286"/>
      <c r="HRH106" s="286"/>
      <c r="HRI106" s="286"/>
      <c r="HRJ106" s="286"/>
      <c r="HRK106" s="286"/>
      <c r="HRL106" s="286"/>
      <c r="HRM106" s="286"/>
      <c r="HRN106" s="286"/>
      <c r="HRO106" s="286"/>
      <c r="HRP106" s="286"/>
      <c r="HRQ106" s="286"/>
      <c r="HRR106" s="286"/>
      <c r="HRS106" s="286"/>
      <c r="HRT106" s="286"/>
      <c r="HRU106" s="286"/>
      <c r="HRV106" s="286"/>
      <c r="HRW106" s="286"/>
      <c r="HRX106" s="286"/>
      <c r="HRY106" s="286"/>
      <c r="HRZ106" s="286"/>
      <c r="HSA106" s="286"/>
      <c r="HSB106" s="286"/>
      <c r="HSC106" s="286"/>
      <c r="HSD106" s="286"/>
      <c r="HSE106" s="286"/>
      <c r="HSF106" s="286"/>
      <c r="HSG106" s="286"/>
      <c r="HSH106" s="286"/>
      <c r="HSI106" s="286"/>
      <c r="HSJ106" s="286"/>
      <c r="HSK106" s="286"/>
      <c r="HSL106" s="286"/>
      <c r="HSM106" s="286"/>
      <c r="HSN106" s="286"/>
      <c r="HSO106" s="286"/>
      <c r="HSP106" s="286"/>
      <c r="HSQ106" s="286"/>
      <c r="HSR106" s="286"/>
      <c r="HSS106" s="286"/>
      <c r="HST106" s="286"/>
      <c r="HSU106" s="286"/>
      <c r="HSV106" s="286"/>
      <c r="HSW106" s="286"/>
      <c r="HSX106" s="286"/>
      <c r="HSY106" s="286"/>
      <c r="HSZ106" s="286"/>
      <c r="HTA106" s="286"/>
      <c r="HTB106" s="286"/>
      <c r="HTC106" s="286"/>
      <c r="HTD106" s="286"/>
      <c r="HTE106" s="286"/>
      <c r="HTF106" s="286"/>
      <c r="HTG106" s="286"/>
      <c r="HTH106" s="286"/>
      <c r="HTI106" s="286"/>
      <c r="HTJ106" s="286"/>
      <c r="HTK106" s="286"/>
      <c r="HTL106" s="286"/>
      <c r="HTM106" s="286"/>
      <c r="HTN106" s="286"/>
      <c r="HTO106" s="286"/>
      <c r="HTP106" s="286"/>
      <c r="HTQ106" s="286"/>
      <c r="HTR106" s="286"/>
      <c r="HTS106" s="286"/>
      <c r="HTT106" s="286"/>
      <c r="HTU106" s="286"/>
      <c r="HTV106" s="286"/>
      <c r="HTW106" s="286"/>
      <c r="HTX106" s="286"/>
      <c r="HTY106" s="286"/>
      <c r="HTZ106" s="286"/>
      <c r="HUA106" s="286"/>
      <c r="HUB106" s="286"/>
      <c r="HUC106" s="286"/>
      <c r="HUD106" s="286"/>
      <c r="HUE106" s="286"/>
      <c r="HUF106" s="286"/>
      <c r="HUG106" s="286"/>
      <c r="HUH106" s="286"/>
      <c r="HUI106" s="286"/>
      <c r="HUJ106" s="286"/>
      <c r="HUK106" s="286"/>
      <c r="HUL106" s="286"/>
      <c r="HUM106" s="286"/>
      <c r="HUN106" s="286"/>
      <c r="HUO106" s="286"/>
      <c r="HUP106" s="286"/>
      <c r="HUQ106" s="286"/>
      <c r="HUR106" s="286"/>
      <c r="HUS106" s="286"/>
      <c r="HUT106" s="286"/>
      <c r="HUU106" s="286"/>
      <c r="HUV106" s="286"/>
      <c r="HUW106" s="286"/>
      <c r="HUX106" s="286"/>
      <c r="HUY106" s="286"/>
      <c r="HUZ106" s="286"/>
      <c r="HVA106" s="286"/>
      <c r="HVB106" s="286"/>
      <c r="HVC106" s="286"/>
      <c r="HVD106" s="286"/>
      <c r="HVE106" s="286"/>
      <c r="HVF106" s="286"/>
      <c r="HVG106" s="286"/>
      <c r="HVH106" s="286"/>
      <c r="HVI106" s="286"/>
      <c r="HVJ106" s="286"/>
      <c r="HVK106" s="286"/>
      <c r="HVL106" s="286"/>
      <c r="HVM106" s="286"/>
      <c r="HVN106" s="286"/>
      <c r="HVO106" s="286"/>
      <c r="HVP106" s="286"/>
      <c r="HVQ106" s="286"/>
      <c r="HVR106" s="286"/>
      <c r="HVS106" s="286"/>
      <c r="HVT106" s="286"/>
      <c r="HVU106" s="286"/>
      <c r="HVV106" s="286"/>
      <c r="HVW106" s="286"/>
      <c r="HVX106" s="286"/>
      <c r="HVY106" s="286"/>
      <c r="HVZ106" s="286"/>
      <c r="HWA106" s="286"/>
      <c r="HWB106" s="286"/>
      <c r="HWC106" s="286"/>
      <c r="HWD106" s="286"/>
      <c r="HWE106" s="286"/>
      <c r="HWF106" s="286"/>
      <c r="HWG106" s="286"/>
      <c r="HWH106" s="286"/>
      <c r="HWI106" s="286"/>
      <c r="HWJ106" s="286"/>
      <c r="HWK106" s="286"/>
      <c r="HWL106" s="286"/>
      <c r="HWM106" s="286"/>
      <c r="HWN106" s="286"/>
      <c r="HWO106" s="286"/>
      <c r="HWP106" s="286"/>
      <c r="HWQ106" s="286"/>
      <c r="HWR106" s="286"/>
      <c r="HWS106" s="286"/>
      <c r="HWT106" s="286"/>
      <c r="HWU106" s="286"/>
      <c r="HWV106" s="286"/>
      <c r="HWW106" s="286"/>
      <c r="HWX106" s="286"/>
      <c r="HWY106" s="286"/>
      <c r="HWZ106" s="286"/>
      <c r="HXA106" s="286"/>
      <c r="HXB106" s="286"/>
      <c r="HXC106" s="286"/>
      <c r="HXD106" s="286"/>
      <c r="HXE106" s="286"/>
      <c r="HXF106" s="286"/>
      <c r="HXG106" s="286"/>
      <c r="HXH106" s="286"/>
      <c r="HXI106" s="286"/>
      <c r="HXJ106" s="286"/>
      <c r="HXK106" s="286"/>
      <c r="HXL106" s="286"/>
      <c r="HXM106" s="286"/>
      <c r="HXN106" s="286"/>
      <c r="HXO106" s="286"/>
      <c r="HXP106" s="286"/>
      <c r="HXQ106" s="286"/>
      <c r="HXR106" s="286"/>
      <c r="HXS106" s="286"/>
      <c r="HXT106" s="286"/>
      <c r="HXU106" s="286"/>
      <c r="HXV106" s="286"/>
      <c r="HXW106" s="286"/>
      <c r="HXX106" s="286"/>
      <c r="HXY106" s="286"/>
      <c r="HXZ106" s="286"/>
      <c r="HYA106" s="286"/>
      <c r="HYB106" s="286"/>
      <c r="HYC106" s="286"/>
      <c r="HYD106" s="286"/>
      <c r="HYE106" s="286"/>
      <c r="HYF106" s="286"/>
      <c r="HYG106" s="286"/>
      <c r="HYH106" s="286"/>
      <c r="HYI106" s="286"/>
      <c r="HYJ106" s="286"/>
      <c r="HYK106" s="286"/>
      <c r="HYL106" s="286"/>
      <c r="HYM106" s="286"/>
      <c r="HYN106" s="286"/>
      <c r="HYO106" s="286"/>
      <c r="HYP106" s="286"/>
      <c r="HYQ106" s="286"/>
      <c r="HYR106" s="286"/>
      <c r="HYS106" s="286"/>
      <c r="HYT106" s="286"/>
      <c r="HYU106" s="286"/>
      <c r="HYV106" s="286"/>
      <c r="HYW106" s="286"/>
      <c r="HYX106" s="286"/>
      <c r="HYY106" s="286"/>
      <c r="HYZ106" s="286"/>
      <c r="HZA106" s="286"/>
      <c r="HZB106" s="286"/>
      <c r="HZC106" s="286"/>
      <c r="HZD106" s="286"/>
      <c r="HZE106" s="286"/>
      <c r="HZF106" s="286"/>
      <c r="HZG106" s="286"/>
      <c r="HZH106" s="286"/>
      <c r="HZI106" s="286"/>
      <c r="HZJ106" s="286"/>
      <c r="HZK106" s="286"/>
      <c r="HZL106" s="286"/>
      <c r="HZM106" s="286"/>
      <c r="HZN106" s="286"/>
      <c r="HZO106" s="286"/>
      <c r="HZP106" s="286"/>
      <c r="HZQ106" s="286"/>
      <c r="HZR106" s="286"/>
      <c r="HZS106" s="286"/>
      <c r="HZT106" s="286"/>
      <c r="HZU106" s="286"/>
      <c r="HZV106" s="286"/>
      <c r="HZW106" s="286"/>
      <c r="HZX106" s="286"/>
      <c r="HZY106" s="286"/>
      <c r="HZZ106" s="286"/>
      <c r="IAA106" s="286"/>
      <c r="IAB106" s="286"/>
      <c r="IAC106" s="286"/>
      <c r="IAD106" s="286"/>
      <c r="IAE106" s="286"/>
      <c r="IAF106" s="286"/>
      <c r="IAG106" s="286"/>
      <c r="IAH106" s="286"/>
      <c r="IAI106" s="286"/>
      <c r="IAJ106" s="286"/>
      <c r="IAK106" s="286"/>
      <c r="IAL106" s="286"/>
      <c r="IAM106" s="286"/>
      <c r="IAN106" s="286"/>
      <c r="IAO106" s="286"/>
      <c r="IAP106" s="286"/>
      <c r="IAQ106" s="286"/>
      <c r="IAR106" s="286"/>
      <c r="IAS106" s="286"/>
      <c r="IAT106" s="286"/>
      <c r="IAU106" s="286"/>
      <c r="IAV106" s="286"/>
      <c r="IAW106" s="286"/>
      <c r="IAX106" s="286"/>
      <c r="IAY106" s="286"/>
      <c r="IAZ106" s="286"/>
      <c r="IBA106" s="286"/>
      <c r="IBB106" s="286"/>
      <c r="IBC106" s="286"/>
      <c r="IBD106" s="286"/>
      <c r="IBE106" s="286"/>
      <c r="IBF106" s="286"/>
      <c r="IBG106" s="286"/>
      <c r="IBH106" s="286"/>
      <c r="IBI106" s="286"/>
      <c r="IBJ106" s="286"/>
      <c r="IBK106" s="286"/>
      <c r="IBL106" s="286"/>
      <c r="IBM106" s="286"/>
      <c r="IBN106" s="286"/>
      <c r="IBO106" s="286"/>
      <c r="IBP106" s="286"/>
      <c r="IBQ106" s="286"/>
      <c r="IBR106" s="286"/>
      <c r="IBS106" s="286"/>
      <c r="IBT106" s="286"/>
      <c r="IBU106" s="286"/>
      <c r="IBV106" s="286"/>
      <c r="IBW106" s="286"/>
      <c r="IBX106" s="286"/>
      <c r="IBY106" s="286"/>
      <c r="IBZ106" s="286"/>
      <c r="ICA106" s="286"/>
      <c r="ICB106" s="286"/>
      <c r="ICC106" s="286"/>
      <c r="ICD106" s="286"/>
      <c r="ICE106" s="286"/>
      <c r="ICF106" s="286"/>
      <c r="ICG106" s="286"/>
      <c r="ICH106" s="286"/>
      <c r="ICI106" s="286"/>
      <c r="ICJ106" s="286"/>
      <c r="ICK106" s="286"/>
      <c r="ICL106" s="286"/>
      <c r="ICM106" s="286"/>
      <c r="ICN106" s="286"/>
      <c r="ICO106" s="286"/>
      <c r="ICP106" s="286"/>
      <c r="ICQ106" s="286"/>
      <c r="ICR106" s="286"/>
      <c r="ICS106" s="286"/>
      <c r="ICT106" s="286"/>
      <c r="ICU106" s="286"/>
      <c r="ICV106" s="286"/>
      <c r="ICW106" s="286"/>
      <c r="ICX106" s="286"/>
      <c r="ICY106" s="286"/>
      <c r="ICZ106" s="286"/>
      <c r="IDA106" s="286"/>
      <c r="IDB106" s="286"/>
      <c r="IDC106" s="286"/>
      <c r="IDD106" s="286"/>
      <c r="IDE106" s="286"/>
      <c r="IDF106" s="286"/>
      <c r="IDG106" s="286"/>
      <c r="IDH106" s="286"/>
      <c r="IDI106" s="286"/>
      <c r="IDJ106" s="286"/>
      <c r="IDK106" s="286"/>
      <c r="IDL106" s="286"/>
      <c r="IDM106" s="286"/>
      <c r="IDN106" s="286"/>
      <c r="IDO106" s="286"/>
      <c r="IDP106" s="286"/>
      <c r="IDQ106" s="286"/>
      <c r="IDR106" s="286"/>
      <c r="IDS106" s="286"/>
      <c r="IDT106" s="286"/>
      <c r="IDU106" s="286"/>
      <c r="IDV106" s="286"/>
      <c r="IDW106" s="286"/>
      <c r="IDX106" s="286"/>
      <c r="IDY106" s="286"/>
      <c r="IDZ106" s="286"/>
      <c r="IEA106" s="286"/>
      <c r="IEB106" s="286"/>
      <c r="IEC106" s="286"/>
      <c r="IED106" s="286"/>
      <c r="IEE106" s="286"/>
      <c r="IEF106" s="286"/>
      <c r="IEG106" s="286"/>
      <c r="IEH106" s="286"/>
      <c r="IEI106" s="286"/>
      <c r="IEJ106" s="286"/>
      <c r="IEK106" s="286"/>
      <c r="IEL106" s="286"/>
      <c r="IEM106" s="286"/>
      <c r="IEN106" s="286"/>
      <c r="IEO106" s="286"/>
      <c r="IEP106" s="286"/>
      <c r="IEQ106" s="286"/>
      <c r="IER106" s="286"/>
      <c r="IES106" s="286"/>
      <c r="IET106" s="286"/>
      <c r="IEU106" s="286"/>
      <c r="IEV106" s="286"/>
      <c r="IEW106" s="286"/>
      <c r="IEX106" s="286"/>
      <c r="IEY106" s="286"/>
      <c r="IEZ106" s="286"/>
      <c r="IFA106" s="286"/>
      <c r="IFB106" s="286"/>
      <c r="IFC106" s="286"/>
      <c r="IFD106" s="286"/>
      <c r="IFE106" s="286"/>
      <c r="IFF106" s="286"/>
      <c r="IFG106" s="286"/>
      <c r="IFH106" s="286"/>
      <c r="IFI106" s="286"/>
      <c r="IFJ106" s="286"/>
      <c r="IFK106" s="286"/>
      <c r="IFL106" s="286"/>
      <c r="IFM106" s="286"/>
      <c r="IFN106" s="286"/>
      <c r="IFO106" s="286"/>
      <c r="IFP106" s="286"/>
      <c r="IFQ106" s="286"/>
      <c r="IFR106" s="286"/>
      <c r="IFS106" s="286"/>
      <c r="IFT106" s="286"/>
      <c r="IFU106" s="286"/>
      <c r="IFV106" s="286"/>
      <c r="IFW106" s="286"/>
      <c r="IFX106" s="286"/>
      <c r="IFY106" s="286"/>
      <c r="IFZ106" s="286"/>
      <c r="IGA106" s="286"/>
      <c r="IGB106" s="286"/>
      <c r="IGC106" s="286"/>
      <c r="IGD106" s="286"/>
      <c r="IGE106" s="286"/>
      <c r="IGF106" s="286"/>
      <c r="IGG106" s="286"/>
      <c r="IGH106" s="286"/>
      <c r="IGI106" s="286"/>
      <c r="IGJ106" s="286"/>
      <c r="IGK106" s="286"/>
      <c r="IGL106" s="286"/>
      <c r="IGM106" s="286"/>
      <c r="IGN106" s="286"/>
      <c r="IGO106" s="286"/>
      <c r="IGP106" s="286"/>
      <c r="IGQ106" s="286"/>
      <c r="IGR106" s="286"/>
      <c r="IGS106" s="286"/>
      <c r="IGT106" s="286"/>
      <c r="IGU106" s="286"/>
      <c r="IGV106" s="286"/>
      <c r="IGW106" s="286"/>
      <c r="IGX106" s="286"/>
      <c r="IGY106" s="286"/>
      <c r="IGZ106" s="286"/>
      <c r="IHA106" s="286"/>
      <c r="IHB106" s="286"/>
      <c r="IHC106" s="286"/>
      <c r="IHD106" s="286"/>
      <c r="IHE106" s="286"/>
      <c r="IHF106" s="286"/>
      <c r="IHG106" s="286"/>
      <c r="IHH106" s="286"/>
      <c r="IHI106" s="286"/>
      <c r="IHJ106" s="286"/>
      <c r="IHK106" s="286"/>
      <c r="IHL106" s="286"/>
      <c r="IHM106" s="286"/>
      <c r="IHN106" s="286"/>
      <c r="IHO106" s="286"/>
      <c r="IHP106" s="286"/>
      <c r="IHQ106" s="286"/>
      <c r="IHR106" s="286"/>
      <c r="IHS106" s="286"/>
      <c r="IHT106" s="286"/>
      <c r="IHU106" s="286"/>
      <c r="IHV106" s="286"/>
      <c r="IHW106" s="286"/>
      <c r="IHX106" s="286"/>
      <c r="IHY106" s="286"/>
      <c r="IHZ106" s="286"/>
      <c r="IIA106" s="286"/>
      <c r="IIB106" s="286"/>
      <c r="IIC106" s="286"/>
      <c r="IID106" s="286"/>
      <c r="IIE106" s="286"/>
      <c r="IIF106" s="286"/>
      <c r="IIG106" s="286"/>
      <c r="IIH106" s="286"/>
      <c r="III106" s="286"/>
      <c r="IIJ106" s="286"/>
      <c r="IIK106" s="286"/>
      <c r="IIL106" s="286"/>
      <c r="IIM106" s="286"/>
      <c r="IIN106" s="286"/>
      <c r="IIO106" s="286"/>
      <c r="IIP106" s="286"/>
      <c r="IIQ106" s="286"/>
      <c r="IIR106" s="286"/>
      <c r="IIS106" s="286"/>
      <c r="IIT106" s="286"/>
      <c r="IIU106" s="286"/>
      <c r="IIV106" s="286"/>
      <c r="IIW106" s="286"/>
      <c r="IIX106" s="286"/>
      <c r="IIY106" s="286"/>
      <c r="IIZ106" s="286"/>
      <c r="IJA106" s="286"/>
      <c r="IJB106" s="286"/>
      <c r="IJC106" s="286"/>
      <c r="IJD106" s="286"/>
      <c r="IJE106" s="286"/>
      <c r="IJF106" s="286"/>
      <c r="IJG106" s="286"/>
      <c r="IJH106" s="286"/>
      <c r="IJI106" s="286"/>
      <c r="IJJ106" s="286"/>
      <c r="IJK106" s="286"/>
      <c r="IJL106" s="286"/>
      <c r="IJM106" s="286"/>
      <c r="IJN106" s="286"/>
      <c r="IJO106" s="286"/>
      <c r="IJP106" s="286"/>
      <c r="IJQ106" s="286"/>
      <c r="IJR106" s="286"/>
      <c r="IJS106" s="286"/>
      <c r="IJT106" s="286"/>
      <c r="IJU106" s="286"/>
      <c r="IJV106" s="286"/>
      <c r="IJW106" s="286"/>
      <c r="IJX106" s="286"/>
      <c r="IJY106" s="286"/>
      <c r="IJZ106" s="286"/>
      <c r="IKA106" s="286"/>
      <c r="IKB106" s="286"/>
      <c r="IKC106" s="286"/>
      <c r="IKD106" s="286"/>
      <c r="IKE106" s="286"/>
      <c r="IKF106" s="286"/>
      <c r="IKG106" s="286"/>
      <c r="IKH106" s="286"/>
      <c r="IKI106" s="286"/>
      <c r="IKJ106" s="286"/>
      <c r="IKK106" s="286"/>
      <c r="IKL106" s="286"/>
      <c r="IKM106" s="286"/>
      <c r="IKN106" s="286"/>
      <c r="IKO106" s="286"/>
      <c r="IKP106" s="286"/>
      <c r="IKQ106" s="286"/>
      <c r="IKR106" s="286"/>
      <c r="IKS106" s="286"/>
      <c r="IKT106" s="286"/>
      <c r="IKU106" s="286"/>
      <c r="IKV106" s="286"/>
      <c r="IKW106" s="286"/>
      <c r="IKX106" s="286"/>
      <c r="IKY106" s="286"/>
      <c r="IKZ106" s="286"/>
      <c r="ILA106" s="286"/>
      <c r="ILB106" s="286"/>
      <c r="ILC106" s="286"/>
      <c r="ILD106" s="286"/>
      <c r="ILE106" s="286"/>
      <c r="ILF106" s="286"/>
      <c r="ILG106" s="286"/>
      <c r="ILH106" s="286"/>
      <c r="ILI106" s="286"/>
      <c r="ILJ106" s="286"/>
      <c r="ILK106" s="286"/>
      <c r="ILL106" s="286"/>
      <c r="ILM106" s="286"/>
      <c r="ILN106" s="286"/>
      <c r="ILO106" s="286"/>
      <c r="ILP106" s="286"/>
      <c r="ILQ106" s="286"/>
      <c r="ILR106" s="286"/>
      <c r="ILS106" s="286"/>
      <c r="ILT106" s="286"/>
      <c r="ILU106" s="286"/>
      <c r="ILV106" s="286"/>
      <c r="ILW106" s="286"/>
      <c r="ILX106" s="286"/>
      <c r="ILY106" s="286"/>
      <c r="ILZ106" s="286"/>
      <c r="IMA106" s="286"/>
      <c r="IMB106" s="286"/>
      <c r="IMC106" s="286"/>
      <c r="IMD106" s="286"/>
      <c r="IME106" s="286"/>
      <c r="IMF106" s="286"/>
      <c r="IMG106" s="286"/>
      <c r="IMH106" s="286"/>
      <c r="IMI106" s="286"/>
      <c r="IMJ106" s="286"/>
      <c r="IMK106" s="286"/>
      <c r="IML106" s="286"/>
      <c r="IMM106" s="286"/>
      <c r="IMN106" s="286"/>
      <c r="IMO106" s="286"/>
      <c r="IMP106" s="286"/>
      <c r="IMQ106" s="286"/>
      <c r="IMR106" s="286"/>
      <c r="IMS106" s="286"/>
      <c r="IMT106" s="286"/>
      <c r="IMU106" s="286"/>
      <c r="IMV106" s="286"/>
      <c r="IMW106" s="286"/>
      <c r="IMX106" s="286"/>
      <c r="IMY106" s="286"/>
      <c r="IMZ106" s="286"/>
      <c r="INA106" s="286"/>
      <c r="INB106" s="286"/>
      <c r="INC106" s="286"/>
      <c r="IND106" s="286"/>
      <c r="INE106" s="286"/>
      <c r="INF106" s="286"/>
      <c r="ING106" s="286"/>
      <c r="INH106" s="286"/>
      <c r="INI106" s="286"/>
      <c r="INJ106" s="286"/>
      <c r="INK106" s="286"/>
      <c r="INL106" s="286"/>
      <c r="INM106" s="286"/>
      <c r="INN106" s="286"/>
      <c r="INO106" s="286"/>
      <c r="INP106" s="286"/>
      <c r="INQ106" s="286"/>
      <c r="INR106" s="286"/>
      <c r="INS106" s="286"/>
      <c r="INT106" s="286"/>
      <c r="INU106" s="286"/>
      <c r="INV106" s="286"/>
      <c r="INW106" s="286"/>
      <c r="INX106" s="286"/>
      <c r="INY106" s="286"/>
      <c r="INZ106" s="286"/>
      <c r="IOA106" s="286"/>
      <c r="IOB106" s="286"/>
      <c r="IOC106" s="286"/>
      <c r="IOD106" s="286"/>
      <c r="IOE106" s="286"/>
      <c r="IOF106" s="286"/>
      <c r="IOG106" s="286"/>
      <c r="IOH106" s="286"/>
      <c r="IOI106" s="286"/>
      <c r="IOJ106" s="286"/>
      <c r="IOK106" s="286"/>
      <c r="IOL106" s="286"/>
      <c r="IOM106" s="286"/>
      <c r="ION106" s="286"/>
      <c r="IOO106" s="286"/>
      <c r="IOP106" s="286"/>
      <c r="IOQ106" s="286"/>
      <c r="IOR106" s="286"/>
      <c r="IOS106" s="286"/>
      <c r="IOT106" s="286"/>
      <c r="IOU106" s="286"/>
      <c r="IOV106" s="286"/>
      <c r="IOW106" s="286"/>
      <c r="IOX106" s="286"/>
      <c r="IOY106" s="286"/>
      <c r="IOZ106" s="286"/>
      <c r="IPA106" s="286"/>
      <c r="IPB106" s="286"/>
      <c r="IPC106" s="286"/>
      <c r="IPD106" s="286"/>
      <c r="IPE106" s="286"/>
      <c r="IPF106" s="286"/>
      <c r="IPG106" s="286"/>
      <c r="IPH106" s="286"/>
      <c r="IPI106" s="286"/>
      <c r="IPJ106" s="286"/>
      <c r="IPK106" s="286"/>
      <c r="IPL106" s="286"/>
      <c r="IPM106" s="286"/>
      <c r="IPN106" s="286"/>
      <c r="IPO106" s="286"/>
      <c r="IPP106" s="286"/>
      <c r="IPQ106" s="286"/>
      <c r="IPR106" s="286"/>
      <c r="IPS106" s="286"/>
      <c r="IPT106" s="286"/>
      <c r="IPU106" s="286"/>
      <c r="IPV106" s="286"/>
      <c r="IPW106" s="286"/>
      <c r="IPX106" s="286"/>
      <c r="IPY106" s="286"/>
      <c r="IPZ106" s="286"/>
      <c r="IQA106" s="286"/>
      <c r="IQB106" s="286"/>
      <c r="IQC106" s="286"/>
      <c r="IQD106" s="286"/>
      <c r="IQE106" s="286"/>
      <c r="IQF106" s="286"/>
      <c r="IQG106" s="286"/>
      <c r="IQH106" s="286"/>
      <c r="IQI106" s="286"/>
      <c r="IQJ106" s="286"/>
      <c r="IQK106" s="286"/>
      <c r="IQL106" s="286"/>
      <c r="IQM106" s="286"/>
      <c r="IQN106" s="286"/>
      <c r="IQO106" s="286"/>
      <c r="IQP106" s="286"/>
      <c r="IQQ106" s="286"/>
      <c r="IQR106" s="286"/>
      <c r="IQS106" s="286"/>
      <c r="IQT106" s="286"/>
      <c r="IQU106" s="286"/>
      <c r="IQV106" s="286"/>
      <c r="IQW106" s="286"/>
      <c r="IQX106" s="286"/>
      <c r="IQY106" s="286"/>
      <c r="IQZ106" s="286"/>
      <c r="IRA106" s="286"/>
      <c r="IRB106" s="286"/>
      <c r="IRC106" s="286"/>
      <c r="IRD106" s="286"/>
      <c r="IRE106" s="286"/>
      <c r="IRF106" s="286"/>
      <c r="IRG106" s="286"/>
      <c r="IRH106" s="286"/>
      <c r="IRI106" s="286"/>
      <c r="IRJ106" s="286"/>
      <c r="IRK106" s="286"/>
      <c r="IRL106" s="286"/>
      <c r="IRM106" s="286"/>
      <c r="IRN106" s="286"/>
      <c r="IRO106" s="286"/>
      <c r="IRP106" s="286"/>
      <c r="IRQ106" s="286"/>
      <c r="IRR106" s="286"/>
      <c r="IRS106" s="286"/>
      <c r="IRT106" s="286"/>
      <c r="IRU106" s="286"/>
      <c r="IRV106" s="286"/>
      <c r="IRW106" s="286"/>
      <c r="IRX106" s="286"/>
      <c r="IRY106" s="286"/>
      <c r="IRZ106" s="286"/>
      <c r="ISA106" s="286"/>
      <c r="ISB106" s="286"/>
      <c r="ISC106" s="286"/>
      <c r="ISD106" s="286"/>
      <c r="ISE106" s="286"/>
      <c r="ISF106" s="286"/>
      <c r="ISG106" s="286"/>
      <c r="ISH106" s="286"/>
      <c r="ISI106" s="286"/>
      <c r="ISJ106" s="286"/>
      <c r="ISK106" s="286"/>
      <c r="ISL106" s="286"/>
      <c r="ISM106" s="286"/>
      <c r="ISN106" s="286"/>
      <c r="ISO106" s="286"/>
      <c r="ISP106" s="286"/>
      <c r="ISQ106" s="286"/>
      <c r="ISR106" s="286"/>
      <c r="ISS106" s="286"/>
      <c r="IST106" s="286"/>
      <c r="ISU106" s="286"/>
      <c r="ISV106" s="286"/>
      <c r="ISW106" s="286"/>
      <c r="ISX106" s="286"/>
      <c r="ISY106" s="286"/>
      <c r="ISZ106" s="286"/>
      <c r="ITA106" s="286"/>
      <c r="ITB106" s="286"/>
      <c r="ITC106" s="286"/>
      <c r="ITD106" s="286"/>
      <c r="ITE106" s="286"/>
      <c r="ITF106" s="286"/>
      <c r="ITG106" s="286"/>
      <c r="ITH106" s="286"/>
      <c r="ITI106" s="286"/>
      <c r="ITJ106" s="286"/>
      <c r="ITK106" s="286"/>
      <c r="ITL106" s="286"/>
      <c r="ITM106" s="286"/>
      <c r="ITN106" s="286"/>
      <c r="ITO106" s="286"/>
      <c r="ITP106" s="286"/>
      <c r="ITQ106" s="286"/>
      <c r="ITR106" s="286"/>
      <c r="ITS106" s="286"/>
      <c r="ITT106" s="286"/>
      <c r="ITU106" s="286"/>
      <c r="ITV106" s="286"/>
      <c r="ITW106" s="286"/>
      <c r="ITX106" s="286"/>
      <c r="ITY106" s="286"/>
      <c r="ITZ106" s="286"/>
      <c r="IUA106" s="286"/>
      <c r="IUB106" s="286"/>
      <c r="IUC106" s="286"/>
      <c r="IUD106" s="286"/>
      <c r="IUE106" s="286"/>
      <c r="IUF106" s="286"/>
      <c r="IUG106" s="286"/>
      <c r="IUH106" s="286"/>
      <c r="IUI106" s="286"/>
      <c r="IUJ106" s="286"/>
      <c r="IUK106" s="286"/>
      <c r="IUL106" s="286"/>
      <c r="IUM106" s="286"/>
      <c r="IUN106" s="286"/>
      <c r="IUO106" s="286"/>
      <c r="IUP106" s="286"/>
      <c r="IUQ106" s="286"/>
      <c r="IUR106" s="286"/>
      <c r="IUS106" s="286"/>
      <c r="IUT106" s="286"/>
      <c r="IUU106" s="286"/>
      <c r="IUV106" s="286"/>
      <c r="IUW106" s="286"/>
      <c r="IUX106" s="286"/>
      <c r="IUY106" s="286"/>
      <c r="IUZ106" s="286"/>
      <c r="IVA106" s="286"/>
      <c r="IVB106" s="286"/>
      <c r="IVC106" s="286"/>
      <c r="IVD106" s="286"/>
      <c r="IVE106" s="286"/>
      <c r="IVF106" s="286"/>
      <c r="IVG106" s="286"/>
      <c r="IVH106" s="286"/>
      <c r="IVI106" s="286"/>
      <c r="IVJ106" s="286"/>
      <c r="IVK106" s="286"/>
      <c r="IVL106" s="286"/>
      <c r="IVM106" s="286"/>
      <c r="IVN106" s="286"/>
      <c r="IVO106" s="286"/>
      <c r="IVP106" s="286"/>
      <c r="IVQ106" s="286"/>
      <c r="IVR106" s="286"/>
      <c r="IVS106" s="286"/>
      <c r="IVT106" s="286"/>
      <c r="IVU106" s="286"/>
      <c r="IVV106" s="286"/>
      <c r="IVW106" s="286"/>
      <c r="IVX106" s="286"/>
      <c r="IVY106" s="286"/>
      <c r="IVZ106" s="286"/>
      <c r="IWA106" s="286"/>
      <c r="IWB106" s="286"/>
      <c r="IWC106" s="286"/>
      <c r="IWD106" s="286"/>
      <c r="IWE106" s="286"/>
      <c r="IWF106" s="286"/>
      <c r="IWG106" s="286"/>
      <c r="IWH106" s="286"/>
      <c r="IWI106" s="286"/>
      <c r="IWJ106" s="286"/>
      <c r="IWK106" s="286"/>
      <c r="IWL106" s="286"/>
      <c r="IWM106" s="286"/>
      <c r="IWN106" s="286"/>
      <c r="IWO106" s="286"/>
      <c r="IWP106" s="286"/>
      <c r="IWQ106" s="286"/>
      <c r="IWR106" s="286"/>
      <c r="IWS106" s="286"/>
      <c r="IWT106" s="286"/>
      <c r="IWU106" s="286"/>
      <c r="IWV106" s="286"/>
      <c r="IWW106" s="286"/>
      <c r="IWX106" s="286"/>
      <c r="IWY106" s="286"/>
      <c r="IWZ106" s="286"/>
      <c r="IXA106" s="286"/>
      <c r="IXB106" s="286"/>
      <c r="IXC106" s="286"/>
      <c r="IXD106" s="286"/>
      <c r="IXE106" s="286"/>
      <c r="IXF106" s="286"/>
      <c r="IXG106" s="286"/>
      <c r="IXH106" s="286"/>
      <c r="IXI106" s="286"/>
      <c r="IXJ106" s="286"/>
      <c r="IXK106" s="286"/>
      <c r="IXL106" s="286"/>
      <c r="IXM106" s="286"/>
      <c r="IXN106" s="286"/>
      <c r="IXO106" s="286"/>
      <c r="IXP106" s="286"/>
      <c r="IXQ106" s="286"/>
      <c r="IXR106" s="286"/>
      <c r="IXS106" s="286"/>
      <c r="IXT106" s="286"/>
      <c r="IXU106" s="286"/>
      <c r="IXV106" s="286"/>
      <c r="IXW106" s="286"/>
      <c r="IXX106" s="286"/>
      <c r="IXY106" s="286"/>
      <c r="IXZ106" s="286"/>
      <c r="IYA106" s="286"/>
      <c r="IYB106" s="286"/>
      <c r="IYC106" s="286"/>
      <c r="IYD106" s="286"/>
      <c r="IYE106" s="286"/>
      <c r="IYF106" s="286"/>
      <c r="IYG106" s="286"/>
      <c r="IYH106" s="286"/>
      <c r="IYI106" s="286"/>
      <c r="IYJ106" s="286"/>
      <c r="IYK106" s="286"/>
      <c r="IYL106" s="286"/>
      <c r="IYM106" s="286"/>
      <c r="IYN106" s="286"/>
      <c r="IYO106" s="286"/>
      <c r="IYP106" s="286"/>
      <c r="IYQ106" s="286"/>
      <c r="IYR106" s="286"/>
      <c r="IYS106" s="286"/>
      <c r="IYT106" s="286"/>
      <c r="IYU106" s="286"/>
      <c r="IYV106" s="286"/>
      <c r="IYW106" s="286"/>
      <c r="IYX106" s="286"/>
      <c r="IYY106" s="286"/>
      <c r="IYZ106" s="286"/>
      <c r="IZA106" s="286"/>
      <c r="IZB106" s="286"/>
      <c r="IZC106" s="286"/>
      <c r="IZD106" s="286"/>
      <c r="IZE106" s="286"/>
      <c r="IZF106" s="286"/>
      <c r="IZG106" s="286"/>
      <c r="IZH106" s="286"/>
      <c r="IZI106" s="286"/>
      <c r="IZJ106" s="286"/>
      <c r="IZK106" s="286"/>
      <c r="IZL106" s="286"/>
      <c r="IZM106" s="286"/>
      <c r="IZN106" s="286"/>
      <c r="IZO106" s="286"/>
      <c r="IZP106" s="286"/>
      <c r="IZQ106" s="286"/>
      <c r="IZR106" s="286"/>
      <c r="IZS106" s="286"/>
      <c r="IZT106" s="286"/>
      <c r="IZU106" s="286"/>
      <c r="IZV106" s="286"/>
      <c r="IZW106" s="286"/>
      <c r="IZX106" s="286"/>
      <c r="IZY106" s="286"/>
      <c r="IZZ106" s="286"/>
      <c r="JAA106" s="286"/>
      <c r="JAB106" s="286"/>
      <c r="JAC106" s="286"/>
      <c r="JAD106" s="286"/>
      <c r="JAE106" s="286"/>
      <c r="JAF106" s="286"/>
      <c r="JAG106" s="286"/>
      <c r="JAH106" s="286"/>
      <c r="JAI106" s="286"/>
      <c r="JAJ106" s="286"/>
      <c r="JAK106" s="286"/>
      <c r="JAL106" s="286"/>
      <c r="JAM106" s="286"/>
      <c r="JAN106" s="286"/>
      <c r="JAO106" s="286"/>
      <c r="JAP106" s="286"/>
      <c r="JAQ106" s="286"/>
      <c r="JAR106" s="286"/>
      <c r="JAS106" s="286"/>
      <c r="JAT106" s="286"/>
      <c r="JAU106" s="286"/>
      <c r="JAV106" s="286"/>
      <c r="JAW106" s="286"/>
      <c r="JAX106" s="286"/>
      <c r="JAY106" s="286"/>
      <c r="JAZ106" s="286"/>
      <c r="JBA106" s="286"/>
      <c r="JBB106" s="286"/>
      <c r="JBC106" s="286"/>
      <c r="JBD106" s="286"/>
      <c r="JBE106" s="286"/>
      <c r="JBF106" s="286"/>
      <c r="JBG106" s="286"/>
      <c r="JBH106" s="286"/>
      <c r="JBI106" s="286"/>
      <c r="JBJ106" s="286"/>
      <c r="JBK106" s="286"/>
      <c r="JBL106" s="286"/>
      <c r="JBM106" s="286"/>
      <c r="JBN106" s="286"/>
      <c r="JBO106" s="286"/>
      <c r="JBP106" s="286"/>
      <c r="JBQ106" s="286"/>
      <c r="JBR106" s="286"/>
      <c r="JBS106" s="286"/>
      <c r="JBT106" s="286"/>
      <c r="JBU106" s="286"/>
      <c r="JBV106" s="286"/>
      <c r="JBW106" s="286"/>
      <c r="JBX106" s="286"/>
      <c r="JBY106" s="286"/>
      <c r="JBZ106" s="286"/>
      <c r="JCA106" s="286"/>
      <c r="JCB106" s="286"/>
      <c r="JCC106" s="286"/>
      <c r="JCD106" s="286"/>
      <c r="JCE106" s="286"/>
      <c r="JCF106" s="286"/>
      <c r="JCG106" s="286"/>
      <c r="JCH106" s="286"/>
      <c r="JCI106" s="286"/>
      <c r="JCJ106" s="286"/>
      <c r="JCK106" s="286"/>
      <c r="JCL106" s="286"/>
      <c r="JCM106" s="286"/>
      <c r="JCN106" s="286"/>
      <c r="JCO106" s="286"/>
      <c r="JCP106" s="286"/>
      <c r="JCQ106" s="286"/>
      <c r="JCR106" s="286"/>
      <c r="JCS106" s="286"/>
      <c r="JCT106" s="286"/>
      <c r="JCU106" s="286"/>
      <c r="JCV106" s="286"/>
      <c r="JCW106" s="286"/>
      <c r="JCX106" s="286"/>
      <c r="JCY106" s="286"/>
      <c r="JCZ106" s="286"/>
      <c r="JDA106" s="286"/>
      <c r="JDB106" s="286"/>
      <c r="JDC106" s="286"/>
      <c r="JDD106" s="286"/>
      <c r="JDE106" s="286"/>
      <c r="JDF106" s="286"/>
      <c r="JDG106" s="286"/>
      <c r="JDH106" s="286"/>
      <c r="JDI106" s="286"/>
      <c r="JDJ106" s="286"/>
      <c r="JDK106" s="286"/>
      <c r="JDL106" s="286"/>
      <c r="JDM106" s="286"/>
      <c r="JDN106" s="286"/>
      <c r="JDO106" s="286"/>
      <c r="JDP106" s="286"/>
      <c r="JDQ106" s="286"/>
      <c r="JDR106" s="286"/>
      <c r="JDS106" s="286"/>
      <c r="JDT106" s="286"/>
      <c r="JDU106" s="286"/>
      <c r="JDV106" s="286"/>
      <c r="JDW106" s="286"/>
      <c r="JDX106" s="286"/>
      <c r="JDY106" s="286"/>
      <c r="JDZ106" s="286"/>
      <c r="JEA106" s="286"/>
      <c r="JEB106" s="286"/>
      <c r="JEC106" s="286"/>
      <c r="JED106" s="286"/>
      <c r="JEE106" s="286"/>
      <c r="JEF106" s="286"/>
      <c r="JEG106" s="286"/>
      <c r="JEH106" s="286"/>
      <c r="JEI106" s="286"/>
      <c r="JEJ106" s="286"/>
      <c r="JEK106" s="286"/>
      <c r="JEL106" s="286"/>
      <c r="JEM106" s="286"/>
      <c r="JEN106" s="286"/>
      <c r="JEO106" s="286"/>
      <c r="JEP106" s="286"/>
      <c r="JEQ106" s="286"/>
      <c r="JER106" s="286"/>
      <c r="JES106" s="286"/>
      <c r="JET106" s="286"/>
      <c r="JEU106" s="286"/>
      <c r="JEV106" s="286"/>
      <c r="JEW106" s="286"/>
      <c r="JEX106" s="286"/>
      <c r="JEY106" s="286"/>
      <c r="JEZ106" s="286"/>
      <c r="JFA106" s="286"/>
      <c r="JFB106" s="286"/>
      <c r="JFC106" s="286"/>
      <c r="JFD106" s="286"/>
      <c r="JFE106" s="286"/>
      <c r="JFF106" s="286"/>
      <c r="JFG106" s="286"/>
      <c r="JFH106" s="286"/>
      <c r="JFI106" s="286"/>
      <c r="JFJ106" s="286"/>
      <c r="JFK106" s="286"/>
      <c r="JFL106" s="286"/>
      <c r="JFM106" s="286"/>
      <c r="JFN106" s="286"/>
      <c r="JFO106" s="286"/>
      <c r="JFP106" s="286"/>
      <c r="JFQ106" s="286"/>
      <c r="JFR106" s="286"/>
      <c r="JFS106" s="286"/>
      <c r="JFT106" s="286"/>
      <c r="JFU106" s="286"/>
      <c r="JFV106" s="286"/>
      <c r="JFW106" s="286"/>
      <c r="JFX106" s="286"/>
      <c r="JFY106" s="286"/>
      <c r="JFZ106" s="286"/>
      <c r="JGA106" s="286"/>
      <c r="JGB106" s="286"/>
      <c r="JGC106" s="286"/>
      <c r="JGD106" s="286"/>
      <c r="JGE106" s="286"/>
      <c r="JGF106" s="286"/>
      <c r="JGG106" s="286"/>
      <c r="JGH106" s="286"/>
      <c r="JGI106" s="286"/>
      <c r="JGJ106" s="286"/>
      <c r="JGK106" s="286"/>
      <c r="JGL106" s="286"/>
      <c r="JGM106" s="286"/>
      <c r="JGN106" s="286"/>
      <c r="JGO106" s="286"/>
      <c r="JGP106" s="286"/>
      <c r="JGQ106" s="286"/>
      <c r="JGR106" s="286"/>
      <c r="JGS106" s="286"/>
      <c r="JGT106" s="286"/>
      <c r="JGU106" s="286"/>
      <c r="JGV106" s="286"/>
      <c r="JGW106" s="286"/>
      <c r="JGX106" s="286"/>
      <c r="JGY106" s="286"/>
      <c r="JGZ106" s="286"/>
      <c r="JHA106" s="286"/>
      <c r="JHB106" s="286"/>
      <c r="JHC106" s="286"/>
      <c r="JHD106" s="286"/>
      <c r="JHE106" s="286"/>
      <c r="JHF106" s="286"/>
      <c r="JHG106" s="286"/>
      <c r="JHH106" s="286"/>
      <c r="JHI106" s="286"/>
      <c r="JHJ106" s="286"/>
      <c r="JHK106" s="286"/>
      <c r="JHL106" s="286"/>
      <c r="JHM106" s="286"/>
      <c r="JHN106" s="286"/>
      <c r="JHO106" s="286"/>
      <c r="JHP106" s="286"/>
      <c r="JHQ106" s="286"/>
      <c r="JHR106" s="286"/>
      <c r="JHS106" s="286"/>
      <c r="JHT106" s="286"/>
      <c r="JHU106" s="286"/>
      <c r="JHV106" s="286"/>
      <c r="JHW106" s="286"/>
      <c r="JHX106" s="286"/>
      <c r="JHY106" s="286"/>
      <c r="JHZ106" s="286"/>
      <c r="JIA106" s="286"/>
      <c r="JIB106" s="286"/>
      <c r="JIC106" s="286"/>
      <c r="JID106" s="286"/>
      <c r="JIE106" s="286"/>
      <c r="JIF106" s="286"/>
      <c r="JIG106" s="286"/>
      <c r="JIH106" s="286"/>
      <c r="JII106" s="286"/>
      <c r="JIJ106" s="286"/>
      <c r="JIK106" s="286"/>
      <c r="JIL106" s="286"/>
      <c r="JIM106" s="286"/>
      <c r="JIN106" s="286"/>
      <c r="JIO106" s="286"/>
      <c r="JIP106" s="286"/>
      <c r="JIQ106" s="286"/>
      <c r="JIR106" s="286"/>
      <c r="JIS106" s="286"/>
      <c r="JIT106" s="286"/>
      <c r="JIU106" s="286"/>
      <c r="JIV106" s="286"/>
      <c r="JIW106" s="286"/>
      <c r="JIX106" s="286"/>
      <c r="JIY106" s="286"/>
      <c r="JIZ106" s="286"/>
      <c r="JJA106" s="286"/>
      <c r="JJB106" s="286"/>
      <c r="JJC106" s="286"/>
      <c r="JJD106" s="286"/>
      <c r="JJE106" s="286"/>
      <c r="JJF106" s="286"/>
      <c r="JJG106" s="286"/>
      <c r="JJH106" s="286"/>
      <c r="JJI106" s="286"/>
      <c r="JJJ106" s="286"/>
      <c r="JJK106" s="286"/>
      <c r="JJL106" s="286"/>
      <c r="JJM106" s="286"/>
      <c r="JJN106" s="286"/>
      <c r="JJO106" s="286"/>
      <c r="JJP106" s="286"/>
      <c r="JJQ106" s="286"/>
      <c r="JJR106" s="286"/>
      <c r="JJS106" s="286"/>
      <c r="JJT106" s="286"/>
      <c r="JJU106" s="286"/>
      <c r="JJV106" s="286"/>
      <c r="JJW106" s="286"/>
      <c r="JJX106" s="286"/>
      <c r="JJY106" s="286"/>
      <c r="JJZ106" s="286"/>
      <c r="JKA106" s="286"/>
      <c r="JKB106" s="286"/>
      <c r="JKC106" s="286"/>
      <c r="JKD106" s="286"/>
      <c r="JKE106" s="286"/>
      <c r="JKF106" s="286"/>
      <c r="JKG106" s="286"/>
      <c r="JKH106" s="286"/>
      <c r="JKI106" s="286"/>
      <c r="JKJ106" s="286"/>
      <c r="JKK106" s="286"/>
      <c r="JKL106" s="286"/>
      <c r="JKM106" s="286"/>
      <c r="JKN106" s="286"/>
      <c r="JKO106" s="286"/>
      <c r="JKP106" s="286"/>
      <c r="JKQ106" s="286"/>
      <c r="JKR106" s="286"/>
      <c r="JKS106" s="286"/>
      <c r="JKT106" s="286"/>
      <c r="JKU106" s="286"/>
      <c r="JKV106" s="286"/>
      <c r="JKW106" s="286"/>
      <c r="JKX106" s="286"/>
      <c r="JKY106" s="286"/>
      <c r="JKZ106" s="286"/>
      <c r="JLA106" s="286"/>
      <c r="JLB106" s="286"/>
      <c r="JLC106" s="286"/>
      <c r="JLD106" s="286"/>
      <c r="JLE106" s="286"/>
      <c r="JLF106" s="286"/>
      <c r="JLG106" s="286"/>
      <c r="JLH106" s="286"/>
      <c r="JLI106" s="286"/>
      <c r="JLJ106" s="286"/>
      <c r="JLK106" s="286"/>
      <c r="JLL106" s="286"/>
      <c r="JLM106" s="286"/>
      <c r="JLN106" s="286"/>
      <c r="JLO106" s="286"/>
      <c r="JLP106" s="286"/>
      <c r="JLQ106" s="286"/>
      <c r="JLR106" s="286"/>
      <c r="JLS106" s="286"/>
      <c r="JLT106" s="286"/>
      <c r="JLU106" s="286"/>
      <c r="JLV106" s="286"/>
      <c r="JLW106" s="286"/>
      <c r="JLX106" s="286"/>
      <c r="JLY106" s="286"/>
      <c r="JLZ106" s="286"/>
      <c r="JMA106" s="286"/>
      <c r="JMB106" s="286"/>
      <c r="JMC106" s="286"/>
      <c r="JMD106" s="286"/>
      <c r="JME106" s="286"/>
      <c r="JMF106" s="286"/>
      <c r="JMG106" s="286"/>
      <c r="JMH106" s="286"/>
      <c r="JMI106" s="286"/>
      <c r="JMJ106" s="286"/>
      <c r="JMK106" s="286"/>
      <c r="JML106" s="286"/>
      <c r="JMM106" s="286"/>
      <c r="JMN106" s="286"/>
      <c r="JMO106" s="286"/>
      <c r="JMP106" s="286"/>
      <c r="JMQ106" s="286"/>
      <c r="JMR106" s="286"/>
      <c r="JMS106" s="286"/>
      <c r="JMT106" s="286"/>
      <c r="JMU106" s="286"/>
      <c r="JMV106" s="286"/>
      <c r="JMW106" s="286"/>
      <c r="JMX106" s="286"/>
      <c r="JMY106" s="286"/>
      <c r="JMZ106" s="286"/>
      <c r="JNA106" s="286"/>
      <c r="JNB106" s="286"/>
      <c r="JNC106" s="286"/>
      <c r="JND106" s="286"/>
      <c r="JNE106" s="286"/>
      <c r="JNF106" s="286"/>
      <c r="JNG106" s="286"/>
      <c r="JNH106" s="286"/>
      <c r="JNI106" s="286"/>
      <c r="JNJ106" s="286"/>
      <c r="JNK106" s="286"/>
      <c r="JNL106" s="286"/>
      <c r="JNM106" s="286"/>
      <c r="JNN106" s="286"/>
      <c r="JNO106" s="286"/>
      <c r="JNP106" s="286"/>
      <c r="JNQ106" s="286"/>
      <c r="JNR106" s="286"/>
      <c r="JNS106" s="286"/>
      <c r="JNT106" s="286"/>
      <c r="JNU106" s="286"/>
      <c r="JNV106" s="286"/>
      <c r="JNW106" s="286"/>
      <c r="JNX106" s="286"/>
      <c r="JNY106" s="286"/>
      <c r="JNZ106" s="286"/>
      <c r="JOA106" s="286"/>
      <c r="JOB106" s="286"/>
      <c r="JOC106" s="286"/>
      <c r="JOD106" s="286"/>
      <c r="JOE106" s="286"/>
      <c r="JOF106" s="286"/>
      <c r="JOG106" s="286"/>
      <c r="JOH106" s="286"/>
      <c r="JOI106" s="286"/>
      <c r="JOJ106" s="286"/>
      <c r="JOK106" s="286"/>
      <c r="JOL106" s="286"/>
      <c r="JOM106" s="286"/>
      <c r="JON106" s="286"/>
      <c r="JOO106" s="286"/>
      <c r="JOP106" s="286"/>
      <c r="JOQ106" s="286"/>
      <c r="JOR106" s="286"/>
      <c r="JOS106" s="286"/>
      <c r="JOT106" s="286"/>
      <c r="JOU106" s="286"/>
      <c r="JOV106" s="286"/>
      <c r="JOW106" s="286"/>
      <c r="JOX106" s="286"/>
      <c r="JOY106" s="286"/>
      <c r="JOZ106" s="286"/>
      <c r="JPA106" s="286"/>
      <c r="JPB106" s="286"/>
      <c r="JPC106" s="286"/>
      <c r="JPD106" s="286"/>
      <c r="JPE106" s="286"/>
      <c r="JPF106" s="286"/>
      <c r="JPG106" s="286"/>
      <c r="JPH106" s="286"/>
      <c r="JPI106" s="286"/>
      <c r="JPJ106" s="286"/>
      <c r="JPK106" s="286"/>
      <c r="JPL106" s="286"/>
      <c r="JPM106" s="286"/>
      <c r="JPN106" s="286"/>
      <c r="JPO106" s="286"/>
      <c r="JPP106" s="286"/>
      <c r="JPQ106" s="286"/>
      <c r="JPR106" s="286"/>
      <c r="JPS106" s="286"/>
      <c r="JPT106" s="286"/>
      <c r="JPU106" s="286"/>
      <c r="JPV106" s="286"/>
      <c r="JPW106" s="286"/>
      <c r="JPX106" s="286"/>
      <c r="JPY106" s="286"/>
      <c r="JPZ106" s="286"/>
      <c r="JQA106" s="286"/>
      <c r="JQB106" s="286"/>
      <c r="JQC106" s="286"/>
      <c r="JQD106" s="286"/>
      <c r="JQE106" s="286"/>
      <c r="JQF106" s="286"/>
      <c r="JQG106" s="286"/>
      <c r="JQH106" s="286"/>
      <c r="JQI106" s="286"/>
      <c r="JQJ106" s="286"/>
      <c r="JQK106" s="286"/>
      <c r="JQL106" s="286"/>
      <c r="JQM106" s="286"/>
      <c r="JQN106" s="286"/>
      <c r="JQO106" s="286"/>
      <c r="JQP106" s="286"/>
      <c r="JQQ106" s="286"/>
      <c r="JQR106" s="286"/>
      <c r="JQS106" s="286"/>
      <c r="JQT106" s="286"/>
      <c r="JQU106" s="286"/>
      <c r="JQV106" s="286"/>
      <c r="JQW106" s="286"/>
      <c r="JQX106" s="286"/>
      <c r="JQY106" s="286"/>
      <c r="JQZ106" s="286"/>
      <c r="JRA106" s="286"/>
      <c r="JRB106" s="286"/>
      <c r="JRC106" s="286"/>
      <c r="JRD106" s="286"/>
      <c r="JRE106" s="286"/>
      <c r="JRF106" s="286"/>
      <c r="JRG106" s="286"/>
      <c r="JRH106" s="286"/>
      <c r="JRI106" s="286"/>
      <c r="JRJ106" s="286"/>
      <c r="JRK106" s="286"/>
      <c r="JRL106" s="286"/>
      <c r="JRM106" s="286"/>
      <c r="JRN106" s="286"/>
      <c r="JRO106" s="286"/>
      <c r="JRP106" s="286"/>
      <c r="JRQ106" s="286"/>
      <c r="JRR106" s="286"/>
      <c r="JRS106" s="286"/>
      <c r="JRT106" s="286"/>
      <c r="JRU106" s="286"/>
      <c r="JRV106" s="286"/>
      <c r="JRW106" s="286"/>
      <c r="JRX106" s="286"/>
      <c r="JRY106" s="286"/>
      <c r="JRZ106" s="286"/>
      <c r="JSA106" s="286"/>
      <c r="JSB106" s="286"/>
      <c r="JSC106" s="286"/>
      <c r="JSD106" s="286"/>
      <c r="JSE106" s="286"/>
      <c r="JSF106" s="286"/>
      <c r="JSG106" s="286"/>
      <c r="JSH106" s="286"/>
      <c r="JSI106" s="286"/>
      <c r="JSJ106" s="286"/>
      <c r="JSK106" s="286"/>
      <c r="JSL106" s="286"/>
      <c r="JSM106" s="286"/>
      <c r="JSN106" s="286"/>
      <c r="JSO106" s="286"/>
      <c r="JSP106" s="286"/>
      <c r="JSQ106" s="286"/>
      <c r="JSR106" s="286"/>
      <c r="JSS106" s="286"/>
      <c r="JST106" s="286"/>
      <c r="JSU106" s="286"/>
      <c r="JSV106" s="286"/>
      <c r="JSW106" s="286"/>
      <c r="JSX106" s="286"/>
      <c r="JSY106" s="286"/>
      <c r="JSZ106" s="286"/>
      <c r="JTA106" s="286"/>
      <c r="JTB106" s="286"/>
      <c r="JTC106" s="286"/>
      <c r="JTD106" s="286"/>
      <c r="JTE106" s="286"/>
      <c r="JTF106" s="286"/>
      <c r="JTG106" s="286"/>
      <c r="JTH106" s="286"/>
      <c r="JTI106" s="286"/>
      <c r="JTJ106" s="286"/>
      <c r="JTK106" s="286"/>
      <c r="JTL106" s="286"/>
      <c r="JTM106" s="286"/>
      <c r="JTN106" s="286"/>
      <c r="JTO106" s="286"/>
      <c r="JTP106" s="286"/>
      <c r="JTQ106" s="286"/>
      <c r="JTR106" s="286"/>
      <c r="JTS106" s="286"/>
      <c r="JTT106" s="286"/>
      <c r="JTU106" s="286"/>
      <c r="JTV106" s="286"/>
      <c r="JTW106" s="286"/>
      <c r="JTX106" s="286"/>
      <c r="JTY106" s="286"/>
      <c r="JTZ106" s="286"/>
      <c r="JUA106" s="286"/>
      <c r="JUB106" s="286"/>
      <c r="JUC106" s="286"/>
      <c r="JUD106" s="286"/>
      <c r="JUE106" s="286"/>
      <c r="JUF106" s="286"/>
      <c r="JUG106" s="286"/>
      <c r="JUH106" s="286"/>
      <c r="JUI106" s="286"/>
      <c r="JUJ106" s="286"/>
      <c r="JUK106" s="286"/>
      <c r="JUL106" s="286"/>
      <c r="JUM106" s="286"/>
      <c r="JUN106" s="286"/>
      <c r="JUO106" s="286"/>
      <c r="JUP106" s="286"/>
      <c r="JUQ106" s="286"/>
      <c r="JUR106" s="286"/>
      <c r="JUS106" s="286"/>
      <c r="JUT106" s="286"/>
      <c r="JUU106" s="286"/>
      <c r="JUV106" s="286"/>
      <c r="JUW106" s="286"/>
      <c r="JUX106" s="286"/>
      <c r="JUY106" s="286"/>
      <c r="JUZ106" s="286"/>
      <c r="JVA106" s="286"/>
      <c r="JVB106" s="286"/>
      <c r="JVC106" s="286"/>
      <c r="JVD106" s="286"/>
      <c r="JVE106" s="286"/>
      <c r="JVF106" s="286"/>
      <c r="JVG106" s="286"/>
      <c r="JVH106" s="286"/>
      <c r="JVI106" s="286"/>
      <c r="JVJ106" s="286"/>
      <c r="JVK106" s="286"/>
      <c r="JVL106" s="286"/>
      <c r="JVM106" s="286"/>
      <c r="JVN106" s="286"/>
      <c r="JVO106" s="286"/>
      <c r="JVP106" s="286"/>
      <c r="JVQ106" s="286"/>
      <c r="JVR106" s="286"/>
      <c r="JVS106" s="286"/>
      <c r="JVT106" s="286"/>
      <c r="JVU106" s="286"/>
      <c r="JVV106" s="286"/>
      <c r="JVW106" s="286"/>
      <c r="JVX106" s="286"/>
      <c r="JVY106" s="286"/>
      <c r="JVZ106" s="286"/>
      <c r="JWA106" s="286"/>
      <c r="JWB106" s="286"/>
      <c r="JWC106" s="286"/>
      <c r="JWD106" s="286"/>
      <c r="JWE106" s="286"/>
      <c r="JWF106" s="286"/>
      <c r="JWG106" s="286"/>
      <c r="JWH106" s="286"/>
      <c r="JWI106" s="286"/>
      <c r="JWJ106" s="286"/>
      <c r="JWK106" s="286"/>
      <c r="JWL106" s="286"/>
      <c r="JWM106" s="286"/>
      <c r="JWN106" s="286"/>
      <c r="JWO106" s="286"/>
      <c r="JWP106" s="286"/>
      <c r="JWQ106" s="286"/>
      <c r="JWR106" s="286"/>
      <c r="JWS106" s="286"/>
      <c r="JWT106" s="286"/>
      <c r="JWU106" s="286"/>
      <c r="JWV106" s="286"/>
      <c r="JWW106" s="286"/>
      <c r="JWX106" s="286"/>
      <c r="JWY106" s="286"/>
      <c r="JWZ106" s="286"/>
      <c r="JXA106" s="286"/>
      <c r="JXB106" s="286"/>
      <c r="JXC106" s="286"/>
      <c r="JXD106" s="286"/>
      <c r="JXE106" s="286"/>
      <c r="JXF106" s="286"/>
      <c r="JXG106" s="286"/>
      <c r="JXH106" s="286"/>
      <c r="JXI106" s="286"/>
      <c r="JXJ106" s="286"/>
      <c r="JXK106" s="286"/>
      <c r="JXL106" s="286"/>
      <c r="JXM106" s="286"/>
      <c r="JXN106" s="286"/>
      <c r="JXO106" s="286"/>
      <c r="JXP106" s="286"/>
      <c r="JXQ106" s="286"/>
      <c r="JXR106" s="286"/>
      <c r="JXS106" s="286"/>
      <c r="JXT106" s="286"/>
      <c r="JXU106" s="286"/>
      <c r="JXV106" s="286"/>
      <c r="JXW106" s="286"/>
      <c r="JXX106" s="286"/>
      <c r="JXY106" s="286"/>
      <c r="JXZ106" s="286"/>
      <c r="JYA106" s="286"/>
      <c r="JYB106" s="286"/>
      <c r="JYC106" s="286"/>
      <c r="JYD106" s="286"/>
      <c r="JYE106" s="286"/>
      <c r="JYF106" s="286"/>
      <c r="JYG106" s="286"/>
      <c r="JYH106" s="286"/>
      <c r="JYI106" s="286"/>
      <c r="JYJ106" s="286"/>
      <c r="JYK106" s="286"/>
      <c r="JYL106" s="286"/>
      <c r="JYM106" s="286"/>
      <c r="JYN106" s="286"/>
      <c r="JYO106" s="286"/>
      <c r="JYP106" s="286"/>
      <c r="JYQ106" s="286"/>
      <c r="JYR106" s="286"/>
      <c r="JYS106" s="286"/>
      <c r="JYT106" s="286"/>
      <c r="JYU106" s="286"/>
      <c r="JYV106" s="286"/>
      <c r="JYW106" s="286"/>
      <c r="JYX106" s="286"/>
      <c r="JYY106" s="286"/>
      <c r="JYZ106" s="286"/>
      <c r="JZA106" s="286"/>
      <c r="JZB106" s="286"/>
      <c r="JZC106" s="286"/>
      <c r="JZD106" s="286"/>
      <c r="JZE106" s="286"/>
      <c r="JZF106" s="286"/>
      <c r="JZG106" s="286"/>
      <c r="JZH106" s="286"/>
      <c r="JZI106" s="286"/>
      <c r="JZJ106" s="286"/>
      <c r="JZK106" s="286"/>
      <c r="JZL106" s="286"/>
      <c r="JZM106" s="286"/>
      <c r="JZN106" s="286"/>
      <c r="JZO106" s="286"/>
      <c r="JZP106" s="286"/>
      <c r="JZQ106" s="286"/>
      <c r="JZR106" s="286"/>
      <c r="JZS106" s="286"/>
      <c r="JZT106" s="286"/>
      <c r="JZU106" s="286"/>
      <c r="JZV106" s="286"/>
      <c r="JZW106" s="286"/>
      <c r="JZX106" s="286"/>
      <c r="JZY106" s="286"/>
      <c r="JZZ106" s="286"/>
      <c r="KAA106" s="286"/>
      <c r="KAB106" s="286"/>
      <c r="KAC106" s="286"/>
      <c r="KAD106" s="286"/>
      <c r="KAE106" s="286"/>
      <c r="KAF106" s="286"/>
      <c r="KAG106" s="286"/>
      <c r="KAH106" s="286"/>
      <c r="KAI106" s="286"/>
      <c r="KAJ106" s="286"/>
      <c r="KAK106" s="286"/>
      <c r="KAL106" s="286"/>
      <c r="KAM106" s="286"/>
      <c r="KAN106" s="286"/>
      <c r="KAO106" s="286"/>
      <c r="KAP106" s="286"/>
      <c r="KAQ106" s="286"/>
      <c r="KAR106" s="286"/>
      <c r="KAS106" s="286"/>
      <c r="KAT106" s="286"/>
      <c r="KAU106" s="286"/>
      <c r="KAV106" s="286"/>
      <c r="KAW106" s="286"/>
      <c r="KAX106" s="286"/>
      <c r="KAY106" s="286"/>
      <c r="KAZ106" s="286"/>
      <c r="KBA106" s="286"/>
      <c r="KBB106" s="286"/>
      <c r="KBC106" s="286"/>
      <c r="KBD106" s="286"/>
      <c r="KBE106" s="286"/>
      <c r="KBF106" s="286"/>
      <c r="KBG106" s="286"/>
      <c r="KBH106" s="286"/>
      <c r="KBI106" s="286"/>
      <c r="KBJ106" s="286"/>
      <c r="KBK106" s="286"/>
      <c r="KBL106" s="286"/>
      <c r="KBM106" s="286"/>
      <c r="KBN106" s="286"/>
      <c r="KBO106" s="286"/>
      <c r="KBP106" s="286"/>
      <c r="KBQ106" s="286"/>
      <c r="KBR106" s="286"/>
      <c r="KBS106" s="286"/>
      <c r="KBT106" s="286"/>
      <c r="KBU106" s="286"/>
      <c r="KBV106" s="286"/>
      <c r="KBW106" s="286"/>
      <c r="KBX106" s="286"/>
      <c r="KBY106" s="286"/>
      <c r="KBZ106" s="286"/>
      <c r="KCA106" s="286"/>
      <c r="KCB106" s="286"/>
      <c r="KCC106" s="286"/>
      <c r="KCD106" s="286"/>
      <c r="KCE106" s="286"/>
      <c r="KCF106" s="286"/>
      <c r="KCG106" s="286"/>
      <c r="KCH106" s="286"/>
      <c r="KCI106" s="286"/>
      <c r="KCJ106" s="286"/>
      <c r="KCK106" s="286"/>
      <c r="KCL106" s="286"/>
      <c r="KCM106" s="286"/>
      <c r="KCN106" s="286"/>
      <c r="KCO106" s="286"/>
      <c r="KCP106" s="286"/>
      <c r="KCQ106" s="286"/>
      <c r="KCR106" s="286"/>
      <c r="KCS106" s="286"/>
      <c r="KCT106" s="286"/>
      <c r="KCU106" s="286"/>
      <c r="KCV106" s="286"/>
      <c r="KCW106" s="286"/>
      <c r="KCX106" s="286"/>
      <c r="KCY106" s="286"/>
      <c r="KCZ106" s="286"/>
      <c r="KDA106" s="286"/>
      <c r="KDB106" s="286"/>
      <c r="KDC106" s="286"/>
      <c r="KDD106" s="286"/>
      <c r="KDE106" s="286"/>
      <c r="KDF106" s="286"/>
      <c r="KDG106" s="286"/>
      <c r="KDH106" s="286"/>
      <c r="KDI106" s="286"/>
      <c r="KDJ106" s="286"/>
      <c r="KDK106" s="286"/>
      <c r="KDL106" s="286"/>
      <c r="KDM106" s="286"/>
      <c r="KDN106" s="286"/>
      <c r="KDO106" s="286"/>
      <c r="KDP106" s="286"/>
      <c r="KDQ106" s="286"/>
      <c r="KDR106" s="286"/>
      <c r="KDS106" s="286"/>
      <c r="KDT106" s="286"/>
      <c r="KDU106" s="286"/>
      <c r="KDV106" s="286"/>
      <c r="KDW106" s="286"/>
      <c r="KDX106" s="286"/>
      <c r="KDY106" s="286"/>
      <c r="KDZ106" s="286"/>
      <c r="KEA106" s="286"/>
      <c r="KEB106" s="286"/>
      <c r="KEC106" s="286"/>
      <c r="KED106" s="286"/>
      <c r="KEE106" s="286"/>
      <c r="KEF106" s="286"/>
      <c r="KEG106" s="286"/>
      <c r="KEH106" s="286"/>
      <c r="KEI106" s="286"/>
      <c r="KEJ106" s="286"/>
      <c r="KEK106" s="286"/>
      <c r="KEL106" s="286"/>
      <c r="KEM106" s="286"/>
      <c r="KEN106" s="286"/>
      <c r="KEO106" s="286"/>
      <c r="KEP106" s="286"/>
      <c r="KEQ106" s="286"/>
      <c r="KER106" s="286"/>
      <c r="KES106" s="286"/>
      <c r="KET106" s="286"/>
      <c r="KEU106" s="286"/>
      <c r="KEV106" s="286"/>
      <c r="KEW106" s="286"/>
      <c r="KEX106" s="286"/>
      <c r="KEY106" s="286"/>
      <c r="KEZ106" s="286"/>
      <c r="KFA106" s="286"/>
      <c r="KFB106" s="286"/>
      <c r="KFC106" s="286"/>
      <c r="KFD106" s="286"/>
      <c r="KFE106" s="286"/>
      <c r="KFF106" s="286"/>
      <c r="KFG106" s="286"/>
      <c r="KFH106" s="286"/>
      <c r="KFI106" s="286"/>
      <c r="KFJ106" s="286"/>
      <c r="KFK106" s="286"/>
      <c r="KFL106" s="286"/>
      <c r="KFM106" s="286"/>
      <c r="KFN106" s="286"/>
      <c r="KFO106" s="286"/>
      <c r="KFP106" s="286"/>
      <c r="KFQ106" s="286"/>
      <c r="KFR106" s="286"/>
      <c r="KFS106" s="286"/>
      <c r="KFT106" s="286"/>
      <c r="KFU106" s="286"/>
      <c r="KFV106" s="286"/>
      <c r="KFW106" s="286"/>
      <c r="KFX106" s="286"/>
      <c r="KFY106" s="286"/>
      <c r="KFZ106" s="286"/>
      <c r="KGA106" s="286"/>
      <c r="KGB106" s="286"/>
      <c r="KGC106" s="286"/>
      <c r="KGD106" s="286"/>
      <c r="KGE106" s="286"/>
      <c r="KGF106" s="286"/>
      <c r="KGG106" s="286"/>
      <c r="KGH106" s="286"/>
      <c r="KGI106" s="286"/>
      <c r="KGJ106" s="286"/>
      <c r="KGK106" s="286"/>
      <c r="KGL106" s="286"/>
      <c r="KGM106" s="286"/>
      <c r="KGN106" s="286"/>
      <c r="KGO106" s="286"/>
      <c r="KGP106" s="286"/>
      <c r="KGQ106" s="286"/>
      <c r="KGR106" s="286"/>
      <c r="KGS106" s="286"/>
      <c r="KGT106" s="286"/>
      <c r="KGU106" s="286"/>
      <c r="KGV106" s="286"/>
      <c r="KGW106" s="286"/>
      <c r="KGX106" s="286"/>
      <c r="KGY106" s="286"/>
      <c r="KGZ106" s="286"/>
      <c r="KHA106" s="286"/>
      <c r="KHB106" s="286"/>
      <c r="KHC106" s="286"/>
      <c r="KHD106" s="286"/>
      <c r="KHE106" s="286"/>
      <c r="KHF106" s="286"/>
      <c r="KHG106" s="286"/>
      <c r="KHH106" s="286"/>
      <c r="KHI106" s="286"/>
      <c r="KHJ106" s="286"/>
      <c r="KHK106" s="286"/>
      <c r="KHL106" s="286"/>
      <c r="KHM106" s="286"/>
      <c r="KHN106" s="286"/>
      <c r="KHO106" s="286"/>
      <c r="KHP106" s="286"/>
      <c r="KHQ106" s="286"/>
      <c r="KHR106" s="286"/>
      <c r="KHS106" s="286"/>
      <c r="KHT106" s="286"/>
      <c r="KHU106" s="286"/>
      <c r="KHV106" s="286"/>
      <c r="KHW106" s="286"/>
      <c r="KHX106" s="286"/>
      <c r="KHY106" s="286"/>
      <c r="KHZ106" s="286"/>
      <c r="KIA106" s="286"/>
      <c r="KIB106" s="286"/>
      <c r="KIC106" s="286"/>
      <c r="KID106" s="286"/>
      <c r="KIE106" s="286"/>
      <c r="KIF106" s="286"/>
      <c r="KIG106" s="286"/>
      <c r="KIH106" s="286"/>
      <c r="KII106" s="286"/>
      <c r="KIJ106" s="286"/>
      <c r="KIK106" s="286"/>
      <c r="KIL106" s="286"/>
      <c r="KIM106" s="286"/>
      <c r="KIN106" s="286"/>
      <c r="KIO106" s="286"/>
      <c r="KIP106" s="286"/>
      <c r="KIQ106" s="286"/>
      <c r="KIR106" s="286"/>
      <c r="KIS106" s="286"/>
      <c r="KIT106" s="286"/>
      <c r="KIU106" s="286"/>
      <c r="KIV106" s="286"/>
      <c r="KIW106" s="286"/>
      <c r="KIX106" s="286"/>
      <c r="KIY106" s="286"/>
      <c r="KIZ106" s="286"/>
      <c r="KJA106" s="286"/>
      <c r="KJB106" s="286"/>
      <c r="KJC106" s="286"/>
      <c r="KJD106" s="286"/>
      <c r="KJE106" s="286"/>
      <c r="KJF106" s="286"/>
      <c r="KJG106" s="286"/>
      <c r="KJH106" s="286"/>
      <c r="KJI106" s="286"/>
      <c r="KJJ106" s="286"/>
      <c r="KJK106" s="286"/>
      <c r="KJL106" s="286"/>
      <c r="KJM106" s="286"/>
      <c r="KJN106" s="286"/>
      <c r="KJO106" s="286"/>
      <c r="KJP106" s="286"/>
      <c r="KJQ106" s="286"/>
      <c r="KJR106" s="286"/>
      <c r="KJS106" s="286"/>
      <c r="KJT106" s="286"/>
      <c r="KJU106" s="286"/>
      <c r="KJV106" s="286"/>
      <c r="KJW106" s="286"/>
      <c r="KJX106" s="286"/>
      <c r="KJY106" s="286"/>
      <c r="KJZ106" s="286"/>
      <c r="KKA106" s="286"/>
      <c r="KKB106" s="286"/>
      <c r="KKC106" s="286"/>
      <c r="KKD106" s="286"/>
      <c r="KKE106" s="286"/>
      <c r="KKF106" s="286"/>
      <c r="KKG106" s="286"/>
      <c r="KKH106" s="286"/>
      <c r="KKI106" s="286"/>
      <c r="KKJ106" s="286"/>
      <c r="KKK106" s="286"/>
      <c r="KKL106" s="286"/>
      <c r="KKM106" s="286"/>
      <c r="KKN106" s="286"/>
      <c r="KKO106" s="286"/>
      <c r="KKP106" s="286"/>
      <c r="KKQ106" s="286"/>
      <c r="KKR106" s="286"/>
      <c r="KKS106" s="286"/>
      <c r="KKT106" s="286"/>
      <c r="KKU106" s="286"/>
      <c r="KKV106" s="286"/>
      <c r="KKW106" s="286"/>
      <c r="KKX106" s="286"/>
      <c r="KKY106" s="286"/>
      <c r="KKZ106" s="286"/>
      <c r="KLA106" s="286"/>
      <c r="KLB106" s="286"/>
      <c r="KLC106" s="286"/>
      <c r="KLD106" s="286"/>
      <c r="KLE106" s="286"/>
      <c r="KLF106" s="286"/>
      <c r="KLG106" s="286"/>
      <c r="KLH106" s="286"/>
      <c r="KLI106" s="286"/>
      <c r="KLJ106" s="286"/>
      <c r="KLK106" s="286"/>
      <c r="KLL106" s="286"/>
      <c r="KLM106" s="286"/>
      <c r="KLN106" s="286"/>
      <c r="KLO106" s="286"/>
      <c r="KLP106" s="286"/>
      <c r="KLQ106" s="286"/>
      <c r="KLR106" s="286"/>
      <c r="KLS106" s="286"/>
      <c r="KLT106" s="286"/>
      <c r="KLU106" s="286"/>
      <c r="KLV106" s="286"/>
      <c r="KLW106" s="286"/>
      <c r="KLX106" s="286"/>
      <c r="KLY106" s="286"/>
      <c r="KLZ106" s="286"/>
      <c r="KMA106" s="286"/>
      <c r="KMB106" s="286"/>
      <c r="KMC106" s="286"/>
      <c r="KMD106" s="286"/>
      <c r="KME106" s="286"/>
      <c r="KMF106" s="286"/>
      <c r="KMG106" s="286"/>
      <c r="KMH106" s="286"/>
      <c r="KMI106" s="286"/>
      <c r="KMJ106" s="286"/>
      <c r="KMK106" s="286"/>
      <c r="KML106" s="286"/>
      <c r="KMM106" s="286"/>
      <c r="KMN106" s="286"/>
      <c r="KMO106" s="286"/>
      <c r="KMP106" s="286"/>
      <c r="KMQ106" s="286"/>
      <c r="KMR106" s="286"/>
      <c r="KMS106" s="286"/>
      <c r="KMT106" s="286"/>
      <c r="KMU106" s="286"/>
      <c r="KMV106" s="286"/>
      <c r="KMW106" s="286"/>
      <c r="KMX106" s="286"/>
      <c r="KMY106" s="286"/>
      <c r="KMZ106" s="286"/>
      <c r="KNA106" s="286"/>
      <c r="KNB106" s="286"/>
      <c r="KNC106" s="286"/>
      <c r="KND106" s="286"/>
      <c r="KNE106" s="286"/>
      <c r="KNF106" s="286"/>
      <c r="KNG106" s="286"/>
      <c r="KNH106" s="286"/>
      <c r="KNI106" s="286"/>
      <c r="KNJ106" s="286"/>
      <c r="KNK106" s="286"/>
      <c r="KNL106" s="286"/>
      <c r="KNM106" s="286"/>
      <c r="KNN106" s="286"/>
      <c r="KNO106" s="286"/>
      <c r="KNP106" s="286"/>
      <c r="KNQ106" s="286"/>
      <c r="KNR106" s="286"/>
      <c r="KNS106" s="286"/>
      <c r="KNT106" s="286"/>
      <c r="KNU106" s="286"/>
      <c r="KNV106" s="286"/>
      <c r="KNW106" s="286"/>
      <c r="KNX106" s="286"/>
      <c r="KNY106" s="286"/>
      <c r="KNZ106" s="286"/>
      <c r="KOA106" s="286"/>
      <c r="KOB106" s="286"/>
      <c r="KOC106" s="286"/>
      <c r="KOD106" s="286"/>
      <c r="KOE106" s="286"/>
      <c r="KOF106" s="286"/>
      <c r="KOG106" s="286"/>
      <c r="KOH106" s="286"/>
      <c r="KOI106" s="286"/>
      <c r="KOJ106" s="286"/>
      <c r="KOK106" s="286"/>
      <c r="KOL106" s="286"/>
      <c r="KOM106" s="286"/>
      <c r="KON106" s="286"/>
      <c r="KOO106" s="286"/>
      <c r="KOP106" s="286"/>
      <c r="KOQ106" s="286"/>
      <c r="KOR106" s="286"/>
      <c r="KOS106" s="286"/>
      <c r="KOT106" s="286"/>
      <c r="KOU106" s="286"/>
      <c r="KOV106" s="286"/>
      <c r="KOW106" s="286"/>
      <c r="KOX106" s="286"/>
      <c r="KOY106" s="286"/>
      <c r="KOZ106" s="286"/>
      <c r="KPA106" s="286"/>
      <c r="KPB106" s="286"/>
      <c r="KPC106" s="286"/>
      <c r="KPD106" s="286"/>
      <c r="KPE106" s="286"/>
      <c r="KPF106" s="286"/>
      <c r="KPG106" s="286"/>
      <c r="KPH106" s="286"/>
      <c r="KPI106" s="286"/>
      <c r="KPJ106" s="286"/>
      <c r="KPK106" s="286"/>
      <c r="KPL106" s="286"/>
      <c r="KPM106" s="286"/>
      <c r="KPN106" s="286"/>
      <c r="KPO106" s="286"/>
      <c r="KPP106" s="286"/>
      <c r="KPQ106" s="286"/>
      <c r="KPR106" s="286"/>
      <c r="KPS106" s="286"/>
      <c r="KPT106" s="286"/>
      <c r="KPU106" s="286"/>
      <c r="KPV106" s="286"/>
      <c r="KPW106" s="286"/>
      <c r="KPX106" s="286"/>
      <c r="KPY106" s="286"/>
      <c r="KPZ106" s="286"/>
      <c r="KQA106" s="286"/>
      <c r="KQB106" s="286"/>
      <c r="KQC106" s="286"/>
      <c r="KQD106" s="286"/>
      <c r="KQE106" s="286"/>
      <c r="KQF106" s="286"/>
      <c r="KQG106" s="286"/>
      <c r="KQH106" s="286"/>
      <c r="KQI106" s="286"/>
      <c r="KQJ106" s="286"/>
      <c r="KQK106" s="286"/>
      <c r="KQL106" s="286"/>
      <c r="KQM106" s="286"/>
      <c r="KQN106" s="286"/>
      <c r="KQO106" s="286"/>
      <c r="KQP106" s="286"/>
      <c r="KQQ106" s="286"/>
      <c r="KQR106" s="286"/>
      <c r="KQS106" s="286"/>
      <c r="KQT106" s="286"/>
      <c r="KQU106" s="286"/>
      <c r="KQV106" s="286"/>
      <c r="KQW106" s="286"/>
      <c r="KQX106" s="286"/>
      <c r="KQY106" s="286"/>
      <c r="KQZ106" s="286"/>
      <c r="KRA106" s="286"/>
      <c r="KRB106" s="286"/>
      <c r="KRC106" s="286"/>
      <c r="KRD106" s="286"/>
      <c r="KRE106" s="286"/>
      <c r="KRF106" s="286"/>
      <c r="KRG106" s="286"/>
      <c r="KRH106" s="286"/>
      <c r="KRI106" s="286"/>
      <c r="KRJ106" s="286"/>
      <c r="KRK106" s="286"/>
      <c r="KRL106" s="286"/>
      <c r="KRM106" s="286"/>
      <c r="KRN106" s="286"/>
      <c r="KRO106" s="286"/>
      <c r="KRP106" s="286"/>
      <c r="KRQ106" s="286"/>
      <c r="KRR106" s="286"/>
      <c r="KRS106" s="286"/>
      <c r="KRT106" s="286"/>
      <c r="KRU106" s="286"/>
      <c r="KRV106" s="286"/>
      <c r="KRW106" s="286"/>
      <c r="KRX106" s="286"/>
      <c r="KRY106" s="286"/>
      <c r="KRZ106" s="286"/>
      <c r="KSA106" s="286"/>
      <c r="KSB106" s="286"/>
      <c r="KSC106" s="286"/>
      <c r="KSD106" s="286"/>
      <c r="KSE106" s="286"/>
      <c r="KSF106" s="286"/>
      <c r="KSG106" s="286"/>
      <c r="KSH106" s="286"/>
      <c r="KSI106" s="286"/>
      <c r="KSJ106" s="286"/>
      <c r="KSK106" s="286"/>
      <c r="KSL106" s="286"/>
      <c r="KSM106" s="286"/>
      <c r="KSN106" s="286"/>
      <c r="KSO106" s="286"/>
      <c r="KSP106" s="286"/>
      <c r="KSQ106" s="286"/>
      <c r="KSR106" s="286"/>
      <c r="KSS106" s="286"/>
      <c r="KST106" s="286"/>
      <c r="KSU106" s="286"/>
      <c r="KSV106" s="286"/>
      <c r="KSW106" s="286"/>
      <c r="KSX106" s="286"/>
      <c r="KSY106" s="286"/>
      <c r="KSZ106" s="286"/>
      <c r="KTA106" s="286"/>
      <c r="KTB106" s="286"/>
      <c r="KTC106" s="286"/>
      <c r="KTD106" s="286"/>
      <c r="KTE106" s="286"/>
      <c r="KTF106" s="286"/>
      <c r="KTG106" s="286"/>
      <c r="KTH106" s="286"/>
      <c r="KTI106" s="286"/>
      <c r="KTJ106" s="286"/>
      <c r="KTK106" s="286"/>
      <c r="KTL106" s="286"/>
      <c r="KTM106" s="286"/>
      <c r="KTN106" s="286"/>
      <c r="KTO106" s="286"/>
      <c r="KTP106" s="286"/>
      <c r="KTQ106" s="286"/>
      <c r="KTR106" s="286"/>
      <c r="KTS106" s="286"/>
      <c r="KTT106" s="286"/>
      <c r="KTU106" s="286"/>
      <c r="KTV106" s="286"/>
      <c r="KTW106" s="286"/>
      <c r="KTX106" s="286"/>
      <c r="KTY106" s="286"/>
      <c r="KTZ106" s="286"/>
      <c r="KUA106" s="286"/>
      <c r="KUB106" s="286"/>
      <c r="KUC106" s="286"/>
      <c r="KUD106" s="286"/>
      <c r="KUE106" s="286"/>
      <c r="KUF106" s="286"/>
      <c r="KUG106" s="286"/>
      <c r="KUH106" s="286"/>
      <c r="KUI106" s="286"/>
      <c r="KUJ106" s="286"/>
      <c r="KUK106" s="286"/>
      <c r="KUL106" s="286"/>
      <c r="KUM106" s="286"/>
      <c r="KUN106" s="286"/>
      <c r="KUO106" s="286"/>
      <c r="KUP106" s="286"/>
      <c r="KUQ106" s="286"/>
      <c r="KUR106" s="286"/>
      <c r="KUS106" s="286"/>
      <c r="KUT106" s="286"/>
      <c r="KUU106" s="286"/>
      <c r="KUV106" s="286"/>
      <c r="KUW106" s="286"/>
      <c r="KUX106" s="286"/>
      <c r="KUY106" s="286"/>
      <c r="KUZ106" s="286"/>
      <c r="KVA106" s="286"/>
      <c r="KVB106" s="286"/>
      <c r="KVC106" s="286"/>
      <c r="KVD106" s="286"/>
      <c r="KVE106" s="286"/>
      <c r="KVF106" s="286"/>
      <c r="KVG106" s="286"/>
      <c r="KVH106" s="286"/>
      <c r="KVI106" s="286"/>
      <c r="KVJ106" s="286"/>
      <c r="KVK106" s="286"/>
      <c r="KVL106" s="286"/>
      <c r="KVM106" s="286"/>
      <c r="KVN106" s="286"/>
      <c r="KVO106" s="286"/>
      <c r="KVP106" s="286"/>
      <c r="KVQ106" s="286"/>
      <c r="KVR106" s="286"/>
      <c r="KVS106" s="286"/>
      <c r="KVT106" s="286"/>
      <c r="KVU106" s="286"/>
      <c r="KVV106" s="286"/>
      <c r="KVW106" s="286"/>
      <c r="KVX106" s="286"/>
      <c r="KVY106" s="286"/>
      <c r="KVZ106" s="286"/>
      <c r="KWA106" s="286"/>
      <c r="KWB106" s="286"/>
      <c r="KWC106" s="286"/>
      <c r="KWD106" s="286"/>
      <c r="KWE106" s="286"/>
      <c r="KWF106" s="286"/>
      <c r="KWG106" s="286"/>
      <c r="KWH106" s="286"/>
      <c r="KWI106" s="286"/>
      <c r="KWJ106" s="286"/>
      <c r="KWK106" s="286"/>
      <c r="KWL106" s="286"/>
      <c r="KWM106" s="286"/>
      <c r="KWN106" s="286"/>
      <c r="KWO106" s="286"/>
      <c r="KWP106" s="286"/>
      <c r="KWQ106" s="286"/>
      <c r="KWR106" s="286"/>
      <c r="KWS106" s="286"/>
      <c r="KWT106" s="286"/>
      <c r="KWU106" s="286"/>
      <c r="KWV106" s="286"/>
      <c r="KWW106" s="286"/>
      <c r="KWX106" s="286"/>
      <c r="KWY106" s="286"/>
      <c r="KWZ106" s="286"/>
      <c r="KXA106" s="286"/>
      <c r="KXB106" s="286"/>
      <c r="KXC106" s="286"/>
      <c r="KXD106" s="286"/>
      <c r="KXE106" s="286"/>
      <c r="KXF106" s="286"/>
      <c r="KXG106" s="286"/>
      <c r="KXH106" s="286"/>
      <c r="KXI106" s="286"/>
      <c r="KXJ106" s="286"/>
      <c r="KXK106" s="286"/>
      <c r="KXL106" s="286"/>
      <c r="KXM106" s="286"/>
      <c r="KXN106" s="286"/>
      <c r="KXO106" s="286"/>
      <c r="KXP106" s="286"/>
      <c r="KXQ106" s="286"/>
      <c r="KXR106" s="286"/>
      <c r="KXS106" s="286"/>
      <c r="KXT106" s="286"/>
      <c r="KXU106" s="286"/>
      <c r="KXV106" s="286"/>
      <c r="KXW106" s="286"/>
      <c r="KXX106" s="286"/>
      <c r="KXY106" s="286"/>
      <c r="KXZ106" s="286"/>
      <c r="KYA106" s="286"/>
      <c r="KYB106" s="286"/>
      <c r="KYC106" s="286"/>
      <c r="KYD106" s="286"/>
      <c r="KYE106" s="286"/>
      <c r="KYF106" s="286"/>
      <c r="KYG106" s="286"/>
      <c r="KYH106" s="286"/>
      <c r="KYI106" s="286"/>
      <c r="KYJ106" s="286"/>
      <c r="KYK106" s="286"/>
      <c r="KYL106" s="286"/>
      <c r="KYM106" s="286"/>
      <c r="KYN106" s="286"/>
      <c r="KYO106" s="286"/>
      <c r="KYP106" s="286"/>
      <c r="KYQ106" s="286"/>
      <c r="KYR106" s="286"/>
      <c r="KYS106" s="286"/>
      <c r="KYT106" s="286"/>
      <c r="KYU106" s="286"/>
      <c r="KYV106" s="286"/>
      <c r="KYW106" s="286"/>
      <c r="KYX106" s="286"/>
      <c r="KYY106" s="286"/>
      <c r="KYZ106" s="286"/>
      <c r="KZA106" s="286"/>
      <c r="KZB106" s="286"/>
      <c r="KZC106" s="286"/>
      <c r="KZD106" s="286"/>
      <c r="KZE106" s="286"/>
      <c r="KZF106" s="286"/>
      <c r="KZG106" s="286"/>
      <c r="KZH106" s="286"/>
      <c r="KZI106" s="286"/>
      <c r="KZJ106" s="286"/>
      <c r="KZK106" s="286"/>
      <c r="KZL106" s="286"/>
      <c r="KZM106" s="286"/>
      <c r="KZN106" s="286"/>
      <c r="KZO106" s="286"/>
      <c r="KZP106" s="286"/>
      <c r="KZQ106" s="286"/>
      <c r="KZR106" s="286"/>
      <c r="KZS106" s="286"/>
      <c r="KZT106" s="286"/>
      <c r="KZU106" s="286"/>
      <c r="KZV106" s="286"/>
      <c r="KZW106" s="286"/>
      <c r="KZX106" s="286"/>
      <c r="KZY106" s="286"/>
      <c r="KZZ106" s="286"/>
      <c r="LAA106" s="286"/>
      <c r="LAB106" s="286"/>
      <c r="LAC106" s="286"/>
      <c r="LAD106" s="286"/>
      <c r="LAE106" s="286"/>
      <c r="LAF106" s="286"/>
      <c r="LAG106" s="286"/>
      <c r="LAH106" s="286"/>
      <c r="LAI106" s="286"/>
      <c r="LAJ106" s="286"/>
      <c r="LAK106" s="286"/>
      <c r="LAL106" s="286"/>
      <c r="LAM106" s="286"/>
      <c r="LAN106" s="286"/>
      <c r="LAO106" s="286"/>
      <c r="LAP106" s="286"/>
      <c r="LAQ106" s="286"/>
      <c r="LAR106" s="286"/>
      <c r="LAS106" s="286"/>
      <c r="LAT106" s="286"/>
      <c r="LAU106" s="286"/>
      <c r="LAV106" s="286"/>
      <c r="LAW106" s="286"/>
      <c r="LAX106" s="286"/>
      <c r="LAY106" s="286"/>
      <c r="LAZ106" s="286"/>
      <c r="LBA106" s="286"/>
      <c r="LBB106" s="286"/>
      <c r="LBC106" s="286"/>
      <c r="LBD106" s="286"/>
      <c r="LBE106" s="286"/>
      <c r="LBF106" s="286"/>
      <c r="LBG106" s="286"/>
      <c r="LBH106" s="286"/>
      <c r="LBI106" s="286"/>
      <c r="LBJ106" s="286"/>
      <c r="LBK106" s="286"/>
      <c r="LBL106" s="286"/>
      <c r="LBM106" s="286"/>
      <c r="LBN106" s="286"/>
      <c r="LBO106" s="286"/>
      <c r="LBP106" s="286"/>
      <c r="LBQ106" s="286"/>
      <c r="LBR106" s="286"/>
      <c r="LBS106" s="286"/>
      <c r="LBT106" s="286"/>
      <c r="LBU106" s="286"/>
      <c r="LBV106" s="286"/>
      <c r="LBW106" s="286"/>
      <c r="LBX106" s="286"/>
      <c r="LBY106" s="286"/>
      <c r="LBZ106" s="286"/>
      <c r="LCA106" s="286"/>
      <c r="LCB106" s="286"/>
      <c r="LCC106" s="286"/>
      <c r="LCD106" s="286"/>
      <c r="LCE106" s="286"/>
      <c r="LCF106" s="286"/>
      <c r="LCG106" s="286"/>
      <c r="LCH106" s="286"/>
      <c r="LCI106" s="286"/>
      <c r="LCJ106" s="286"/>
      <c r="LCK106" s="286"/>
      <c r="LCL106" s="286"/>
      <c r="LCM106" s="286"/>
      <c r="LCN106" s="286"/>
      <c r="LCO106" s="286"/>
      <c r="LCP106" s="286"/>
      <c r="LCQ106" s="286"/>
      <c r="LCR106" s="286"/>
      <c r="LCS106" s="286"/>
      <c r="LCT106" s="286"/>
      <c r="LCU106" s="286"/>
      <c r="LCV106" s="286"/>
      <c r="LCW106" s="286"/>
      <c r="LCX106" s="286"/>
      <c r="LCY106" s="286"/>
      <c r="LCZ106" s="286"/>
      <c r="LDA106" s="286"/>
      <c r="LDB106" s="286"/>
      <c r="LDC106" s="286"/>
      <c r="LDD106" s="286"/>
      <c r="LDE106" s="286"/>
      <c r="LDF106" s="286"/>
      <c r="LDG106" s="286"/>
      <c r="LDH106" s="286"/>
      <c r="LDI106" s="286"/>
      <c r="LDJ106" s="286"/>
      <c r="LDK106" s="286"/>
      <c r="LDL106" s="286"/>
      <c r="LDM106" s="286"/>
      <c r="LDN106" s="286"/>
      <c r="LDO106" s="286"/>
      <c r="LDP106" s="286"/>
      <c r="LDQ106" s="286"/>
      <c r="LDR106" s="286"/>
      <c r="LDS106" s="286"/>
      <c r="LDT106" s="286"/>
      <c r="LDU106" s="286"/>
      <c r="LDV106" s="286"/>
      <c r="LDW106" s="286"/>
      <c r="LDX106" s="286"/>
      <c r="LDY106" s="286"/>
      <c r="LDZ106" s="286"/>
      <c r="LEA106" s="286"/>
      <c r="LEB106" s="286"/>
      <c r="LEC106" s="286"/>
      <c r="LED106" s="286"/>
      <c r="LEE106" s="286"/>
      <c r="LEF106" s="286"/>
      <c r="LEG106" s="286"/>
      <c r="LEH106" s="286"/>
      <c r="LEI106" s="286"/>
      <c r="LEJ106" s="286"/>
      <c r="LEK106" s="286"/>
      <c r="LEL106" s="286"/>
      <c r="LEM106" s="286"/>
      <c r="LEN106" s="286"/>
      <c r="LEO106" s="286"/>
      <c r="LEP106" s="286"/>
      <c r="LEQ106" s="286"/>
      <c r="LER106" s="286"/>
      <c r="LES106" s="286"/>
      <c r="LET106" s="286"/>
      <c r="LEU106" s="286"/>
      <c r="LEV106" s="286"/>
      <c r="LEW106" s="286"/>
      <c r="LEX106" s="286"/>
      <c r="LEY106" s="286"/>
      <c r="LEZ106" s="286"/>
      <c r="LFA106" s="286"/>
      <c r="LFB106" s="286"/>
      <c r="LFC106" s="286"/>
      <c r="LFD106" s="286"/>
      <c r="LFE106" s="286"/>
      <c r="LFF106" s="286"/>
      <c r="LFG106" s="286"/>
      <c r="LFH106" s="286"/>
      <c r="LFI106" s="286"/>
      <c r="LFJ106" s="286"/>
      <c r="LFK106" s="286"/>
      <c r="LFL106" s="286"/>
      <c r="LFM106" s="286"/>
      <c r="LFN106" s="286"/>
      <c r="LFO106" s="286"/>
      <c r="LFP106" s="286"/>
      <c r="LFQ106" s="286"/>
      <c r="LFR106" s="286"/>
      <c r="LFS106" s="286"/>
      <c r="LFT106" s="286"/>
      <c r="LFU106" s="286"/>
      <c r="LFV106" s="286"/>
      <c r="LFW106" s="286"/>
      <c r="LFX106" s="286"/>
      <c r="LFY106" s="286"/>
      <c r="LFZ106" s="286"/>
      <c r="LGA106" s="286"/>
      <c r="LGB106" s="286"/>
      <c r="LGC106" s="286"/>
      <c r="LGD106" s="286"/>
      <c r="LGE106" s="286"/>
      <c r="LGF106" s="286"/>
      <c r="LGG106" s="286"/>
      <c r="LGH106" s="286"/>
      <c r="LGI106" s="286"/>
      <c r="LGJ106" s="286"/>
      <c r="LGK106" s="286"/>
      <c r="LGL106" s="286"/>
      <c r="LGM106" s="286"/>
      <c r="LGN106" s="286"/>
      <c r="LGO106" s="286"/>
      <c r="LGP106" s="286"/>
      <c r="LGQ106" s="286"/>
      <c r="LGR106" s="286"/>
      <c r="LGS106" s="286"/>
      <c r="LGT106" s="286"/>
      <c r="LGU106" s="286"/>
      <c r="LGV106" s="286"/>
      <c r="LGW106" s="286"/>
      <c r="LGX106" s="286"/>
      <c r="LGY106" s="286"/>
      <c r="LGZ106" s="286"/>
      <c r="LHA106" s="286"/>
      <c r="LHB106" s="286"/>
      <c r="LHC106" s="286"/>
      <c r="LHD106" s="286"/>
      <c r="LHE106" s="286"/>
      <c r="LHF106" s="286"/>
      <c r="LHG106" s="286"/>
      <c r="LHH106" s="286"/>
      <c r="LHI106" s="286"/>
      <c r="LHJ106" s="286"/>
      <c r="LHK106" s="286"/>
      <c r="LHL106" s="286"/>
      <c r="LHM106" s="286"/>
      <c r="LHN106" s="286"/>
      <c r="LHO106" s="286"/>
      <c r="LHP106" s="286"/>
      <c r="LHQ106" s="286"/>
      <c r="LHR106" s="286"/>
      <c r="LHS106" s="286"/>
      <c r="LHT106" s="286"/>
      <c r="LHU106" s="286"/>
      <c r="LHV106" s="286"/>
      <c r="LHW106" s="286"/>
      <c r="LHX106" s="286"/>
      <c r="LHY106" s="286"/>
      <c r="LHZ106" s="286"/>
      <c r="LIA106" s="286"/>
      <c r="LIB106" s="286"/>
      <c r="LIC106" s="286"/>
      <c r="LID106" s="286"/>
      <c r="LIE106" s="286"/>
      <c r="LIF106" s="286"/>
      <c r="LIG106" s="286"/>
      <c r="LIH106" s="286"/>
      <c r="LII106" s="286"/>
      <c r="LIJ106" s="286"/>
      <c r="LIK106" s="286"/>
      <c r="LIL106" s="286"/>
      <c r="LIM106" s="286"/>
      <c r="LIN106" s="286"/>
      <c r="LIO106" s="286"/>
      <c r="LIP106" s="286"/>
      <c r="LIQ106" s="286"/>
      <c r="LIR106" s="286"/>
      <c r="LIS106" s="286"/>
      <c r="LIT106" s="286"/>
      <c r="LIU106" s="286"/>
      <c r="LIV106" s="286"/>
      <c r="LIW106" s="286"/>
      <c r="LIX106" s="286"/>
      <c r="LIY106" s="286"/>
      <c r="LIZ106" s="286"/>
      <c r="LJA106" s="286"/>
      <c r="LJB106" s="286"/>
      <c r="LJC106" s="286"/>
      <c r="LJD106" s="286"/>
      <c r="LJE106" s="286"/>
      <c r="LJF106" s="286"/>
      <c r="LJG106" s="286"/>
      <c r="LJH106" s="286"/>
      <c r="LJI106" s="286"/>
      <c r="LJJ106" s="286"/>
      <c r="LJK106" s="286"/>
      <c r="LJL106" s="286"/>
      <c r="LJM106" s="286"/>
      <c r="LJN106" s="286"/>
      <c r="LJO106" s="286"/>
      <c r="LJP106" s="286"/>
      <c r="LJQ106" s="286"/>
      <c r="LJR106" s="286"/>
      <c r="LJS106" s="286"/>
      <c r="LJT106" s="286"/>
      <c r="LJU106" s="286"/>
      <c r="LJV106" s="286"/>
      <c r="LJW106" s="286"/>
      <c r="LJX106" s="286"/>
      <c r="LJY106" s="286"/>
      <c r="LJZ106" s="286"/>
      <c r="LKA106" s="286"/>
      <c r="LKB106" s="286"/>
      <c r="LKC106" s="286"/>
      <c r="LKD106" s="286"/>
      <c r="LKE106" s="286"/>
      <c r="LKF106" s="286"/>
      <c r="LKG106" s="286"/>
      <c r="LKH106" s="286"/>
      <c r="LKI106" s="286"/>
      <c r="LKJ106" s="286"/>
      <c r="LKK106" s="286"/>
      <c r="LKL106" s="286"/>
      <c r="LKM106" s="286"/>
      <c r="LKN106" s="286"/>
      <c r="LKO106" s="286"/>
      <c r="LKP106" s="286"/>
      <c r="LKQ106" s="286"/>
      <c r="LKR106" s="286"/>
      <c r="LKS106" s="286"/>
      <c r="LKT106" s="286"/>
      <c r="LKU106" s="286"/>
      <c r="LKV106" s="286"/>
      <c r="LKW106" s="286"/>
      <c r="LKX106" s="286"/>
      <c r="LKY106" s="286"/>
      <c r="LKZ106" s="286"/>
      <c r="LLA106" s="286"/>
      <c r="LLB106" s="286"/>
      <c r="LLC106" s="286"/>
      <c r="LLD106" s="286"/>
      <c r="LLE106" s="286"/>
      <c r="LLF106" s="286"/>
      <c r="LLG106" s="286"/>
      <c r="LLH106" s="286"/>
      <c r="LLI106" s="286"/>
      <c r="LLJ106" s="286"/>
      <c r="LLK106" s="286"/>
      <c r="LLL106" s="286"/>
      <c r="LLM106" s="286"/>
      <c r="LLN106" s="286"/>
      <c r="LLO106" s="286"/>
      <c r="LLP106" s="286"/>
      <c r="LLQ106" s="286"/>
      <c r="LLR106" s="286"/>
      <c r="LLS106" s="286"/>
      <c r="LLT106" s="286"/>
      <c r="LLU106" s="286"/>
      <c r="LLV106" s="286"/>
      <c r="LLW106" s="286"/>
      <c r="LLX106" s="286"/>
      <c r="LLY106" s="286"/>
      <c r="LLZ106" s="286"/>
      <c r="LMA106" s="286"/>
      <c r="LMB106" s="286"/>
      <c r="LMC106" s="286"/>
      <c r="LMD106" s="286"/>
      <c r="LME106" s="286"/>
      <c r="LMF106" s="286"/>
      <c r="LMG106" s="286"/>
      <c r="LMH106" s="286"/>
      <c r="LMI106" s="286"/>
      <c r="LMJ106" s="286"/>
      <c r="LMK106" s="286"/>
      <c r="LML106" s="286"/>
      <c r="LMM106" s="286"/>
      <c r="LMN106" s="286"/>
      <c r="LMO106" s="286"/>
      <c r="LMP106" s="286"/>
      <c r="LMQ106" s="286"/>
      <c r="LMR106" s="286"/>
      <c r="LMS106" s="286"/>
      <c r="LMT106" s="286"/>
      <c r="LMU106" s="286"/>
      <c r="LMV106" s="286"/>
      <c r="LMW106" s="286"/>
      <c r="LMX106" s="286"/>
      <c r="LMY106" s="286"/>
      <c r="LMZ106" s="286"/>
      <c r="LNA106" s="286"/>
      <c r="LNB106" s="286"/>
      <c r="LNC106" s="286"/>
      <c r="LND106" s="286"/>
      <c r="LNE106" s="286"/>
      <c r="LNF106" s="286"/>
      <c r="LNG106" s="286"/>
      <c r="LNH106" s="286"/>
      <c r="LNI106" s="286"/>
      <c r="LNJ106" s="286"/>
      <c r="LNK106" s="286"/>
      <c r="LNL106" s="286"/>
      <c r="LNM106" s="286"/>
      <c r="LNN106" s="286"/>
      <c r="LNO106" s="286"/>
      <c r="LNP106" s="286"/>
      <c r="LNQ106" s="286"/>
      <c r="LNR106" s="286"/>
      <c r="LNS106" s="286"/>
      <c r="LNT106" s="286"/>
      <c r="LNU106" s="286"/>
      <c r="LNV106" s="286"/>
      <c r="LNW106" s="286"/>
      <c r="LNX106" s="286"/>
      <c r="LNY106" s="286"/>
      <c r="LNZ106" s="286"/>
      <c r="LOA106" s="286"/>
      <c r="LOB106" s="286"/>
      <c r="LOC106" s="286"/>
      <c r="LOD106" s="286"/>
      <c r="LOE106" s="286"/>
      <c r="LOF106" s="286"/>
      <c r="LOG106" s="286"/>
      <c r="LOH106" s="286"/>
      <c r="LOI106" s="286"/>
      <c r="LOJ106" s="286"/>
      <c r="LOK106" s="286"/>
      <c r="LOL106" s="286"/>
      <c r="LOM106" s="286"/>
      <c r="LON106" s="286"/>
      <c r="LOO106" s="286"/>
      <c r="LOP106" s="286"/>
      <c r="LOQ106" s="286"/>
      <c r="LOR106" s="286"/>
      <c r="LOS106" s="286"/>
      <c r="LOT106" s="286"/>
      <c r="LOU106" s="286"/>
      <c r="LOV106" s="286"/>
      <c r="LOW106" s="286"/>
      <c r="LOX106" s="286"/>
      <c r="LOY106" s="286"/>
      <c r="LOZ106" s="286"/>
      <c r="LPA106" s="286"/>
      <c r="LPB106" s="286"/>
      <c r="LPC106" s="286"/>
      <c r="LPD106" s="286"/>
      <c r="LPE106" s="286"/>
      <c r="LPF106" s="286"/>
      <c r="LPG106" s="286"/>
      <c r="LPH106" s="286"/>
      <c r="LPI106" s="286"/>
      <c r="LPJ106" s="286"/>
      <c r="LPK106" s="286"/>
      <c r="LPL106" s="286"/>
      <c r="LPM106" s="286"/>
      <c r="LPN106" s="286"/>
      <c r="LPO106" s="286"/>
      <c r="LPP106" s="286"/>
      <c r="LPQ106" s="286"/>
      <c r="LPR106" s="286"/>
      <c r="LPS106" s="286"/>
      <c r="LPT106" s="286"/>
      <c r="LPU106" s="286"/>
      <c r="LPV106" s="286"/>
      <c r="LPW106" s="286"/>
      <c r="LPX106" s="286"/>
      <c r="LPY106" s="286"/>
      <c r="LPZ106" s="286"/>
      <c r="LQA106" s="286"/>
      <c r="LQB106" s="286"/>
      <c r="LQC106" s="286"/>
      <c r="LQD106" s="286"/>
      <c r="LQE106" s="286"/>
      <c r="LQF106" s="286"/>
      <c r="LQG106" s="286"/>
      <c r="LQH106" s="286"/>
      <c r="LQI106" s="286"/>
      <c r="LQJ106" s="286"/>
      <c r="LQK106" s="286"/>
      <c r="LQL106" s="286"/>
      <c r="LQM106" s="286"/>
      <c r="LQN106" s="286"/>
      <c r="LQO106" s="286"/>
      <c r="LQP106" s="286"/>
      <c r="LQQ106" s="286"/>
      <c r="LQR106" s="286"/>
      <c r="LQS106" s="286"/>
      <c r="LQT106" s="286"/>
      <c r="LQU106" s="286"/>
      <c r="LQV106" s="286"/>
      <c r="LQW106" s="286"/>
      <c r="LQX106" s="286"/>
      <c r="LQY106" s="286"/>
      <c r="LQZ106" s="286"/>
      <c r="LRA106" s="286"/>
      <c r="LRB106" s="286"/>
      <c r="LRC106" s="286"/>
      <c r="LRD106" s="286"/>
      <c r="LRE106" s="286"/>
      <c r="LRF106" s="286"/>
      <c r="LRG106" s="286"/>
      <c r="LRH106" s="286"/>
      <c r="LRI106" s="286"/>
      <c r="LRJ106" s="286"/>
      <c r="LRK106" s="286"/>
      <c r="LRL106" s="286"/>
      <c r="LRM106" s="286"/>
      <c r="LRN106" s="286"/>
      <c r="LRO106" s="286"/>
      <c r="LRP106" s="286"/>
      <c r="LRQ106" s="286"/>
      <c r="LRR106" s="286"/>
      <c r="LRS106" s="286"/>
      <c r="LRT106" s="286"/>
      <c r="LRU106" s="286"/>
      <c r="LRV106" s="286"/>
      <c r="LRW106" s="286"/>
      <c r="LRX106" s="286"/>
      <c r="LRY106" s="286"/>
      <c r="LRZ106" s="286"/>
      <c r="LSA106" s="286"/>
      <c r="LSB106" s="286"/>
      <c r="LSC106" s="286"/>
      <c r="LSD106" s="286"/>
      <c r="LSE106" s="286"/>
      <c r="LSF106" s="286"/>
      <c r="LSG106" s="286"/>
      <c r="LSH106" s="286"/>
      <c r="LSI106" s="286"/>
      <c r="LSJ106" s="286"/>
      <c r="LSK106" s="286"/>
      <c r="LSL106" s="286"/>
      <c r="LSM106" s="286"/>
      <c r="LSN106" s="286"/>
      <c r="LSO106" s="286"/>
      <c r="LSP106" s="286"/>
      <c r="LSQ106" s="286"/>
      <c r="LSR106" s="286"/>
      <c r="LSS106" s="286"/>
      <c r="LST106" s="286"/>
      <c r="LSU106" s="286"/>
      <c r="LSV106" s="286"/>
      <c r="LSW106" s="286"/>
      <c r="LSX106" s="286"/>
      <c r="LSY106" s="286"/>
      <c r="LSZ106" s="286"/>
      <c r="LTA106" s="286"/>
      <c r="LTB106" s="286"/>
      <c r="LTC106" s="286"/>
      <c r="LTD106" s="286"/>
      <c r="LTE106" s="286"/>
      <c r="LTF106" s="286"/>
      <c r="LTG106" s="286"/>
      <c r="LTH106" s="286"/>
      <c r="LTI106" s="286"/>
      <c r="LTJ106" s="286"/>
      <c r="LTK106" s="286"/>
      <c r="LTL106" s="286"/>
      <c r="LTM106" s="286"/>
      <c r="LTN106" s="286"/>
      <c r="LTO106" s="286"/>
      <c r="LTP106" s="286"/>
      <c r="LTQ106" s="286"/>
      <c r="LTR106" s="286"/>
      <c r="LTS106" s="286"/>
      <c r="LTT106" s="286"/>
      <c r="LTU106" s="286"/>
      <c r="LTV106" s="286"/>
      <c r="LTW106" s="286"/>
      <c r="LTX106" s="286"/>
      <c r="LTY106" s="286"/>
      <c r="LTZ106" s="286"/>
      <c r="LUA106" s="286"/>
      <c r="LUB106" s="286"/>
      <c r="LUC106" s="286"/>
      <c r="LUD106" s="286"/>
      <c r="LUE106" s="286"/>
      <c r="LUF106" s="286"/>
      <c r="LUG106" s="286"/>
      <c r="LUH106" s="286"/>
      <c r="LUI106" s="286"/>
      <c r="LUJ106" s="286"/>
      <c r="LUK106" s="286"/>
      <c r="LUL106" s="286"/>
      <c r="LUM106" s="286"/>
      <c r="LUN106" s="286"/>
      <c r="LUO106" s="286"/>
      <c r="LUP106" s="286"/>
      <c r="LUQ106" s="286"/>
      <c r="LUR106" s="286"/>
      <c r="LUS106" s="286"/>
      <c r="LUT106" s="286"/>
      <c r="LUU106" s="286"/>
      <c r="LUV106" s="286"/>
      <c r="LUW106" s="286"/>
      <c r="LUX106" s="286"/>
      <c r="LUY106" s="286"/>
      <c r="LUZ106" s="286"/>
      <c r="LVA106" s="286"/>
      <c r="LVB106" s="286"/>
      <c r="LVC106" s="286"/>
      <c r="LVD106" s="286"/>
      <c r="LVE106" s="286"/>
      <c r="LVF106" s="286"/>
      <c r="LVG106" s="286"/>
      <c r="LVH106" s="286"/>
      <c r="LVI106" s="286"/>
      <c r="LVJ106" s="286"/>
      <c r="LVK106" s="286"/>
      <c r="LVL106" s="286"/>
      <c r="LVM106" s="286"/>
      <c r="LVN106" s="286"/>
      <c r="LVO106" s="286"/>
      <c r="LVP106" s="286"/>
      <c r="LVQ106" s="286"/>
      <c r="LVR106" s="286"/>
      <c r="LVS106" s="286"/>
      <c r="LVT106" s="286"/>
      <c r="LVU106" s="286"/>
      <c r="LVV106" s="286"/>
      <c r="LVW106" s="286"/>
      <c r="LVX106" s="286"/>
      <c r="LVY106" s="286"/>
      <c r="LVZ106" s="286"/>
      <c r="LWA106" s="286"/>
      <c r="LWB106" s="286"/>
      <c r="LWC106" s="286"/>
      <c r="LWD106" s="286"/>
      <c r="LWE106" s="286"/>
      <c r="LWF106" s="286"/>
      <c r="LWG106" s="286"/>
      <c r="LWH106" s="286"/>
      <c r="LWI106" s="286"/>
      <c r="LWJ106" s="286"/>
      <c r="LWK106" s="286"/>
      <c r="LWL106" s="286"/>
      <c r="LWM106" s="286"/>
      <c r="LWN106" s="286"/>
      <c r="LWO106" s="286"/>
      <c r="LWP106" s="286"/>
      <c r="LWQ106" s="286"/>
      <c r="LWR106" s="286"/>
      <c r="LWS106" s="286"/>
      <c r="LWT106" s="286"/>
      <c r="LWU106" s="286"/>
      <c r="LWV106" s="286"/>
      <c r="LWW106" s="286"/>
      <c r="LWX106" s="286"/>
      <c r="LWY106" s="286"/>
      <c r="LWZ106" s="286"/>
      <c r="LXA106" s="286"/>
      <c r="LXB106" s="286"/>
      <c r="LXC106" s="286"/>
      <c r="LXD106" s="286"/>
      <c r="LXE106" s="286"/>
      <c r="LXF106" s="286"/>
      <c r="LXG106" s="286"/>
      <c r="LXH106" s="286"/>
      <c r="LXI106" s="286"/>
      <c r="LXJ106" s="286"/>
      <c r="LXK106" s="286"/>
      <c r="LXL106" s="286"/>
      <c r="LXM106" s="286"/>
      <c r="LXN106" s="286"/>
      <c r="LXO106" s="286"/>
      <c r="LXP106" s="286"/>
      <c r="LXQ106" s="286"/>
      <c r="LXR106" s="286"/>
      <c r="LXS106" s="286"/>
      <c r="LXT106" s="286"/>
      <c r="LXU106" s="286"/>
      <c r="LXV106" s="286"/>
      <c r="LXW106" s="286"/>
      <c r="LXX106" s="286"/>
      <c r="LXY106" s="286"/>
      <c r="LXZ106" s="286"/>
      <c r="LYA106" s="286"/>
      <c r="LYB106" s="286"/>
      <c r="LYC106" s="286"/>
      <c r="LYD106" s="286"/>
      <c r="LYE106" s="286"/>
      <c r="LYF106" s="286"/>
      <c r="LYG106" s="286"/>
      <c r="LYH106" s="286"/>
      <c r="LYI106" s="286"/>
      <c r="LYJ106" s="286"/>
      <c r="LYK106" s="286"/>
      <c r="LYL106" s="286"/>
      <c r="LYM106" s="286"/>
      <c r="LYN106" s="286"/>
      <c r="LYO106" s="286"/>
      <c r="LYP106" s="286"/>
      <c r="LYQ106" s="286"/>
      <c r="LYR106" s="286"/>
      <c r="LYS106" s="286"/>
      <c r="LYT106" s="286"/>
      <c r="LYU106" s="286"/>
      <c r="LYV106" s="286"/>
      <c r="LYW106" s="286"/>
      <c r="LYX106" s="286"/>
      <c r="LYY106" s="286"/>
      <c r="LYZ106" s="286"/>
      <c r="LZA106" s="286"/>
      <c r="LZB106" s="286"/>
      <c r="LZC106" s="286"/>
      <c r="LZD106" s="286"/>
      <c r="LZE106" s="286"/>
      <c r="LZF106" s="286"/>
      <c r="LZG106" s="286"/>
      <c r="LZH106" s="286"/>
      <c r="LZI106" s="286"/>
      <c r="LZJ106" s="286"/>
      <c r="LZK106" s="286"/>
      <c r="LZL106" s="286"/>
      <c r="LZM106" s="286"/>
      <c r="LZN106" s="286"/>
      <c r="LZO106" s="286"/>
      <c r="LZP106" s="286"/>
      <c r="LZQ106" s="286"/>
      <c r="LZR106" s="286"/>
      <c r="LZS106" s="286"/>
      <c r="LZT106" s="286"/>
      <c r="LZU106" s="286"/>
      <c r="LZV106" s="286"/>
      <c r="LZW106" s="286"/>
      <c r="LZX106" s="286"/>
      <c r="LZY106" s="286"/>
      <c r="LZZ106" s="286"/>
      <c r="MAA106" s="286"/>
      <c r="MAB106" s="286"/>
      <c r="MAC106" s="286"/>
      <c r="MAD106" s="286"/>
      <c r="MAE106" s="286"/>
      <c r="MAF106" s="286"/>
      <c r="MAG106" s="286"/>
      <c r="MAH106" s="286"/>
      <c r="MAI106" s="286"/>
      <c r="MAJ106" s="286"/>
      <c r="MAK106" s="286"/>
      <c r="MAL106" s="286"/>
      <c r="MAM106" s="286"/>
      <c r="MAN106" s="286"/>
      <c r="MAO106" s="286"/>
      <c r="MAP106" s="286"/>
      <c r="MAQ106" s="286"/>
      <c r="MAR106" s="286"/>
      <c r="MAS106" s="286"/>
      <c r="MAT106" s="286"/>
      <c r="MAU106" s="286"/>
      <c r="MAV106" s="286"/>
      <c r="MAW106" s="286"/>
      <c r="MAX106" s="286"/>
      <c r="MAY106" s="286"/>
      <c r="MAZ106" s="286"/>
      <c r="MBA106" s="286"/>
      <c r="MBB106" s="286"/>
      <c r="MBC106" s="286"/>
      <c r="MBD106" s="286"/>
      <c r="MBE106" s="286"/>
      <c r="MBF106" s="286"/>
      <c r="MBG106" s="286"/>
      <c r="MBH106" s="286"/>
      <c r="MBI106" s="286"/>
      <c r="MBJ106" s="286"/>
      <c r="MBK106" s="286"/>
      <c r="MBL106" s="286"/>
      <c r="MBM106" s="286"/>
      <c r="MBN106" s="286"/>
      <c r="MBO106" s="286"/>
      <c r="MBP106" s="286"/>
      <c r="MBQ106" s="286"/>
      <c r="MBR106" s="286"/>
      <c r="MBS106" s="286"/>
      <c r="MBT106" s="286"/>
      <c r="MBU106" s="286"/>
      <c r="MBV106" s="286"/>
      <c r="MBW106" s="286"/>
      <c r="MBX106" s="286"/>
      <c r="MBY106" s="286"/>
      <c r="MBZ106" s="286"/>
      <c r="MCA106" s="286"/>
      <c r="MCB106" s="286"/>
      <c r="MCC106" s="286"/>
      <c r="MCD106" s="286"/>
      <c r="MCE106" s="286"/>
      <c r="MCF106" s="286"/>
      <c r="MCG106" s="286"/>
      <c r="MCH106" s="286"/>
      <c r="MCI106" s="286"/>
      <c r="MCJ106" s="286"/>
      <c r="MCK106" s="286"/>
      <c r="MCL106" s="286"/>
      <c r="MCM106" s="286"/>
      <c r="MCN106" s="286"/>
      <c r="MCO106" s="286"/>
      <c r="MCP106" s="286"/>
      <c r="MCQ106" s="286"/>
      <c r="MCR106" s="286"/>
      <c r="MCS106" s="286"/>
      <c r="MCT106" s="286"/>
      <c r="MCU106" s="286"/>
      <c r="MCV106" s="286"/>
      <c r="MCW106" s="286"/>
      <c r="MCX106" s="286"/>
      <c r="MCY106" s="286"/>
      <c r="MCZ106" s="286"/>
      <c r="MDA106" s="286"/>
      <c r="MDB106" s="286"/>
      <c r="MDC106" s="286"/>
      <c r="MDD106" s="286"/>
      <c r="MDE106" s="286"/>
      <c r="MDF106" s="286"/>
      <c r="MDG106" s="286"/>
      <c r="MDH106" s="286"/>
      <c r="MDI106" s="286"/>
      <c r="MDJ106" s="286"/>
      <c r="MDK106" s="286"/>
      <c r="MDL106" s="286"/>
      <c r="MDM106" s="286"/>
      <c r="MDN106" s="286"/>
      <c r="MDO106" s="286"/>
      <c r="MDP106" s="286"/>
      <c r="MDQ106" s="286"/>
      <c r="MDR106" s="286"/>
      <c r="MDS106" s="286"/>
      <c r="MDT106" s="286"/>
      <c r="MDU106" s="286"/>
      <c r="MDV106" s="286"/>
      <c r="MDW106" s="286"/>
      <c r="MDX106" s="286"/>
      <c r="MDY106" s="286"/>
      <c r="MDZ106" s="286"/>
      <c r="MEA106" s="286"/>
      <c r="MEB106" s="286"/>
      <c r="MEC106" s="286"/>
      <c r="MED106" s="286"/>
      <c r="MEE106" s="286"/>
      <c r="MEF106" s="286"/>
      <c r="MEG106" s="286"/>
      <c r="MEH106" s="286"/>
      <c r="MEI106" s="286"/>
      <c r="MEJ106" s="286"/>
      <c r="MEK106" s="286"/>
      <c r="MEL106" s="286"/>
      <c r="MEM106" s="286"/>
      <c r="MEN106" s="286"/>
      <c r="MEO106" s="286"/>
      <c r="MEP106" s="286"/>
      <c r="MEQ106" s="286"/>
      <c r="MER106" s="286"/>
      <c r="MES106" s="286"/>
      <c r="MET106" s="286"/>
      <c r="MEU106" s="286"/>
      <c r="MEV106" s="286"/>
      <c r="MEW106" s="286"/>
      <c r="MEX106" s="286"/>
      <c r="MEY106" s="286"/>
      <c r="MEZ106" s="286"/>
      <c r="MFA106" s="286"/>
      <c r="MFB106" s="286"/>
      <c r="MFC106" s="286"/>
      <c r="MFD106" s="286"/>
      <c r="MFE106" s="286"/>
      <c r="MFF106" s="286"/>
      <c r="MFG106" s="286"/>
      <c r="MFH106" s="286"/>
      <c r="MFI106" s="286"/>
      <c r="MFJ106" s="286"/>
      <c r="MFK106" s="286"/>
      <c r="MFL106" s="286"/>
      <c r="MFM106" s="286"/>
      <c r="MFN106" s="286"/>
      <c r="MFO106" s="286"/>
      <c r="MFP106" s="286"/>
      <c r="MFQ106" s="286"/>
      <c r="MFR106" s="286"/>
      <c r="MFS106" s="286"/>
      <c r="MFT106" s="286"/>
      <c r="MFU106" s="286"/>
      <c r="MFV106" s="286"/>
      <c r="MFW106" s="286"/>
      <c r="MFX106" s="286"/>
      <c r="MFY106" s="286"/>
      <c r="MFZ106" s="286"/>
      <c r="MGA106" s="286"/>
      <c r="MGB106" s="286"/>
      <c r="MGC106" s="286"/>
      <c r="MGD106" s="286"/>
      <c r="MGE106" s="286"/>
      <c r="MGF106" s="286"/>
      <c r="MGG106" s="286"/>
      <c r="MGH106" s="286"/>
      <c r="MGI106" s="286"/>
      <c r="MGJ106" s="286"/>
      <c r="MGK106" s="286"/>
      <c r="MGL106" s="286"/>
      <c r="MGM106" s="286"/>
      <c r="MGN106" s="286"/>
      <c r="MGO106" s="286"/>
      <c r="MGP106" s="286"/>
      <c r="MGQ106" s="286"/>
      <c r="MGR106" s="286"/>
      <c r="MGS106" s="286"/>
      <c r="MGT106" s="286"/>
      <c r="MGU106" s="286"/>
      <c r="MGV106" s="286"/>
      <c r="MGW106" s="286"/>
      <c r="MGX106" s="286"/>
      <c r="MGY106" s="286"/>
      <c r="MGZ106" s="286"/>
      <c r="MHA106" s="286"/>
      <c r="MHB106" s="286"/>
      <c r="MHC106" s="286"/>
      <c r="MHD106" s="286"/>
      <c r="MHE106" s="286"/>
      <c r="MHF106" s="286"/>
      <c r="MHG106" s="286"/>
      <c r="MHH106" s="286"/>
      <c r="MHI106" s="286"/>
      <c r="MHJ106" s="286"/>
      <c r="MHK106" s="286"/>
      <c r="MHL106" s="286"/>
      <c r="MHM106" s="286"/>
      <c r="MHN106" s="286"/>
      <c r="MHO106" s="286"/>
      <c r="MHP106" s="286"/>
      <c r="MHQ106" s="286"/>
      <c r="MHR106" s="286"/>
      <c r="MHS106" s="286"/>
      <c r="MHT106" s="286"/>
      <c r="MHU106" s="286"/>
      <c r="MHV106" s="286"/>
      <c r="MHW106" s="286"/>
      <c r="MHX106" s="286"/>
      <c r="MHY106" s="286"/>
      <c r="MHZ106" s="286"/>
      <c r="MIA106" s="286"/>
      <c r="MIB106" s="286"/>
      <c r="MIC106" s="286"/>
      <c r="MID106" s="286"/>
      <c r="MIE106" s="286"/>
      <c r="MIF106" s="286"/>
      <c r="MIG106" s="286"/>
      <c r="MIH106" s="286"/>
      <c r="MII106" s="286"/>
      <c r="MIJ106" s="286"/>
      <c r="MIK106" s="286"/>
      <c r="MIL106" s="286"/>
      <c r="MIM106" s="286"/>
      <c r="MIN106" s="286"/>
      <c r="MIO106" s="286"/>
      <c r="MIP106" s="286"/>
      <c r="MIQ106" s="286"/>
      <c r="MIR106" s="286"/>
      <c r="MIS106" s="286"/>
      <c r="MIT106" s="286"/>
      <c r="MIU106" s="286"/>
      <c r="MIV106" s="286"/>
      <c r="MIW106" s="286"/>
      <c r="MIX106" s="286"/>
      <c r="MIY106" s="286"/>
      <c r="MIZ106" s="286"/>
      <c r="MJA106" s="286"/>
      <c r="MJB106" s="286"/>
      <c r="MJC106" s="286"/>
      <c r="MJD106" s="286"/>
      <c r="MJE106" s="286"/>
      <c r="MJF106" s="286"/>
      <c r="MJG106" s="286"/>
      <c r="MJH106" s="286"/>
      <c r="MJI106" s="286"/>
      <c r="MJJ106" s="286"/>
      <c r="MJK106" s="286"/>
      <c r="MJL106" s="286"/>
      <c r="MJM106" s="286"/>
      <c r="MJN106" s="286"/>
      <c r="MJO106" s="286"/>
      <c r="MJP106" s="286"/>
      <c r="MJQ106" s="286"/>
      <c r="MJR106" s="286"/>
      <c r="MJS106" s="286"/>
      <c r="MJT106" s="286"/>
      <c r="MJU106" s="286"/>
      <c r="MJV106" s="286"/>
      <c r="MJW106" s="286"/>
      <c r="MJX106" s="286"/>
      <c r="MJY106" s="286"/>
      <c r="MJZ106" s="286"/>
      <c r="MKA106" s="286"/>
      <c r="MKB106" s="286"/>
      <c r="MKC106" s="286"/>
      <c r="MKD106" s="286"/>
      <c r="MKE106" s="286"/>
      <c r="MKF106" s="286"/>
      <c r="MKG106" s="286"/>
      <c r="MKH106" s="286"/>
      <c r="MKI106" s="286"/>
      <c r="MKJ106" s="286"/>
      <c r="MKK106" s="286"/>
      <c r="MKL106" s="286"/>
      <c r="MKM106" s="286"/>
      <c r="MKN106" s="286"/>
      <c r="MKO106" s="286"/>
      <c r="MKP106" s="286"/>
      <c r="MKQ106" s="286"/>
      <c r="MKR106" s="286"/>
      <c r="MKS106" s="286"/>
      <c r="MKT106" s="286"/>
      <c r="MKU106" s="286"/>
      <c r="MKV106" s="286"/>
      <c r="MKW106" s="286"/>
      <c r="MKX106" s="286"/>
      <c r="MKY106" s="286"/>
      <c r="MKZ106" s="286"/>
      <c r="MLA106" s="286"/>
      <c r="MLB106" s="286"/>
      <c r="MLC106" s="286"/>
      <c r="MLD106" s="286"/>
      <c r="MLE106" s="286"/>
      <c r="MLF106" s="286"/>
      <c r="MLG106" s="286"/>
      <c r="MLH106" s="286"/>
      <c r="MLI106" s="286"/>
      <c r="MLJ106" s="286"/>
      <c r="MLK106" s="286"/>
      <c r="MLL106" s="286"/>
      <c r="MLM106" s="286"/>
      <c r="MLN106" s="286"/>
      <c r="MLO106" s="286"/>
      <c r="MLP106" s="286"/>
      <c r="MLQ106" s="286"/>
      <c r="MLR106" s="286"/>
      <c r="MLS106" s="286"/>
      <c r="MLT106" s="286"/>
      <c r="MLU106" s="286"/>
      <c r="MLV106" s="286"/>
      <c r="MLW106" s="286"/>
      <c r="MLX106" s="286"/>
      <c r="MLY106" s="286"/>
      <c r="MLZ106" s="286"/>
      <c r="MMA106" s="286"/>
      <c r="MMB106" s="286"/>
      <c r="MMC106" s="286"/>
      <c r="MMD106" s="286"/>
      <c r="MME106" s="286"/>
      <c r="MMF106" s="286"/>
      <c r="MMG106" s="286"/>
      <c r="MMH106" s="286"/>
      <c r="MMI106" s="286"/>
      <c r="MMJ106" s="286"/>
      <c r="MMK106" s="286"/>
      <c r="MML106" s="286"/>
      <c r="MMM106" s="286"/>
      <c r="MMN106" s="286"/>
      <c r="MMO106" s="286"/>
      <c r="MMP106" s="286"/>
      <c r="MMQ106" s="286"/>
      <c r="MMR106" s="286"/>
      <c r="MMS106" s="286"/>
      <c r="MMT106" s="286"/>
      <c r="MMU106" s="286"/>
      <c r="MMV106" s="286"/>
      <c r="MMW106" s="286"/>
      <c r="MMX106" s="286"/>
      <c r="MMY106" s="286"/>
      <c r="MMZ106" s="286"/>
      <c r="MNA106" s="286"/>
      <c r="MNB106" s="286"/>
      <c r="MNC106" s="286"/>
      <c r="MND106" s="286"/>
      <c r="MNE106" s="286"/>
      <c r="MNF106" s="286"/>
      <c r="MNG106" s="286"/>
      <c r="MNH106" s="286"/>
      <c r="MNI106" s="286"/>
      <c r="MNJ106" s="286"/>
      <c r="MNK106" s="286"/>
      <c r="MNL106" s="286"/>
      <c r="MNM106" s="286"/>
      <c r="MNN106" s="286"/>
      <c r="MNO106" s="286"/>
      <c r="MNP106" s="286"/>
      <c r="MNQ106" s="286"/>
      <c r="MNR106" s="286"/>
      <c r="MNS106" s="286"/>
      <c r="MNT106" s="286"/>
      <c r="MNU106" s="286"/>
      <c r="MNV106" s="286"/>
      <c r="MNW106" s="286"/>
      <c r="MNX106" s="286"/>
      <c r="MNY106" s="286"/>
      <c r="MNZ106" s="286"/>
      <c r="MOA106" s="286"/>
      <c r="MOB106" s="286"/>
      <c r="MOC106" s="286"/>
      <c r="MOD106" s="286"/>
      <c r="MOE106" s="286"/>
      <c r="MOF106" s="286"/>
      <c r="MOG106" s="286"/>
      <c r="MOH106" s="286"/>
      <c r="MOI106" s="286"/>
      <c r="MOJ106" s="286"/>
      <c r="MOK106" s="286"/>
      <c r="MOL106" s="286"/>
      <c r="MOM106" s="286"/>
      <c r="MON106" s="286"/>
      <c r="MOO106" s="286"/>
      <c r="MOP106" s="286"/>
      <c r="MOQ106" s="286"/>
      <c r="MOR106" s="286"/>
      <c r="MOS106" s="286"/>
      <c r="MOT106" s="286"/>
      <c r="MOU106" s="286"/>
      <c r="MOV106" s="286"/>
      <c r="MOW106" s="286"/>
      <c r="MOX106" s="286"/>
      <c r="MOY106" s="286"/>
      <c r="MOZ106" s="286"/>
      <c r="MPA106" s="286"/>
      <c r="MPB106" s="286"/>
      <c r="MPC106" s="286"/>
      <c r="MPD106" s="286"/>
      <c r="MPE106" s="286"/>
      <c r="MPF106" s="286"/>
      <c r="MPG106" s="286"/>
      <c r="MPH106" s="286"/>
      <c r="MPI106" s="286"/>
      <c r="MPJ106" s="286"/>
      <c r="MPK106" s="286"/>
      <c r="MPL106" s="286"/>
      <c r="MPM106" s="286"/>
      <c r="MPN106" s="286"/>
      <c r="MPO106" s="286"/>
      <c r="MPP106" s="286"/>
      <c r="MPQ106" s="286"/>
      <c r="MPR106" s="286"/>
      <c r="MPS106" s="286"/>
      <c r="MPT106" s="286"/>
      <c r="MPU106" s="286"/>
      <c r="MPV106" s="286"/>
      <c r="MPW106" s="286"/>
      <c r="MPX106" s="286"/>
      <c r="MPY106" s="286"/>
      <c r="MPZ106" s="286"/>
      <c r="MQA106" s="286"/>
      <c r="MQB106" s="286"/>
      <c r="MQC106" s="286"/>
      <c r="MQD106" s="286"/>
      <c r="MQE106" s="286"/>
      <c r="MQF106" s="286"/>
      <c r="MQG106" s="286"/>
      <c r="MQH106" s="286"/>
      <c r="MQI106" s="286"/>
      <c r="MQJ106" s="286"/>
      <c r="MQK106" s="286"/>
      <c r="MQL106" s="286"/>
      <c r="MQM106" s="286"/>
      <c r="MQN106" s="286"/>
      <c r="MQO106" s="286"/>
      <c r="MQP106" s="286"/>
      <c r="MQQ106" s="286"/>
      <c r="MQR106" s="286"/>
      <c r="MQS106" s="286"/>
      <c r="MQT106" s="286"/>
      <c r="MQU106" s="286"/>
      <c r="MQV106" s="286"/>
      <c r="MQW106" s="286"/>
      <c r="MQX106" s="286"/>
      <c r="MQY106" s="286"/>
      <c r="MQZ106" s="286"/>
      <c r="MRA106" s="286"/>
      <c r="MRB106" s="286"/>
      <c r="MRC106" s="286"/>
      <c r="MRD106" s="286"/>
      <c r="MRE106" s="286"/>
      <c r="MRF106" s="286"/>
      <c r="MRG106" s="286"/>
      <c r="MRH106" s="286"/>
      <c r="MRI106" s="286"/>
      <c r="MRJ106" s="286"/>
      <c r="MRK106" s="286"/>
      <c r="MRL106" s="286"/>
      <c r="MRM106" s="286"/>
      <c r="MRN106" s="286"/>
      <c r="MRO106" s="286"/>
      <c r="MRP106" s="286"/>
      <c r="MRQ106" s="286"/>
      <c r="MRR106" s="286"/>
      <c r="MRS106" s="286"/>
      <c r="MRT106" s="286"/>
      <c r="MRU106" s="286"/>
      <c r="MRV106" s="286"/>
      <c r="MRW106" s="286"/>
      <c r="MRX106" s="286"/>
      <c r="MRY106" s="286"/>
      <c r="MRZ106" s="286"/>
      <c r="MSA106" s="286"/>
      <c r="MSB106" s="286"/>
      <c r="MSC106" s="286"/>
      <c r="MSD106" s="286"/>
      <c r="MSE106" s="286"/>
      <c r="MSF106" s="286"/>
      <c r="MSG106" s="286"/>
      <c r="MSH106" s="286"/>
      <c r="MSI106" s="286"/>
      <c r="MSJ106" s="286"/>
      <c r="MSK106" s="286"/>
      <c r="MSL106" s="286"/>
      <c r="MSM106" s="286"/>
      <c r="MSN106" s="286"/>
      <c r="MSO106" s="286"/>
      <c r="MSP106" s="286"/>
      <c r="MSQ106" s="286"/>
      <c r="MSR106" s="286"/>
      <c r="MSS106" s="286"/>
      <c r="MST106" s="286"/>
      <c r="MSU106" s="286"/>
      <c r="MSV106" s="286"/>
      <c r="MSW106" s="286"/>
      <c r="MSX106" s="286"/>
      <c r="MSY106" s="286"/>
      <c r="MSZ106" s="286"/>
      <c r="MTA106" s="286"/>
      <c r="MTB106" s="286"/>
      <c r="MTC106" s="286"/>
      <c r="MTD106" s="286"/>
      <c r="MTE106" s="286"/>
      <c r="MTF106" s="286"/>
      <c r="MTG106" s="286"/>
      <c r="MTH106" s="286"/>
      <c r="MTI106" s="286"/>
      <c r="MTJ106" s="286"/>
      <c r="MTK106" s="286"/>
      <c r="MTL106" s="286"/>
      <c r="MTM106" s="286"/>
      <c r="MTN106" s="286"/>
      <c r="MTO106" s="286"/>
      <c r="MTP106" s="286"/>
      <c r="MTQ106" s="286"/>
      <c r="MTR106" s="286"/>
      <c r="MTS106" s="286"/>
      <c r="MTT106" s="286"/>
      <c r="MTU106" s="286"/>
      <c r="MTV106" s="286"/>
      <c r="MTW106" s="286"/>
      <c r="MTX106" s="286"/>
      <c r="MTY106" s="286"/>
      <c r="MTZ106" s="286"/>
      <c r="MUA106" s="286"/>
      <c r="MUB106" s="286"/>
      <c r="MUC106" s="286"/>
      <c r="MUD106" s="286"/>
      <c r="MUE106" s="286"/>
      <c r="MUF106" s="286"/>
      <c r="MUG106" s="286"/>
      <c r="MUH106" s="286"/>
      <c r="MUI106" s="286"/>
      <c r="MUJ106" s="286"/>
      <c r="MUK106" s="286"/>
      <c r="MUL106" s="286"/>
      <c r="MUM106" s="286"/>
      <c r="MUN106" s="286"/>
      <c r="MUO106" s="286"/>
      <c r="MUP106" s="286"/>
      <c r="MUQ106" s="286"/>
      <c r="MUR106" s="286"/>
      <c r="MUS106" s="286"/>
      <c r="MUT106" s="286"/>
      <c r="MUU106" s="286"/>
      <c r="MUV106" s="286"/>
      <c r="MUW106" s="286"/>
      <c r="MUX106" s="286"/>
      <c r="MUY106" s="286"/>
      <c r="MUZ106" s="286"/>
      <c r="MVA106" s="286"/>
      <c r="MVB106" s="286"/>
      <c r="MVC106" s="286"/>
      <c r="MVD106" s="286"/>
      <c r="MVE106" s="286"/>
      <c r="MVF106" s="286"/>
      <c r="MVG106" s="286"/>
      <c r="MVH106" s="286"/>
      <c r="MVI106" s="286"/>
      <c r="MVJ106" s="286"/>
      <c r="MVK106" s="286"/>
      <c r="MVL106" s="286"/>
      <c r="MVM106" s="286"/>
      <c r="MVN106" s="286"/>
      <c r="MVO106" s="286"/>
      <c r="MVP106" s="286"/>
      <c r="MVQ106" s="286"/>
      <c r="MVR106" s="286"/>
      <c r="MVS106" s="286"/>
      <c r="MVT106" s="286"/>
      <c r="MVU106" s="286"/>
      <c r="MVV106" s="286"/>
      <c r="MVW106" s="286"/>
      <c r="MVX106" s="286"/>
      <c r="MVY106" s="286"/>
      <c r="MVZ106" s="286"/>
      <c r="MWA106" s="286"/>
      <c r="MWB106" s="286"/>
      <c r="MWC106" s="286"/>
      <c r="MWD106" s="286"/>
      <c r="MWE106" s="286"/>
      <c r="MWF106" s="286"/>
      <c r="MWG106" s="286"/>
      <c r="MWH106" s="286"/>
      <c r="MWI106" s="286"/>
      <c r="MWJ106" s="286"/>
      <c r="MWK106" s="286"/>
      <c r="MWL106" s="286"/>
      <c r="MWM106" s="286"/>
      <c r="MWN106" s="286"/>
      <c r="MWO106" s="286"/>
      <c r="MWP106" s="286"/>
      <c r="MWQ106" s="286"/>
      <c r="MWR106" s="286"/>
      <c r="MWS106" s="286"/>
      <c r="MWT106" s="286"/>
      <c r="MWU106" s="286"/>
      <c r="MWV106" s="286"/>
      <c r="MWW106" s="286"/>
      <c r="MWX106" s="286"/>
      <c r="MWY106" s="286"/>
      <c r="MWZ106" s="286"/>
      <c r="MXA106" s="286"/>
      <c r="MXB106" s="286"/>
      <c r="MXC106" s="286"/>
      <c r="MXD106" s="286"/>
      <c r="MXE106" s="286"/>
      <c r="MXF106" s="286"/>
      <c r="MXG106" s="286"/>
      <c r="MXH106" s="286"/>
      <c r="MXI106" s="286"/>
      <c r="MXJ106" s="286"/>
      <c r="MXK106" s="286"/>
      <c r="MXL106" s="286"/>
      <c r="MXM106" s="286"/>
      <c r="MXN106" s="286"/>
      <c r="MXO106" s="286"/>
      <c r="MXP106" s="286"/>
      <c r="MXQ106" s="286"/>
      <c r="MXR106" s="286"/>
      <c r="MXS106" s="286"/>
      <c r="MXT106" s="286"/>
      <c r="MXU106" s="286"/>
      <c r="MXV106" s="286"/>
      <c r="MXW106" s="286"/>
      <c r="MXX106" s="286"/>
      <c r="MXY106" s="286"/>
      <c r="MXZ106" s="286"/>
      <c r="MYA106" s="286"/>
      <c r="MYB106" s="286"/>
      <c r="MYC106" s="286"/>
      <c r="MYD106" s="286"/>
      <c r="MYE106" s="286"/>
      <c r="MYF106" s="286"/>
      <c r="MYG106" s="286"/>
      <c r="MYH106" s="286"/>
      <c r="MYI106" s="286"/>
      <c r="MYJ106" s="286"/>
      <c r="MYK106" s="286"/>
      <c r="MYL106" s="286"/>
      <c r="MYM106" s="286"/>
      <c r="MYN106" s="286"/>
      <c r="MYO106" s="286"/>
      <c r="MYP106" s="286"/>
      <c r="MYQ106" s="286"/>
      <c r="MYR106" s="286"/>
      <c r="MYS106" s="286"/>
      <c r="MYT106" s="286"/>
      <c r="MYU106" s="286"/>
      <c r="MYV106" s="286"/>
      <c r="MYW106" s="286"/>
      <c r="MYX106" s="286"/>
      <c r="MYY106" s="286"/>
      <c r="MYZ106" s="286"/>
      <c r="MZA106" s="286"/>
      <c r="MZB106" s="286"/>
      <c r="MZC106" s="286"/>
      <c r="MZD106" s="286"/>
      <c r="MZE106" s="286"/>
      <c r="MZF106" s="286"/>
      <c r="MZG106" s="286"/>
      <c r="MZH106" s="286"/>
      <c r="MZI106" s="286"/>
      <c r="MZJ106" s="286"/>
      <c r="MZK106" s="286"/>
      <c r="MZL106" s="286"/>
      <c r="MZM106" s="286"/>
      <c r="MZN106" s="286"/>
      <c r="MZO106" s="286"/>
      <c r="MZP106" s="286"/>
      <c r="MZQ106" s="286"/>
      <c r="MZR106" s="286"/>
      <c r="MZS106" s="286"/>
      <c r="MZT106" s="286"/>
      <c r="MZU106" s="286"/>
      <c r="MZV106" s="286"/>
      <c r="MZW106" s="286"/>
      <c r="MZX106" s="286"/>
      <c r="MZY106" s="286"/>
      <c r="MZZ106" s="286"/>
      <c r="NAA106" s="286"/>
      <c r="NAB106" s="286"/>
      <c r="NAC106" s="286"/>
      <c r="NAD106" s="286"/>
      <c r="NAE106" s="286"/>
      <c r="NAF106" s="286"/>
      <c r="NAG106" s="286"/>
      <c r="NAH106" s="286"/>
      <c r="NAI106" s="286"/>
      <c r="NAJ106" s="286"/>
      <c r="NAK106" s="286"/>
      <c r="NAL106" s="286"/>
      <c r="NAM106" s="286"/>
      <c r="NAN106" s="286"/>
      <c r="NAO106" s="286"/>
      <c r="NAP106" s="286"/>
      <c r="NAQ106" s="286"/>
      <c r="NAR106" s="286"/>
      <c r="NAS106" s="286"/>
      <c r="NAT106" s="286"/>
      <c r="NAU106" s="286"/>
      <c r="NAV106" s="286"/>
      <c r="NAW106" s="286"/>
      <c r="NAX106" s="286"/>
      <c r="NAY106" s="286"/>
      <c r="NAZ106" s="286"/>
      <c r="NBA106" s="286"/>
      <c r="NBB106" s="286"/>
      <c r="NBC106" s="286"/>
      <c r="NBD106" s="286"/>
      <c r="NBE106" s="286"/>
      <c r="NBF106" s="286"/>
      <c r="NBG106" s="286"/>
      <c r="NBH106" s="286"/>
      <c r="NBI106" s="286"/>
      <c r="NBJ106" s="286"/>
      <c r="NBK106" s="286"/>
      <c r="NBL106" s="286"/>
      <c r="NBM106" s="286"/>
      <c r="NBN106" s="286"/>
      <c r="NBO106" s="286"/>
      <c r="NBP106" s="286"/>
      <c r="NBQ106" s="286"/>
      <c r="NBR106" s="286"/>
      <c r="NBS106" s="286"/>
      <c r="NBT106" s="286"/>
      <c r="NBU106" s="286"/>
      <c r="NBV106" s="286"/>
      <c r="NBW106" s="286"/>
      <c r="NBX106" s="286"/>
      <c r="NBY106" s="286"/>
      <c r="NBZ106" s="286"/>
      <c r="NCA106" s="286"/>
      <c r="NCB106" s="286"/>
      <c r="NCC106" s="286"/>
      <c r="NCD106" s="286"/>
      <c r="NCE106" s="286"/>
      <c r="NCF106" s="286"/>
      <c r="NCG106" s="286"/>
      <c r="NCH106" s="286"/>
      <c r="NCI106" s="286"/>
      <c r="NCJ106" s="286"/>
      <c r="NCK106" s="286"/>
      <c r="NCL106" s="286"/>
      <c r="NCM106" s="286"/>
      <c r="NCN106" s="286"/>
      <c r="NCO106" s="286"/>
      <c r="NCP106" s="286"/>
      <c r="NCQ106" s="286"/>
      <c r="NCR106" s="286"/>
      <c r="NCS106" s="286"/>
      <c r="NCT106" s="286"/>
      <c r="NCU106" s="286"/>
      <c r="NCV106" s="286"/>
      <c r="NCW106" s="286"/>
      <c r="NCX106" s="286"/>
      <c r="NCY106" s="286"/>
      <c r="NCZ106" s="286"/>
      <c r="NDA106" s="286"/>
      <c r="NDB106" s="286"/>
      <c r="NDC106" s="286"/>
      <c r="NDD106" s="286"/>
      <c r="NDE106" s="286"/>
      <c r="NDF106" s="286"/>
      <c r="NDG106" s="286"/>
      <c r="NDH106" s="286"/>
      <c r="NDI106" s="286"/>
      <c r="NDJ106" s="286"/>
      <c r="NDK106" s="286"/>
      <c r="NDL106" s="286"/>
      <c r="NDM106" s="286"/>
      <c r="NDN106" s="286"/>
      <c r="NDO106" s="286"/>
      <c r="NDP106" s="286"/>
      <c r="NDQ106" s="286"/>
      <c r="NDR106" s="286"/>
      <c r="NDS106" s="286"/>
      <c r="NDT106" s="286"/>
      <c r="NDU106" s="286"/>
      <c r="NDV106" s="286"/>
      <c r="NDW106" s="286"/>
      <c r="NDX106" s="286"/>
      <c r="NDY106" s="286"/>
      <c r="NDZ106" s="286"/>
      <c r="NEA106" s="286"/>
      <c r="NEB106" s="286"/>
      <c r="NEC106" s="286"/>
      <c r="NED106" s="286"/>
      <c r="NEE106" s="286"/>
      <c r="NEF106" s="286"/>
      <c r="NEG106" s="286"/>
      <c r="NEH106" s="286"/>
      <c r="NEI106" s="286"/>
      <c r="NEJ106" s="286"/>
      <c r="NEK106" s="286"/>
      <c r="NEL106" s="286"/>
      <c r="NEM106" s="286"/>
      <c r="NEN106" s="286"/>
      <c r="NEO106" s="286"/>
      <c r="NEP106" s="286"/>
      <c r="NEQ106" s="286"/>
      <c r="NER106" s="286"/>
      <c r="NES106" s="286"/>
      <c r="NET106" s="286"/>
      <c r="NEU106" s="286"/>
      <c r="NEV106" s="286"/>
      <c r="NEW106" s="286"/>
      <c r="NEX106" s="286"/>
      <c r="NEY106" s="286"/>
      <c r="NEZ106" s="286"/>
      <c r="NFA106" s="286"/>
      <c r="NFB106" s="286"/>
      <c r="NFC106" s="286"/>
      <c r="NFD106" s="286"/>
      <c r="NFE106" s="286"/>
      <c r="NFF106" s="286"/>
      <c r="NFG106" s="286"/>
      <c r="NFH106" s="286"/>
      <c r="NFI106" s="286"/>
      <c r="NFJ106" s="286"/>
      <c r="NFK106" s="286"/>
      <c r="NFL106" s="286"/>
      <c r="NFM106" s="286"/>
      <c r="NFN106" s="286"/>
      <c r="NFO106" s="286"/>
      <c r="NFP106" s="286"/>
      <c r="NFQ106" s="286"/>
      <c r="NFR106" s="286"/>
      <c r="NFS106" s="286"/>
      <c r="NFT106" s="286"/>
      <c r="NFU106" s="286"/>
      <c r="NFV106" s="286"/>
      <c r="NFW106" s="286"/>
      <c r="NFX106" s="286"/>
      <c r="NFY106" s="286"/>
      <c r="NFZ106" s="286"/>
      <c r="NGA106" s="286"/>
      <c r="NGB106" s="286"/>
      <c r="NGC106" s="286"/>
      <c r="NGD106" s="286"/>
      <c r="NGE106" s="286"/>
      <c r="NGF106" s="286"/>
      <c r="NGG106" s="286"/>
      <c r="NGH106" s="286"/>
      <c r="NGI106" s="286"/>
      <c r="NGJ106" s="286"/>
      <c r="NGK106" s="286"/>
      <c r="NGL106" s="286"/>
      <c r="NGM106" s="286"/>
      <c r="NGN106" s="286"/>
      <c r="NGO106" s="286"/>
      <c r="NGP106" s="286"/>
      <c r="NGQ106" s="286"/>
      <c r="NGR106" s="286"/>
      <c r="NGS106" s="286"/>
      <c r="NGT106" s="286"/>
      <c r="NGU106" s="286"/>
      <c r="NGV106" s="286"/>
      <c r="NGW106" s="286"/>
      <c r="NGX106" s="286"/>
      <c r="NGY106" s="286"/>
      <c r="NGZ106" s="286"/>
      <c r="NHA106" s="286"/>
      <c r="NHB106" s="286"/>
      <c r="NHC106" s="286"/>
      <c r="NHD106" s="286"/>
      <c r="NHE106" s="286"/>
      <c r="NHF106" s="286"/>
      <c r="NHG106" s="286"/>
      <c r="NHH106" s="286"/>
      <c r="NHI106" s="286"/>
      <c r="NHJ106" s="286"/>
      <c r="NHK106" s="286"/>
      <c r="NHL106" s="286"/>
      <c r="NHM106" s="286"/>
      <c r="NHN106" s="286"/>
      <c r="NHO106" s="286"/>
      <c r="NHP106" s="286"/>
      <c r="NHQ106" s="286"/>
      <c r="NHR106" s="286"/>
      <c r="NHS106" s="286"/>
      <c r="NHT106" s="286"/>
      <c r="NHU106" s="286"/>
      <c r="NHV106" s="286"/>
      <c r="NHW106" s="286"/>
      <c r="NHX106" s="286"/>
      <c r="NHY106" s="286"/>
      <c r="NHZ106" s="286"/>
      <c r="NIA106" s="286"/>
      <c r="NIB106" s="286"/>
      <c r="NIC106" s="286"/>
      <c r="NID106" s="286"/>
      <c r="NIE106" s="286"/>
      <c r="NIF106" s="286"/>
      <c r="NIG106" s="286"/>
      <c r="NIH106" s="286"/>
      <c r="NII106" s="286"/>
      <c r="NIJ106" s="286"/>
      <c r="NIK106" s="286"/>
      <c r="NIL106" s="286"/>
      <c r="NIM106" s="286"/>
      <c r="NIN106" s="286"/>
      <c r="NIO106" s="286"/>
      <c r="NIP106" s="286"/>
      <c r="NIQ106" s="286"/>
      <c r="NIR106" s="286"/>
      <c r="NIS106" s="286"/>
      <c r="NIT106" s="286"/>
      <c r="NIU106" s="286"/>
      <c r="NIV106" s="286"/>
      <c r="NIW106" s="286"/>
      <c r="NIX106" s="286"/>
      <c r="NIY106" s="286"/>
      <c r="NIZ106" s="286"/>
      <c r="NJA106" s="286"/>
      <c r="NJB106" s="286"/>
      <c r="NJC106" s="286"/>
      <c r="NJD106" s="286"/>
      <c r="NJE106" s="286"/>
      <c r="NJF106" s="286"/>
      <c r="NJG106" s="286"/>
      <c r="NJH106" s="286"/>
      <c r="NJI106" s="286"/>
      <c r="NJJ106" s="286"/>
      <c r="NJK106" s="286"/>
      <c r="NJL106" s="286"/>
      <c r="NJM106" s="286"/>
      <c r="NJN106" s="286"/>
      <c r="NJO106" s="286"/>
      <c r="NJP106" s="286"/>
      <c r="NJQ106" s="286"/>
      <c r="NJR106" s="286"/>
      <c r="NJS106" s="286"/>
      <c r="NJT106" s="286"/>
      <c r="NJU106" s="286"/>
      <c r="NJV106" s="286"/>
      <c r="NJW106" s="286"/>
      <c r="NJX106" s="286"/>
      <c r="NJY106" s="286"/>
      <c r="NJZ106" s="286"/>
      <c r="NKA106" s="286"/>
      <c r="NKB106" s="286"/>
      <c r="NKC106" s="286"/>
      <c r="NKD106" s="286"/>
      <c r="NKE106" s="286"/>
      <c r="NKF106" s="286"/>
      <c r="NKG106" s="286"/>
      <c r="NKH106" s="286"/>
      <c r="NKI106" s="286"/>
      <c r="NKJ106" s="286"/>
      <c r="NKK106" s="286"/>
      <c r="NKL106" s="286"/>
      <c r="NKM106" s="286"/>
      <c r="NKN106" s="286"/>
      <c r="NKO106" s="286"/>
      <c r="NKP106" s="286"/>
      <c r="NKQ106" s="286"/>
      <c r="NKR106" s="286"/>
      <c r="NKS106" s="286"/>
      <c r="NKT106" s="286"/>
      <c r="NKU106" s="286"/>
      <c r="NKV106" s="286"/>
      <c r="NKW106" s="286"/>
      <c r="NKX106" s="286"/>
      <c r="NKY106" s="286"/>
      <c r="NKZ106" s="286"/>
      <c r="NLA106" s="286"/>
      <c r="NLB106" s="286"/>
      <c r="NLC106" s="286"/>
      <c r="NLD106" s="286"/>
      <c r="NLE106" s="286"/>
      <c r="NLF106" s="286"/>
      <c r="NLG106" s="286"/>
      <c r="NLH106" s="286"/>
      <c r="NLI106" s="286"/>
      <c r="NLJ106" s="286"/>
      <c r="NLK106" s="286"/>
      <c r="NLL106" s="286"/>
      <c r="NLM106" s="286"/>
      <c r="NLN106" s="286"/>
      <c r="NLO106" s="286"/>
      <c r="NLP106" s="286"/>
      <c r="NLQ106" s="286"/>
      <c r="NLR106" s="286"/>
      <c r="NLS106" s="286"/>
      <c r="NLT106" s="286"/>
      <c r="NLU106" s="286"/>
      <c r="NLV106" s="286"/>
      <c r="NLW106" s="286"/>
      <c r="NLX106" s="286"/>
      <c r="NLY106" s="286"/>
      <c r="NLZ106" s="286"/>
      <c r="NMA106" s="286"/>
      <c r="NMB106" s="286"/>
      <c r="NMC106" s="286"/>
      <c r="NMD106" s="286"/>
      <c r="NME106" s="286"/>
      <c r="NMF106" s="286"/>
      <c r="NMG106" s="286"/>
      <c r="NMH106" s="286"/>
      <c r="NMI106" s="286"/>
      <c r="NMJ106" s="286"/>
      <c r="NMK106" s="286"/>
      <c r="NML106" s="286"/>
      <c r="NMM106" s="286"/>
      <c r="NMN106" s="286"/>
      <c r="NMO106" s="286"/>
      <c r="NMP106" s="286"/>
      <c r="NMQ106" s="286"/>
      <c r="NMR106" s="286"/>
      <c r="NMS106" s="286"/>
      <c r="NMT106" s="286"/>
      <c r="NMU106" s="286"/>
      <c r="NMV106" s="286"/>
      <c r="NMW106" s="286"/>
      <c r="NMX106" s="286"/>
      <c r="NMY106" s="286"/>
      <c r="NMZ106" s="286"/>
      <c r="NNA106" s="286"/>
      <c r="NNB106" s="286"/>
      <c r="NNC106" s="286"/>
      <c r="NND106" s="286"/>
      <c r="NNE106" s="286"/>
      <c r="NNF106" s="286"/>
      <c r="NNG106" s="286"/>
      <c r="NNH106" s="286"/>
      <c r="NNI106" s="286"/>
      <c r="NNJ106" s="286"/>
      <c r="NNK106" s="286"/>
      <c r="NNL106" s="286"/>
      <c r="NNM106" s="286"/>
      <c r="NNN106" s="286"/>
      <c r="NNO106" s="286"/>
      <c r="NNP106" s="286"/>
      <c r="NNQ106" s="286"/>
      <c r="NNR106" s="286"/>
      <c r="NNS106" s="286"/>
      <c r="NNT106" s="286"/>
      <c r="NNU106" s="286"/>
      <c r="NNV106" s="286"/>
      <c r="NNW106" s="286"/>
      <c r="NNX106" s="286"/>
      <c r="NNY106" s="286"/>
      <c r="NNZ106" s="286"/>
      <c r="NOA106" s="286"/>
      <c r="NOB106" s="286"/>
      <c r="NOC106" s="286"/>
      <c r="NOD106" s="286"/>
      <c r="NOE106" s="286"/>
      <c r="NOF106" s="286"/>
      <c r="NOG106" s="286"/>
      <c r="NOH106" s="286"/>
      <c r="NOI106" s="286"/>
      <c r="NOJ106" s="286"/>
      <c r="NOK106" s="286"/>
      <c r="NOL106" s="286"/>
      <c r="NOM106" s="286"/>
      <c r="NON106" s="286"/>
      <c r="NOO106" s="286"/>
      <c r="NOP106" s="286"/>
      <c r="NOQ106" s="286"/>
      <c r="NOR106" s="286"/>
      <c r="NOS106" s="286"/>
      <c r="NOT106" s="286"/>
      <c r="NOU106" s="286"/>
      <c r="NOV106" s="286"/>
      <c r="NOW106" s="286"/>
      <c r="NOX106" s="286"/>
      <c r="NOY106" s="286"/>
      <c r="NOZ106" s="286"/>
      <c r="NPA106" s="286"/>
      <c r="NPB106" s="286"/>
      <c r="NPC106" s="286"/>
      <c r="NPD106" s="286"/>
      <c r="NPE106" s="286"/>
      <c r="NPF106" s="286"/>
      <c r="NPG106" s="286"/>
      <c r="NPH106" s="286"/>
      <c r="NPI106" s="286"/>
      <c r="NPJ106" s="286"/>
      <c r="NPK106" s="286"/>
      <c r="NPL106" s="286"/>
      <c r="NPM106" s="286"/>
      <c r="NPN106" s="286"/>
      <c r="NPO106" s="286"/>
      <c r="NPP106" s="286"/>
      <c r="NPQ106" s="286"/>
      <c r="NPR106" s="286"/>
      <c r="NPS106" s="286"/>
      <c r="NPT106" s="286"/>
      <c r="NPU106" s="286"/>
      <c r="NPV106" s="286"/>
      <c r="NPW106" s="286"/>
      <c r="NPX106" s="286"/>
      <c r="NPY106" s="286"/>
      <c r="NPZ106" s="286"/>
      <c r="NQA106" s="286"/>
      <c r="NQB106" s="286"/>
      <c r="NQC106" s="286"/>
      <c r="NQD106" s="286"/>
      <c r="NQE106" s="286"/>
      <c r="NQF106" s="286"/>
      <c r="NQG106" s="286"/>
      <c r="NQH106" s="286"/>
      <c r="NQI106" s="286"/>
      <c r="NQJ106" s="286"/>
      <c r="NQK106" s="286"/>
      <c r="NQL106" s="286"/>
      <c r="NQM106" s="286"/>
      <c r="NQN106" s="286"/>
      <c r="NQO106" s="286"/>
      <c r="NQP106" s="286"/>
      <c r="NQQ106" s="286"/>
      <c r="NQR106" s="286"/>
      <c r="NQS106" s="286"/>
      <c r="NQT106" s="286"/>
      <c r="NQU106" s="286"/>
      <c r="NQV106" s="286"/>
      <c r="NQW106" s="286"/>
      <c r="NQX106" s="286"/>
      <c r="NQY106" s="286"/>
      <c r="NQZ106" s="286"/>
      <c r="NRA106" s="286"/>
      <c r="NRB106" s="286"/>
      <c r="NRC106" s="286"/>
      <c r="NRD106" s="286"/>
      <c r="NRE106" s="286"/>
      <c r="NRF106" s="286"/>
      <c r="NRG106" s="286"/>
      <c r="NRH106" s="286"/>
      <c r="NRI106" s="286"/>
      <c r="NRJ106" s="286"/>
      <c r="NRK106" s="286"/>
      <c r="NRL106" s="286"/>
      <c r="NRM106" s="286"/>
      <c r="NRN106" s="286"/>
      <c r="NRO106" s="286"/>
      <c r="NRP106" s="286"/>
      <c r="NRQ106" s="286"/>
      <c r="NRR106" s="286"/>
      <c r="NRS106" s="286"/>
      <c r="NRT106" s="286"/>
      <c r="NRU106" s="286"/>
      <c r="NRV106" s="286"/>
      <c r="NRW106" s="286"/>
      <c r="NRX106" s="286"/>
      <c r="NRY106" s="286"/>
      <c r="NRZ106" s="286"/>
      <c r="NSA106" s="286"/>
      <c r="NSB106" s="286"/>
      <c r="NSC106" s="286"/>
      <c r="NSD106" s="286"/>
      <c r="NSE106" s="286"/>
      <c r="NSF106" s="286"/>
      <c r="NSG106" s="286"/>
      <c r="NSH106" s="286"/>
      <c r="NSI106" s="286"/>
      <c r="NSJ106" s="286"/>
      <c r="NSK106" s="286"/>
      <c r="NSL106" s="286"/>
      <c r="NSM106" s="286"/>
      <c r="NSN106" s="286"/>
      <c r="NSO106" s="286"/>
      <c r="NSP106" s="286"/>
      <c r="NSQ106" s="286"/>
      <c r="NSR106" s="286"/>
      <c r="NSS106" s="286"/>
      <c r="NST106" s="286"/>
      <c r="NSU106" s="286"/>
      <c r="NSV106" s="286"/>
      <c r="NSW106" s="286"/>
      <c r="NSX106" s="286"/>
      <c r="NSY106" s="286"/>
      <c r="NSZ106" s="286"/>
      <c r="NTA106" s="286"/>
      <c r="NTB106" s="286"/>
      <c r="NTC106" s="286"/>
      <c r="NTD106" s="286"/>
      <c r="NTE106" s="286"/>
      <c r="NTF106" s="286"/>
      <c r="NTG106" s="286"/>
      <c r="NTH106" s="286"/>
      <c r="NTI106" s="286"/>
      <c r="NTJ106" s="286"/>
      <c r="NTK106" s="286"/>
      <c r="NTL106" s="286"/>
      <c r="NTM106" s="286"/>
      <c r="NTN106" s="286"/>
      <c r="NTO106" s="286"/>
      <c r="NTP106" s="286"/>
      <c r="NTQ106" s="286"/>
      <c r="NTR106" s="286"/>
      <c r="NTS106" s="286"/>
      <c r="NTT106" s="286"/>
      <c r="NTU106" s="286"/>
      <c r="NTV106" s="286"/>
      <c r="NTW106" s="286"/>
      <c r="NTX106" s="286"/>
      <c r="NTY106" s="286"/>
      <c r="NTZ106" s="286"/>
      <c r="NUA106" s="286"/>
      <c r="NUB106" s="286"/>
      <c r="NUC106" s="286"/>
      <c r="NUD106" s="286"/>
      <c r="NUE106" s="286"/>
      <c r="NUF106" s="286"/>
      <c r="NUG106" s="286"/>
      <c r="NUH106" s="286"/>
      <c r="NUI106" s="286"/>
      <c r="NUJ106" s="286"/>
      <c r="NUK106" s="286"/>
      <c r="NUL106" s="286"/>
      <c r="NUM106" s="286"/>
      <c r="NUN106" s="286"/>
      <c r="NUO106" s="286"/>
      <c r="NUP106" s="286"/>
      <c r="NUQ106" s="286"/>
      <c r="NUR106" s="286"/>
      <c r="NUS106" s="286"/>
      <c r="NUT106" s="286"/>
      <c r="NUU106" s="286"/>
      <c r="NUV106" s="286"/>
      <c r="NUW106" s="286"/>
      <c r="NUX106" s="286"/>
      <c r="NUY106" s="286"/>
      <c r="NUZ106" s="286"/>
      <c r="NVA106" s="286"/>
      <c r="NVB106" s="286"/>
      <c r="NVC106" s="286"/>
      <c r="NVD106" s="286"/>
      <c r="NVE106" s="286"/>
      <c r="NVF106" s="286"/>
      <c r="NVG106" s="286"/>
      <c r="NVH106" s="286"/>
      <c r="NVI106" s="286"/>
      <c r="NVJ106" s="286"/>
      <c r="NVK106" s="286"/>
      <c r="NVL106" s="286"/>
      <c r="NVM106" s="286"/>
      <c r="NVN106" s="286"/>
      <c r="NVO106" s="286"/>
      <c r="NVP106" s="286"/>
      <c r="NVQ106" s="286"/>
      <c r="NVR106" s="286"/>
      <c r="NVS106" s="286"/>
      <c r="NVT106" s="286"/>
      <c r="NVU106" s="286"/>
      <c r="NVV106" s="286"/>
      <c r="NVW106" s="286"/>
      <c r="NVX106" s="286"/>
      <c r="NVY106" s="286"/>
      <c r="NVZ106" s="286"/>
      <c r="NWA106" s="286"/>
      <c r="NWB106" s="286"/>
      <c r="NWC106" s="286"/>
      <c r="NWD106" s="286"/>
      <c r="NWE106" s="286"/>
      <c r="NWF106" s="286"/>
      <c r="NWG106" s="286"/>
      <c r="NWH106" s="286"/>
      <c r="NWI106" s="286"/>
      <c r="NWJ106" s="286"/>
      <c r="NWK106" s="286"/>
      <c r="NWL106" s="286"/>
      <c r="NWM106" s="286"/>
      <c r="NWN106" s="286"/>
      <c r="NWO106" s="286"/>
      <c r="NWP106" s="286"/>
      <c r="NWQ106" s="286"/>
      <c r="NWR106" s="286"/>
      <c r="NWS106" s="286"/>
      <c r="NWT106" s="286"/>
      <c r="NWU106" s="286"/>
      <c r="NWV106" s="286"/>
      <c r="NWW106" s="286"/>
      <c r="NWX106" s="286"/>
      <c r="NWY106" s="286"/>
      <c r="NWZ106" s="286"/>
      <c r="NXA106" s="286"/>
      <c r="NXB106" s="286"/>
      <c r="NXC106" s="286"/>
      <c r="NXD106" s="286"/>
      <c r="NXE106" s="286"/>
      <c r="NXF106" s="286"/>
      <c r="NXG106" s="286"/>
      <c r="NXH106" s="286"/>
      <c r="NXI106" s="286"/>
      <c r="NXJ106" s="286"/>
      <c r="NXK106" s="286"/>
      <c r="NXL106" s="286"/>
      <c r="NXM106" s="286"/>
      <c r="NXN106" s="286"/>
      <c r="NXO106" s="286"/>
      <c r="NXP106" s="286"/>
      <c r="NXQ106" s="286"/>
      <c r="NXR106" s="286"/>
      <c r="NXS106" s="286"/>
      <c r="NXT106" s="286"/>
      <c r="NXU106" s="286"/>
      <c r="NXV106" s="286"/>
      <c r="NXW106" s="286"/>
      <c r="NXX106" s="286"/>
      <c r="NXY106" s="286"/>
      <c r="NXZ106" s="286"/>
      <c r="NYA106" s="286"/>
      <c r="NYB106" s="286"/>
      <c r="NYC106" s="286"/>
      <c r="NYD106" s="286"/>
      <c r="NYE106" s="286"/>
      <c r="NYF106" s="286"/>
      <c r="NYG106" s="286"/>
      <c r="NYH106" s="286"/>
      <c r="NYI106" s="286"/>
      <c r="NYJ106" s="286"/>
      <c r="NYK106" s="286"/>
      <c r="NYL106" s="286"/>
      <c r="NYM106" s="286"/>
      <c r="NYN106" s="286"/>
      <c r="NYO106" s="286"/>
      <c r="NYP106" s="286"/>
      <c r="NYQ106" s="286"/>
      <c r="NYR106" s="286"/>
      <c r="NYS106" s="286"/>
      <c r="NYT106" s="286"/>
      <c r="NYU106" s="286"/>
      <c r="NYV106" s="286"/>
      <c r="NYW106" s="286"/>
      <c r="NYX106" s="286"/>
      <c r="NYY106" s="286"/>
      <c r="NYZ106" s="286"/>
      <c r="NZA106" s="286"/>
      <c r="NZB106" s="286"/>
      <c r="NZC106" s="286"/>
      <c r="NZD106" s="286"/>
      <c r="NZE106" s="286"/>
      <c r="NZF106" s="286"/>
      <c r="NZG106" s="286"/>
      <c r="NZH106" s="286"/>
      <c r="NZI106" s="286"/>
      <c r="NZJ106" s="286"/>
      <c r="NZK106" s="286"/>
      <c r="NZL106" s="286"/>
      <c r="NZM106" s="286"/>
      <c r="NZN106" s="286"/>
      <c r="NZO106" s="286"/>
      <c r="NZP106" s="286"/>
      <c r="NZQ106" s="286"/>
      <c r="NZR106" s="286"/>
      <c r="NZS106" s="286"/>
      <c r="NZT106" s="286"/>
      <c r="NZU106" s="286"/>
      <c r="NZV106" s="286"/>
      <c r="NZW106" s="286"/>
      <c r="NZX106" s="286"/>
      <c r="NZY106" s="286"/>
      <c r="NZZ106" s="286"/>
      <c r="OAA106" s="286"/>
      <c r="OAB106" s="286"/>
      <c r="OAC106" s="286"/>
      <c r="OAD106" s="286"/>
      <c r="OAE106" s="286"/>
      <c r="OAF106" s="286"/>
      <c r="OAG106" s="286"/>
      <c r="OAH106" s="286"/>
      <c r="OAI106" s="286"/>
      <c r="OAJ106" s="286"/>
      <c r="OAK106" s="286"/>
      <c r="OAL106" s="286"/>
      <c r="OAM106" s="286"/>
      <c r="OAN106" s="286"/>
      <c r="OAO106" s="286"/>
      <c r="OAP106" s="286"/>
      <c r="OAQ106" s="286"/>
      <c r="OAR106" s="286"/>
      <c r="OAS106" s="286"/>
      <c r="OAT106" s="286"/>
      <c r="OAU106" s="286"/>
      <c r="OAV106" s="286"/>
      <c r="OAW106" s="286"/>
      <c r="OAX106" s="286"/>
      <c r="OAY106" s="286"/>
      <c r="OAZ106" s="286"/>
      <c r="OBA106" s="286"/>
      <c r="OBB106" s="286"/>
      <c r="OBC106" s="286"/>
      <c r="OBD106" s="286"/>
      <c r="OBE106" s="286"/>
      <c r="OBF106" s="286"/>
      <c r="OBG106" s="286"/>
      <c r="OBH106" s="286"/>
      <c r="OBI106" s="286"/>
      <c r="OBJ106" s="286"/>
      <c r="OBK106" s="286"/>
      <c r="OBL106" s="286"/>
      <c r="OBM106" s="286"/>
      <c r="OBN106" s="286"/>
      <c r="OBO106" s="286"/>
      <c r="OBP106" s="286"/>
      <c r="OBQ106" s="286"/>
      <c r="OBR106" s="286"/>
      <c r="OBS106" s="286"/>
      <c r="OBT106" s="286"/>
      <c r="OBU106" s="286"/>
      <c r="OBV106" s="286"/>
      <c r="OBW106" s="286"/>
      <c r="OBX106" s="286"/>
      <c r="OBY106" s="286"/>
      <c r="OBZ106" s="286"/>
      <c r="OCA106" s="286"/>
      <c r="OCB106" s="286"/>
      <c r="OCC106" s="286"/>
      <c r="OCD106" s="286"/>
      <c r="OCE106" s="286"/>
      <c r="OCF106" s="286"/>
      <c r="OCG106" s="286"/>
      <c r="OCH106" s="286"/>
      <c r="OCI106" s="286"/>
      <c r="OCJ106" s="286"/>
      <c r="OCK106" s="286"/>
      <c r="OCL106" s="286"/>
      <c r="OCM106" s="286"/>
      <c r="OCN106" s="286"/>
      <c r="OCO106" s="286"/>
      <c r="OCP106" s="286"/>
      <c r="OCQ106" s="286"/>
      <c r="OCR106" s="286"/>
      <c r="OCS106" s="286"/>
      <c r="OCT106" s="286"/>
      <c r="OCU106" s="286"/>
      <c r="OCV106" s="286"/>
      <c r="OCW106" s="286"/>
      <c r="OCX106" s="286"/>
      <c r="OCY106" s="286"/>
      <c r="OCZ106" s="286"/>
      <c r="ODA106" s="286"/>
      <c r="ODB106" s="286"/>
      <c r="ODC106" s="286"/>
      <c r="ODD106" s="286"/>
      <c r="ODE106" s="286"/>
      <c r="ODF106" s="286"/>
      <c r="ODG106" s="286"/>
      <c r="ODH106" s="286"/>
      <c r="ODI106" s="286"/>
      <c r="ODJ106" s="286"/>
      <c r="ODK106" s="286"/>
      <c r="ODL106" s="286"/>
      <c r="ODM106" s="286"/>
      <c r="ODN106" s="286"/>
      <c r="ODO106" s="286"/>
      <c r="ODP106" s="286"/>
      <c r="ODQ106" s="286"/>
      <c r="ODR106" s="286"/>
      <c r="ODS106" s="286"/>
      <c r="ODT106" s="286"/>
      <c r="ODU106" s="286"/>
      <c r="ODV106" s="286"/>
      <c r="ODW106" s="286"/>
      <c r="ODX106" s="286"/>
      <c r="ODY106" s="286"/>
      <c r="ODZ106" s="286"/>
      <c r="OEA106" s="286"/>
      <c r="OEB106" s="286"/>
      <c r="OEC106" s="286"/>
      <c r="OED106" s="286"/>
      <c r="OEE106" s="286"/>
      <c r="OEF106" s="286"/>
      <c r="OEG106" s="286"/>
      <c r="OEH106" s="286"/>
      <c r="OEI106" s="286"/>
      <c r="OEJ106" s="286"/>
      <c r="OEK106" s="286"/>
      <c r="OEL106" s="286"/>
      <c r="OEM106" s="286"/>
      <c r="OEN106" s="286"/>
      <c r="OEO106" s="286"/>
      <c r="OEP106" s="286"/>
      <c r="OEQ106" s="286"/>
      <c r="OER106" s="286"/>
      <c r="OES106" s="286"/>
      <c r="OET106" s="286"/>
      <c r="OEU106" s="286"/>
      <c r="OEV106" s="286"/>
      <c r="OEW106" s="286"/>
      <c r="OEX106" s="286"/>
      <c r="OEY106" s="286"/>
      <c r="OEZ106" s="286"/>
      <c r="OFA106" s="286"/>
      <c r="OFB106" s="286"/>
      <c r="OFC106" s="286"/>
      <c r="OFD106" s="286"/>
      <c r="OFE106" s="286"/>
      <c r="OFF106" s="286"/>
      <c r="OFG106" s="286"/>
      <c r="OFH106" s="286"/>
      <c r="OFI106" s="286"/>
      <c r="OFJ106" s="286"/>
      <c r="OFK106" s="286"/>
      <c r="OFL106" s="286"/>
      <c r="OFM106" s="286"/>
      <c r="OFN106" s="286"/>
      <c r="OFO106" s="286"/>
      <c r="OFP106" s="286"/>
      <c r="OFQ106" s="286"/>
      <c r="OFR106" s="286"/>
      <c r="OFS106" s="286"/>
      <c r="OFT106" s="286"/>
      <c r="OFU106" s="286"/>
      <c r="OFV106" s="286"/>
      <c r="OFW106" s="286"/>
      <c r="OFX106" s="286"/>
      <c r="OFY106" s="286"/>
      <c r="OFZ106" s="286"/>
      <c r="OGA106" s="286"/>
      <c r="OGB106" s="286"/>
      <c r="OGC106" s="286"/>
      <c r="OGD106" s="286"/>
      <c r="OGE106" s="286"/>
      <c r="OGF106" s="286"/>
      <c r="OGG106" s="286"/>
      <c r="OGH106" s="286"/>
      <c r="OGI106" s="286"/>
      <c r="OGJ106" s="286"/>
      <c r="OGK106" s="286"/>
      <c r="OGL106" s="286"/>
      <c r="OGM106" s="286"/>
      <c r="OGN106" s="286"/>
      <c r="OGO106" s="286"/>
      <c r="OGP106" s="286"/>
      <c r="OGQ106" s="286"/>
      <c r="OGR106" s="286"/>
      <c r="OGS106" s="286"/>
      <c r="OGT106" s="286"/>
      <c r="OGU106" s="286"/>
      <c r="OGV106" s="286"/>
      <c r="OGW106" s="286"/>
      <c r="OGX106" s="286"/>
      <c r="OGY106" s="286"/>
      <c r="OGZ106" s="286"/>
      <c r="OHA106" s="286"/>
      <c r="OHB106" s="286"/>
      <c r="OHC106" s="286"/>
      <c r="OHD106" s="286"/>
      <c r="OHE106" s="286"/>
      <c r="OHF106" s="286"/>
      <c r="OHG106" s="286"/>
      <c r="OHH106" s="286"/>
      <c r="OHI106" s="286"/>
      <c r="OHJ106" s="286"/>
      <c r="OHK106" s="286"/>
      <c r="OHL106" s="286"/>
      <c r="OHM106" s="286"/>
      <c r="OHN106" s="286"/>
      <c r="OHO106" s="286"/>
      <c r="OHP106" s="286"/>
      <c r="OHQ106" s="286"/>
      <c r="OHR106" s="286"/>
      <c r="OHS106" s="286"/>
      <c r="OHT106" s="286"/>
      <c r="OHU106" s="286"/>
      <c r="OHV106" s="286"/>
      <c r="OHW106" s="286"/>
      <c r="OHX106" s="286"/>
      <c r="OHY106" s="286"/>
      <c r="OHZ106" s="286"/>
      <c r="OIA106" s="286"/>
      <c r="OIB106" s="286"/>
      <c r="OIC106" s="286"/>
      <c r="OID106" s="286"/>
      <c r="OIE106" s="286"/>
      <c r="OIF106" s="286"/>
      <c r="OIG106" s="286"/>
      <c r="OIH106" s="286"/>
      <c r="OII106" s="286"/>
      <c r="OIJ106" s="286"/>
      <c r="OIK106" s="286"/>
      <c r="OIL106" s="286"/>
      <c r="OIM106" s="286"/>
      <c r="OIN106" s="286"/>
      <c r="OIO106" s="286"/>
      <c r="OIP106" s="286"/>
      <c r="OIQ106" s="286"/>
      <c r="OIR106" s="286"/>
      <c r="OIS106" s="286"/>
      <c r="OIT106" s="286"/>
      <c r="OIU106" s="286"/>
      <c r="OIV106" s="286"/>
      <c r="OIW106" s="286"/>
      <c r="OIX106" s="286"/>
      <c r="OIY106" s="286"/>
      <c r="OIZ106" s="286"/>
      <c r="OJA106" s="286"/>
      <c r="OJB106" s="286"/>
      <c r="OJC106" s="286"/>
      <c r="OJD106" s="286"/>
      <c r="OJE106" s="286"/>
      <c r="OJF106" s="286"/>
      <c r="OJG106" s="286"/>
      <c r="OJH106" s="286"/>
      <c r="OJI106" s="286"/>
      <c r="OJJ106" s="286"/>
      <c r="OJK106" s="286"/>
      <c r="OJL106" s="286"/>
      <c r="OJM106" s="286"/>
      <c r="OJN106" s="286"/>
      <c r="OJO106" s="286"/>
      <c r="OJP106" s="286"/>
      <c r="OJQ106" s="286"/>
      <c r="OJR106" s="286"/>
      <c r="OJS106" s="286"/>
      <c r="OJT106" s="286"/>
      <c r="OJU106" s="286"/>
      <c r="OJV106" s="286"/>
      <c r="OJW106" s="286"/>
      <c r="OJX106" s="286"/>
      <c r="OJY106" s="286"/>
      <c r="OJZ106" s="286"/>
      <c r="OKA106" s="286"/>
      <c r="OKB106" s="286"/>
      <c r="OKC106" s="286"/>
      <c r="OKD106" s="286"/>
      <c r="OKE106" s="286"/>
      <c r="OKF106" s="286"/>
      <c r="OKG106" s="286"/>
      <c r="OKH106" s="286"/>
      <c r="OKI106" s="286"/>
      <c r="OKJ106" s="286"/>
      <c r="OKK106" s="286"/>
      <c r="OKL106" s="286"/>
      <c r="OKM106" s="286"/>
      <c r="OKN106" s="286"/>
      <c r="OKO106" s="286"/>
      <c r="OKP106" s="286"/>
      <c r="OKQ106" s="286"/>
      <c r="OKR106" s="286"/>
      <c r="OKS106" s="286"/>
      <c r="OKT106" s="286"/>
      <c r="OKU106" s="286"/>
      <c r="OKV106" s="286"/>
      <c r="OKW106" s="286"/>
      <c r="OKX106" s="286"/>
      <c r="OKY106" s="286"/>
      <c r="OKZ106" s="286"/>
      <c r="OLA106" s="286"/>
      <c r="OLB106" s="286"/>
      <c r="OLC106" s="286"/>
      <c r="OLD106" s="286"/>
      <c r="OLE106" s="286"/>
      <c r="OLF106" s="286"/>
      <c r="OLG106" s="286"/>
      <c r="OLH106" s="286"/>
      <c r="OLI106" s="286"/>
      <c r="OLJ106" s="286"/>
      <c r="OLK106" s="286"/>
      <c r="OLL106" s="286"/>
      <c r="OLM106" s="286"/>
      <c r="OLN106" s="286"/>
      <c r="OLO106" s="286"/>
      <c r="OLP106" s="286"/>
      <c r="OLQ106" s="286"/>
      <c r="OLR106" s="286"/>
      <c r="OLS106" s="286"/>
      <c r="OLT106" s="286"/>
      <c r="OLU106" s="286"/>
      <c r="OLV106" s="286"/>
      <c r="OLW106" s="286"/>
      <c r="OLX106" s="286"/>
      <c r="OLY106" s="286"/>
      <c r="OLZ106" s="286"/>
      <c r="OMA106" s="286"/>
      <c r="OMB106" s="286"/>
      <c r="OMC106" s="286"/>
      <c r="OMD106" s="286"/>
      <c r="OME106" s="286"/>
      <c r="OMF106" s="286"/>
      <c r="OMG106" s="286"/>
      <c r="OMH106" s="286"/>
      <c r="OMI106" s="286"/>
      <c r="OMJ106" s="286"/>
      <c r="OMK106" s="286"/>
      <c r="OML106" s="286"/>
      <c r="OMM106" s="286"/>
      <c r="OMN106" s="286"/>
      <c r="OMO106" s="286"/>
      <c r="OMP106" s="286"/>
      <c r="OMQ106" s="286"/>
      <c r="OMR106" s="286"/>
      <c r="OMS106" s="286"/>
      <c r="OMT106" s="286"/>
      <c r="OMU106" s="286"/>
      <c r="OMV106" s="286"/>
      <c r="OMW106" s="286"/>
      <c r="OMX106" s="286"/>
      <c r="OMY106" s="286"/>
      <c r="OMZ106" s="286"/>
      <c r="ONA106" s="286"/>
      <c r="ONB106" s="286"/>
      <c r="ONC106" s="286"/>
      <c r="OND106" s="286"/>
      <c r="ONE106" s="286"/>
      <c r="ONF106" s="286"/>
      <c r="ONG106" s="286"/>
      <c r="ONH106" s="286"/>
      <c r="ONI106" s="286"/>
      <c r="ONJ106" s="286"/>
      <c r="ONK106" s="286"/>
      <c r="ONL106" s="286"/>
      <c r="ONM106" s="286"/>
      <c r="ONN106" s="286"/>
      <c r="ONO106" s="286"/>
      <c r="ONP106" s="286"/>
      <c r="ONQ106" s="286"/>
      <c r="ONR106" s="286"/>
      <c r="ONS106" s="286"/>
      <c r="ONT106" s="286"/>
      <c r="ONU106" s="286"/>
      <c r="ONV106" s="286"/>
      <c r="ONW106" s="286"/>
      <c r="ONX106" s="286"/>
      <c r="ONY106" s="286"/>
      <c r="ONZ106" s="286"/>
      <c r="OOA106" s="286"/>
      <c r="OOB106" s="286"/>
      <c r="OOC106" s="286"/>
      <c r="OOD106" s="286"/>
      <c r="OOE106" s="286"/>
      <c r="OOF106" s="286"/>
      <c r="OOG106" s="286"/>
      <c r="OOH106" s="286"/>
      <c r="OOI106" s="286"/>
      <c r="OOJ106" s="286"/>
      <c r="OOK106" s="286"/>
      <c r="OOL106" s="286"/>
      <c r="OOM106" s="286"/>
      <c r="OON106" s="286"/>
      <c r="OOO106" s="286"/>
      <c r="OOP106" s="286"/>
      <c r="OOQ106" s="286"/>
      <c r="OOR106" s="286"/>
      <c r="OOS106" s="286"/>
      <c r="OOT106" s="286"/>
      <c r="OOU106" s="286"/>
      <c r="OOV106" s="286"/>
      <c r="OOW106" s="286"/>
      <c r="OOX106" s="286"/>
      <c r="OOY106" s="286"/>
      <c r="OOZ106" s="286"/>
      <c r="OPA106" s="286"/>
      <c r="OPB106" s="286"/>
      <c r="OPC106" s="286"/>
      <c r="OPD106" s="286"/>
      <c r="OPE106" s="286"/>
      <c r="OPF106" s="286"/>
      <c r="OPG106" s="286"/>
      <c r="OPH106" s="286"/>
      <c r="OPI106" s="286"/>
      <c r="OPJ106" s="286"/>
      <c r="OPK106" s="286"/>
      <c r="OPL106" s="286"/>
      <c r="OPM106" s="286"/>
      <c r="OPN106" s="286"/>
      <c r="OPO106" s="286"/>
      <c r="OPP106" s="286"/>
      <c r="OPQ106" s="286"/>
      <c r="OPR106" s="286"/>
      <c r="OPS106" s="286"/>
      <c r="OPT106" s="286"/>
      <c r="OPU106" s="286"/>
      <c r="OPV106" s="286"/>
      <c r="OPW106" s="286"/>
      <c r="OPX106" s="286"/>
      <c r="OPY106" s="286"/>
      <c r="OPZ106" s="286"/>
      <c r="OQA106" s="286"/>
      <c r="OQB106" s="286"/>
      <c r="OQC106" s="286"/>
      <c r="OQD106" s="286"/>
      <c r="OQE106" s="286"/>
      <c r="OQF106" s="286"/>
      <c r="OQG106" s="286"/>
      <c r="OQH106" s="286"/>
      <c r="OQI106" s="286"/>
      <c r="OQJ106" s="286"/>
      <c r="OQK106" s="286"/>
      <c r="OQL106" s="286"/>
      <c r="OQM106" s="286"/>
      <c r="OQN106" s="286"/>
      <c r="OQO106" s="286"/>
      <c r="OQP106" s="286"/>
      <c r="OQQ106" s="286"/>
      <c r="OQR106" s="286"/>
      <c r="OQS106" s="286"/>
      <c r="OQT106" s="286"/>
      <c r="OQU106" s="286"/>
      <c r="OQV106" s="286"/>
      <c r="OQW106" s="286"/>
      <c r="OQX106" s="286"/>
      <c r="OQY106" s="286"/>
      <c r="OQZ106" s="286"/>
      <c r="ORA106" s="286"/>
      <c r="ORB106" s="286"/>
      <c r="ORC106" s="286"/>
      <c r="ORD106" s="286"/>
      <c r="ORE106" s="286"/>
      <c r="ORF106" s="286"/>
      <c r="ORG106" s="286"/>
      <c r="ORH106" s="286"/>
      <c r="ORI106" s="286"/>
      <c r="ORJ106" s="286"/>
      <c r="ORK106" s="286"/>
      <c r="ORL106" s="286"/>
      <c r="ORM106" s="286"/>
      <c r="ORN106" s="286"/>
      <c r="ORO106" s="286"/>
      <c r="ORP106" s="286"/>
      <c r="ORQ106" s="286"/>
      <c r="ORR106" s="286"/>
      <c r="ORS106" s="286"/>
      <c r="ORT106" s="286"/>
      <c r="ORU106" s="286"/>
      <c r="ORV106" s="286"/>
      <c r="ORW106" s="286"/>
      <c r="ORX106" s="286"/>
      <c r="ORY106" s="286"/>
      <c r="ORZ106" s="286"/>
      <c r="OSA106" s="286"/>
      <c r="OSB106" s="286"/>
      <c r="OSC106" s="286"/>
      <c r="OSD106" s="286"/>
      <c r="OSE106" s="286"/>
      <c r="OSF106" s="286"/>
      <c r="OSG106" s="286"/>
      <c r="OSH106" s="286"/>
      <c r="OSI106" s="286"/>
      <c r="OSJ106" s="286"/>
      <c r="OSK106" s="286"/>
      <c r="OSL106" s="286"/>
      <c r="OSM106" s="286"/>
      <c r="OSN106" s="286"/>
      <c r="OSO106" s="286"/>
      <c r="OSP106" s="286"/>
      <c r="OSQ106" s="286"/>
      <c r="OSR106" s="286"/>
      <c r="OSS106" s="286"/>
      <c r="OST106" s="286"/>
      <c r="OSU106" s="286"/>
      <c r="OSV106" s="286"/>
      <c r="OSW106" s="286"/>
      <c r="OSX106" s="286"/>
      <c r="OSY106" s="286"/>
      <c r="OSZ106" s="286"/>
      <c r="OTA106" s="286"/>
      <c r="OTB106" s="286"/>
      <c r="OTC106" s="286"/>
      <c r="OTD106" s="286"/>
      <c r="OTE106" s="286"/>
      <c r="OTF106" s="286"/>
      <c r="OTG106" s="286"/>
      <c r="OTH106" s="286"/>
      <c r="OTI106" s="286"/>
      <c r="OTJ106" s="286"/>
      <c r="OTK106" s="286"/>
      <c r="OTL106" s="286"/>
      <c r="OTM106" s="286"/>
      <c r="OTN106" s="286"/>
      <c r="OTO106" s="286"/>
      <c r="OTP106" s="286"/>
      <c r="OTQ106" s="286"/>
      <c r="OTR106" s="286"/>
      <c r="OTS106" s="286"/>
      <c r="OTT106" s="286"/>
      <c r="OTU106" s="286"/>
      <c r="OTV106" s="286"/>
      <c r="OTW106" s="286"/>
      <c r="OTX106" s="286"/>
      <c r="OTY106" s="286"/>
      <c r="OTZ106" s="286"/>
      <c r="OUA106" s="286"/>
      <c r="OUB106" s="286"/>
      <c r="OUC106" s="286"/>
      <c r="OUD106" s="286"/>
      <c r="OUE106" s="286"/>
      <c r="OUF106" s="286"/>
      <c r="OUG106" s="286"/>
      <c r="OUH106" s="286"/>
      <c r="OUI106" s="286"/>
      <c r="OUJ106" s="286"/>
      <c r="OUK106" s="286"/>
      <c r="OUL106" s="286"/>
      <c r="OUM106" s="286"/>
      <c r="OUN106" s="286"/>
      <c r="OUO106" s="286"/>
      <c r="OUP106" s="286"/>
      <c r="OUQ106" s="286"/>
      <c r="OUR106" s="286"/>
      <c r="OUS106" s="286"/>
      <c r="OUT106" s="286"/>
      <c r="OUU106" s="286"/>
      <c r="OUV106" s="286"/>
      <c r="OUW106" s="286"/>
      <c r="OUX106" s="286"/>
      <c r="OUY106" s="286"/>
      <c r="OUZ106" s="286"/>
      <c r="OVA106" s="286"/>
      <c r="OVB106" s="286"/>
      <c r="OVC106" s="286"/>
      <c r="OVD106" s="286"/>
      <c r="OVE106" s="286"/>
      <c r="OVF106" s="286"/>
      <c r="OVG106" s="286"/>
      <c r="OVH106" s="286"/>
      <c r="OVI106" s="286"/>
      <c r="OVJ106" s="286"/>
      <c r="OVK106" s="286"/>
      <c r="OVL106" s="286"/>
      <c r="OVM106" s="286"/>
      <c r="OVN106" s="286"/>
      <c r="OVO106" s="286"/>
      <c r="OVP106" s="286"/>
      <c r="OVQ106" s="286"/>
      <c r="OVR106" s="286"/>
      <c r="OVS106" s="286"/>
      <c r="OVT106" s="286"/>
      <c r="OVU106" s="286"/>
      <c r="OVV106" s="286"/>
      <c r="OVW106" s="286"/>
      <c r="OVX106" s="286"/>
      <c r="OVY106" s="286"/>
      <c r="OVZ106" s="286"/>
      <c r="OWA106" s="286"/>
      <c r="OWB106" s="286"/>
      <c r="OWC106" s="286"/>
      <c r="OWD106" s="286"/>
      <c r="OWE106" s="286"/>
      <c r="OWF106" s="286"/>
      <c r="OWG106" s="286"/>
      <c r="OWH106" s="286"/>
      <c r="OWI106" s="286"/>
      <c r="OWJ106" s="286"/>
      <c r="OWK106" s="286"/>
      <c r="OWL106" s="286"/>
      <c r="OWM106" s="286"/>
      <c r="OWN106" s="286"/>
      <c r="OWO106" s="286"/>
      <c r="OWP106" s="286"/>
      <c r="OWQ106" s="286"/>
      <c r="OWR106" s="286"/>
      <c r="OWS106" s="286"/>
      <c r="OWT106" s="286"/>
      <c r="OWU106" s="286"/>
      <c r="OWV106" s="286"/>
      <c r="OWW106" s="286"/>
      <c r="OWX106" s="286"/>
      <c r="OWY106" s="286"/>
      <c r="OWZ106" s="286"/>
      <c r="OXA106" s="286"/>
      <c r="OXB106" s="286"/>
      <c r="OXC106" s="286"/>
      <c r="OXD106" s="286"/>
      <c r="OXE106" s="286"/>
      <c r="OXF106" s="286"/>
      <c r="OXG106" s="286"/>
      <c r="OXH106" s="286"/>
      <c r="OXI106" s="286"/>
      <c r="OXJ106" s="286"/>
      <c r="OXK106" s="286"/>
      <c r="OXL106" s="286"/>
      <c r="OXM106" s="286"/>
      <c r="OXN106" s="286"/>
      <c r="OXO106" s="286"/>
      <c r="OXP106" s="286"/>
      <c r="OXQ106" s="286"/>
      <c r="OXR106" s="286"/>
      <c r="OXS106" s="286"/>
      <c r="OXT106" s="286"/>
      <c r="OXU106" s="286"/>
      <c r="OXV106" s="286"/>
      <c r="OXW106" s="286"/>
      <c r="OXX106" s="286"/>
      <c r="OXY106" s="286"/>
      <c r="OXZ106" s="286"/>
      <c r="OYA106" s="286"/>
      <c r="OYB106" s="286"/>
      <c r="OYC106" s="286"/>
      <c r="OYD106" s="286"/>
      <c r="OYE106" s="286"/>
      <c r="OYF106" s="286"/>
      <c r="OYG106" s="286"/>
      <c r="OYH106" s="286"/>
      <c r="OYI106" s="286"/>
      <c r="OYJ106" s="286"/>
      <c r="OYK106" s="286"/>
      <c r="OYL106" s="286"/>
      <c r="OYM106" s="286"/>
      <c r="OYN106" s="286"/>
      <c r="OYO106" s="286"/>
      <c r="OYP106" s="286"/>
      <c r="OYQ106" s="286"/>
      <c r="OYR106" s="286"/>
      <c r="OYS106" s="286"/>
      <c r="OYT106" s="286"/>
      <c r="OYU106" s="286"/>
      <c r="OYV106" s="286"/>
      <c r="OYW106" s="286"/>
      <c r="OYX106" s="286"/>
      <c r="OYY106" s="286"/>
      <c r="OYZ106" s="286"/>
      <c r="OZA106" s="286"/>
      <c r="OZB106" s="286"/>
      <c r="OZC106" s="286"/>
      <c r="OZD106" s="286"/>
      <c r="OZE106" s="286"/>
      <c r="OZF106" s="286"/>
      <c r="OZG106" s="286"/>
      <c r="OZH106" s="286"/>
      <c r="OZI106" s="286"/>
      <c r="OZJ106" s="286"/>
      <c r="OZK106" s="286"/>
      <c r="OZL106" s="286"/>
      <c r="OZM106" s="286"/>
      <c r="OZN106" s="286"/>
      <c r="OZO106" s="286"/>
      <c r="OZP106" s="286"/>
      <c r="OZQ106" s="286"/>
      <c r="OZR106" s="286"/>
      <c r="OZS106" s="286"/>
      <c r="OZT106" s="286"/>
      <c r="OZU106" s="286"/>
      <c r="OZV106" s="286"/>
      <c r="OZW106" s="286"/>
      <c r="OZX106" s="286"/>
      <c r="OZY106" s="286"/>
      <c r="OZZ106" s="286"/>
      <c r="PAA106" s="286"/>
      <c r="PAB106" s="286"/>
      <c r="PAC106" s="286"/>
      <c r="PAD106" s="286"/>
      <c r="PAE106" s="286"/>
      <c r="PAF106" s="286"/>
      <c r="PAG106" s="286"/>
      <c r="PAH106" s="286"/>
      <c r="PAI106" s="286"/>
      <c r="PAJ106" s="286"/>
      <c r="PAK106" s="286"/>
      <c r="PAL106" s="286"/>
      <c r="PAM106" s="286"/>
      <c r="PAN106" s="286"/>
      <c r="PAO106" s="286"/>
      <c r="PAP106" s="286"/>
      <c r="PAQ106" s="286"/>
      <c r="PAR106" s="286"/>
      <c r="PAS106" s="286"/>
      <c r="PAT106" s="286"/>
      <c r="PAU106" s="286"/>
      <c r="PAV106" s="286"/>
      <c r="PAW106" s="286"/>
      <c r="PAX106" s="286"/>
      <c r="PAY106" s="286"/>
      <c r="PAZ106" s="286"/>
      <c r="PBA106" s="286"/>
      <c r="PBB106" s="286"/>
      <c r="PBC106" s="286"/>
      <c r="PBD106" s="286"/>
      <c r="PBE106" s="286"/>
      <c r="PBF106" s="286"/>
      <c r="PBG106" s="286"/>
      <c r="PBH106" s="286"/>
      <c r="PBI106" s="286"/>
      <c r="PBJ106" s="286"/>
      <c r="PBK106" s="286"/>
      <c r="PBL106" s="286"/>
      <c r="PBM106" s="286"/>
      <c r="PBN106" s="286"/>
      <c r="PBO106" s="286"/>
      <c r="PBP106" s="286"/>
      <c r="PBQ106" s="286"/>
      <c r="PBR106" s="286"/>
      <c r="PBS106" s="286"/>
      <c r="PBT106" s="286"/>
      <c r="PBU106" s="286"/>
      <c r="PBV106" s="286"/>
      <c r="PBW106" s="286"/>
      <c r="PBX106" s="286"/>
      <c r="PBY106" s="286"/>
      <c r="PBZ106" s="286"/>
      <c r="PCA106" s="286"/>
      <c r="PCB106" s="286"/>
      <c r="PCC106" s="286"/>
      <c r="PCD106" s="286"/>
      <c r="PCE106" s="286"/>
      <c r="PCF106" s="286"/>
      <c r="PCG106" s="286"/>
      <c r="PCH106" s="286"/>
      <c r="PCI106" s="286"/>
      <c r="PCJ106" s="286"/>
      <c r="PCK106" s="286"/>
      <c r="PCL106" s="286"/>
      <c r="PCM106" s="286"/>
      <c r="PCN106" s="286"/>
      <c r="PCO106" s="286"/>
      <c r="PCP106" s="286"/>
      <c r="PCQ106" s="286"/>
      <c r="PCR106" s="286"/>
      <c r="PCS106" s="286"/>
      <c r="PCT106" s="286"/>
      <c r="PCU106" s="286"/>
      <c r="PCV106" s="286"/>
      <c r="PCW106" s="286"/>
      <c r="PCX106" s="286"/>
      <c r="PCY106" s="286"/>
      <c r="PCZ106" s="286"/>
      <c r="PDA106" s="286"/>
      <c r="PDB106" s="286"/>
      <c r="PDC106" s="286"/>
      <c r="PDD106" s="286"/>
      <c r="PDE106" s="286"/>
      <c r="PDF106" s="286"/>
      <c r="PDG106" s="286"/>
      <c r="PDH106" s="286"/>
      <c r="PDI106" s="286"/>
      <c r="PDJ106" s="286"/>
      <c r="PDK106" s="286"/>
      <c r="PDL106" s="286"/>
      <c r="PDM106" s="286"/>
      <c r="PDN106" s="286"/>
      <c r="PDO106" s="286"/>
      <c r="PDP106" s="286"/>
      <c r="PDQ106" s="286"/>
      <c r="PDR106" s="286"/>
      <c r="PDS106" s="286"/>
      <c r="PDT106" s="286"/>
      <c r="PDU106" s="286"/>
      <c r="PDV106" s="286"/>
      <c r="PDW106" s="286"/>
      <c r="PDX106" s="286"/>
      <c r="PDY106" s="286"/>
      <c r="PDZ106" s="286"/>
      <c r="PEA106" s="286"/>
      <c r="PEB106" s="286"/>
      <c r="PEC106" s="286"/>
      <c r="PED106" s="286"/>
      <c r="PEE106" s="286"/>
      <c r="PEF106" s="286"/>
      <c r="PEG106" s="286"/>
      <c r="PEH106" s="286"/>
      <c r="PEI106" s="286"/>
      <c r="PEJ106" s="286"/>
      <c r="PEK106" s="286"/>
      <c r="PEL106" s="286"/>
      <c r="PEM106" s="286"/>
      <c r="PEN106" s="286"/>
      <c r="PEO106" s="286"/>
      <c r="PEP106" s="286"/>
      <c r="PEQ106" s="286"/>
      <c r="PER106" s="286"/>
      <c r="PES106" s="286"/>
      <c r="PET106" s="286"/>
      <c r="PEU106" s="286"/>
      <c r="PEV106" s="286"/>
      <c r="PEW106" s="286"/>
      <c r="PEX106" s="286"/>
      <c r="PEY106" s="286"/>
      <c r="PEZ106" s="286"/>
      <c r="PFA106" s="286"/>
      <c r="PFB106" s="286"/>
      <c r="PFC106" s="286"/>
      <c r="PFD106" s="286"/>
      <c r="PFE106" s="286"/>
      <c r="PFF106" s="286"/>
      <c r="PFG106" s="286"/>
      <c r="PFH106" s="286"/>
      <c r="PFI106" s="286"/>
      <c r="PFJ106" s="286"/>
      <c r="PFK106" s="286"/>
      <c r="PFL106" s="286"/>
      <c r="PFM106" s="286"/>
      <c r="PFN106" s="286"/>
      <c r="PFO106" s="286"/>
      <c r="PFP106" s="286"/>
      <c r="PFQ106" s="286"/>
      <c r="PFR106" s="286"/>
      <c r="PFS106" s="286"/>
      <c r="PFT106" s="286"/>
      <c r="PFU106" s="286"/>
      <c r="PFV106" s="286"/>
      <c r="PFW106" s="286"/>
      <c r="PFX106" s="286"/>
      <c r="PFY106" s="286"/>
      <c r="PFZ106" s="286"/>
      <c r="PGA106" s="286"/>
      <c r="PGB106" s="286"/>
      <c r="PGC106" s="286"/>
      <c r="PGD106" s="286"/>
      <c r="PGE106" s="286"/>
      <c r="PGF106" s="286"/>
      <c r="PGG106" s="286"/>
      <c r="PGH106" s="286"/>
      <c r="PGI106" s="286"/>
      <c r="PGJ106" s="286"/>
      <c r="PGK106" s="286"/>
      <c r="PGL106" s="286"/>
      <c r="PGM106" s="286"/>
      <c r="PGN106" s="286"/>
      <c r="PGO106" s="286"/>
      <c r="PGP106" s="286"/>
      <c r="PGQ106" s="286"/>
      <c r="PGR106" s="286"/>
      <c r="PGS106" s="286"/>
      <c r="PGT106" s="286"/>
      <c r="PGU106" s="286"/>
      <c r="PGV106" s="286"/>
      <c r="PGW106" s="286"/>
      <c r="PGX106" s="286"/>
      <c r="PGY106" s="286"/>
      <c r="PGZ106" s="286"/>
      <c r="PHA106" s="286"/>
      <c r="PHB106" s="286"/>
      <c r="PHC106" s="286"/>
      <c r="PHD106" s="286"/>
      <c r="PHE106" s="286"/>
      <c r="PHF106" s="286"/>
      <c r="PHG106" s="286"/>
      <c r="PHH106" s="286"/>
      <c r="PHI106" s="286"/>
      <c r="PHJ106" s="286"/>
      <c r="PHK106" s="286"/>
      <c r="PHL106" s="286"/>
      <c r="PHM106" s="286"/>
      <c r="PHN106" s="286"/>
      <c r="PHO106" s="286"/>
      <c r="PHP106" s="286"/>
      <c r="PHQ106" s="286"/>
      <c r="PHR106" s="286"/>
      <c r="PHS106" s="286"/>
      <c r="PHT106" s="286"/>
      <c r="PHU106" s="286"/>
      <c r="PHV106" s="286"/>
      <c r="PHW106" s="286"/>
      <c r="PHX106" s="286"/>
      <c r="PHY106" s="286"/>
      <c r="PHZ106" s="286"/>
      <c r="PIA106" s="286"/>
      <c r="PIB106" s="286"/>
      <c r="PIC106" s="286"/>
      <c r="PID106" s="286"/>
      <c r="PIE106" s="286"/>
      <c r="PIF106" s="286"/>
      <c r="PIG106" s="286"/>
      <c r="PIH106" s="286"/>
      <c r="PII106" s="286"/>
      <c r="PIJ106" s="286"/>
      <c r="PIK106" s="286"/>
      <c r="PIL106" s="286"/>
      <c r="PIM106" s="286"/>
      <c r="PIN106" s="286"/>
      <c r="PIO106" s="286"/>
      <c r="PIP106" s="286"/>
      <c r="PIQ106" s="286"/>
      <c r="PIR106" s="286"/>
      <c r="PIS106" s="286"/>
      <c r="PIT106" s="286"/>
      <c r="PIU106" s="286"/>
      <c r="PIV106" s="286"/>
      <c r="PIW106" s="286"/>
      <c r="PIX106" s="286"/>
      <c r="PIY106" s="286"/>
      <c r="PIZ106" s="286"/>
      <c r="PJA106" s="286"/>
      <c r="PJB106" s="286"/>
      <c r="PJC106" s="286"/>
      <c r="PJD106" s="286"/>
      <c r="PJE106" s="286"/>
      <c r="PJF106" s="286"/>
      <c r="PJG106" s="286"/>
      <c r="PJH106" s="286"/>
      <c r="PJI106" s="286"/>
      <c r="PJJ106" s="286"/>
      <c r="PJK106" s="286"/>
      <c r="PJL106" s="286"/>
      <c r="PJM106" s="286"/>
      <c r="PJN106" s="286"/>
      <c r="PJO106" s="286"/>
      <c r="PJP106" s="286"/>
      <c r="PJQ106" s="286"/>
      <c r="PJR106" s="286"/>
      <c r="PJS106" s="286"/>
      <c r="PJT106" s="286"/>
      <c r="PJU106" s="286"/>
      <c r="PJV106" s="286"/>
      <c r="PJW106" s="286"/>
      <c r="PJX106" s="286"/>
      <c r="PJY106" s="286"/>
      <c r="PJZ106" s="286"/>
      <c r="PKA106" s="286"/>
      <c r="PKB106" s="286"/>
      <c r="PKC106" s="286"/>
      <c r="PKD106" s="286"/>
      <c r="PKE106" s="286"/>
      <c r="PKF106" s="286"/>
      <c r="PKG106" s="286"/>
      <c r="PKH106" s="286"/>
      <c r="PKI106" s="286"/>
      <c r="PKJ106" s="286"/>
      <c r="PKK106" s="286"/>
      <c r="PKL106" s="286"/>
      <c r="PKM106" s="286"/>
      <c r="PKN106" s="286"/>
      <c r="PKO106" s="286"/>
      <c r="PKP106" s="286"/>
      <c r="PKQ106" s="286"/>
      <c r="PKR106" s="286"/>
      <c r="PKS106" s="286"/>
      <c r="PKT106" s="286"/>
      <c r="PKU106" s="286"/>
      <c r="PKV106" s="286"/>
      <c r="PKW106" s="286"/>
      <c r="PKX106" s="286"/>
      <c r="PKY106" s="286"/>
      <c r="PKZ106" s="286"/>
      <c r="PLA106" s="286"/>
      <c r="PLB106" s="286"/>
      <c r="PLC106" s="286"/>
      <c r="PLD106" s="286"/>
      <c r="PLE106" s="286"/>
      <c r="PLF106" s="286"/>
      <c r="PLG106" s="286"/>
      <c r="PLH106" s="286"/>
      <c r="PLI106" s="286"/>
      <c r="PLJ106" s="286"/>
      <c r="PLK106" s="286"/>
      <c r="PLL106" s="286"/>
      <c r="PLM106" s="286"/>
      <c r="PLN106" s="286"/>
      <c r="PLO106" s="286"/>
      <c r="PLP106" s="286"/>
      <c r="PLQ106" s="286"/>
      <c r="PLR106" s="286"/>
      <c r="PLS106" s="286"/>
      <c r="PLT106" s="286"/>
      <c r="PLU106" s="286"/>
      <c r="PLV106" s="286"/>
      <c r="PLW106" s="286"/>
      <c r="PLX106" s="286"/>
      <c r="PLY106" s="286"/>
      <c r="PLZ106" s="286"/>
      <c r="PMA106" s="286"/>
      <c r="PMB106" s="286"/>
      <c r="PMC106" s="286"/>
      <c r="PMD106" s="286"/>
      <c r="PME106" s="286"/>
      <c r="PMF106" s="286"/>
      <c r="PMG106" s="286"/>
      <c r="PMH106" s="286"/>
      <c r="PMI106" s="286"/>
      <c r="PMJ106" s="286"/>
      <c r="PMK106" s="286"/>
      <c r="PML106" s="286"/>
      <c r="PMM106" s="286"/>
      <c r="PMN106" s="286"/>
      <c r="PMO106" s="286"/>
      <c r="PMP106" s="286"/>
      <c r="PMQ106" s="286"/>
      <c r="PMR106" s="286"/>
      <c r="PMS106" s="286"/>
      <c r="PMT106" s="286"/>
      <c r="PMU106" s="286"/>
      <c r="PMV106" s="286"/>
      <c r="PMW106" s="286"/>
      <c r="PMX106" s="286"/>
      <c r="PMY106" s="286"/>
      <c r="PMZ106" s="286"/>
      <c r="PNA106" s="286"/>
      <c r="PNB106" s="286"/>
      <c r="PNC106" s="286"/>
      <c r="PND106" s="286"/>
      <c r="PNE106" s="286"/>
      <c r="PNF106" s="286"/>
      <c r="PNG106" s="286"/>
      <c r="PNH106" s="286"/>
      <c r="PNI106" s="286"/>
      <c r="PNJ106" s="286"/>
      <c r="PNK106" s="286"/>
      <c r="PNL106" s="286"/>
      <c r="PNM106" s="286"/>
      <c r="PNN106" s="286"/>
      <c r="PNO106" s="286"/>
      <c r="PNP106" s="286"/>
      <c r="PNQ106" s="286"/>
      <c r="PNR106" s="286"/>
      <c r="PNS106" s="286"/>
      <c r="PNT106" s="286"/>
      <c r="PNU106" s="286"/>
      <c r="PNV106" s="286"/>
      <c r="PNW106" s="286"/>
      <c r="PNX106" s="286"/>
      <c r="PNY106" s="286"/>
      <c r="PNZ106" s="286"/>
      <c r="POA106" s="286"/>
      <c r="POB106" s="286"/>
      <c r="POC106" s="286"/>
      <c r="POD106" s="286"/>
      <c r="POE106" s="286"/>
      <c r="POF106" s="286"/>
      <c r="POG106" s="286"/>
      <c r="POH106" s="286"/>
      <c r="POI106" s="286"/>
      <c r="POJ106" s="286"/>
      <c r="POK106" s="286"/>
      <c r="POL106" s="286"/>
      <c r="POM106" s="286"/>
      <c r="PON106" s="286"/>
      <c r="POO106" s="286"/>
      <c r="POP106" s="286"/>
      <c r="POQ106" s="286"/>
      <c r="POR106" s="286"/>
      <c r="POS106" s="286"/>
      <c r="POT106" s="286"/>
      <c r="POU106" s="286"/>
      <c r="POV106" s="286"/>
      <c r="POW106" s="286"/>
      <c r="POX106" s="286"/>
      <c r="POY106" s="286"/>
      <c r="POZ106" s="286"/>
      <c r="PPA106" s="286"/>
      <c r="PPB106" s="286"/>
      <c r="PPC106" s="286"/>
      <c r="PPD106" s="286"/>
      <c r="PPE106" s="286"/>
      <c r="PPF106" s="286"/>
      <c r="PPG106" s="286"/>
      <c r="PPH106" s="286"/>
      <c r="PPI106" s="286"/>
      <c r="PPJ106" s="286"/>
      <c r="PPK106" s="286"/>
      <c r="PPL106" s="286"/>
      <c r="PPM106" s="286"/>
      <c r="PPN106" s="286"/>
      <c r="PPO106" s="286"/>
      <c r="PPP106" s="286"/>
      <c r="PPQ106" s="286"/>
      <c r="PPR106" s="286"/>
      <c r="PPS106" s="286"/>
      <c r="PPT106" s="286"/>
      <c r="PPU106" s="286"/>
      <c r="PPV106" s="286"/>
      <c r="PPW106" s="286"/>
      <c r="PPX106" s="286"/>
      <c r="PPY106" s="286"/>
      <c r="PPZ106" s="286"/>
      <c r="PQA106" s="286"/>
      <c r="PQB106" s="286"/>
      <c r="PQC106" s="286"/>
      <c r="PQD106" s="286"/>
      <c r="PQE106" s="286"/>
      <c r="PQF106" s="286"/>
      <c r="PQG106" s="286"/>
      <c r="PQH106" s="286"/>
      <c r="PQI106" s="286"/>
      <c r="PQJ106" s="286"/>
      <c r="PQK106" s="286"/>
      <c r="PQL106" s="286"/>
      <c r="PQM106" s="286"/>
      <c r="PQN106" s="286"/>
      <c r="PQO106" s="286"/>
      <c r="PQP106" s="286"/>
      <c r="PQQ106" s="286"/>
      <c r="PQR106" s="286"/>
      <c r="PQS106" s="286"/>
      <c r="PQT106" s="286"/>
      <c r="PQU106" s="286"/>
      <c r="PQV106" s="286"/>
      <c r="PQW106" s="286"/>
      <c r="PQX106" s="286"/>
      <c r="PQY106" s="286"/>
      <c r="PQZ106" s="286"/>
      <c r="PRA106" s="286"/>
      <c r="PRB106" s="286"/>
      <c r="PRC106" s="286"/>
      <c r="PRD106" s="286"/>
      <c r="PRE106" s="286"/>
      <c r="PRF106" s="286"/>
      <c r="PRG106" s="286"/>
      <c r="PRH106" s="286"/>
      <c r="PRI106" s="286"/>
      <c r="PRJ106" s="286"/>
      <c r="PRK106" s="286"/>
      <c r="PRL106" s="286"/>
      <c r="PRM106" s="286"/>
      <c r="PRN106" s="286"/>
      <c r="PRO106" s="286"/>
      <c r="PRP106" s="286"/>
      <c r="PRQ106" s="286"/>
      <c r="PRR106" s="286"/>
      <c r="PRS106" s="286"/>
      <c r="PRT106" s="286"/>
      <c r="PRU106" s="286"/>
      <c r="PRV106" s="286"/>
      <c r="PRW106" s="286"/>
      <c r="PRX106" s="286"/>
      <c r="PRY106" s="286"/>
      <c r="PRZ106" s="286"/>
      <c r="PSA106" s="286"/>
      <c r="PSB106" s="286"/>
      <c r="PSC106" s="286"/>
      <c r="PSD106" s="286"/>
      <c r="PSE106" s="286"/>
      <c r="PSF106" s="286"/>
      <c r="PSG106" s="286"/>
      <c r="PSH106" s="286"/>
      <c r="PSI106" s="286"/>
      <c r="PSJ106" s="286"/>
      <c r="PSK106" s="286"/>
      <c r="PSL106" s="286"/>
      <c r="PSM106" s="286"/>
      <c r="PSN106" s="286"/>
      <c r="PSO106" s="286"/>
      <c r="PSP106" s="286"/>
      <c r="PSQ106" s="286"/>
      <c r="PSR106" s="286"/>
      <c r="PSS106" s="286"/>
      <c r="PST106" s="286"/>
      <c r="PSU106" s="286"/>
      <c r="PSV106" s="286"/>
      <c r="PSW106" s="286"/>
      <c r="PSX106" s="286"/>
      <c r="PSY106" s="286"/>
      <c r="PSZ106" s="286"/>
      <c r="PTA106" s="286"/>
      <c r="PTB106" s="286"/>
      <c r="PTC106" s="286"/>
      <c r="PTD106" s="286"/>
      <c r="PTE106" s="286"/>
      <c r="PTF106" s="286"/>
      <c r="PTG106" s="286"/>
      <c r="PTH106" s="286"/>
      <c r="PTI106" s="286"/>
      <c r="PTJ106" s="286"/>
      <c r="PTK106" s="286"/>
      <c r="PTL106" s="286"/>
      <c r="PTM106" s="286"/>
      <c r="PTN106" s="286"/>
      <c r="PTO106" s="286"/>
      <c r="PTP106" s="286"/>
      <c r="PTQ106" s="286"/>
      <c r="PTR106" s="286"/>
      <c r="PTS106" s="286"/>
      <c r="PTT106" s="286"/>
      <c r="PTU106" s="286"/>
      <c r="PTV106" s="286"/>
      <c r="PTW106" s="286"/>
      <c r="PTX106" s="286"/>
      <c r="PTY106" s="286"/>
      <c r="PTZ106" s="286"/>
      <c r="PUA106" s="286"/>
      <c r="PUB106" s="286"/>
      <c r="PUC106" s="286"/>
      <c r="PUD106" s="286"/>
      <c r="PUE106" s="286"/>
      <c r="PUF106" s="286"/>
      <c r="PUG106" s="286"/>
      <c r="PUH106" s="286"/>
      <c r="PUI106" s="286"/>
      <c r="PUJ106" s="286"/>
      <c r="PUK106" s="286"/>
      <c r="PUL106" s="286"/>
      <c r="PUM106" s="286"/>
      <c r="PUN106" s="286"/>
      <c r="PUO106" s="286"/>
      <c r="PUP106" s="286"/>
      <c r="PUQ106" s="286"/>
      <c r="PUR106" s="286"/>
      <c r="PUS106" s="286"/>
      <c r="PUT106" s="286"/>
      <c r="PUU106" s="286"/>
      <c r="PUV106" s="286"/>
      <c r="PUW106" s="286"/>
      <c r="PUX106" s="286"/>
      <c r="PUY106" s="286"/>
      <c r="PUZ106" s="286"/>
      <c r="PVA106" s="286"/>
      <c r="PVB106" s="286"/>
      <c r="PVC106" s="286"/>
      <c r="PVD106" s="286"/>
      <c r="PVE106" s="286"/>
      <c r="PVF106" s="286"/>
      <c r="PVG106" s="286"/>
      <c r="PVH106" s="286"/>
      <c r="PVI106" s="286"/>
      <c r="PVJ106" s="286"/>
      <c r="PVK106" s="286"/>
      <c r="PVL106" s="286"/>
      <c r="PVM106" s="286"/>
      <c r="PVN106" s="286"/>
      <c r="PVO106" s="286"/>
      <c r="PVP106" s="286"/>
      <c r="PVQ106" s="286"/>
      <c r="PVR106" s="286"/>
      <c r="PVS106" s="286"/>
      <c r="PVT106" s="286"/>
      <c r="PVU106" s="286"/>
      <c r="PVV106" s="286"/>
      <c r="PVW106" s="286"/>
      <c r="PVX106" s="286"/>
      <c r="PVY106" s="286"/>
      <c r="PVZ106" s="286"/>
      <c r="PWA106" s="286"/>
      <c r="PWB106" s="286"/>
      <c r="PWC106" s="286"/>
      <c r="PWD106" s="286"/>
      <c r="PWE106" s="286"/>
      <c r="PWF106" s="286"/>
      <c r="PWG106" s="286"/>
      <c r="PWH106" s="286"/>
      <c r="PWI106" s="286"/>
      <c r="PWJ106" s="286"/>
      <c r="PWK106" s="286"/>
      <c r="PWL106" s="286"/>
      <c r="PWM106" s="286"/>
      <c r="PWN106" s="286"/>
      <c r="PWO106" s="286"/>
      <c r="PWP106" s="286"/>
      <c r="PWQ106" s="286"/>
      <c r="PWR106" s="286"/>
      <c r="PWS106" s="286"/>
      <c r="PWT106" s="286"/>
      <c r="PWU106" s="286"/>
      <c r="PWV106" s="286"/>
      <c r="PWW106" s="286"/>
      <c r="PWX106" s="286"/>
      <c r="PWY106" s="286"/>
      <c r="PWZ106" s="286"/>
      <c r="PXA106" s="286"/>
      <c r="PXB106" s="286"/>
      <c r="PXC106" s="286"/>
      <c r="PXD106" s="286"/>
      <c r="PXE106" s="286"/>
      <c r="PXF106" s="286"/>
      <c r="PXG106" s="286"/>
      <c r="PXH106" s="286"/>
      <c r="PXI106" s="286"/>
      <c r="PXJ106" s="286"/>
      <c r="PXK106" s="286"/>
      <c r="PXL106" s="286"/>
      <c r="PXM106" s="286"/>
      <c r="PXN106" s="286"/>
      <c r="PXO106" s="286"/>
      <c r="PXP106" s="286"/>
      <c r="PXQ106" s="286"/>
      <c r="PXR106" s="286"/>
      <c r="PXS106" s="286"/>
      <c r="PXT106" s="286"/>
      <c r="PXU106" s="286"/>
      <c r="PXV106" s="286"/>
      <c r="PXW106" s="286"/>
      <c r="PXX106" s="286"/>
      <c r="PXY106" s="286"/>
      <c r="PXZ106" s="286"/>
      <c r="PYA106" s="286"/>
      <c r="PYB106" s="286"/>
      <c r="PYC106" s="286"/>
      <c r="PYD106" s="286"/>
      <c r="PYE106" s="286"/>
      <c r="PYF106" s="286"/>
      <c r="PYG106" s="286"/>
      <c r="PYH106" s="286"/>
      <c r="PYI106" s="286"/>
      <c r="PYJ106" s="286"/>
      <c r="PYK106" s="286"/>
      <c r="PYL106" s="286"/>
      <c r="PYM106" s="286"/>
      <c r="PYN106" s="286"/>
      <c r="PYO106" s="286"/>
      <c r="PYP106" s="286"/>
      <c r="PYQ106" s="286"/>
      <c r="PYR106" s="286"/>
      <c r="PYS106" s="286"/>
      <c r="PYT106" s="286"/>
      <c r="PYU106" s="286"/>
      <c r="PYV106" s="286"/>
      <c r="PYW106" s="286"/>
      <c r="PYX106" s="286"/>
      <c r="PYY106" s="286"/>
      <c r="PYZ106" s="286"/>
      <c r="PZA106" s="286"/>
      <c r="PZB106" s="286"/>
      <c r="PZC106" s="286"/>
      <c r="PZD106" s="286"/>
      <c r="PZE106" s="286"/>
      <c r="PZF106" s="286"/>
      <c r="PZG106" s="286"/>
      <c r="PZH106" s="286"/>
      <c r="PZI106" s="286"/>
      <c r="PZJ106" s="286"/>
      <c r="PZK106" s="286"/>
      <c r="PZL106" s="286"/>
      <c r="PZM106" s="286"/>
      <c r="PZN106" s="286"/>
      <c r="PZO106" s="286"/>
      <c r="PZP106" s="286"/>
      <c r="PZQ106" s="286"/>
      <c r="PZR106" s="286"/>
      <c r="PZS106" s="286"/>
      <c r="PZT106" s="286"/>
      <c r="PZU106" s="286"/>
      <c r="PZV106" s="286"/>
      <c r="PZW106" s="286"/>
      <c r="PZX106" s="286"/>
      <c r="PZY106" s="286"/>
      <c r="PZZ106" s="286"/>
      <c r="QAA106" s="286"/>
      <c r="QAB106" s="286"/>
      <c r="QAC106" s="286"/>
      <c r="QAD106" s="286"/>
      <c r="QAE106" s="286"/>
      <c r="QAF106" s="286"/>
      <c r="QAG106" s="286"/>
      <c r="QAH106" s="286"/>
      <c r="QAI106" s="286"/>
      <c r="QAJ106" s="286"/>
      <c r="QAK106" s="286"/>
      <c r="QAL106" s="286"/>
      <c r="QAM106" s="286"/>
      <c r="QAN106" s="286"/>
      <c r="QAO106" s="286"/>
      <c r="QAP106" s="286"/>
      <c r="QAQ106" s="286"/>
      <c r="QAR106" s="286"/>
      <c r="QAS106" s="286"/>
      <c r="QAT106" s="286"/>
      <c r="QAU106" s="286"/>
      <c r="QAV106" s="286"/>
      <c r="QAW106" s="286"/>
      <c r="QAX106" s="286"/>
      <c r="QAY106" s="286"/>
      <c r="QAZ106" s="286"/>
      <c r="QBA106" s="286"/>
      <c r="QBB106" s="286"/>
      <c r="QBC106" s="286"/>
      <c r="QBD106" s="286"/>
      <c r="QBE106" s="286"/>
      <c r="QBF106" s="286"/>
      <c r="QBG106" s="286"/>
      <c r="QBH106" s="286"/>
      <c r="QBI106" s="286"/>
      <c r="QBJ106" s="286"/>
      <c r="QBK106" s="286"/>
      <c r="QBL106" s="286"/>
      <c r="QBM106" s="286"/>
      <c r="QBN106" s="286"/>
      <c r="QBO106" s="286"/>
      <c r="QBP106" s="286"/>
      <c r="QBQ106" s="286"/>
      <c r="QBR106" s="286"/>
      <c r="QBS106" s="286"/>
      <c r="QBT106" s="286"/>
      <c r="QBU106" s="286"/>
      <c r="QBV106" s="286"/>
      <c r="QBW106" s="286"/>
      <c r="QBX106" s="286"/>
      <c r="QBY106" s="286"/>
      <c r="QBZ106" s="286"/>
      <c r="QCA106" s="286"/>
      <c r="QCB106" s="286"/>
      <c r="QCC106" s="286"/>
      <c r="QCD106" s="286"/>
      <c r="QCE106" s="286"/>
      <c r="QCF106" s="286"/>
      <c r="QCG106" s="286"/>
      <c r="QCH106" s="286"/>
      <c r="QCI106" s="286"/>
      <c r="QCJ106" s="286"/>
      <c r="QCK106" s="286"/>
      <c r="QCL106" s="286"/>
      <c r="QCM106" s="286"/>
      <c r="QCN106" s="286"/>
      <c r="QCO106" s="286"/>
      <c r="QCP106" s="286"/>
      <c r="QCQ106" s="286"/>
      <c r="QCR106" s="286"/>
      <c r="QCS106" s="286"/>
      <c r="QCT106" s="286"/>
      <c r="QCU106" s="286"/>
      <c r="QCV106" s="286"/>
      <c r="QCW106" s="286"/>
      <c r="QCX106" s="286"/>
      <c r="QCY106" s="286"/>
      <c r="QCZ106" s="286"/>
      <c r="QDA106" s="286"/>
      <c r="QDB106" s="286"/>
      <c r="QDC106" s="286"/>
      <c r="QDD106" s="286"/>
      <c r="QDE106" s="286"/>
      <c r="QDF106" s="286"/>
      <c r="QDG106" s="286"/>
      <c r="QDH106" s="286"/>
      <c r="QDI106" s="286"/>
      <c r="QDJ106" s="286"/>
      <c r="QDK106" s="286"/>
      <c r="QDL106" s="286"/>
      <c r="QDM106" s="286"/>
      <c r="QDN106" s="286"/>
      <c r="QDO106" s="286"/>
      <c r="QDP106" s="286"/>
      <c r="QDQ106" s="286"/>
      <c r="QDR106" s="286"/>
      <c r="QDS106" s="286"/>
      <c r="QDT106" s="286"/>
      <c r="QDU106" s="286"/>
      <c r="QDV106" s="286"/>
      <c r="QDW106" s="286"/>
      <c r="QDX106" s="286"/>
      <c r="QDY106" s="286"/>
      <c r="QDZ106" s="286"/>
      <c r="QEA106" s="286"/>
      <c r="QEB106" s="286"/>
      <c r="QEC106" s="286"/>
      <c r="QED106" s="286"/>
      <c r="QEE106" s="286"/>
      <c r="QEF106" s="286"/>
      <c r="QEG106" s="286"/>
      <c r="QEH106" s="286"/>
      <c r="QEI106" s="286"/>
      <c r="QEJ106" s="286"/>
      <c r="QEK106" s="286"/>
      <c r="QEL106" s="286"/>
      <c r="QEM106" s="286"/>
      <c r="QEN106" s="286"/>
      <c r="QEO106" s="286"/>
      <c r="QEP106" s="286"/>
      <c r="QEQ106" s="286"/>
      <c r="QER106" s="286"/>
      <c r="QES106" s="286"/>
      <c r="QET106" s="286"/>
      <c r="QEU106" s="286"/>
      <c r="QEV106" s="286"/>
      <c r="QEW106" s="286"/>
      <c r="QEX106" s="286"/>
      <c r="QEY106" s="286"/>
      <c r="QEZ106" s="286"/>
      <c r="QFA106" s="286"/>
      <c r="QFB106" s="286"/>
      <c r="QFC106" s="286"/>
      <c r="QFD106" s="286"/>
      <c r="QFE106" s="286"/>
      <c r="QFF106" s="286"/>
      <c r="QFG106" s="286"/>
      <c r="QFH106" s="286"/>
      <c r="QFI106" s="286"/>
      <c r="QFJ106" s="286"/>
      <c r="QFK106" s="286"/>
      <c r="QFL106" s="286"/>
      <c r="QFM106" s="286"/>
      <c r="QFN106" s="286"/>
      <c r="QFO106" s="286"/>
      <c r="QFP106" s="286"/>
      <c r="QFQ106" s="286"/>
      <c r="QFR106" s="286"/>
      <c r="QFS106" s="286"/>
      <c r="QFT106" s="286"/>
      <c r="QFU106" s="286"/>
      <c r="QFV106" s="286"/>
      <c r="QFW106" s="286"/>
      <c r="QFX106" s="286"/>
      <c r="QFY106" s="286"/>
      <c r="QFZ106" s="286"/>
      <c r="QGA106" s="286"/>
      <c r="QGB106" s="286"/>
      <c r="QGC106" s="286"/>
      <c r="QGD106" s="286"/>
      <c r="QGE106" s="286"/>
      <c r="QGF106" s="286"/>
      <c r="QGG106" s="286"/>
      <c r="QGH106" s="286"/>
      <c r="QGI106" s="286"/>
      <c r="QGJ106" s="286"/>
      <c r="QGK106" s="286"/>
      <c r="QGL106" s="286"/>
      <c r="QGM106" s="286"/>
      <c r="QGN106" s="286"/>
      <c r="QGO106" s="286"/>
      <c r="QGP106" s="286"/>
      <c r="QGQ106" s="286"/>
      <c r="QGR106" s="286"/>
      <c r="QGS106" s="286"/>
      <c r="QGT106" s="286"/>
      <c r="QGU106" s="286"/>
      <c r="QGV106" s="286"/>
      <c r="QGW106" s="286"/>
      <c r="QGX106" s="286"/>
      <c r="QGY106" s="286"/>
      <c r="QGZ106" s="286"/>
      <c r="QHA106" s="286"/>
      <c r="QHB106" s="286"/>
      <c r="QHC106" s="286"/>
      <c r="QHD106" s="286"/>
      <c r="QHE106" s="286"/>
      <c r="QHF106" s="286"/>
      <c r="QHG106" s="286"/>
      <c r="QHH106" s="286"/>
      <c r="QHI106" s="286"/>
      <c r="QHJ106" s="286"/>
      <c r="QHK106" s="286"/>
      <c r="QHL106" s="286"/>
      <c r="QHM106" s="286"/>
      <c r="QHN106" s="286"/>
      <c r="QHO106" s="286"/>
      <c r="QHP106" s="286"/>
      <c r="QHQ106" s="286"/>
      <c r="QHR106" s="286"/>
      <c r="QHS106" s="286"/>
      <c r="QHT106" s="286"/>
      <c r="QHU106" s="286"/>
      <c r="QHV106" s="286"/>
      <c r="QHW106" s="286"/>
      <c r="QHX106" s="286"/>
      <c r="QHY106" s="286"/>
      <c r="QHZ106" s="286"/>
      <c r="QIA106" s="286"/>
      <c r="QIB106" s="286"/>
      <c r="QIC106" s="286"/>
      <c r="QID106" s="286"/>
      <c r="QIE106" s="286"/>
      <c r="QIF106" s="286"/>
      <c r="QIG106" s="286"/>
      <c r="QIH106" s="286"/>
      <c r="QII106" s="286"/>
      <c r="QIJ106" s="286"/>
      <c r="QIK106" s="286"/>
      <c r="QIL106" s="286"/>
      <c r="QIM106" s="286"/>
      <c r="QIN106" s="286"/>
      <c r="QIO106" s="286"/>
      <c r="QIP106" s="286"/>
      <c r="QIQ106" s="286"/>
      <c r="QIR106" s="286"/>
      <c r="QIS106" s="286"/>
      <c r="QIT106" s="286"/>
      <c r="QIU106" s="286"/>
      <c r="QIV106" s="286"/>
      <c r="QIW106" s="286"/>
      <c r="QIX106" s="286"/>
      <c r="QIY106" s="286"/>
      <c r="QIZ106" s="286"/>
      <c r="QJA106" s="286"/>
      <c r="QJB106" s="286"/>
      <c r="QJC106" s="286"/>
      <c r="QJD106" s="286"/>
      <c r="QJE106" s="286"/>
      <c r="QJF106" s="286"/>
      <c r="QJG106" s="286"/>
      <c r="QJH106" s="286"/>
      <c r="QJI106" s="286"/>
      <c r="QJJ106" s="286"/>
      <c r="QJK106" s="286"/>
      <c r="QJL106" s="286"/>
      <c r="QJM106" s="286"/>
      <c r="QJN106" s="286"/>
      <c r="QJO106" s="286"/>
      <c r="QJP106" s="286"/>
      <c r="QJQ106" s="286"/>
      <c r="QJR106" s="286"/>
      <c r="QJS106" s="286"/>
      <c r="QJT106" s="286"/>
      <c r="QJU106" s="286"/>
      <c r="QJV106" s="286"/>
      <c r="QJW106" s="286"/>
      <c r="QJX106" s="286"/>
      <c r="QJY106" s="286"/>
      <c r="QJZ106" s="286"/>
      <c r="QKA106" s="286"/>
      <c r="QKB106" s="286"/>
      <c r="QKC106" s="286"/>
      <c r="QKD106" s="286"/>
      <c r="QKE106" s="286"/>
      <c r="QKF106" s="286"/>
      <c r="QKG106" s="286"/>
      <c r="QKH106" s="286"/>
      <c r="QKI106" s="286"/>
      <c r="QKJ106" s="286"/>
      <c r="QKK106" s="286"/>
      <c r="QKL106" s="286"/>
      <c r="QKM106" s="286"/>
      <c r="QKN106" s="286"/>
      <c r="QKO106" s="286"/>
      <c r="QKP106" s="286"/>
      <c r="QKQ106" s="286"/>
      <c r="QKR106" s="286"/>
      <c r="QKS106" s="286"/>
      <c r="QKT106" s="286"/>
      <c r="QKU106" s="286"/>
      <c r="QKV106" s="286"/>
      <c r="QKW106" s="286"/>
      <c r="QKX106" s="286"/>
      <c r="QKY106" s="286"/>
      <c r="QKZ106" s="286"/>
      <c r="QLA106" s="286"/>
      <c r="QLB106" s="286"/>
      <c r="QLC106" s="286"/>
      <c r="QLD106" s="286"/>
      <c r="QLE106" s="286"/>
      <c r="QLF106" s="286"/>
      <c r="QLG106" s="286"/>
      <c r="QLH106" s="286"/>
      <c r="QLI106" s="286"/>
      <c r="QLJ106" s="286"/>
      <c r="QLK106" s="286"/>
      <c r="QLL106" s="286"/>
      <c r="QLM106" s="286"/>
      <c r="QLN106" s="286"/>
      <c r="QLO106" s="286"/>
      <c r="QLP106" s="286"/>
      <c r="QLQ106" s="286"/>
      <c r="QLR106" s="286"/>
      <c r="QLS106" s="286"/>
      <c r="QLT106" s="286"/>
      <c r="QLU106" s="286"/>
      <c r="QLV106" s="286"/>
      <c r="QLW106" s="286"/>
      <c r="QLX106" s="286"/>
      <c r="QLY106" s="286"/>
      <c r="QLZ106" s="286"/>
      <c r="QMA106" s="286"/>
      <c r="QMB106" s="286"/>
      <c r="QMC106" s="286"/>
      <c r="QMD106" s="286"/>
      <c r="QME106" s="286"/>
      <c r="QMF106" s="286"/>
      <c r="QMG106" s="286"/>
      <c r="QMH106" s="286"/>
      <c r="QMI106" s="286"/>
      <c r="QMJ106" s="286"/>
      <c r="QMK106" s="286"/>
      <c r="QML106" s="286"/>
      <c r="QMM106" s="286"/>
      <c r="QMN106" s="286"/>
      <c r="QMO106" s="286"/>
      <c r="QMP106" s="286"/>
      <c r="QMQ106" s="286"/>
      <c r="QMR106" s="286"/>
      <c r="QMS106" s="286"/>
      <c r="QMT106" s="286"/>
      <c r="QMU106" s="286"/>
      <c r="QMV106" s="286"/>
      <c r="QMW106" s="286"/>
      <c r="QMX106" s="286"/>
      <c r="QMY106" s="286"/>
      <c r="QMZ106" s="286"/>
      <c r="QNA106" s="286"/>
      <c r="QNB106" s="286"/>
      <c r="QNC106" s="286"/>
      <c r="QND106" s="286"/>
      <c r="QNE106" s="286"/>
      <c r="QNF106" s="286"/>
      <c r="QNG106" s="286"/>
      <c r="QNH106" s="286"/>
      <c r="QNI106" s="286"/>
      <c r="QNJ106" s="286"/>
      <c r="QNK106" s="286"/>
      <c r="QNL106" s="286"/>
      <c r="QNM106" s="286"/>
      <c r="QNN106" s="286"/>
      <c r="QNO106" s="286"/>
      <c r="QNP106" s="286"/>
      <c r="QNQ106" s="286"/>
      <c r="QNR106" s="286"/>
      <c r="QNS106" s="286"/>
      <c r="QNT106" s="286"/>
      <c r="QNU106" s="286"/>
      <c r="QNV106" s="286"/>
      <c r="QNW106" s="286"/>
      <c r="QNX106" s="286"/>
      <c r="QNY106" s="286"/>
      <c r="QNZ106" s="286"/>
      <c r="QOA106" s="286"/>
      <c r="QOB106" s="286"/>
      <c r="QOC106" s="286"/>
      <c r="QOD106" s="286"/>
      <c r="QOE106" s="286"/>
      <c r="QOF106" s="286"/>
      <c r="QOG106" s="286"/>
      <c r="QOH106" s="286"/>
      <c r="QOI106" s="286"/>
      <c r="QOJ106" s="286"/>
      <c r="QOK106" s="286"/>
      <c r="QOL106" s="286"/>
      <c r="QOM106" s="286"/>
      <c r="QON106" s="286"/>
      <c r="QOO106" s="286"/>
      <c r="QOP106" s="286"/>
      <c r="QOQ106" s="286"/>
      <c r="QOR106" s="286"/>
      <c r="QOS106" s="286"/>
      <c r="QOT106" s="286"/>
      <c r="QOU106" s="286"/>
      <c r="QOV106" s="286"/>
      <c r="QOW106" s="286"/>
      <c r="QOX106" s="286"/>
      <c r="QOY106" s="286"/>
      <c r="QOZ106" s="286"/>
      <c r="QPA106" s="286"/>
      <c r="QPB106" s="286"/>
      <c r="QPC106" s="286"/>
      <c r="QPD106" s="286"/>
      <c r="QPE106" s="286"/>
      <c r="QPF106" s="286"/>
      <c r="QPG106" s="286"/>
      <c r="QPH106" s="286"/>
      <c r="QPI106" s="286"/>
      <c r="QPJ106" s="286"/>
      <c r="QPK106" s="286"/>
      <c r="QPL106" s="286"/>
      <c r="QPM106" s="286"/>
      <c r="QPN106" s="286"/>
      <c r="QPO106" s="286"/>
      <c r="QPP106" s="286"/>
      <c r="QPQ106" s="286"/>
      <c r="QPR106" s="286"/>
      <c r="QPS106" s="286"/>
      <c r="QPT106" s="286"/>
      <c r="QPU106" s="286"/>
      <c r="QPV106" s="286"/>
      <c r="QPW106" s="286"/>
      <c r="QPX106" s="286"/>
      <c r="QPY106" s="286"/>
      <c r="QPZ106" s="286"/>
      <c r="QQA106" s="286"/>
      <c r="QQB106" s="286"/>
      <c r="QQC106" s="286"/>
      <c r="QQD106" s="286"/>
      <c r="QQE106" s="286"/>
      <c r="QQF106" s="286"/>
      <c r="QQG106" s="286"/>
      <c r="QQH106" s="286"/>
      <c r="QQI106" s="286"/>
      <c r="QQJ106" s="286"/>
      <c r="QQK106" s="286"/>
      <c r="QQL106" s="286"/>
      <c r="QQM106" s="286"/>
      <c r="QQN106" s="286"/>
      <c r="QQO106" s="286"/>
      <c r="QQP106" s="286"/>
      <c r="QQQ106" s="286"/>
      <c r="QQR106" s="286"/>
      <c r="QQS106" s="286"/>
      <c r="QQT106" s="286"/>
      <c r="QQU106" s="286"/>
      <c r="QQV106" s="286"/>
      <c r="QQW106" s="286"/>
      <c r="QQX106" s="286"/>
      <c r="QQY106" s="286"/>
      <c r="QQZ106" s="286"/>
      <c r="QRA106" s="286"/>
      <c r="QRB106" s="286"/>
      <c r="QRC106" s="286"/>
      <c r="QRD106" s="286"/>
      <c r="QRE106" s="286"/>
      <c r="QRF106" s="286"/>
      <c r="QRG106" s="286"/>
      <c r="QRH106" s="286"/>
      <c r="QRI106" s="286"/>
      <c r="QRJ106" s="286"/>
      <c r="QRK106" s="286"/>
      <c r="QRL106" s="286"/>
      <c r="QRM106" s="286"/>
      <c r="QRN106" s="286"/>
      <c r="QRO106" s="286"/>
      <c r="QRP106" s="286"/>
      <c r="QRQ106" s="286"/>
      <c r="QRR106" s="286"/>
      <c r="QRS106" s="286"/>
      <c r="QRT106" s="286"/>
      <c r="QRU106" s="286"/>
      <c r="QRV106" s="286"/>
      <c r="QRW106" s="286"/>
      <c r="QRX106" s="286"/>
      <c r="QRY106" s="286"/>
      <c r="QRZ106" s="286"/>
      <c r="QSA106" s="286"/>
      <c r="QSB106" s="286"/>
      <c r="QSC106" s="286"/>
      <c r="QSD106" s="286"/>
      <c r="QSE106" s="286"/>
      <c r="QSF106" s="286"/>
      <c r="QSG106" s="286"/>
      <c r="QSH106" s="286"/>
      <c r="QSI106" s="286"/>
      <c r="QSJ106" s="286"/>
      <c r="QSK106" s="286"/>
      <c r="QSL106" s="286"/>
      <c r="QSM106" s="286"/>
      <c r="QSN106" s="286"/>
      <c r="QSO106" s="286"/>
      <c r="QSP106" s="286"/>
      <c r="QSQ106" s="286"/>
      <c r="QSR106" s="286"/>
      <c r="QSS106" s="286"/>
      <c r="QST106" s="286"/>
      <c r="QSU106" s="286"/>
      <c r="QSV106" s="286"/>
      <c r="QSW106" s="286"/>
      <c r="QSX106" s="286"/>
      <c r="QSY106" s="286"/>
      <c r="QSZ106" s="286"/>
      <c r="QTA106" s="286"/>
      <c r="QTB106" s="286"/>
      <c r="QTC106" s="286"/>
      <c r="QTD106" s="286"/>
      <c r="QTE106" s="286"/>
      <c r="QTF106" s="286"/>
      <c r="QTG106" s="286"/>
      <c r="QTH106" s="286"/>
      <c r="QTI106" s="286"/>
      <c r="QTJ106" s="286"/>
      <c r="QTK106" s="286"/>
      <c r="QTL106" s="286"/>
      <c r="QTM106" s="286"/>
      <c r="QTN106" s="286"/>
      <c r="QTO106" s="286"/>
      <c r="QTP106" s="286"/>
      <c r="QTQ106" s="286"/>
      <c r="QTR106" s="286"/>
      <c r="QTS106" s="286"/>
      <c r="QTT106" s="286"/>
      <c r="QTU106" s="286"/>
      <c r="QTV106" s="286"/>
      <c r="QTW106" s="286"/>
      <c r="QTX106" s="286"/>
      <c r="QTY106" s="286"/>
      <c r="QTZ106" s="286"/>
      <c r="QUA106" s="286"/>
      <c r="QUB106" s="286"/>
      <c r="QUC106" s="286"/>
      <c r="QUD106" s="286"/>
      <c r="QUE106" s="286"/>
      <c r="QUF106" s="286"/>
      <c r="QUG106" s="286"/>
      <c r="QUH106" s="286"/>
      <c r="QUI106" s="286"/>
      <c r="QUJ106" s="286"/>
      <c r="QUK106" s="286"/>
      <c r="QUL106" s="286"/>
      <c r="QUM106" s="286"/>
      <c r="QUN106" s="286"/>
      <c r="QUO106" s="286"/>
      <c r="QUP106" s="286"/>
      <c r="QUQ106" s="286"/>
      <c r="QUR106" s="286"/>
      <c r="QUS106" s="286"/>
      <c r="QUT106" s="286"/>
      <c r="QUU106" s="286"/>
      <c r="QUV106" s="286"/>
      <c r="QUW106" s="286"/>
      <c r="QUX106" s="286"/>
      <c r="QUY106" s="286"/>
      <c r="QUZ106" s="286"/>
      <c r="QVA106" s="286"/>
      <c r="QVB106" s="286"/>
      <c r="QVC106" s="286"/>
      <c r="QVD106" s="286"/>
      <c r="QVE106" s="286"/>
      <c r="QVF106" s="286"/>
      <c r="QVG106" s="286"/>
      <c r="QVH106" s="286"/>
      <c r="QVI106" s="286"/>
      <c r="QVJ106" s="286"/>
      <c r="QVK106" s="286"/>
      <c r="QVL106" s="286"/>
      <c r="QVM106" s="286"/>
      <c r="QVN106" s="286"/>
      <c r="QVO106" s="286"/>
      <c r="QVP106" s="286"/>
      <c r="QVQ106" s="286"/>
      <c r="QVR106" s="286"/>
      <c r="QVS106" s="286"/>
      <c r="QVT106" s="286"/>
      <c r="QVU106" s="286"/>
      <c r="QVV106" s="286"/>
      <c r="QVW106" s="286"/>
      <c r="QVX106" s="286"/>
      <c r="QVY106" s="286"/>
      <c r="QVZ106" s="286"/>
      <c r="QWA106" s="286"/>
      <c r="QWB106" s="286"/>
      <c r="QWC106" s="286"/>
      <c r="QWD106" s="286"/>
      <c r="QWE106" s="286"/>
      <c r="QWF106" s="286"/>
      <c r="QWG106" s="286"/>
      <c r="QWH106" s="286"/>
      <c r="QWI106" s="286"/>
      <c r="QWJ106" s="286"/>
      <c r="QWK106" s="286"/>
      <c r="QWL106" s="286"/>
      <c r="QWM106" s="286"/>
      <c r="QWN106" s="286"/>
      <c r="QWO106" s="286"/>
      <c r="QWP106" s="286"/>
      <c r="QWQ106" s="286"/>
      <c r="QWR106" s="286"/>
      <c r="QWS106" s="286"/>
      <c r="QWT106" s="286"/>
      <c r="QWU106" s="286"/>
      <c r="QWV106" s="286"/>
      <c r="QWW106" s="286"/>
      <c r="QWX106" s="286"/>
      <c r="QWY106" s="286"/>
      <c r="QWZ106" s="286"/>
      <c r="QXA106" s="286"/>
      <c r="QXB106" s="286"/>
      <c r="QXC106" s="286"/>
      <c r="QXD106" s="286"/>
      <c r="QXE106" s="286"/>
      <c r="QXF106" s="286"/>
      <c r="QXG106" s="286"/>
      <c r="QXH106" s="286"/>
      <c r="QXI106" s="286"/>
      <c r="QXJ106" s="286"/>
      <c r="QXK106" s="286"/>
      <c r="QXL106" s="286"/>
      <c r="QXM106" s="286"/>
      <c r="QXN106" s="286"/>
      <c r="QXO106" s="286"/>
      <c r="QXP106" s="286"/>
      <c r="QXQ106" s="286"/>
      <c r="QXR106" s="286"/>
      <c r="QXS106" s="286"/>
      <c r="QXT106" s="286"/>
      <c r="QXU106" s="286"/>
      <c r="QXV106" s="286"/>
      <c r="QXW106" s="286"/>
      <c r="QXX106" s="286"/>
      <c r="QXY106" s="286"/>
      <c r="QXZ106" s="286"/>
      <c r="QYA106" s="286"/>
      <c r="QYB106" s="286"/>
      <c r="QYC106" s="286"/>
      <c r="QYD106" s="286"/>
      <c r="QYE106" s="286"/>
      <c r="QYF106" s="286"/>
      <c r="QYG106" s="286"/>
      <c r="QYH106" s="286"/>
      <c r="QYI106" s="286"/>
      <c r="QYJ106" s="286"/>
      <c r="QYK106" s="286"/>
      <c r="QYL106" s="286"/>
      <c r="QYM106" s="286"/>
      <c r="QYN106" s="286"/>
      <c r="QYO106" s="286"/>
      <c r="QYP106" s="286"/>
      <c r="QYQ106" s="286"/>
      <c r="QYR106" s="286"/>
      <c r="QYS106" s="286"/>
      <c r="QYT106" s="286"/>
      <c r="QYU106" s="286"/>
      <c r="QYV106" s="286"/>
      <c r="QYW106" s="286"/>
      <c r="QYX106" s="286"/>
      <c r="QYY106" s="286"/>
      <c r="QYZ106" s="286"/>
      <c r="QZA106" s="286"/>
      <c r="QZB106" s="286"/>
      <c r="QZC106" s="286"/>
      <c r="QZD106" s="286"/>
      <c r="QZE106" s="286"/>
      <c r="QZF106" s="286"/>
      <c r="QZG106" s="286"/>
      <c r="QZH106" s="286"/>
      <c r="QZI106" s="286"/>
      <c r="QZJ106" s="286"/>
      <c r="QZK106" s="286"/>
      <c r="QZL106" s="286"/>
      <c r="QZM106" s="286"/>
      <c r="QZN106" s="286"/>
      <c r="QZO106" s="286"/>
      <c r="QZP106" s="286"/>
      <c r="QZQ106" s="286"/>
      <c r="QZR106" s="286"/>
      <c r="QZS106" s="286"/>
      <c r="QZT106" s="286"/>
      <c r="QZU106" s="286"/>
      <c r="QZV106" s="286"/>
      <c r="QZW106" s="286"/>
      <c r="QZX106" s="286"/>
      <c r="QZY106" s="286"/>
      <c r="QZZ106" s="286"/>
      <c r="RAA106" s="286"/>
      <c r="RAB106" s="286"/>
      <c r="RAC106" s="286"/>
      <c r="RAD106" s="286"/>
      <c r="RAE106" s="286"/>
      <c r="RAF106" s="286"/>
      <c r="RAG106" s="286"/>
      <c r="RAH106" s="286"/>
      <c r="RAI106" s="286"/>
      <c r="RAJ106" s="286"/>
      <c r="RAK106" s="286"/>
      <c r="RAL106" s="286"/>
      <c r="RAM106" s="286"/>
      <c r="RAN106" s="286"/>
      <c r="RAO106" s="286"/>
      <c r="RAP106" s="286"/>
      <c r="RAQ106" s="286"/>
      <c r="RAR106" s="286"/>
      <c r="RAS106" s="286"/>
      <c r="RAT106" s="286"/>
      <c r="RAU106" s="286"/>
      <c r="RAV106" s="286"/>
      <c r="RAW106" s="286"/>
      <c r="RAX106" s="286"/>
      <c r="RAY106" s="286"/>
      <c r="RAZ106" s="286"/>
      <c r="RBA106" s="286"/>
      <c r="RBB106" s="286"/>
      <c r="RBC106" s="286"/>
      <c r="RBD106" s="286"/>
      <c r="RBE106" s="286"/>
      <c r="RBF106" s="286"/>
      <c r="RBG106" s="286"/>
      <c r="RBH106" s="286"/>
      <c r="RBI106" s="286"/>
      <c r="RBJ106" s="286"/>
      <c r="RBK106" s="286"/>
      <c r="RBL106" s="286"/>
      <c r="RBM106" s="286"/>
      <c r="RBN106" s="286"/>
      <c r="RBO106" s="286"/>
      <c r="RBP106" s="286"/>
      <c r="RBQ106" s="286"/>
      <c r="RBR106" s="286"/>
      <c r="RBS106" s="286"/>
      <c r="RBT106" s="286"/>
      <c r="RBU106" s="286"/>
      <c r="RBV106" s="286"/>
      <c r="RBW106" s="286"/>
      <c r="RBX106" s="286"/>
      <c r="RBY106" s="286"/>
      <c r="RBZ106" s="286"/>
      <c r="RCA106" s="286"/>
      <c r="RCB106" s="286"/>
      <c r="RCC106" s="286"/>
      <c r="RCD106" s="286"/>
      <c r="RCE106" s="286"/>
      <c r="RCF106" s="286"/>
      <c r="RCG106" s="286"/>
      <c r="RCH106" s="286"/>
      <c r="RCI106" s="286"/>
      <c r="RCJ106" s="286"/>
      <c r="RCK106" s="286"/>
      <c r="RCL106" s="286"/>
      <c r="RCM106" s="286"/>
      <c r="RCN106" s="286"/>
      <c r="RCO106" s="286"/>
      <c r="RCP106" s="286"/>
      <c r="RCQ106" s="286"/>
      <c r="RCR106" s="286"/>
      <c r="RCS106" s="286"/>
      <c r="RCT106" s="286"/>
      <c r="RCU106" s="286"/>
      <c r="RCV106" s="286"/>
      <c r="RCW106" s="286"/>
      <c r="RCX106" s="286"/>
      <c r="RCY106" s="286"/>
      <c r="RCZ106" s="286"/>
      <c r="RDA106" s="286"/>
      <c r="RDB106" s="286"/>
      <c r="RDC106" s="286"/>
      <c r="RDD106" s="286"/>
      <c r="RDE106" s="286"/>
      <c r="RDF106" s="286"/>
      <c r="RDG106" s="286"/>
      <c r="RDH106" s="286"/>
      <c r="RDI106" s="286"/>
      <c r="RDJ106" s="286"/>
      <c r="RDK106" s="286"/>
      <c r="RDL106" s="286"/>
      <c r="RDM106" s="286"/>
      <c r="RDN106" s="286"/>
      <c r="RDO106" s="286"/>
      <c r="RDP106" s="286"/>
      <c r="RDQ106" s="286"/>
      <c r="RDR106" s="286"/>
      <c r="RDS106" s="286"/>
      <c r="RDT106" s="286"/>
      <c r="RDU106" s="286"/>
      <c r="RDV106" s="286"/>
      <c r="RDW106" s="286"/>
      <c r="RDX106" s="286"/>
      <c r="RDY106" s="286"/>
      <c r="RDZ106" s="286"/>
      <c r="REA106" s="286"/>
      <c r="REB106" s="286"/>
      <c r="REC106" s="286"/>
      <c r="RED106" s="286"/>
      <c r="REE106" s="286"/>
      <c r="REF106" s="286"/>
      <c r="REG106" s="286"/>
      <c r="REH106" s="286"/>
      <c r="REI106" s="286"/>
      <c r="REJ106" s="286"/>
      <c r="REK106" s="286"/>
      <c r="REL106" s="286"/>
      <c r="REM106" s="286"/>
      <c r="REN106" s="286"/>
      <c r="REO106" s="286"/>
      <c r="REP106" s="286"/>
      <c r="REQ106" s="286"/>
      <c r="RER106" s="286"/>
      <c r="RES106" s="286"/>
      <c r="RET106" s="286"/>
      <c r="REU106" s="286"/>
      <c r="REV106" s="286"/>
      <c r="REW106" s="286"/>
      <c r="REX106" s="286"/>
      <c r="REY106" s="286"/>
      <c r="REZ106" s="286"/>
      <c r="RFA106" s="286"/>
      <c r="RFB106" s="286"/>
      <c r="RFC106" s="286"/>
      <c r="RFD106" s="286"/>
      <c r="RFE106" s="286"/>
      <c r="RFF106" s="286"/>
      <c r="RFG106" s="286"/>
      <c r="RFH106" s="286"/>
      <c r="RFI106" s="286"/>
      <c r="RFJ106" s="286"/>
      <c r="RFK106" s="286"/>
      <c r="RFL106" s="286"/>
      <c r="RFM106" s="286"/>
      <c r="RFN106" s="286"/>
      <c r="RFO106" s="286"/>
      <c r="RFP106" s="286"/>
      <c r="RFQ106" s="286"/>
      <c r="RFR106" s="286"/>
      <c r="RFS106" s="286"/>
      <c r="RFT106" s="286"/>
      <c r="RFU106" s="286"/>
      <c r="RFV106" s="286"/>
      <c r="RFW106" s="286"/>
      <c r="RFX106" s="286"/>
      <c r="RFY106" s="286"/>
      <c r="RFZ106" s="286"/>
      <c r="RGA106" s="286"/>
      <c r="RGB106" s="286"/>
      <c r="RGC106" s="286"/>
      <c r="RGD106" s="286"/>
      <c r="RGE106" s="286"/>
      <c r="RGF106" s="286"/>
      <c r="RGG106" s="286"/>
      <c r="RGH106" s="286"/>
      <c r="RGI106" s="286"/>
      <c r="RGJ106" s="286"/>
      <c r="RGK106" s="286"/>
      <c r="RGL106" s="286"/>
      <c r="RGM106" s="286"/>
      <c r="RGN106" s="286"/>
      <c r="RGO106" s="286"/>
      <c r="RGP106" s="286"/>
      <c r="RGQ106" s="286"/>
      <c r="RGR106" s="286"/>
      <c r="RGS106" s="286"/>
      <c r="RGT106" s="286"/>
      <c r="RGU106" s="286"/>
      <c r="RGV106" s="286"/>
      <c r="RGW106" s="286"/>
      <c r="RGX106" s="286"/>
      <c r="RGY106" s="286"/>
      <c r="RGZ106" s="286"/>
      <c r="RHA106" s="286"/>
      <c r="RHB106" s="286"/>
      <c r="RHC106" s="286"/>
      <c r="RHD106" s="286"/>
      <c r="RHE106" s="286"/>
      <c r="RHF106" s="286"/>
      <c r="RHG106" s="286"/>
      <c r="RHH106" s="286"/>
      <c r="RHI106" s="286"/>
      <c r="RHJ106" s="286"/>
      <c r="RHK106" s="286"/>
      <c r="RHL106" s="286"/>
      <c r="RHM106" s="286"/>
      <c r="RHN106" s="286"/>
      <c r="RHO106" s="286"/>
      <c r="RHP106" s="286"/>
      <c r="RHQ106" s="286"/>
      <c r="RHR106" s="286"/>
      <c r="RHS106" s="286"/>
      <c r="RHT106" s="286"/>
      <c r="RHU106" s="286"/>
      <c r="RHV106" s="286"/>
      <c r="RHW106" s="286"/>
      <c r="RHX106" s="286"/>
      <c r="RHY106" s="286"/>
      <c r="RHZ106" s="286"/>
      <c r="RIA106" s="286"/>
      <c r="RIB106" s="286"/>
      <c r="RIC106" s="286"/>
      <c r="RID106" s="286"/>
      <c r="RIE106" s="286"/>
      <c r="RIF106" s="286"/>
      <c r="RIG106" s="286"/>
      <c r="RIH106" s="286"/>
      <c r="RII106" s="286"/>
      <c r="RIJ106" s="286"/>
      <c r="RIK106" s="286"/>
      <c r="RIL106" s="286"/>
      <c r="RIM106" s="286"/>
      <c r="RIN106" s="286"/>
      <c r="RIO106" s="286"/>
      <c r="RIP106" s="286"/>
      <c r="RIQ106" s="286"/>
      <c r="RIR106" s="286"/>
      <c r="RIS106" s="286"/>
      <c r="RIT106" s="286"/>
      <c r="RIU106" s="286"/>
      <c r="RIV106" s="286"/>
      <c r="RIW106" s="286"/>
      <c r="RIX106" s="286"/>
      <c r="RIY106" s="286"/>
      <c r="RIZ106" s="286"/>
      <c r="RJA106" s="286"/>
      <c r="RJB106" s="286"/>
      <c r="RJC106" s="286"/>
      <c r="RJD106" s="286"/>
      <c r="RJE106" s="286"/>
      <c r="RJF106" s="286"/>
      <c r="RJG106" s="286"/>
      <c r="RJH106" s="286"/>
      <c r="RJI106" s="286"/>
      <c r="RJJ106" s="286"/>
      <c r="RJK106" s="286"/>
      <c r="RJL106" s="286"/>
      <c r="RJM106" s="286"/>
      <c r="RJN106" s="286"/>
      <c r="RJO106" s="286"/>
      <c r="RJP106" s="286"/>
      <c r="RJQ106" s="286"/>
      <c r="RJR106" s="286"/>
      <c r="RJS106" s="286"/>
      <c r="RJT106" s="286"/>
      <c r="RJU106" s="286"/>
      <c r="RJV106" s="286"/>
      <c r="RJW106" s="286"/>
      <c r="RJX106" s="286"/>
      <c r="RJY106" s="286"/>
      <c r="RJZ106" s="286"/>
      <c r="RKA106" s="286"/>
      <c r="RKB106" s="286"/>
      <c r="RKC106" s="286"/>
      <c r="RKD106" s="286"/>
      <c r="RKE106" s="286"/>
      <c r="RKF106" s="286"/>
      <c r="RKG106" s="286"/>
      <c r="RKH106" s="286"/>
      <c r="RKI106" s="286"/>
      <c r="RKJ106" s="286"/>
      <c r="RKK106" s="286"/>
      <c r="RKL106" s="286"/>
      <c r="RKM106" s="286"/>
      <c r="RKN106" s="286"/>
      <c r="RKO106" s="286"/>
      <c r="RKP106" s="286"/>
      <c r="RKQ106" s="286"/>
      <c r="RKR106" s="286"/>
      <c r="RKS106" s="286"/>
      <c r="RKT106" s="286"/>
      <c r="RKU106" s="286"/>
      <c r="RKV106" s="286"/>
      <c r="RKW106" s="286"/>
      <c r="RKX106" s="286"/>
      <c r="RKY106" s="286"/>
      <c r="RKZ106" s="286"/>
      <c r="RLA106" s="286"/>
      <c r="RLB106" s="286"/>
      <c r="RLC106" s="286"/>
      <c r="RLD106" s="286"/>
      <c r="RLE106" s="286"/>
      <c r="RLF106" s="286"/>
      <c r="RLG106" s="286"/>
      <c r="RLH106" s="286"/>
      <c r="RLI106" s="286"/>
      <c r="RLJ106" s="286"/>
      <c r="RLK106" s="286"/>
      <c r="RLL106" s="286"/>
      <c r="RLM106" s="286"/>
      <c r="RLN106" s="286"/>
      <c r="RLO106" s="286"/>
      <c r="RLP106" s="286"/>
      <c r="RLQ106" s="286"/>
      <c r="RLR106" s="286"/>
      <c r="RLS106" s="286"/>
      <c r="RLT106" s="286"/>
      <c r="RLU106" s="286"/>
      <c r="RLV106" s="286"/>
      <c r="RLW106" s="286"/>
      <c r="RLX106" s="286"/>
      <c r="RLY106" s="286"/>
      <c r="RLZ106" s="286"/>
      <c r="RMA106" s="286"/>
      <c r="RMB106" s="286"/>
      <c r="RMC106" s="286"/>
      <c r="RMD106" s="286"/>
      <c r="RME106" s="286"/>
      <c r="RMF106" s="286"/>
      <c r="RMG106" s="286"/>
      <c r="RMH106" s="286"/>
      <c r="RMI106" s="286"/>
      <c r="RMJ106" s="286"/>
      <c r="RMK106" s="286"/>
      <c r="RML106" s="286"/>
      <c r="RMM106" s="286"/>
      <c r="RMN106" s="286"/>
      <c r="RMO106" s="286"/>
      <c r="RMP106" s="286"/>
      <c r="RMQ106" s="286"/>
      <c r="RMR106" s="286"/>
      <c r="RMS106" s="286"/>
      <c r="RMT106" s="286"/>
      <c r="RMU106" s="286"/>
      <c r="RMV106" s="286"/>
      <c r="RMW106" s="286"/>
      <c r="RMX106" s="286"/>
      <c r="RMY106" s="286"/>
      <c r="RMZ106" s="286"/>
      <c r="RNA106" s="286"/>
      <c r="RNB106" s="286"/>
      <c r="RNC106" s="286"/>
      <c r="RND106" s="286"/>
      <c r="RNE106" s="286"/>
      <c r="RNF106" s="286"/>
      <c r="RNG106" s="286"/>
      <c r="RNH106" s="286"/>
      <c r="RNI106" s="286"/>
      <c r="RNJ106" s="286"/>
      <c r="RNK106" s="286"/>
      <c r="RNL106" s="286"/>
      <c r="RNM106" s="286"/>
      <c r="RNN106" s="286"/>
      <c r="RNO106" s="286"/>
      <c r="RNP106" s="286"/>
      <c r="RNQ106" s="286"/>
      <c r="RNR106" s="286"/>
      <c r="RNS106" s="286"/>
      <c r="RNT106" s="286"/>
      <c r="RNU106" s="286"/>
      <c r="RNV106" s="286"/>
      <c r="RNW106" s="286"/>
      <c r="RNX106" s="286"/>
      <c r="RNY106" s="286"/>
      <c r="RNZ106" s="286"/>
      <c r="ROA106" s="286"/>
      <c r="ROB106" s="286"/>
      <c r="ROC106" s="286"/>
      <c r="ROD106" s="286"/>
      <c r="ROE106" s="286"/>
      <c r="ROF106" s="286"/>
      <c r="ROG106" s="286"/>
      <c r="ROH106" s="286"/>
      <c r="ROI106" s="286"/>
      <c r="ROJ106" s="286"/>
      <c r="ROK106" s="286"/>
      <c r="ROL106" s="286"/>
      <c r="ROM106" s="286"/>
      <c r="RON106" s="286"/>
      <c r="ROO106" s="286"/>
      <c r="ROP106" s="286"/>
      <c r="ROQ106" s="286"/>
      <c r="ROR106" s="286"/>
      <c r="ROS106" s="286"/>
      <c r="ROT106" s="286"/>
      <c r="ROU106" s="286"/>
      <c r="ROV106" s="286"/>
      <c r="ROW106" s="286"/>
      <c r="ROX106" s="286"/>
      <c r="ROY106" s="286"/>
      <c r="ROZ106" s="286"/>
      <c r="RPA106" s="286"/>
      <c r="RPB106" s="286"/>
      <c r="RPC106" s="286"/>
      <c r="RPD106" s="286"/>
      <c r="RPE106" s="286"/>
      <c r="RPF106" s="286"/>
      <c r="RPG106" s="286"/>
      <c r="RPH106" s="286"/>
      <c r="RPI106" s="286"/>
      <c r="RPJ106" s="286"/>
      <c r="RPK106" s="286"/>
      <c r="RPL106" s="286"/>
      <c r="RPM106" s="286"/>
      <c r="RPN106" s="286"/>
      <c r="RPO106" s="286"/>
      <c r="RPP106" s="286"/>
      <c r="RPQ106" s="286"/>
      <c r="RPR106" s="286"/>
      <c r="RPS106" s="286"/>
      <c r="RPT106" s="286"/>
      <c r="RPU106" s="286"/>
      <c r="RPV106" s="286"/>
      <c r="RPW106" s="286"/>
      <c r="RPX106" s="286"/>
      <c r="RPY106" s="286"/>
      <c r="RPZ106" s="286"/>
      <c r="RQA106" s="286"/>
      <c r="RQB106" s="286"/>
      <c r="RQC106" s="286"/>
      <c r="RQD106" s="286"/>
      <c r="RQE106" s="286"/>
      <c r="RQF106" s="286"/>
      <c r="RQG106" s="286"/>
      <c r="RQH106" s="286"/>
      <c r="RQI106" s="286"/>
      <c r="RQJ106" s="286"/>
      <c r="RQK106" s="286"/>
      <c r="RQL106" s="286"/>
      <c r="RQM106" s="286"/>
      <c r="RQN106" s="286"/>
      <c r="RQO106" s="286"/>
      <c r="RQP106" s="286"/>
      <c r="RQQ106" s="286"/>
      <c r="RQR106" s="286"/>
      <c r="RQS106" s="286"/>
      <c r="RQT106" s="286"/>
      <c r="RQU106" s="286"/>
      <c r="RQV106" s="286"/>
      <c r="RQW106" s="286"/>
      <c r="RQX106" s="286"/>
      <c r="RQY106" s="286"/>
      <c r="RQZ106" s="286"/>
      <c r="RRA106" s="286"/>
      <c r="RRB106" s="286"/>
      <c r="RRC106" s="286"/>
      <c r="RRD106" s="286"/>
      <c r="RRE106" s="286"/>
      <c r="RRF106" s="286"/>
      <c r="RRG106" s="286"/>
      <c r="RRH106" s="286"/>
      <c r="RRI106" s="286"/>
      <c r="RRJ106" s="286"/>
      <c r="RRK106" s="286"/>
      <c r="RRL106" s="286"/>
      <c r="RRM106" s="286"/>
      <c r="RRN106" s="286"/>
      <c r="RRO106" s="286"/>
      <c r="RRP106" s="286"/>
      <c r="RRQ106" s="286"/>
      <c r="RRR106" s="286"/>
      <c r="RRS106" s="286"/>
      <c r="RRT106" s="286"/>
      <c r="RRU106" s="286"/>
      <c r="RRV106" s="286"/>
      <c r="RRW106" s="286"/>
      <c r="RRX106" s="286"/>
      <c r="RRY106" s="286"/>
      <c r="RRZ106" s="286"/>
      <c r="RSA106" s="286"/>
      <c r="RSB106" s="286"/>
      <c r="RSC106" s="286"/>
      <c r="RSD106" s="286"/>
      <c r="RSE106" s="286"/>
      <c r="RSF106" s="286"/>
      <c r="RSG106" s="286"/>
      <c r="RSH106" s="286"/>
      <c r="RSI106" s="286"/>
      <c r="RSJ106" s="286"/>
      <c r="RSK106" s="286"/>
      <c r="RSL106" s="286"/>
      <c r="RSM106" s="286"/>
      <c r="RSN106" s="286"/>
      <c r="RSO106" s="286"/>
      <c r="RSP106" s="286"/>
      <c r="RSQ106" s="286"/>
      <c r="RSR106" s="286"/>
      <c r="RSS106" s="286"/>
      <c r="RST106" s="286"/>
      <c r="RSU106" s="286"/>
      <c r="RSV106" s="286"/>
      <c r="RSW106" s="286"/>
      <c r="RSX106" s="286"/>
      <c r="RSY106" s="286"/>
      <c r="RSZ106" s="286"/>
      <c r="RTA106" s="286"/>
      <c r="RTB106" s="286"/>
      <c r="RTC106" s="286"/>
      <c r="RTD106" s="286"/>
      <c r="RTE106" s="286"/>
      <c r="RTF106" s="286"/>
      <c r="RTG106" s="286"/>
      <c r="RTH106" s="286"/>
      <c r="RTI106" s="286"/>
      <c r="RTJ106" s="286"/>
      <c r="RTK106" s="286"/>
      <c r="RTL106" s="286"/>
      <c r="RTM106" s="286"/>
      <c r="RTN106" s="286"/>
      <c r="RTO106" s="286"/>
      <c r="RTP106" s="286"/>
      <c r="RTQ106" s="286"/>
      <c r="RTR106" s="286"/>
      <c r="RTS106" s="286"/>
      <c r="RTT106" s="286"/>
      <c r="RTU106" s="286"/>
      <c r="RTV106" s="286"/>
      <c r="RTW106" s="286"/>
      <c r="RTX106" s="286"/>
      <c r="RTY106" s="286"/>
      <c r="RTZ106" s="286"/>
      <c r="RUA106" s="286"/>
      <c r="RUB106" s="286"/>
      <c r="RUC106" s="286"/>
      <c r="RUD106" s="286"/>
      <c r="RUE106" s="286"/>
      <c r="RUF106" s="286"/>
      <c r="RUG106" s="286"/>
      <c r="RUH106" s="286"/>
      <c r="RUI106" s="286"/>
      <c r="RUJ106" s="286"/>
      <c r="RUK106" s="286"/>
      <c r="RUL106" s="286"/>
      <c r="RUM106" s="286"/>
      <c r="RUN106" s="286"/>
      <c r="RUO106" s="286"/>
      <c r="RUP106" s="286"/>
      <c r="RUQ106" s="286"/>
      <c r="RUR106" s="286"/>
      <c r="RUS106" s="286"/>
      <c r="RUT106" s="286"/>
      <c r="RUU106" s="286"/>
      <c r="RUV106" s="286"/>
      <c r="RUW106" s="286"/>
      <c r="RUX106" s="286"/>
      <c r="RUY106" s="286"/>
      <c r="RUZ106" s="286"/>
      <c r="RVA106" s="286"/>
      <c r="RVB106" s="286"/>
      <c r="RVC106" s="286"/>
      <c r="RVD106" s="286"/>
      <c r="RVE106" s="286"/>
      <c r="RVF106" s="286"/>
      <c r="RVG106" s="286"/>
      <c r="RVH106" s="286"/>
      <c r="RVI106" s="286"/>
      <c r="RVJ106" s="286"/>
      <c r="RVK106" s="286"/>
      <c r="RVL106" s="286"/>
      <c r="RVM106" s="286"/>
      <c r="RVN106" s="286"/>
      <c r="RVO106" s="286"/>
      <c r="RVP106" s="286"/>
      <c r="RVQ106" s="286"/>
      <c r="RVR106" s="286"/>
      <c r="RVS106" s="286"/>
      <c r="RVT106" s="286"/>
      <c r="RVU106" s="286"/>
      <c r="RVV106" s="286"/>
      <c r="RVW106" s="286"/>
      <c r="RVX106" s="286"/>
      <c r="RVY106" s="286"/>
      <c r="RVZ106" s="286"/>
      <c r="RWA106" s="286"/>
      <c r="RWB106" s="286"/>
      <c r="RWC106" s="286"/>
      <c r="RWD106" s="286"/>
      <c r="RWE106" s="286"/>
      <c r="RWF106" s="286"/>
      <c r="RWG106" s="286"/>
      <c r="RWH106" s="286"/>
      <c r="RWI106" s="286"/>
      <c r="RWJ106" s="286"/>
      <c r="RWK106" s="286"/>
      <c r="RWL106" s="286"/>
      <c r="RWM106" s="286"/>
      <c r="RWN106" s="286"/>
      <c r="RWO106" s="286"/>
      <c r="RWP106" s="286"/>
      <c r="RWQ106" s="286"/>
      <c r="RWR106" s="286"/>
      <c r="RWS106" s="286"/>
      <c r="RWT106" s="286"/>
      <c r="RWU106" s="286"/>
      <c r="RWV106" s="286"/>
      <c r="RWW106" s="286"/>
      <c r="RWX106" s="286"/>
      <c r="RWY106" s="286"/>
      <c r="RWZ106" s="286"/>
      <c r="RXA106" s="286"/>
      <c r="RXB106" s="286"/>
      <c r="RXC106" s="286"/>
      <c r="RXD106" s="286"/>
      <c r="RXE106" s="286"/>
      <c r="RXF106" s="286"/>
      <c r="RXG106" s="286"/>
      <c r="RXH106" s="286"/>
      <c r="RXI106" s="286"/>
      <c r="RXJ106" s="286"/>
      <c r="RXK106" s="286"/>
      <c r="RXL106" s="286"/>
      <c r="RXM106" s="286"/>
      <c r="RXN106" s="286"/>
      <c r="RXO106" s="286"/>
      <c r="RXP106" s="286"/>
      <c r="RXQ106" s="286"/>
      <c r="RXR106" s="286"/>
      <c r="RXS106" s="286"/>
      <c r="RXT106" s="286"/>
      <c r="RXU106" s="286"/>
      <c r="RXV106" s="286"/>
      <c r="RXW106" s="286"/>
      <c r="RXX106" s="286"/>
      <c r="RXY106" s="286"/>
      <c r="RXZ106" s="286"/>
      <c r="RYA106" s="286"/>
      <c r="RYB106" s="286"/>
      <c r="RYC106" s="286"/>
      <c r="RYD106" s="286"/>
      <c r="RYE106" s="286"/>
      <c r="RYF106" s="286"/>
      <c r="RYG106" s="286"/>
      <c r="RYH106" s="286"/>
      <c r="RYI106" s="286"/>
      <c r="RYJ106" s="286"/>
      <c r="RYK106" s="286"/>
      <c r="RYL106" s="286"/>
      <c r="RYM106" s="286"/>
      <c r="RYN106" s="286"/>
      <c r="RYO106" s="286"/>
      <c r="RYP106" s="286"/>
      <c r="RYQ106" s="286"/>
      <c r="RYR106" s="286"/>
      <c r="RYS106" s="286"/>
      <c r="RYT106" s="286"/>
      <c r="RYU106" s="286"/>
      <c r="RYV106" s="286"/>
      <c r="RYW106" s="286"/>
      <c r="RYX106" s="286"/>
      <c r="RYY106" s="286"/>
      <c r="RYZ106" s="286"/>
      <c r="RZA106" s="286"/>
      <c r="RZB106" s="286"/>
      <c r="RZC106" s="286"/>
      <c r="RZD106" s="286"/>
      <c r="RZE106" s="286"/>
      <c r="RZF106" s="286"/>
      <c r="RZG106" s="286"/>
      <c r="RZH106" s="286"/>
      <c r="RZI106" s="286"/>
      <c r="RZJ106" s="286"/>
      <c r="RZK106" s="286"/>
      <c r="RZL106" s="286"/>
      <c r="RZM106" s="286"/>
      <c r="RZN106" s="286"/>
      <c r="RZO106" s="286"/>
      <c r="RZP106" s="286"/>
      <c r="RZQ106" s="286"/>
      <c r="RZR106" s="286"/>
      <c r="RZS106" s="286"/>
      <c r="RZT106" s="286"/>
      <c r="RZU106" s="286"/>
      <c r="RZV106" s="286"/>
      <c r="RZW106" s="286"/>
      <c r="RZX106" s="286"/>
      <c r="RZY106" s="286"/>
      <c r="RZZ106" s="286"/>
      <c r="SAA106" s="286"/>
      <c r="SAB106" s="286"/>
      <c r="SAC106" s="286"/>
      <c r="SAD106" s="286"/>
      <c r="SAE106" s="286"/>
      <c r="SAF106" s="286"/>
      <c r="SAG106" s="286"/>
      <c r="SAH106" s="286"/>
      <c r="SAI106" s="286"/>
      <c r="SAJ106" s="286"/>
      <c r="SAK106" s="286"/>
      <c r="SAL106" s="286"/>
      <c r="SAM106" s="286"/>
      <c r="SAN106" s="286"/>
      <c r="SAO106" s="286"/>
      <c r="SAP106" s="286"/>
      <c r="SAQ106" s="286"/>
      <c r="SAR106" s="286"/>
      <c r="SAS106" s="286"/>
      <c r="SAT106" s="286"/>
      <c r="SAU106" s="286"/>
      <c r="SAV106" s="286"/>
      <c r="SAW106" s="286"/>
      <c r="SAX106" s="286"/>
      <c r="SAY106" s="286"/>
      <c r="SAZ106" s="286"/>
      <c r="SBA106" s="286"/>
      <c r="SBB106" s="286"/>
      <c r="SBC106" s="286"/>
      <c r="SBD106" s="286"/>
      <c r="SBE106" s="286"/>
      <c r="SBF106" s="286"/>
      <c r="SBG106" s="286"/>
      <c r="SBH106" s="286"/>
      <c r="SBI106" s="286"/>
      <c r="SBJ106" s="286"/>
      <c r="SBK106" s="286"/>
      <c r="SBL106" s="286"/>
      <c r="SBM106" s="286"/>
      <c r="SBN106" s="286"/>
      <c r="SBO106" s="286"/>
      <c r="SBP106" s="286"/>
      <c r="SBQ106" s="286"/>
      <c r="SBR106" s="286"/>
      <c r="SBS106" s="286"/>
      <c r="SBT106" s="286"/>
      <c r="SBU106" s="286"/>
      <c r="SBV106" s="286"/>
      <c r="SBW106" s="286"/>
      <c r="SBX106" s="286"/>
      <c r="SBY106" s="286"/>
      <c r="SBZ106" s="286"/>
      <c r="SCA106" s="286"/>
      <c r="SCB106" s="286"/>
      <c r="SCC106" s="286"/>
      <c r="SCD106" s="286"/>
      <c r="SCE106" s="286"/>
      <c r="SCF106" s="286"/>
      <c r="SCG106" s="286"/>
      <c r="SCH106" s="286"/>
      <c r="SCI106" s="286"/>
      <c r="SCJ106" s="286"/>
      <c r="SCK106" s="286"/>
      <c r="SCL106" s="286"/>
      <c r="SCM106" s="286"/>
      <c r="SCN106" s="286"/>
      <c r="SCO106" s="286"/>
      <c r="SCP106" s="286"/>
      <c r="SCQ106" s="286"/>
      <c r="SCR106" s="286"/>
      <c r="SCS106" s="286"/>
      <c r="SCT106" s="286"/>
      <c r="SCU106" s="286"/>
      <c r="SCV106" s="286"/>
      <c r="SCW106" s="286"/>
      <c r="SCX106" s="286"/>
      <c r="SCY106" s="286"/>
      <c r="SCZ106" s="286"/>
      <c r="SDA106" s="286"/>
      <c r="SDB106" s="286"/>
      <c r="SDC106" s="286"/>
      <c r="SDD106" s="286"/>
      <c r="SDE106" s="286"/>
      <c r="SDF106" s="286"/>
      <c r="SDG106" s="286"/>
      <c r="SDH106" s="286"/>
      <c r="SDI106" s="286"/>
      <c r="SDJ106" s="286"/>
      <c r="SDK106" s="286"/>
      <c r="SDL106" s="286"/>
      <c r="SDM106" s="286"/>
      <c r="SDN106" s="286"/>
      <c r="SDO106" s="286"/>
      <c r="SDP106" s="286"/>
      <c r="SDQ106" s="286"/>
      <c r="SDR106" s="286"/>
      <c r="SDS106" s="286"/>
      <c r="SDT106" s="286"/>
      <c r="SDU106" s="286"/>
      <c r="SDV106" s="286"/>
      <c r="SDW106" s="286"/>
      <c r="SDX106" s="286"/>
      <c r="SDY106" s="286"/>
      <c r="SDZ106" s="286"/>
      <c r="SEA106" s="286"/>
      <c r="SEB106" s="286"/>
      <c r="SEC106" s="286"/>
      <c r="SED106" s="286"/>
      <c r="SEE106" s="286"/>
      <c r="SEF106" s="286"/>
      <c r="SEG106" s="286"/>
      <c r="SEH106" s="286"/>
      <c r="SEI106" s="286"/>
      <c r="SEJ106" s="286"/>
      <c r="SEK106" s="286"/>
      <c r="SEL106" s="286"/>
      <c r="SEM106" s="286"/>
      <c r="SEN106" s="286"/>
      <c r="SEO106" s="286"/>
      <c r="SEP106" s="286"/>
      <c r="SEQ106" s="286"/>
      <c r="SER106" s="286"/>
      <c r="SES106" s="286"/>
      <c r="SET106" s="286"/>
      <c r="SEU106" s="286"/>
      <c r="SEV106" s="286"/>
      <c r="SEW106" s="286"/>
      <c r="SEX106" s="286"/>
      <c r="SEY106" s="286"/>
      <c r="SEZ106" s="286"/>
      <c r="SFA106" s="286"/>
      <c r="SFB106" s="286"/>
      <c r="SFC106" s="286"/>
      <c r="SFD106" s="286"/>
      <c r="SFE106" s="286"/>
      <c r="SFF106" s="286"/>
      <c r="SFG106" s="286"/>
      <c r="SFH106" s="286"/>
      <c r="SFI106" s="286"/>
      <c r="SFJ106" s="286"/>
      <c r="SFK106" s="286"/>
      <c r="SFL106" s="286"/>
      <c r="SFM106" s="286"/>
      <c r="SFN106" s="286"/>
      <c r="SFO106" s="286"/>
      <c r="SFP106" s="286"/>
      <c r="SFQ106" s="286"/>
      <c r="SFR106" s="286"/>
      <c r="SFS106" s="286"/>
      <c r="SFT106" s="286"/>
      <c r="SFU106" s="286"/>
      <c r="SFV106" s="286"/>
      <c r="SFW106" s="286"/>
      <c r="SFX106" s="286"/>
      <c r="SFY106" s="286"/>
      <c r="SFZ106" s="286"/>
      <c r="SGA106" s="286"/>
      <c r="SGB106" s="286"/>
      <c r="SGC106" s="286"/>
      <c r="SGD106" s="286"/>
      <c r="SGE106" s="286"/>
      <c r="SGF106" s="286"/>
      <c r="SGG106" s="286"/>
      <c r="SGH106" s="286"/>
      <c r="SGI106" s="286"/>
      <c r="SGJ106" s="286"/>
      <c r="SGK106" s="286"/>
      <c r="SGL106" s="286"/>
      <c r="SGM106" s="286"/>
      <c r="SGN106" s="286"/>
      <c r="SGO106" s="286"/>
      <c r="SGP106" s="286"/>
      <c r="SGQ106" s="286"/>
      <c r="SGR106" s="286"/>
      <c r="SGS106" s="286"/>
      <c r="SGT106" s="286"/>
      <c r="SGU106" s="286"/>
      <c r="SGV106" s="286"/>
      <c r="SGW106" s="286"/>
      <c r="SGX106" s="286"/>
      <c r="SGY106" s="286"/>
      <c r="SGZ106" s="286"/>
      <c r="SHA106" s="286"/>
      <c r="SHB106" s="286"/>
      <c r="SHC106" s="286"/>
      <c r="SHD106" s="286"/>
      <c r="SHE106" s="286"/>
      <c r="SHF106" s="286"/>
      <c r="SHG106" s="286"/>
      <c r="SHH106" s="286"/>
      <c r="SHI106" s="286"/>
      <c r="SHJ106" s="286"/>
      <c r="SHK106" s="286"/>
      <c r="SHL106" s="286"/>
      <c r="SHM106" s="286"/>
      <c r="SHN106" s="286"/>
      <c r="SHO106" s="286"/>
      <c r="SHP106" s="286"/>
      <c r="SHQ106" s="286"/>
      <c r="SHR106" s="286"/>
      <c r="SHS106" s="286"/>
      <c r="SHT106" s="286"/>
      <c r="SHU106" s="286"/>
      <c r="SHV106" s="286"/>
      <c r="SHW106" s="286"/>
      <c r="SHX106" s="286"/>
      <c r="SHY106" s="286"/>
      <c r="SHZ106" s="286"/>
      <c r="SIA106" s="286"/>
      <c r="SIB106" s="286"/>
      <c r="SIC106" s="286"/>
      <c r="SID106" s="286"/>
      <c r="SIE106" s="286"/>
      <c r="SIF106" s="286"/>
      <c r="SIG106" s="286"/>
      <c r="SIH106" s="286"/>
      <c r="SII106" s="286"/>
      <c r="SIJ106" s="286"/>
      <c r="SIK106" s="286"/>
      <c r="SIL106" s="286"/>
      <c r="SIM106" s="286"/>
      <c r="SIN106" s="286"/>
      <c r="SIO106" s="286"/>
      <c r="SIP106" s="286"/>
      <c r="SIQ106" s="286"/>
      <c r="SIR106" s="286"/>
      <c r="SIS106" s="286"/>
      <c r="SIT106" s="286"/>
      <c r="SIU106" s="286"/>
      <c r="SIV106" s="286"/>
      <c r="SIW106" s="286"/>
      <c r="SIX106" s="286"/>
      <c r="SIY106" s="286"/>
      <c r="SIZ106" s="286"/>
      <c r="SJA106" s="286"/>
      <c r="SJB106" s="286"/>
      <c r="SJC106" s="286"/>
      <c r="SJD106" s="286"/>
      <c r="SJE106" s="286"/>
      <c r="SJF106" s="286"/>
      <c r="SJG106" s="286"/>
      <c r="SJH106" s="286"/>
      <c r="SJI106" s="286"/>
      <c r="SJJ106" s="286"/>
      <c r="SJK106" s="286"/>
      <c r="SJL106" s="286"/>
      <c r="SJM106" s="286"/>
      <c r="SJN106" s="286"/>
      <c r="SJO106" s="286"/>
      <c r="SJP106" s="286"/>
      <c r="SJQ106" s="286"/>
      <c r="SJR106" s="286"/>
      <c r="SJS106" s="286"/>
      <c r="SJT106" s="286"/>
      <c r="SJU106" s="286"/>
      <c r="SJV106" s="286"/>
      <c r="SJW106" s="286"/>
      <c r="SJX106" s="286"/>
      <c r="SJY106" s="286"/>
      <c r="SJZ106" s="286"/>
      <c r="SKA106" s="286"/>
      <c r="SKB106" s="286"/>
      <c r="SKC106" s="286"/>
      <c r="SKD106" s="286"/>
      <c r="SKE106" s="286"/>
      <c r="SKF106" s="286"/>
      <c r="SKG106" s="286"/>
      <c r="SKH106" s="286"/>
      <c r="SKI106" s="286"/>
      <c r="SKJ106" s="286"/>
      <c r="SKK106" s="286"/>
      <c r="SKL106" s="286"/>
      <c r="SKM106" s="286"/>
      <c r="SKN106" s="286"/>
      <c r="SKO106" s="286"/>
      <c r="SKP106" s="286"/>
      <c r="SKQ106" s="286"/>
      <c r="SKR106" s="286"/>
      <c r="SKS106" s="286"/>
      <c r="SKT106" s="286"/>
      <c r="SKU106" s="286"/>
      <c r="SKV106" s="286"/>
      <c r="SKW106" s="286"/>
      <c r="SKX106" s="286"/>
      <c r="SKY106" s="286"/>
      <c r="SKZ106" s="286"/>
      <c r="SLA106" s="286"/>
      <c r="SLB106" s="286"/>
      <c r="SLC106" s="286"/>
      <c r="SLD106" s="286"/>
      <c r="SLE106" s="286"/>
      <c r="SLF106" s="286"/>
      <c r="SLG106" s="286"/>
      <c r="SLH106" s="286"/>
      <c r="SLI106" s="286"/>
      <c r="SLJ106" s="286"/>
      <c r="SLK106" s="286"/>
      <c r="SLL106" s="286"/>
      <c r="SLM106" s="286"/>
      <c r="SLN106" s="286"/>
      <c r="SLO106" s="286"/>
      <c r="SLP106" s="286"/>
      <c r="SLQ106" s="286"/>
      <c r="SLR106" s="286"/>
      <c r="SLS106" s="286"/>
      <c r="SLT106" s="286"/>
      <c r="SLU106" s="286"/>
      <c r="SLV106" s="286"/>
      <c r="SLW106" s="286"/>
      <c r="SLX106" s="286"/>
      <c r="SLY106" s="286"/>
      <c r="SLZ106" s="286"/>
      <c r="SMA106" s="286"/>
      <c r="SMB106" s="286"/>
      <c r="SMC106" s="286"/>
      <c r="SMD106" s="286"/>
      <c r="SME106" s="286"/>
      <c r="SMF106" s="286"/>
      <c r="SMG106" s="286"/>
      <c r="SMH106" s="286"/>
      <c r="SMI106" s="286"/>
      <c r="SMJ106" s="286"/>
      <c r="SMK106" s="286"/>
      <c r="SML106" s="286"/>
      <c r="SMM106" s="286"/>
      <c r="SMN106" s="286"/>
      <c r="SMO106" s="286"/>
      <c r="SMP106" s="286"/>
      <c r="SMQ106" s="286"/>
      <c r="SMR106" s="286"/>
      <c r="SMS106" s="286"/>
      <c r="SMT106" s="286"/>
      <c r="SMU106" s="286"/>
      <c r="SMV106" s="286"/>
      <c r="SMW106" s="286"/>
      <c r="SMX106" s="286"/>
      <c r="SMY106" s="286"/>
      <c r="SMZ106" s="286"/>
      <c r="SNA106" s="286"/>
      <c r="SNB106" s="286"/>
      <c r="SNC106" s="286"/>
      <c r="SND106" s="286"/>
      <c r="SNE106" s="286"/>
      <c r="SNF106" s="286"/>
      <c r="SNG106" s="286"/>
      <c r="SNH106" s="286"/>
      <c r="SNI106" s="286"/>
      <c r="SNJ106" s="286"/>
      <c r="SNK106" s="286"/>
      <c r="SNL106" s="286"/>
      <c r="SNM106" s="286"/>
      <c r="SNN106" s="286"/>
      <c r="SNO106" s="286"/>
      <c r="SNP106" s="286"/>
      <c r="SNQ106" s="286"/>
      <c r="SNR106" s="286"/>
      <c r="SNS106" s="286"/>
      <c r="SNT106" s="286"/>
      <c r="SNU106" s="286"/>
      <c r="SNV106" s="286"/>
      <c r="SNW106" s="286"/>
      <c r="SNX106" s="286"/>
      <c r="SNY106" s="286"/>
      <c r="SNZ106" s="286"/>
      <c r="SOA106" s="286"/>
      <c r="SOB106" s="286"/>
      <c r="SOC106" s="286"/>
      <c r="SOD106" s="286"/>
      <c r="SOE106" s="286"/>
      <c r="SOF106" s="286"/>
      <c r="SOG106" s="286"/>
      <c r="SOH106" s="286"/>
      <c r="SOI106" s="286"/>
      <c r="SOJ106" s="286"/>
      <c r="SOK106" s="286"/>
      <c r="SOL106" s="286"/>
      <c r="SOM106" s="286"/>
      <c r="SON106" s="286"/>
      <c r="SOO106" s="286"/>
      <c r="SOP106" s="286"/>
      <c r="SOQ106" s="286"/>
      <c r="SOR106" s="286"/>
      <c r="SOS106" s="286"/>
      <c r="SOT106" s="286"/>
      <c r="SOU106" s="286"/>
      <c r="SOV106" s="286"/>
      <c r="SOW106" s="286"/>
      <c r="SOX106" s="286"/>
      <c r="SOY106" s="286"/>
      <c r="SOZ106" s="286"/>
      <c r="SPA106" s="286"/>
      <c r="SPB106" s="286"/>
      <c r="SPC106" s="286"/>
      <c r="SPD106" s="286"/>
      <c r="SPE106" s="286"/>
      <c r="SPF106" s="286"/>
      <c r="SPG106" s="286"/>
      <c r="SPH106" s="286"/>
      <c r="SPI106" s="286"/>
      <c r="SPJ106" s="286"/>
      <c r="SPK106" s="286"/>
      <c r="SPL106" s="286"/>
      <c r="SPM106" s="286"/>
      <c r="SPN106" s="286"/>
      <c r="SPO106" s="286"/>
      <c r="SPP106" s="286"/>
      <c r="SPQ106" s="286"/>
      <c r="SPR106" s="286"/>
      <c r="SPS106" s="286"/>
      <c r="SPT106" s="286"/>
      <c r="SPU106" s="286"/>
      <c r="SPV106" s="286"/>
      <c r="SPW106" s="286"/>
      <c r="SPX106" s="286"/>
      <c r="SPY106" s="286"/>
      <c r="SPZ106" s="286"/>
      <c r="SQA106" s="286"/>
      <c r="SQB106" s="286"/>
      <c r="SQC106" s="286"/>
      <c r="SQD106" s="286"/>
      <c r="SQE106" s="286"/>
      <c r="SQF106" s="286"/>
      <c r="SQG106" s="286"/>
      <c r="SQH106" s="286"/>
      <c r="SQI106" s="286"/>
      <c r="SQJ106" s="286"/>
      <c r="SQK106" s="286"/>
      <c r="SQL106" s="286"/>
      <c r="SQM106" s="286"/>
      <c r="SQN106" s="286"/>
      <c r="SQO106" s="286"/>
      <c r="SQP106" s="286"/>
      <c r="SQQ106" s="286"/>
      <c r="SQR106" s="286"/>
      <c r="SQS106" s="286"/>
      <c r="SQT106" s="286"/>
      <c r="SQU106" s="286"/>
      <c r="SQV106" s="286"/>
      <c r="SQW106" s="286"/>
      <c r="SQX106" s="286"/>
      <c r="SQY106" s="286"/>
      <c r="SQZ106" s="286"/>
      <c r="SRA106" s="286"/>
      <c r="SRB106" s="286"/>
      <c r="SRC106" s="286"/>
      <c r="SRD106" s="286"/>
      <c r="SRE106" s="286"/>
      <c r="SRF106" s="286"/>
      <c r="SRG106" s="286"/>
      <c r="SRH106" s="286"/>
      <c r="SRI106" s="286"/>
      <c r="SRJ106" s="286"/>
      <c r="SRK106" s="286"/>
      <c r="SRL106" s="286"/>
      <c r="SRM106" s="286"/>
      <c r="SRN106" s="286"/>
      <c r="SRO106" s="286"/>
      <c r="SRP106" s="286"/>
      <c r="SRQ106" s="286"/>
      <c r="SRR106" s="286"/>
      <c r="SRS106" s="286"/>
      <c r="SRT106" s="286"/>
      <c r="SRU106" s="286"/>
      <c r="SRV106" s="286"/>
      <c r="SRW106" s="286"/>
      <c r="SRX106" s="286"/>
      <c r="SRY106" s="286"/>
      <c r="SRZ106" s="286"/>
      <c r="SSA106" s="286"/>
      <c r="SSB106" s="286"/>
      <c r="SSC106" s="286"/>
      <c r="SSD106" s="286"/>
      <c r="SSE106" s="286"/>
      <c r="SSF106" s="286"/>
      <c r="SSG106" s="286"/>
      <c r="SSH106" s="286"/>
      <c r="SSI106" s="286"/>
      <c r="SSJ106" s="286"/>
      <c r="SSK106" s="286"/>
      <c r="SSL106" s="286"/>
      <c r="SSM106" s="286"/>
      <c r="SSN106" s="286"/>
      <c r="SSO106" s="286"/>
      <c r="SSP106" s="286"/>
      <c r="SSQ106" s="286"/>
      <c r="SSR106" s="286"/>
      <c r="SSS106" s="286"/>
      <c r="SST106" s="286"/>
      <c r="SSU106" s="286"/>
      <c r="SSV106" s="286"/>
      <c r="SSW106" s="286"/>
      <c r="SSX106" s="286"/>
      <c r="SSY106" s="286"/>
      <c r="SSZ106" s="286"/>
      <c r="STA106" s="286"/>
      <c r="STB106" s="286"/>
      <c r="STC106" s="286"/>
      <c r="STD106" s="286"/>
      <c r="STE106" s="286"/>
      <c r="STF106" s="286"/>
      <c r="STG106" s="286"/>
      <c r="STH106" s="286"/>
      <c r="STI106" s="286"/>
      <c r="STJ106" s="286"/>
      <c r="STK106" s="286"/>
      <c r="STL106" s="286"/>
      <c r="STM106" s="286"/>
      <c r="STN106" s="286"/>
      <c r="STO106" s="286"/>
      <c r="STP106" s="286"/>
      <c r="STQ106" s="286"/>
      <c r="STR106" s="286"/>
      <c r="STS106" s="286"/>
      <c r="STT106" s="286"/>
      <c r="STU106" s="286"/>
      <c r="STV106" s="286"/>
      <c r="STW106" s="286"/>
      <c r="STX106" s="286"/>
      <c r="STY106" s="286"/>
      <c r="STZ106" s="286"/>
      <c r="SUA106" s="286"/>
      <c r="SUB106" s="286"/>
      <c r="SUC106" s="286"/>
      <c r="SUD106" s="286"/>
      <c r="SUE106" s="286"/>
      <c r="SUF106" s="286"/>
      <c r="SUG106" s="286"/>
      <c r="SUH106" s="286"/>
      <c r="SUI106" s="286"/>
      <c r="SUJ106" s="286"/>
      <c r="SUK106" s="286"/>
      <c r="SUL106" s="286"/>
      <c r="SUM106" s="286"/>
      <c r="SUN106" s="286"/>
      <c r="SUO106" s="286"/>
      <c r="SUP106" s="286"/>
      <c r="SUQ106" s="286"/>
      <c r="SUR106" s="286"/>
      <c r="SUS106" s="286"/>
      <c r="SUT106" s="286"/>
      <c r="SUU106" s="286"/>
      <c r="SUV106" s="286"/>
      <c r="SUW106" s="286"/>
      <c r="SUX106" s="286"/>
      <c r="SUY106" s="286"/>
      <c r="SUZ106" s="286"/>
      <c r="SVA106" s="286"/>
      <c r="SVB106" s="286"/>
      <c r="SVC106" s="286"/>
      <c r="SVD106" s="286"/>
      <c r="SVE106" s="286"/>
      <c r="SVF106" s="286"/>
      <c r="SVG106" s="286"/>
      <c r="SVH106" s="286"/>
      <c r="SVI106" s="286"/>
      <c r="SVJ106" s="286"/>
      <c r="SVK106" s="286"/>
      <c r="SVL106" s="286"/>
      <c r="SVM106" s="286"/>
      <c r="SVN106" s="286"/>
      <c r="SVO106" s="286"/>
      <c r="SVP106" s="286"/>
      <c r="SVQ106" s="286"/>
      <c r="SVR106" s="286"/>
      <c r="SVS106" s="286"/>
      <c r="SVT106" s="286"/>
      <c r="SVU106" s="286"/>
      <c r="SVV106" s="286"/>
      <c r="SVW106" s="286"/>
      <c r="SVX106" s="286"/>
      <c r="SVY106" s="286"/>
      <c r="SVZ106" s="286"/>
      <c r="SWA106" s="286"/>
      <c r="SWB106" s="286"/>
      <c r="SWC106" s="286"/>
      <c r="SWD106" s="286"/>
      <c r="SWE106" s="286"/>
      <c r="SWF106" s="286"/>
      <c r="SWG106" s="286"/>
      <c r="SWH106" s="286"/>
      <c r="SWI106" s="286"/>
      <c r="SWJ106" s="286"/>
      <c r="SWK106" s="286"/>
      <c r="SWL106" s="286"/>
      <c r="SWM106" s="286"/>
      <c r="SWN106" s="286"/>
      <c r="SWO106" s="286"/>
      <c r="SWP106" s="286"/>
      <c r="SWQ106" s="286"/>
      <c r="SWR106" s="286"/>
      <c r="SWS106" s="286"/>
      <c r="SWT106" s="286"/>
      <c r="SWU106" s="286"/>
      <c r="SWV106" s="286"/>
      <c r="SWW106" s="286"/>
      <c r="SWX106" s="286"/>
      <c r="SWY106" s="286"/>
      <c r="SWZ106" s="286"/>
      <c r="SXA106" s="286"/>
      <c r="SXB106" s="286"/>
      <c r="SXC106" s="286"/>
      <c r="SXD106" s="286"/>
      <c r="SXE106" s="286"/>
      <c r="SXF106" s="286"/>
      <c r="SXG106" s="286"/>
      <c r="SXH106" s="286"/>
      <c r="SXI106" s="286"/>
      <c r="SXJ106" s="286"/>
      <c r="SXK106" s="286"/>
      <c r="SXL106" s="286"/>
      <c r="SXM106" s="286"/>
      <c r="SXN106" s="286"/>
      <c r="SXO106" s="286"/>
      <c r="SXP106" s="286"/>
      <c r="SXQ106" s="286"/>
      <c r="SXR106" s="286"/>
      <c r="SXS106" s="286"/>
      <c r="SXT106" s="286"/>
      <c r="SXU106" s="286"/>
      <c r="SXV106" s="286"/>
      <c r="SXW106" s="286"/>
      <c r="SXX106" s="286"/>
      <c r="SXY106" s="286"/>
      <c r="SXZ106" s="286"/>
      <c r="SYA106" s="286"/>
      <c r="SYB106" s="286"/>
      <c r="SYC106" s="286"/>
      <c r="SYD106" s="286"/>
      <c r="SYE106" s="286"/>
      <c r="SYF106" s="286"/>
      <c r="SYG106" s="286"/>
      <c r="SYH106" s="286"/>
      <c r="SYI106" s="286"/>
      <c r="SYJ106" s="286"/>
      <c r="SYK106" s="286"/>
      <c r="SYL106" s="286"/>
      <c r="SYM106" s="286"/>
      <c r="SYN106" s="286"/>
      <c r="SYO106" s="286"/>
      <c r="SYP106" s="286"/>
      <c r="SYQ106" s="286"/>
      <c r="SYR106" s="286"/>
      <c r="SYS106" s="286"/>
      <c r="SYT106" s="286"/>
      <c r="SYU106" s="286"/>
      <c r="SYV106" s="286"/>
      <c r="SYW106" s="286"/>
      <c r="SYX106" s="286"/>
      <c r="SYY106" s="286"/>
      <c r="SYZ106" s="286"/>
      <c r="SZA106" s="286"/>
      <c r="SZB106" s="286"/>
      <c r="SZC106" s="286"/>
      <c r="SZD106" s="286"/>
      <c r="SZE106" s="286"/>
      <c r="SZF106" s="286"/>
      <c r="SZG106" s="286"/>
      <c r="SZH106" s="286"/>
      <c r="SZI106" s="286"/>
      <c r="SZJ106" s="286"/>
      <c r="SZK106" s="286"/>
      <c r="SZL106" s="286"/>
      <c r="SZM106" s="286"/>
      <c r="SZN106" s="286"/>
      <c r="SZO106" s="286"/>
      <c r="SZP106" s="286"/>
      <c r="SZQ106" s="286"/>
      <c r="SZR106" s="286"/>
      <c r="SZS106" s="286"/>
      <c r="SZT106" s="286"/>
      <c r="SZU106" s="286"/>
      <c r="SZV106" s="286"/>
      <c r="SZW106" s="286"/>
      <c r="SZX106" s="286"/>
      <c r="SZY106" s="286"/>
      <c r="SZZ106" s="286"/>
      <c r="TAA106" s="286"/>
      <c r="TAB106" s="286"/>
      <c r="TAC106" s="286"/>
      <c r="TAD106" s="286"/>
      <c r="TAE106" s="286"/>
      <c r="TAF106" s="286"/>
      <c r="TAG106" s="286"/>
      <c r="TAH106" s="286"/>
      <c r="TAI106" s="286"/>
      <c r="TAJ106" s="286"/>
      <c r="TAK106" s="286"/>
      <c r="TAL106" s="286"/>
      <c r="TAM106" s="286"/>
      <c r="TAN106" s="286"/>
      <c r="TAO106" s="286"/>
      <c r="TAP106" s="286"/>
      <c r="TAQ106" s="286"/>
      <c r="TAR106" s="286"/>
      <c r="TAS106" s="286"/>
      <c r="TAT106" s="286"/>
      <c r="TAU106" s="286"/>
      <c r="TAV106" s="286"/>
      <c r="TAW106" s="286"/>
      <c r="TAX106" s="286"/>
      <c r="TAY106" s="286"/>
      <c r="TAZ106" s="286"/>
      <c r="TBA106" s="286"/>
      <c r="TBB106" s="286"/>
      <c r="TBC106" s="286"/>
      <c r="TBD106" s="286"/>
      <c r="TBE106" s="286"/>
      <c r="TBF106" s="286"/>
      <c r="TBG106" s="286"/>
      <c r="TBH106" s="286"/>
      <c r="TBI106" s="286"/>
      <c r="TBJ106" s="286"/>
      <c r="TBK106" s="286"/>
      <c r="TBL106" s="286"/>
      <c r="TBM106" s="286"/>
      <c r="TBN106" s="286"/>
      <c r="TBO106" s="286"/>
      <c r="TBP106" s="286"/>
      <c r="TBQ106" s="286"/>
      <c r="TBR106" s="286"/>
      <c r="TBS106" s="286"/>
      <c r="TBT106" s="286"/>
      <c r="TBU106" s="286"/>
      <c r="TBV106" s="286"/>
      <c r="TBW106" s="286"/>
      <c r="TBX106" s="286"/>
      <c r="TBY106" s="286"/>
      <c r="TBZ106" s="286"/>
      <c r="TCA106" s="286"/>
      <c r="TCB106" s="286"/>
      <c r="TCC106" s="286"/>
      <c r="TCD106" s="286"/>
      <c r="TCE106" s="286"/>
      <c r="TCF106" s="286"/>
      <c r="TCG106" s="286"/>
      <c r="TCH106" s="286"/>
      <c r="TCI106" s="286"/>
      <c r="TCJ106" s="286"/>
      <c r="TCK106" s="286"/>
      <c r="TCL106" s="286"/>
      <c r="TCM106" s="286"/>
      <c r="TCN106" s="286"/>
      <c r="TCO106" s="286"/>
      <c r="TCP106" s="286"/>
      <c r="TCQ106" s="286"/>
      <c r="TCR106" s="286"/>
      <c r="TCS106" s="286"/>
      <c r="TCT106" s="286"/>
      <c r="TCU106" s="286"/>
      <c r="TCV106" s="286"/>
      <c r="TCW106" s="286"/>
      <c r="TCX106" s="286"/>
      <c r="TCY106" s="286"/>
      <c r="TCZ106" s="286"/>
      <c r="TDA106" s="286"/>
      <c r="TDB106" s="286"/>
      <c r="TDC106" s="286"/>
      <c r="TDD106" s="286"/>
      <c r="TDE106" s="286"/>
      <c r="TDF106" s="286"/>
      <c r="TDG106" s="286"/>
      <c r="TDH106" s="286"/>
      <c r="TDI106" s="286"/>
      <c r="TDJ106" s="286"/>
      <c r="TDK106" s="286"/>
      <c r="TDL106" s="286"/>
      <c r="TDM106" s="286"/>
      <c r="TDN106" s="286"/>
      <c r="TDO106" s="286"/>
      <c r="TDP106" s="286"/>
      <c r="TDQ106" s="286"/>
      <c r="TDR106" s="286"/>
      <c r="TDS106" s="286"/>
      <c r="TDT106" s="286"/>
      <c r="TDU106" s="286"/>
      <c r="TDV106" s="286"/>
      <c r="TDW106" s="286"/>
      <c r="TDX106" s="286"/>
      <c r="TDY106" s="286"/>
      <c r="TDZ106" s="286"/>
      <c r="TEA106" s="286"/>
      <c r="TEB106" s="286"/>
      <c r="TEC106" s="286"/>
      <c r="TED106" s="286"/>
      <c r="TEE106" s="286"/>
      <c r="TEF106" s="286"/>
      <c r="TEG106" s="286"/>
      <c r="TEH106" s="286"/>
      <c r="TEI106" s="286"/>
      <c r="TEJ106" s="286"/>
      <c r="TEK106" s="286"/>
      <c r="TEL106" s="286"/>
      <c r="TEM106" s="286"/>
      <c r="TEN106" s="286"/>
      <c r="TEO106" s="286"/>
      <c r="TEP106" s="286"/>
      <c r="TEQ106" s="286"/>
      <c r="TER106" s="286"/>
      <c r="TES106" s="286"/>
      <c r="TET106" s="286"/>
      <c r="TEU106" s="286"/>
      <c r="TEV106" s="286"/>
      <c r="TEW106" s="286"/>
      <c r="TEX106" s="286"/>
      <c r="TEY106" s="286"/>
      <c r="TEZ106" s="286"/>
      <c r="TFA106" s="286"/>
      <c r="TFB106" s="286"/>
      <c r="TFC106" s="286"/>
      <c r="TFD106" s="286"/>
      <c r="TFE106" s="286"/>
      <c r="TFF106" s="286"/>
      <c r="TFG106" s="286"/>
      <c r="TFH106" s="286"/>
      <c r="TFI106" s="286"/>
      <c r="TFJ106" s="286"/>
      <c r="TFK106" s="286"/>
      <c r="TFL106" s="286"/>
      <c r="TFM106" s="286"/>
      <c r="TFN106" s="286"/>
      <c r="TFO106" s="286"/>
      <c r="TFP106" s="286"/>
      <c r="TFQ106" s="286"/>
      <c r="TFR106" s="286"/>
      <c r="TFS106" s="286"/>
      <c r="TFT106" s="286"/>
      <c r="TFU106" s="286"/>
      <c r="TFV106" s="286"/>
      <c r="TFW106" s="286"/>
      <c r="TFX106" s="286"/>
      <c r="TFY106" s="286"/>
      <c r="TFZ106" s="286"/>
      <c r="TGA106" s="286"/>
      <c r="TGB106" s="286"/>
      <c r="TGC106" s="286"/>
      <c r="TGD106" s="286"/>
      <c r="TGE106" s="286"/>
      <c r="TGF106" s="286"/>
      <c r="TGG106" s="286"/>
      <c r="TGH106" s="286"/>
      <c r="TGI106" s="286"/>
      <c r="TGJ106" s="286"/>
      <c r="TGK106" s="286"/>
      <c r="TGL106" s="286"/>
      <c r="TGM106" s="286"/>
      <c r="TGN106" s="286"/>
      <c r="TGO106" s="286"/>
      <c r="TGP106" s="286"/>
      <c r="TGQ106" s="286"/>
      <c r="TGR106" s="286"/>
      <c r="TGS106" s="286"/>
      <c r="TGT106" s="286"/>
      <c r="TGU106" s="286"/>
      <c r="TGV106" s="286"/>
      <c r="TGW106" s="286"/>
      <c r="TGX106" s="286"/>
      <c r="TGY106" s="286"/>
      <c r="TGZ106" s="286"/>
      <c r="THA106" s="286"/>
      <c r="THB106" s="286"/>
      <c r="THC106" s="286"/>
      <c r="THD106" s="286"/>
      <c r="THE106" s="286"/>
      <c r="THF106" s="286"/>
      <c r="THG106" s="286"/>
      <c r="THH106" s="286"/>
      <c r="THI106" s="286"/>
      <c r="THJ106" s="286"/>
      <c r="THK106" s="286"/>
      <c r="THL106" s="286"/>
      <c r="THM106" s="286"/>
      <c r="THN106" s="286"/>
      <c r="THO106" s="286"/>
      <c r="THP106" s="286"/>
      <c r="THQ106" s="286"/>
      <c r="THR106" s="286"/>
      <c r="THS106" s="286"/>
      <c r="THT106" s="286"/>
      <c r="THU106" s="286"/>
      <c r="THV106" s="286"/>
      <c r="THW106" s="286"/>
      <c r="THX106" s="286"/>
      <c r="THY106" s="286"/>
      <c r="THZ106" s="286"/>
      <c r="TIA106" s="286"/>
      <c r="TIB106" s="286"/>
      <c r="TIC106" s="286"/>
      <c r="TID106" s="286"/>
      <c r="TIE106" s="286"/>
      <c r="TIF106" s="286"/>
      <c r="TIG106" s="286"/>
      <c r="TIH106" s="286"/>
      <c r="TII106" s="286"/>
      <c r="TIJ106" s="286"/>
      <c r="TIK106" s="286"/>
      <c r="TIL106" s="286"/>
      <c r="TIM106" s="286"/>
      <c r="TIN106" s="286"/>
      <c r="TIO106" s="286"/>
      <c r="TIP106" s="286"/>
      <c r="TIQ106" s="286"/>
      <c r="TIR106" s="286"/>
      <c r="TIS106" s="286"/>
      <c r="TIT106" s="286"/>
      <c r="TIU106" s="286"/>
      <c r="TIV106" s="286"/>
      <c r="TIW106" s="286"/>
      <c r="TIX106" s="286"/>
      <c r="TIY106" s="286"/>
      <c r="TIZ106" s="286"/>
      <c r="TJA106" s="286"/>
      <c r="TJB106" s="286"/>
      <c r="TJC106" s="286"/>
      <c r="TJD106" s="286"/>
      <c r="TJE106" s="286"/>
      <c r="TJF106" s="286"/>
      <c r="TJG106" s="286"/>
      <c r="TJH106" s="286"/>
      <c r="TJI106" s="286"/>
      <c r="TJJ106" s="286"/>
      <c r="TJK106" s="286"/>
      <c r="TJL106" s="286"/>
      <c r="TJM106" s="286"/>
      <c r="TJN106" s="286"/>
      <c r="TJO106" s="286"/>
      <c r="TJP106" s="286"/>
      <c r="TJQ106" s="286"/>
      <c r="TJR106" s="286"/>
      <c r="TJS106" s="286"/>
      <c r="TJT106" s="286"/>
      <c r="TJU106" s="286"/>
      <c r="TJV106" s="286"/>
      <c r="TJW106" s="286"/>
      <c r="TJX106" s="286"/>
      <c r="TJY106" s="286"/>
      <c r="TJZ106" s="286"/>
      <c r="TKA106" s="286"/>
      <c r="TKB106" s="286"/>
      <c r="TKC106" s="286"/>
      <c r="TKD106" s="286"/>
      <c r="TKE106" s="286"/>
      <c r="TKF106" s="286"/>
      <c r="TKG106" s="286"/>
      <c r="TKH106" s="286"/>
      <c r="TKI106" s="286"/>
      <c r="TKJ106" s="286"/>
      <c r="TKK106" s="286"/>
      <c r="TKL106" s="286"/>
      <c r="TKM106" s="286"/>
      <c r="TKN106" s="286"/>
      <c r="TKO106" s="286"/>
      <c r="TKP106" s="286"/>
      <c r="TKQ106" s="286"/>
      <c r="TKR106" s="286"/>
      <c r="TKS106" s="286"/>
      <c r="TKT106" s="286"/>
      <c r="TKU106" s="286"/>
      <c r="TKV106" s="286"/>
      <c r="TKW106" s="286"/>
      <c r="TKX106" s="286"/>
      <c r="TKY106" s="286"/>
      <c r="TKZ106" s="286"/>
      <c r="TLA106" s="286"/>
      <c r="TLB106" s="286"/>
      <c r="TLC106" s="286"/>
      <c r="TLD106" s="286"/>
      <c r="TLE106" s="286"/>
      <c r="TLF106" s="286"/>
      <c r="TLG106" s="286"/>
      <c r="TLH106" s="286"/>
      <c r="TLI106" s="286"/>
      <c r="TLJ106" s="286"/>
      <c r="TLK106" s="286"/>
      <c r="TLL106" s="286"/>
      <c r="TLM106" s="286"/>
      <c r="TLN106" s="286"/>
      <c r="TLO106" s="286"/>
      <c r="TLP106" s="286"/>
      <c r="TLQ106" s="286"/>
      <c r="TLR106" s="286"/>
      <c r="TLS106" s="286"/>
      <c r="TLT106" s="286"/>
      <c r="TLU106" s="286"/>
      <c r="TLV106" s="286"/>
      <c r="TLW106" s="286"/>
      <c r="TLX106" s="286"/>
      <c r="TLY106" s="286"/>
      <c r="TLZ106" s="286"/>
      <c r="TMA106" s="286"/>
      <c r="TMB106" s="286"/>
      <c r="TMC106" s="286"/>
      <c r="TMD106" s="286"/>
      <c r="TME106" s="286"/>
      <c r="TMF106" s="286"/>
      <c r="TMG106" s="286"/>
      <c r="TMH106" s="286"/>
      <c r="TMI106" s="286"/>
      <c r="TMJ106" s="286"/>
      <c r="TMK106" s="286"/>
      <c r="TML106" s="286"/>
      <c r="TMM106" s="286"/>
      <c r="TMN106" s="286"/>
      <c r="TMO106" s="286"/>
      <c r="TMP106" s="286"/>
      <c r="TMQ106" s="286"/>
      <c r="TMR106" s="286"/>
      <c r="TMS106" s="286"/>
      <c r="TMT106" s="286"/>
      <c r="TMU106" s="286"/>
      <c r="TMV106" s="286"/>
      <c r="TMW106" s="286"/>
      <c r="TMX106" s="286"/>
      <c r="TMY106" s="286"/>
      <c r="TMZ106" s="286"/>
      <c r="TNA106" s="286"/>
      <c r="TNB106" s="286"/>
      <c r="TNC106" s="286"/>
      <c r="TND106" s="286"/>
      <c r="TNE106" s="286"/>
      <c r="TNF106" s="286"/>
      <c r="TNG106" s="286"/>
      <c r="TNH106" s="286"/>
      <c r="TNI106" s="286"/>
      <c r="TNJ106" s="286"/>
      <c r="TNK106" s="286"/>
      <c r="TNL106" s="286"/>
      <c r="TNM106" s="286"/>
      <c r="TNN106" s="286"/>
      <c r="TNO106" s="286"/>
      <c r="TNP106" s="286"/>
      <c r="TNQ106" s="286"/>
      <c r="TNR106" s="286"/>
      <c r="TNS106" s="286"/>
      <c r="TNT106" s="286"/>
      <c r="TNU106" s="286"/>
      <c r="TNV106" s="286"/>
      <c r="TNW106" s="286"/>
      <c r="TNX106" s="286"/>
      <c r="TNY106" s="286"/>
      <c r="TNZ106" s="286"/>
      <c r="TOA106" s="286"/>
      <c r="TOB106" s="286"/>
      <c r="TOC106" s="286"/>
      <c r="TOD106" s="286"/>
      <c r="TOE106" s="286"/>
      <c r="TOF106" s="286"/>
      <c r="TOG106" s="286"/>
      <c r="TOH106" s="286"/>
      <c r="TOI106" s="286"/>
      <c r="TOJ106" s="286"/>
      <c r="TOK106" s="286"/>
      <c r="TOL106" s="286"/>
      <c r="TOM106" s="286"/>
      <c r="TON106" s="286"/>
      <c r="TOO106" s="286"/>
      <c r="TOP106" s="286"/>
      <c r="TOQ106" s="286"/>
      <c r="TOR106" s="286"/>
      <c r="TOS106" s="286"/>
      <c r="TOT106" s="286"/>
      <c r="TOU106" s="286"/>
      <c r="TOV106" s="286"/>
      <c r="TOW106" s="286"/>
      <c r="TOX106" s="286"/>
      <c r="TOY106" s="286"/>
      <c r="TOZ106" s="286"/>
      <c r="TPA106" s="286"/>
      <c r="TPB106" s="286"/>
      <c r="TPC106" s="286"/>
      <c r="TPD106" s="286"/>
      <c r="TPE106" s="286"/>
      <c r="TPF106" s="286"/>
      <c r="TPG106" s="286"/>
      <c r="TPH106" s="286"/>
      <c r="TPI106" s="286"/>
      <c r="TPJ106" s="286"/>
      <c r="TPK106" s="286"/>
      <c r="TPL106" s="286"/>
      <c r="TPM106" s="286"/>
      <c r="TPN106" s="286"/>
      <c r="TPO106" s="286"/>
      <c r="TPP106" s="286"/>
      <c r="TPQ106" s="286"/>
      <c r="TPR106" s="286"/>
      <c r="TPS106" s="286"/>
      <c r="TPT106" s="286"/>
      <c r="TPU106" s="286"/>
      <c r="TPV106" s="286"/>
      <c r="TPW106" s="286"/>
      <c r="TPX106" s="286"/>
      <c r="TPY106" s="286"/>
      <c r="TPZ106" s="286"/>
      <c r="TQA106" s="286"/>
      <c r="TQB106" s="286"/>
      <c r="TQC106" s="286"/>
      <c r="TQD106" s="286"/>
      <c r="TQE106" s="286"/>
      <c r="TQF106" s="286"/>
      <c r="TQG106" s="286"/>
      <c r="TQH106" s="286"/>
      <c r="TQI106" s="286"/>
      <c r="TQJ106" s="286"/>
      <c r="TQK106" s="286"/>
      <c r="TQL106" s="286"/>
      <c r="TQM106" s="286"/>
      <c r="TQN106" s="286"/>
      <c r="TQO106" s="286"/>
      <c r="TQP106" s="286"/>
      <c r="TQQ106" s="286"/>
      <c r="TQR106" s="286"/>
      <c r="TQS106" s="286"/>
      <c r="TQT106" s="286"/>
      <c r="TQU106" s="286"/>
      <c r="TQV106" s="286"/>
      <c r="TQW106" s="286"/>
      <c r="TQX106" s="286"/>
      <c r="TQY106" s="286"/>
      <c r="TQZ106" s="286"/>
      <c r="TRA106" s="286"/>
      <c r="TRB106" s="286"/>
      <c r="TRC106" s="286"/>
      <c r="TRD106" s="286"/>
      <c r="TRE106" s="286"/>
      <c r="TRF106" s="286"/>
      <c r="TRG106" s="286"/>
      <c r="TRH106" s="286"/>
      <c r="TRI106" s="286"/>
      <c r="TRJ106" s="286"/>
      <c r="TRK106" s="286"/>
      <c r="TRL106" s="286"/>
      <c r="TRM106" s="286"/>
      <c r="TRN106" s="286"/>
      <c r="TRO106" s="286"/>
      <c r="TRP106" s="286"/>
      <c r="TRQ106" s="286"/>
      <c r="TRR106" s="286"/>
      <c r="TRS106" s="286"/>
      <c r="TRT106" s="286"/>
      <c r="TRU106" s="286"/>
      <c r="TRV106" s="286"/>
      <c r="TRW106" s="286"/>
      <c r="TRX106" s="286"/>
      <c r="TRY106" s="286"/>
      <c r="TRZ106" s="286"/>
      <c r="TSA106" s="286"/>
      <c r="TSB106" s="286"/>
      <c r="TSC106" s="286"/>
      <c r="TSD106" s="286"/>
      <c r="TSE106" s="286"/>
      <c r="TSF106" s="286"/>
      <c r="TSG106" s="286"/>
      <c r="TSH106" s="286"/>
      <c r="TSI106" s="286"/>
      <c r="TSJ106" s="286"/>
      <c r="TSK106" s="286"/>
      <c r="TSL106" s="286"/>
      <c r="TSM106" s="286"/>
      <c r="TSN106" s="286"/>
      <c r="TSO106" s="286"/>
      <c r="TSP106" s="286"/>
      <c r="TSQ106" s="286"/>
      <c r="TSR106" s="286"/>
      <c r="TSS106" s="286"/>
      <c r="TST106" s="286"/>
      <c r="TSU106" s="286"/>
      <c r="TSV106" s="286"/>
      <c r="TSW106" s="286"/>
      <c r="TSX106" s="286"/>
      <c r="TSY106" s="286"/>
      <c r="TSZ106" s="286"/>
      <c r="TTA106" s="286"/>
      <c r="TTB106" s="286"/>
      <c r="TTC106" s="286"/>
      <c r="TTD106" s="286"/>
      <c r="TTE106" s="286"/>
      <c r="TTF106" s="286"/>
      <c r="TTG106" s="286"/>
      <c r="TTH106" s="286"/>
      <c r="TTI106" s="286"/>
      <c r="TTJ106" s="286"/>
      <c r="TTK106" s="286"/>
      <c r="TTL106" s="286"/>
      <c r="TTM106" s="286"/>
      <c r="TTN106" s="286"/>
      <c r="TTO106" s="286"/>
      <c r="TTP106" s="286"/>
      <c r="TTQ106" s="286"/>
      <c r="TTR106" s="286"/>
      <c r="TTS106" s="286"/>
      <c r="TTT106" s="286"/>
      <c r="TTU106" s="286"/>
      <c r="TTV106" s="286"/>
      <c r="TTW106" s="286"/>
      <c r="TTX106" s="286"/>
      <c r="TTY106" s="286"/>
      <c r="TTZ106" s="286"/>
      <c r="TUA106" s="286"/>
      <c r="TUB106" s="286"/>
      <c r="TUC106" s="286"/>
      <c r="TUD106" s="286"/>
      <c r="TUE106" s="286"/>
      <c r="TUF106" s="286"/>
      <c r="TUG106" s="286"/>
      <c r="TUH106" s="286"/>
      <c r="TUI106" s="286"/>
      <c r="TUJ106" s="286"/>
      <c r="TUK106" s="286"/>
      <c r="TUL106" s="286"/>
      <c r="TUM106" s="286"/>
      <c r="TUN106" s="286"/>
      <c r="TUO106" s="286"/>
      <c r="TUP106" s="286"/>
      <c r="TUQ106" s="286"/>
      <c r="TUR106" s="286"/>
      <c r="TUS106" s="286"/>
      <c r="TUT106" s="286"/>
      <c r="TUU106" s="286"/>
      <c r="TUV106" s="286"/>
      <c r="TUW106" s="286"/>
      <c r="TUX106" s="286"/>
      <c r="TUY106" s="286"/>
      <c r="TUZ106" s="286"/>
      <c r="TVA106" s="286"/>
      <c r="TVB106" s="286"/>
      <c r="TVC106" s="286"/>
      <c r="TVD106" s="286"/>
      <c r="TVE106" s="286"/>
      <c r="TVF106" s="286"/>
      <c r="TVG106" s="286"/>
      <c r="TVH106" s="286"/>
      <c r="TVI106" s="286"/>
      <c r="TVJ106" s="286"/>
      <c r="TVK106" s="286"/>
      <c r="TVL106" s="286"/>
      <c r="TVM106" s="286"/>
      <c r="TVN106" s="286"/>
      <c r="TVO106" s="286"/>
      <c r="TVP106" s="286"/>
      <c r="TVQ106" s="286"/>
      <c r="TVR106" s="286"/>
      <c r="TVS106" s="286"/>
      <c r="TVT106" s="286"/>
      <c r="TVU106" s="286"/>
      <c r="TVV106" s="286"/>
      <c r="TVW106" s="286"/>
      <c r="TVX106" s="286"/>
      <c r="TVY106" s="286"/>
      <c r="TVZ106" s="286"/>
      <c r="TWA106" s="286"/>
      <c r="TWB106" s="286"/>
      <c r="TWC106" s="286"/>
      <c r="TWD106" s="286"/>
      <c r="TWE106" s="286"/>
      <c r="TWF106" s="286"/>
      <c r="TWG106" s="286"/>
      <c r="TWH106" s="286"/>
      <c r="TWI106" s="286"/>
      <c r="TWJ106" s="286"/>
      <c r="TWK106" s="286"/>
      <c r="TWL106" s="286"/>
      <c r="TWM106" s="286"/>
      <c r="TWN106" s="286"/>
      <c r="TWO106" s="286"/>
      <c r="TWP106" s="286"/>
      <c r="TWQ106" s="286"/>
      <c r="TWR106" s="286"/>
      <c r="TWS106" s="286"/>
      <c r="TWT106" s="286"/>
      <c r="TWU106" s="286"/>
      <c r="TWV106" s="286"/>
      <c r="TWW106" s="286"/>
      <c r="TWX106" s="286"/>
      <c r="TWY106" s="286"/>
      <c r="TWZ106" s="286"/>
      <c r="TXA106" s="286"/>
      <c r="TXB106" s="286"/>
      <c r="TXC106" s="286"/>
      <c r="TXD106" s="286"/>
      <c r="TXE106" s="286"/>
      <c r="TXF106" s="286"/>
      <c r="TXG106" s="286"/>
      <c r="TXH106" s="286"/>
      <c r="TXI106" s="286"/>
      <c r="TXJ106" s="286"/>
      <c r="TXK106" s="286"/>
      <c r="TXL106" s="286"/>
      <c r="TXM106" s="286"/>
      <c r="TXN106" s="286"/>
      <c r="TXO106" s="286"/>
      <c r="TXP106" s="286"/>
      <c r="TXQ106" s="286"/>
      <c r="TXR106" s="286"/>
      <c r="TXS106" s="286"/>
      <c r="TXT106" s="286"/>
      <c r="TXU106" s="286"/>
      <c r="TXV106" s="286"/>
      <c r="TXW106" s="286"/>
      <c r="TXX106" s="286"/>
      <c r="TXY106" s="286"/>
      <c r="TXZ106" s="286"/>
      <c r="TYA106" s="286"/>
      <c r="TYB106" s="286"/>
      <c r="TYC106" s="286"/>
      <c r="TYD106" s="286"/>
      <c r="TYE106" s="286"/>
      <c r="TYF106" s="286"/>
      <c r="TYG106" s="286"/>
      <c r="TYH106" s="286"/>
      <c r="TYI106" s="286"/>
      <c r="TYJ106" s="286"/>
      <c r="TYK106" s="286"/>
      <c r="TYL106" s="286"/>
      <c r="TYM106" s="286"/>
      <c r="TYN106" s="286"/>
      <c r="TYO106" s="286"/>
      <c r="TYP106" s="286"/>
      <c r="TYQ106" s="286"/>
      <c r="TYR106" s="286"/>
      <c r="TYS106" s="286"/>
      <c r="TYT106" s="286"/>
      <c r="TYU106" s="286"/>
      <c r="TYV106" s="286"/>
      <c r="TYW106" s="286"/>
      <c r="TYX106" s="286"/>
      <c r="TYY106" s="286"/>
      <c r="TYZ106" s="286"/>
      <c r="TZA106" s="286"/>
      <c r="TZB106" s="286"/>
      <c r="TZC106" s="286"/>
      <c r="TZD106" s="286"/>
      <c r="TZE106" s="286"/>
      <c r="TZF106" s="286"/>
      <c r="TZG106" s="286"/>
      <c r="TZH106" s="286"/>
      <c r="TZI106" s="286"/>
      <c r="TZJ106" s="286"/>
      <c r="TZK106" s="286"/>
      <c r="TZL106" s="286"/>
      <c r="TZM106" s="286"/>
      <c r="TZN106" s="286"/>
      <c r="TZO106" s="286"/>
      <c r="TZP106" s="286"/>
      <c r="TZQ106" s="286"/>
      <c r="TZR106" s="286"/>
      <c r="TZS106" s="286"/>
      <c r="TZT106" s="286"/>
      <c r="TZU106" s="286"/>
      <c r="TZV106" s="286"/>
      <c r="TZW106" s="286"/>
      <c r="TZX106" s="286"/>
      <c r="TZY106" s="286"/>
      <c r="TZZ106" s="286"/>
      <c r="UAA106" s="286"/>
      <c r="UAB106" s="286"/>
      <c r="UAC106" s="286"/>
      <c r="UAD106" s="286"/>
      <c r="UAE106" s="286"/>
      <c r="UAF106" s="286"/>
      <c r="UAG106" s="286"/>
      <c r="UAH106" s="286"/>
      <c r="UAI106" s="286"/>
      <c r="UAJ106" s="286"/>
      <c r="UAK106" s="286"/>
      <c r="UAL106" s="286"/>
      <c r="UAM106" s="286"/>
      <c r="UAN106" s="286"/>
      <c r="UAO106" s="286"/>
      <c r="UAP106" s="286"/>
      <c r="UAQ106" s="286"/>
      <c r="UAR106" s="286"/>
      <c r="UAS106" s="286"/>
      <c r="UAT106" s="286"/>
      <c r="UAU106" s="286"/>
      <c r="UAV106" s="286"/>
      <c r="UAW106" s="286"/>
      <c r="UAX106" s="286"/>
      <c r="UAY106" s="286"/>
      <c r="UAZ106" s="286"/>
      <c r="UBA106" s="286"/>
      <c r="UBB106" s="286"/>
      <c r="UBC106" s="286"/>
      <c r="UBD106" s="286"/>
      <c r="UBE106" s="286"/>
      <c r="UBF106" s="286"/>
      <c r="UBG106" s="286"/>
      <c r="UBH106" s="286"/>
      <c r="UBI106" s="286"/>
      <c r="UBJ106" s="286"/>
      <c r="UBK106" s="286"/>
      <c r="UBL106" s="286"/>
      <c r="UBM106" s="286"/>
      <c r="UBN106" s="286"/>
      <c r="UBO106" s="286"/>
      <c r="UBP106" s="286"/>
      <c r="UBQ106" s="286"/>
      <c r="UBR106" s="286"/>
      <c r="UBS106" s="286"/>
      <c r="UBT106" s="286"/>
      <c r="UBU106" s="286"/>
      <c r="UBV106" s="286"/>
      <c r="UBW106" s="286"/>
      <c r="UBX106" s="286"/>
      <c r="UBY106" s="286"/>
      <c r="UBZ106" s="286"/>
      <c r="UCA106" s="286"/>
      <c r="UCB106" s="286"/>
      <c r="UCC106" s="286"/>
      <c r="UCD106" s="286"/>
      <c r="UCE106" s="286"/>
      <c r="UCF106" s="286"/>
      <c r="UCG106" s="286"/>
      <c r="UCH106" s="286"/>
      <c r="UCI106" s="286"/>
      <c r="UCJ106" s="286"/>
      <c r="UCK106" s="286"/>
      <c r="UCL106" s="286"/>
      <c r="UCM106" s="286"/>
      <c r="UCN106" s="286"/>
      <c r="UCO106" s="286"/>
      <c r="UCP106" s="286"/>
      <c r="UCQ106" s="286"/>
      <c r="UCR106" s="286"/>
      <c r="UCS106" s="286"/>
      <c r="UCT106" s="286"/>
      <c r="UCU106" s="286"/>
      <c r="UCV106" s="286"/>
      <c r="UCW106" s="286"/>
      <c r="UCX106" s="286"/>
      <c r="UCY106" s="286"/>
      <c r="UCZ106" s="286"/>
      <c r="UDA106" s="286"/>
      <c r="UDB106" s="286"/>
      <c r="UDC106" s="286"/>
      <c r="UDD106" s="286"/>
      <c r="UDE106" s="286"/>
      <c r="UDF106" s="286"/>
      <c r="UDG106" s="286"/>
      <c r="UDH106" s="286"/>
      <c r="UDI106" s="286"/>
      <c r="UDJ106" s="286"/>
      <c r="UDK106" s="286"/>
      <c r="UDL106" s="286"/>
      <c r="UDM106" s="286"/>
      <c r="UDN106" s="286"/>
      <c r="UDO106" s="286"/>
      <c r="UDP106" s="286"/>
      <c r="UDQ106" s="286"/>
      <c r="UDR106" s="286"/>
      <c r="UDS106" s="286"/>
      <c r="UDT106" s="286"/>
      <c r="UDU106" s="286"/>
      <c r="UDV106" s="286"/>
      <c r="UDW106" s="286"/>
      <c r="UDX106" s="286"/>
      <c r="UDY106" s="286"/>
      <c r="UDZ106" s="286"/>
      <c r="UEA106" s="286"/>
      <c r="UEB106" s="286"/>
      <c r="UEC106" s="286"/>
      <c r="UED106" s="286"/>
      <c r="UEE106" s="286"/>
      <c r="UEF106" s="286"/>
      <c r="UEG106" s="286"/>
      <c r="UEH106" s="286"/>
      <c r="UEI106" s="286"/>
      <c r="UEJ106" s="286"/>
      <c r="UEK106" s="286"/>
      <c r="UEL106" s="286"/>
      <c r="UEM106" s="286"/>
      <c r="UEN106" s="286"/>
      <c r="UEO106" s="286"/>
      <c r="UEP106" s="286"/>
      <c r="UEQ106" s="286"/>
      <c r="UER106" s="286"/>
      <c r="UES106" s="286"/>
      <c r="UET106" s="286"/>
      <c r="UEU106" s="286"/>
      <c r="UEV106" s="286"/>
      <c r="UEW106" s="286"/>
      <c r="UEX106" s="286"/>
      <c r="UEY106" s="286"/>
      <c r="UEZ106" s="286"/>
      <c r="UFA106" s="286"/>
      <c r="UFB106" s="286"/>
      <c r="UFC106" s="286"/>
      <c r="UFD106" s="286"/>
      <c r="UFE106" s="286"/>
      <c r="UFF106" s="286"/>
      <c r="UFG106" s="286"/>
      <c r="UFH106" s="286"/>
      <c r="UFI106" s="286"/>
      <c r="UFJ106" s="286"/>
      <c r="UFK106" s="286"/>
      <c r="UFL106" s="286"/>
      <c r="UFM106" s="286"/>
      <c r="UFN106" s="286"/>
      <c r="UFO106" s="286"/>
      <c r="UFP106" s="286"/>
      <c r="UFQ106" s="286"/>
      <c r="UFR106" s="286"/>
      <c r="UFS106" s="286"/>
      <c r="UFT106" s="286"/>
      <c r="UFU106" s="286"/>
      <c r="UFV106" s="286"/>
      <c r="UFW106" s="286"/>
      <c r="UFX106" s="286"/>
      <c r="UFY106" s="286"/>
      <c r="UFZ106" s="286"/>
      <c r="UGA106" s="286"/>
      <c r="UGB106" s="286"/>
      <c r="UGC106" s="286"/>
      <c r="UGD106" s="286"/>
      <c r="UGE106" s="286"/>
      <c r="UGF106" s="286"/>
      <c r="UGG106" s="286"/>
      <c r="UGH106" s="286"/>
      <c r="UGI106" s="286"/>
      <c r="UGJ106" s="286"/>
      <c r="UGK106" s="286"/>
      <c r="UGL106" s="286"/>
      <c r="UGM106" s="286"/>
      <c r="UGN106" s="286"/>
      <c r="UGO106" s="286"/>
      <c r="UGP106" s="286"/>
      <c r="UGQ106" s="286"/>
      <c r="UGR106" s="286"/>
      <c r="UGS106" s="286"/>
      <c r="UGT106" s="286"/>
      <c r="UGU106" s="286"/>
      <c r="UGV106" s="286"/>
      <c r="UGW106" s="286"/>
      <c r="UGX106" s="286"/>
      <c r="UGY106" s="286"/>
      <c r="UGZ106" s="286"/>
      <c r="UHA106" s="286"/>
      <c r="UHB106" s="286"/>
      <c r="UHC106" s="286"/>
      <c r="UHD106" s="286"/>
      <c r="UHE106" s="286"/>
      <c r="UHF106" s="286"/>
      <c r="UHG106" s="286"/>
      <c r="UHH106" s="286"/>
      <c r="UHI106" s="286"/>
      <c r="UHJ106" s="286"/>
      <c r="UHK106" s="286"/>
      <c r="UHL106" s="286"/>
      <c r="UHM106" s="286"/>
      <c r="UHN106" s="286"/>
      <c r="UHO106" s="286"/>
      <c r="UHP106" s="286"/>
      <c r="UHQ106" s="286"/>
      <c r="UHR106" s="286"/>
      <c r="UHS106" s="286"/>
      <c r="UHT106" s="286"/>
      <c r="UHU106" s="286"/>
      <c r="UHV106" s="286"/>
      <c r="UHW106" s="286"/>
      <c r="UHX106" s="286"/>
      <c r="UHY106" s="286"/>
      <c r="UHZ106" s="286"/>
      <c r="UIA106" s="286"/>
      <c r="UIB106" s="286"/>
      <c r="UIC106" s="286"/>
      <c r="UID106" s="286"/>
      <c r="UIE106" s="286"/>
      <c r="UIF106" s="286"/>
      <c r="UIG106" s="286"/>
      <c r="UIH106" s="286"/>
      <c r="UII106" s="286"/>
      <c r="UIJ106" s="286"/>
      <c r="UIK106" s="286"/>
      <c r="UIL106" s="286"/>
      <c r="UIM106" s="286"/>
      <c r="UIN106" s="286"/>
      <c r="UIO106" s="286"/>
      <c r="UIP106" s="286"/>
      <c r="UIQ106" s="286"/>
      <c r="UIR106" s="286"/>
      <c r="UIS106" s="286"/>
      <c r="UIT106" s="286"/>
      <c r="UIU106" s="286"/>
      <c r="UIV106" s="286"/>
      <c r="UIW106" s="286"/>
      <c r="UIX106" s="286"/>
      <c r="UIY106" s="286"/>
      <c r="UIZ106" s="286"/>
      <c r="UJA106" s="286"/>
      <c r="UJB106" s="286"/>
      <c r="UJC106" s="286"/>
      <c r="UJD106" s="286"/>
      <c r="UJE106" s="286"/>
      <c r="UJF106" s="286"/>
      <c r="UJG106" s="286"/>
      <c r="UJH106" s="286"/>
      <c r="UJI106" s="286"/>
      <c r="UJJ106" s="286"/>
      <c r="UJK106" s="286"/>
      <c r="UJL106" s="286"/>
      <c r="UJM106" s="286"/>
      <c r="UJN106" s="286"/>
      <c r="UJO106" s="286"/>
      <c r="UJP106" s="286"/>
      <c r="UJQ106" s="286"/>
      <c r="UJR106" s="286"/>
      <c r="UJS106" s="286"/>
      <c r="UJT106" s="286"/>
      <c r="UJU106" s="286"/>
      <c r="UJV106" s="286"/>
      <c r="UJW106" s="286"/>
      <c r="UJX106" s="286"/>
      <c r="UJY106" s="286"/>
      <c r="UJZ106" s="286"/>
      <c r="UKA106" s="286"/>
      <c r="UKB106" s="286"/>
      <c r="UKC106" s="286"/>
      <c r="UKD106" s="286"/>
      <c r="UKE106" s="286"/>
      <c r="UKF106" s="286"/>
      <c r="UKG106" s="286"/>
      <c r="UKH106" s="286"/>
      <c r="UKI106" s="286"/>
      <c r="UKJ106" s="286"/>
      <c r="UKK106" s="286"/>
      <c r="UKL106" s="286"/>
      <c r="UKM106" s="286"/>
      <c r="UKN106" s="286"/>
      <c r="UKO106" s="286"/>
      <c r="UKP106" s="286"/>
      <c r="UKQ106" s="286"/>
      <c r="UKR106" s="286"/>
      <c r="UKS106" s="286"/>
      <c r="UKT106" s="286"/>
      <c r="UKU106" s="286"/>
      <c r="UKV106" s="286"/>
      <c r="UKW106" s="286"/>
      <c r="UKX106" s="286"/>
      <c r="UKY106" s="286"/>
      <c r="UKZ106" s="286"/>
      <c r="ULA106" s="286"/>
      <c r="ULB106" s="286"/>
      <c r="ULC106" s="286"/>
      <c r="ULD106" s="286"/>
      <c r="ULE106" s="286"/>
      <c r="ULF106" s="286"/>
      <c r="ULG106" s="286"/>
      <c r="ULH106" s="286"/>
      <c r="ULI106" s="286"/>
      <c r="ULJ106" s="286"/>
      <c r="ULK106" s="286"/>
      <c r="ULL106" s="286"/>
      <c r="ULM106" s="286"/>
      <c r="ULN106" s="286"/>
      <c r="ULO106" s="286"/>
      <c r="ULP106" s="286"/>
      <c r="ULQ106" s="286"/>
      <c r="ULR106" s="286"/>
      <c r="ULS106" s="286"/>
      <c r="ULT106" s="286"/>
      <c r="ULU106" s="286"/>
      <c r="ULV106" s="286"/>
      <c r="ULW106" s="286"/>
      <c r="ULX106" s="286"/>
      <c r="ULY106" s="286"/>
      <c r="ULZ106" s="286"/>
      <c r="UMA106" s="286"/>
      <c r="UMB106" s="286"/>
      <c r="UMC106" s="286"/>
      <c r="UMD106" s="286"/>
      <c r="UME106" s="286"/>
      <c r="UMF106" s="286"/>
      <c r="UMG106" s="286"/>
      <c r="UMH106" s="286"/>
      <c r="UMI106" s="286"/>
      <c r="UMJ106" s="286"/>
      <c r="UMK106" s="286"/>
      <c r="UML106" s="286"/>
      <c r="UMM106" s="286"/>
      <c r="UMN106" s="286"/>
      <c r="UMO106" s="286"/>
      <c r="UMP106" s="286"/>
      <c r="UMQ106" s="286"/>
      <c r="UMR106" s="286"/>
      <c r="UMS106" s="286"/>
      <c r="UMT106" s="286"/>
      <c r="UMU106" s="286"/>
      <c r="UMV106" s="286"/>
      <c r="UMW106" s="286"/>
      <c r="UMX106" s="286"/>
      <c r="UMY106" s="286"/>
      <c r="UMZ106" s="286"/>
      <c r="UNA106" s="286"/>
      <c r="UNB106" s="286"/>
      <c r="UNC106" s="286"/>
      <c r="UND106" s="286"/>
      <c r="UNE106" s="286"/>
      <c r="UNF106" s="286"/>
      <c r="UNG106" s="286"/>
      <c r="UNH106" s="286"/>
      <c r="UNI106" s="286"/>
      <c r="UNJ106" s="286"/>
      <c r="UNK106" s="286"/>
      <c r="UNL106" s="286"/>
      <c r="UNM106" s="286"/>
      <c r="UNN106" s="286"/>
      <c r="UNO106" s="286"/>
      <c r="UNP106" s="286"/>
      <c r="UNQ106" s="286"/>
      <c r="UNR106" s="286"/>
      <c r="UNS106" s="286"/>
      <c r="UNT106" s="286"/>
      <c r="UNU106" s="286"/>
      <c r="UNV106" s="286"/>
      <c r="UNW106" s="286"/>
      <c r="UNX106" s="286"/>
      <c r="UNY106" s="286"/>
      <c r="UNZ106" s="286"/>
      <c r="UOA106" s="286"/>
      <c r="UOB106" s="286"/>
      <c r="UOC106" s="286"/>
      <c r="UOD106" s="286"/>
      <c r="UOE106" s="286"/>
      <c r="UOF106" s="286"/>
      <c r="UOG106" s="286"/>
      <c r="UOH106" s="286"/>
      <c r="UOI106" s="286"/>
      <c r="UOJ106" s="286"/>
      <c r="UOK106" s="286"/>
      <c r="UOL106" s="286"/>
      <c r="UOM106" s="286"/>
      <c r="UON106" s="286"/>
      <c r="UOO106" s="286"/>
      <c r="UOP106" s="286"/>
      <c r="UOQ106" s="286"/>
      <c r="UOR106" s="286"/>
      <c r="UOS106" s="286"/>
      <c r="UOT106" s="286"/>
      <c r="UOU106" s="286"/>
      <c r="UOV106" s="286"/>
      <c r="UOW106" s="286"/>
      <c r="UOX106" s="286"/>
      <c r="UOY106" s="286"/>
      <c r="UOZ106" s="286"/>
      <c r="UPA106" s="286"/>
      <c r="UPB106" s="286"/>
      <c r="UPC106" s="286"/>
      <c r="UPD106" s="286"/>
      <c r="UPE106" s="286"/>
      <c r="UPF106" s="286"/>
      <c r="UPG106" s="286"/>
      <c r="UPH106" s="286"/>
      <c r="UPI106" s="286"/>
      <c r="UPJ106" s="286"/>
      <c r="UPK106" s="286"/>
      <c r="UPL106" s="286"/>
      <c r="UPM106" s="286"/>
      <c r="UPN106" s="286"/>
      <c r="UPO106" s="286"/>
      <c r="UPP106" s="286"/>
      <c r="UPQ106" s="286"/>
      <c r="UPR106" s="286"/>
      <c r="UPS106" s="286"/>
      <c r="UPT106" s="286"/>
      <c r="UPU106" s="286"/>
      <c r="UPV106" s="286"/>
      <c r="UPW106" s="286"/>
      <c r="UPX106" s="286"/>
      <c r="UPY106" s="286"/>
      <c r="UPZ106" s="286"/>
      <c r="UQA106" s="286"/>
      <c r="UQB106" s="286"/>
      <c r="UQC106" s="286"/>
      <c r="UQD106" s="286"/>
      <c r="UQE106" s="286"/>
      <c r="UQF106" s="286"/>
      <c r="UQG106" s="286"/>
      <c r="UQH106" s="286"/>
      <c r="UQI106" s="286"/>
      <c r="UQJ106" s="286"/>
      <c r="UQK106" s="286"/>
      <c r="UQL106" s="286"/>
      <c r="UQM106" s="286"/>
      <c r="UQN106" s="286"/>
      <c r="UQO106" s="286"/>
      <c r="UQP106" s="286"/>
      <c r="UQQ106" s="286"/>
      <c r="UQR106" s="286"/>
      <c r="UQS106" s="286"/>
      <c r="UQT106" s="286"/>
      <c r="UQU106" s="286"/>
      <c r="UQV106" s="286"/>
      <c r="UQW106" s="286"/>
      <c r="UQX106" s="286"/>
      <c r="UQY106" s="286"/>
      <c r="UQZ106" s="286"/>
      <c r="URA106" s="286"/>
      <c r="URB106" s="286"/>
      <c r="URC106" s="286"/>
      <c r="URD106" s="286"/>
      <c r="URE106" s="286"/>
      <c r="URF106" s="286"/>
      <c r="URG106" s="286"/>
      <c r="URH106" s="286"/>
      <c r="URI106" s="286"/>
      <c r="URJ106" s="286"/>
      <c r="URK106" s="286"/>
      <c r="URL106" s="286"/>
      <c r="URM106" s="286"/>
      <c r="URN106" s="286"/>
      <c r="URO106" s="286"/>
      <c r="URP106" s="286"/>
      <c r="URQ106" s="286"/>
      <c r="URR106" s="286"/>
      <c r="URS106" s="286"/>
      <c r="URT106" s="286"/>
      <c r="URU106" s="286"/>
      <c r="URV106" s="286"/>
      <c r="URW106" s="286"/>
      <c r="URX106" s="286"/>
      <c r="URY106" s="286"/>
      <c r="URZ106" s="286"/>
      <c r="USA106" s="286"/>
      <c r="USB106" s="286"/>
      <c r="USC106" s="286"/>
      <c r="USD106" s="286"/>
      <c r="USE106" s="286"/>
      <c r="USF106" s="286"/>
      <c r="USG106" s="286"/>
      <c r="USH106" s="286"/>
      <c r="USI106" s="286"/>
      <c r="USJ106" s="286"/>
      <c r="USK106" s="286"/>
      <c r="USL106" s="286"/>
      <c r="USM106" s="286"/>
      <c r="USN106" s="286"/>
      <c r="USO106" s="286"/>
      <c r="USP106" s="286"/>
      <c r="USQ106" s="286"/>
      <c r="USR106" s="286"/>
      <c r="USS106" s="286"/>
      <c r="UST106" s="286"/>
      <c r="USU106" s="286"/>
      <c r="USV106" s="286"/>
      <c r="USW106" s="286"/>
      <c r="USX106" s="286"/>
      <c r="USY106" s="286"/>
      <c r="USZ106" s="286"/>
      <c r="UTA106" s="286"/>
      <c r="UTB106" s="286"/>
      <c r="UTC106" s="286"/>
      <c r="UTD106" s="286"/>
      <c r="UTE106" s="286"/>
      <c r="UTF106" s="286"/>
      <c r="UTG106" s="286"/>
      <c r="UTH106" s="286"/>
      <c r="UTI106" s="286"/>
      <c r="UTJ106" s="286"/>
      <c r="UTK106" s="286"/>
      <c r="UTL106" s="286"/>
      <c r="UTM106" s="286"/>
      <c r="UTN106" s="286"/>
      <c r="UTO106" s="286"/>
      <c r="UTP106" s="286"/>
      <c r="UTQ106" s="286"/>
      <c r="UTR106" s="286"/>
      <c r="UTS106" s="286"/>
      <c r="UTT106" s="286"/>
      <c r="UTU106" s="286"/>
      <c r="UTV106" s="286"/>
      <c r="UTW106" s="286"/>
      <c r="UTX106" s="286"/>
      <c r="UTY106" s="286"/>
      <c r="UTZ106" s="286"/>
      <c r="UUA106" s="286"/>
      <c r="UUB106" s="286"/>
      <c r="UUC106" s="286"/>
      <c r="UUD106" s="286"/>
      <c r="UUE106" s="286"/>
      <c r="UUF106" s="286"/>
      <c r="UUG106" s="286"/>
      <c r="UUH106" s="286"/>
      <c r="UUI106" s="286"/>
      <c r="UUJ106" s="286"/>
      <c r="UUK106" s="286"/>
      <c r="UUL106" s="286"/>
      <c r="UUM106" s="286"/>
      <c r="UUN106" s="286"/>
      <c r="UUO106" s="286"/>
      <c r="UUP106" s="286"/>
      <c r="UUQ106" s="286"/>
      <c r="UUR106" s="286"/>
      <c r="UUS106" s="286"/>
      <c r="UUT106" s="286"/>
      <c r="UUU106" s="286"/>
      <c r="UUV106" s="286"/>
      <c r="UUW106" s="286"/>
      <c r="UUX106" s="286"/>
      <c r="UUY106" s="286"/>
      <c r="UUZ106" s="286"/>
      <c r="UVA106" s="286"/>
      <c r="UVB106" s="286"/>
      <c r="UVC106" s="286"/>
      <c r="UVD106" s="286"/>
      <c r="UVE106" s="286"/>
      <c r="UVF106" s="286"/>
      <c r="UVG106" s="286"/>
      <c r="UVH106" s="286"/>
      <c r="UVI106" s="286"/>
      <c r="UVJ106" s="286"/>
      <c r="UVK106" s="286"/>
      <c r="UVL106" s="286"/>
      <c r="UVM106" s="286"/>
      <c r="UVN106" s="286"/>
      <c r="UVO106" s="286"/>
      <c r="UVP106" s="286"/>
      <c r="UVQ106" s="286"/>
      <c r="UVR106" s="286"/>
      <c r="UVS106" s="286"/>
      <c r="UVT106" s="286"/>
      <c r="UVU106" s="286"/>
      <c r="UVV106" s="286"/>
      <c r="UVW106" s="286"/>
      <c r="UVX106" s="286"/>
      <c r="UVY106" s="286"/>
      <c r="UVZ106" s="286"/>
      <c r="UWA106" s="286"/>
      <c r="UWB106" s="286"/>
      <c r="UWC106" s="286"/>
      <c r="UWD106" s="286"/>
      <c r="UWE106" s="286"/>
      <c r="UWF106" s="286"/>
      <c r="UWG106" s="286"/>
      <c r="UWH106" s="286"/>
      <c r="UWI106" s="286"/>
      <c r="UWJ106" s="286"/>
      <c r="UWK106" s="286"/>
      <c r="UWL106" s="286"/>
      <c r="UWM106" s="286"/>
      <c r="UWN106" s="286"/>
      <c r="UWO106" s="286"/>
      <c r="UWP106" s="286"/>
      <c r="UWQ106" s="286"/>
      <c r="UWR106" s="286"/>
      <c r="UWS106" s="286"/>
      <c r="UWT106" s="286"/>
      <c r="UWU106" s="286"/>
      <c r="UWV106" s="286"/>
      <c r="UWW106" s="286"/>
      <c r="UWX106" s="286"/>
      <c r="UWY106" s="286"/>
      <c r="UWZ106" s="286"/>
      <c r="UXA106" s="286"/>
      <c r="UXB106" s="286"/>
      <c r="UXC106" s="286"/>
      <c r="UXD106" s="286"/>
      <c r="UXE106" s="286"/>
      <c r="UXF106" s="286"/>
      <c r="UXG106" s="286"/>
      <c r="UXH106" s="286"/>
      <c r="UXI106" s="286"/>
      <c r="UXJ106" s="286"/>
      <c r="UXK106" s="286"/>
      <c r="UXL106" s="286"/>
      <c r="UXM106" s="286"/>
      <c r="UXN106" s="286"/>
      <c r="UXO106" s="286"/>
      <c r="UXP106" s="286"/>
      <c r="UXQ106" s="286"/>
      <c r="UXR106" s="286"/>
      <c r="UXS106" s="286"/>
      <c r="UXT106" s="286"/>
      <c r="UXU106" s="286"/>
      <c r="UXV106" s="286"/>
      <c r="UXW106" s="286"/>
      <c r="UXX106" s="286"/>
      <c r="UXY106" s="286"/>
      <c r="UXZ106" s="286"/>
      <c r="UYA106" s="286"/>
      <c r="UYB106" s="286"/>
      <c r="UYC106" s="286"/>
      <c r="UYD106" s="286"/>
      <c r="UYE106" s="286"/>
      <c r="UYF106" s="286"/>
      <c r="UYG106" s="286"/>
      <c r="UYH106" s="286"/>
      <c r="UYI106" s="286"/>
      <c r="UYJ106" s="286"/>
      <c r="UYK106" s="286"/>
      <c r="UYL106" s="286"/>
      <c r="UYM106" s="286"/>
      <c r="UYN106" s="286"/>
      <c r="UYO106" s="286"/>
      <c r="UYP106" s="286"/>
      <c r="UYQ106" s="286"/>
      <c r="UYR106" s="286"/>
      <c r="UYS106" s="286"/>
      <c r="UYT106" s="286"/>
      <c r="UYU106" s="286"/>
      <c r="UYV106" s="286"/>
      <c r="UYW106" s="286"/>
      <c r="UYX106" s="286"/>
      <c r="UYY106" s="286"/>
      <c r="UYZ106" s="286"/>
      <c r="UZA106" s="286"/>
      <c r="UZB106" s="286"/>
      <c r="UZC106" s="286"/>
      <c r="UZD106" s="286"/>
      <c r="UZE106" s="286"/>
      <c r="UZF106" s="286"/>
      <c r="UZG106" s="286"/>
      <c r="UZH106" s="286"/>
      <c r="UZI106" s="286"/>
      <c r="UZJ106" s="286"/>
      <c r="UZK106" s="286"/>
      <c r="UZL106" s="286"/>
      <c r="UZM106" s="286"/>
      <c r="UZN106" s="286"/>
      <c r="UZO106" s="286"/>
      <c r="UZP106" s="286"/>
      <c r="UZQ106" s="286"/>
      <c r="UZR106" s="286"/>
      <c r="UZS106" s="286"/>
      <c r="UZT106" s="286"/>
      <c r="UZU106" s="286"/>
      <c r="UZV106" s="286"/>
      <c r="UZW106" s="286"/>
      <c r="UZX106" s="286"/>
      <c r="UZY106" s="286"/>
      <c r="UZZ106" s="286"/>
      <c r="VAA106" s="286"/>
      <c r="VAB106" s="286"/>
      <c r="VAC106" s="286"/>
      <c r="VAD106" s="286"/>
      <c r="VAE106" s="286"/>
      <c r="VAF106" s="286"/>
      <c r="VAG106" s="286"/>
      <c r="VAH106" s="286"/>
      <c r="VAI106" s="286"/>
      <c r="VAJ106" s="286"/>
      <c r="VAK106" s="286"/>
      <c r="VAL106" s="286"/>
      <c r="VAM106" s="286"/>
      <c r="VAN106" s="286"/>
      <c r="VAO106" s="286"/>
      <c r="VAP106" s="286"/>
      <c r="VAQ106" s="286"/>
      <c r="VAR106" s="286"/>
      <c r="VAS106" s="286"/>
      <c r="VAT106" s="286"/>
      <c r="VAU106" s="286"/>
      <c r="VAV106" s="286"/>
      <c r="VAW106" s="286"/>
      <c r="VAX106" s="286"/>
      <c r="VAY106" s="286"/>
      <c r="VAZ106" s="286"/>
      <c r="VBA106" s="286"/>
      <c r="VBB106" s="286"/>
      <c r="VBC106" s="286"/>
      <c r="VBD106" s="286"/>
      <c r="VBE106" s="286"/>
      <c r="VBF106" s="286"/>
      <c r="VBG106" s="286"/>
      <c r="VBH106" s="286"/>
      <c r="VBI106" s="286"/>
      <c r="VBJ106" s="286"/>
      <c r="VBK106" s="286"/>
      <c r="VBL106" s="286"/>
      <c r="VBM106" s="286"/>
      <c r="VBN106" s="286"/>
      <c r="VBO106" s="286"/>
      <c r="VBP106" s="286"/>
      <c r="VBQ106" s="286"/>
      <c r="VBR106" s="286"/>
      <c r="VBS106" s="286"/>
      <c r="VBT106" s="286"/>
      <c r="VBU106" s="286"/>
      <c r="VBV106" s="286"/>
      <c r="VBW106" s="286"/>
      <c r="VBX106" s="286"/>
      <c r="VBY106" s="286"/>
      <c r="VBZ106" s="286"/>
      <c r="VCA106" s="286"/>
      <c r="VCB106" s="286"/>
      <c r="VCC106" s="286"/>
      <c r="VCD106" s="286"/>
      <c r="VCE106" s="286"/>
      <c r="VCF106" s="286"/>
      <c r="VCG106" s="286"/>
      <c r="VCH106" s="286"/>
      <c r="VCI106" s="286"/>
      <c r="VCJ106" s="286"/>
      <c r="VCK106" s="286"/>
      <c r="VCL106" s="286"/>
      <c r="VCM106" s="286"/>
      <c r="VCN106" s="286"/>
      <c r="VCO106" s="286"/>
      <c r="VCP106" s="286"/>
      <c r="VCQ106" s="286"/>
      <c r="VCR106" s="286"/>
      <c r="VCS106" s="286"/>
      <c r="VCT106" s="286"/>
      <c r="VCU106" s="286"/>
      <c r="VCV106" s="286"/>
      <c r="VCW106" s="286"/>
      <c r="VCX106" s="286"/>
      <c r="VCY106" s="286"/>
      <c r="VCZ106" s="286"/>
      <c r="VDA106" s="286"/>
      <c r="VDB106" s="286"/>
      <c r="VDC106" s="286"/>
      <c r="VDD106" s="286"/>
      <c r="VDE106" s="286"/>
      <c r="VDF106" s="286"/>
      <c r="VDG106" s="286"/>
      <c r="VDH106" s="286"/>
      <c r="VDI106" s="286"/>
      <c r="VDJ106" s="286"/>
      <c r="VDK106" s="286"/>
      <c r="VDL106" s="286"/>
      <c r="VDM106" s="286"/>
      <c r="VDN106" s="286"/>
      <c r="VDO106" s="286"/>
      <c r="VDP106" s="286"/>
      <c r="VDQ106" s="286"/>
      <c r="VDR106" s="286"/>
      <c r="VDS106" s="286"/>
      <c r="VDT106" s="286"/>
      <c r="VDU106" s="286"/>
      <c r="VDV106" s="286"/>
      <c r="VDW106" s="286"/>
      <c r="VDX106" s="286"/>
      <c r="VDY106" s="286"/>
      <c r="VDZ106" s="286"/>
      <c r="VEA106" s="286"/>
      <c r="VEB106" s="286"/>
      <c r="VEC106" s="286"/>
      <c r="VED106" s="286"/>
      <c r="VEE106" s="286"/>
      <c r="VEF106" s="286"/>
      <c r="VEG106" s="286"/>
      <c r="VEH106" s="286"/>
      <c r="VEI106" s="286"/>
      <c r="VEJ106" s="286"/>
      <c r="VEK106" s="286"/>
      <c r="VEL106" s="286"/>
      <c r="VEM106" s="286"/>
      <c r="VEN106" s="286"/>
      <c r="VEO106" s="286"/>
      <c r="VEP106" s="286"/>
      <c r="VEQ106" s="286"/>
      <c r="VER106" s="286"/>
      <c r="VES106" s="286"/>
      <c r="VET106" s="286"/>
      <c r="VEU106" s="286"/>
      <c r="VEV106" s="286"/>
      <c r="VEW106" s="286"/>
      <c r="VEX106" s="286"/>
      <c r="VEY106" s="286"/>
      <c r="VEZ106" s="286"/>
      <c r="VFA106" s="286"/>
      <c r="VFB106" s="286"/>
      <c r="VFC106" s="286"/>
      <c r="VFD106" s="286"/>
      <c r="VFE106" s="286"/>
      <c r="VFF106" s="286"/>
      <c r="VFG106" s="286"/>
      <c r="VFH106" s="286"/>
      <c r="VFI106" s="286"/>
      <c r="VFJ106" s="286"/>
      <c r="VFK106" s="286"/>
      <c r="VFL106" s="286"/>
      <c r="VFM106" s="286"/>
      <c r="VFN106" s="286"/>
      <c r="VFO106" s="286"/>
      <c r="VFP106" s="286"/>
      <c r="VFQ106" s="286"/>
      <c r="VFR106" s="286"/>
      <c r="VFS106" s="286"/>
      <c r="VFT106" s="286"/>
      <c r="VFU106" s="286"/>
      <c r="VFV106" s="286"/>
      <c r="VFW106" s="286"/>
      <c r="VFX106" s="286"/>
      <c r="VFY106" s="286"/>
      <c r="VFZ106" s="286"/>
      <c r="VGA106" s="286"/>
      <c r="VGB106" s="286"/>
      <c r="VGC106" s="286"/>
      <c r="VGD106" s="286"/>
      <c r="VGE106" s="286"/>
      <c r="VGF106" s="286"/>
      <c r="VGG106" s="286"/>
      <c r="VGH106" s="286"/>
      <c r="VGI106" s="286"/>
      <c r="VGJ106" s="286"/>
      <c r="VGK106" s="286"/>
      <c r="VGL106" s="286"/>
      <c r="VGM106" s="286"/>
      <c r="VGN106" s="286"/>
      <c r="VGO106" s="286"/>
      <c r="VGP106" s="286"/>
      <c r="VGQ106" s="286"/>
      <c r="VGR106" s="286"/>
      <c r="VGS106" s="286"/>
      <c r="VGT106" s="286"/>
      <c r="VGU106" s="286"/>
      <c r="VGV106" s="286"/>
      <c r="VGW106" s="286"/>
      <c r="VGX106" s="286"/>
      <c r="VGY106" s="286"/>
      <c r="VGZ106" s="286"/>
      <c r="VHA106" s="286"/>
      <c r="VHB106" s="286"/>
      <c r="VHC106" s="286"/>
      <c r="VHD106" s="286"/>
      <c r="VHE106" s="286"/>
      <c r="VHF106" s="286"/>
      <c r="VHG106" s="286"/>
      <c r="VHH106" s="286"/>
      <c r="VHI106" s="286"/>
      <c r="VHJ106" s="286"/>
      <c r="VHK106" s="286"/>
      <c r="VHL106" s="286"/>
      <c r="VHM106" s="286"/>
      <c r="VHN106" s="286"/>
      <c r="VHO106" s="286"/>
      <c r="VHP106" s="286"/>
      <c r="VHQ106" s="286"/>
      <c r="VHR106" s="286"/>
      <c r="VHS106" s="286"/>
      <c r="VHT106" s="286"/>
      <c r="VHU106" s="286"/>
      <c r="VHV106" s="286"/>
      <c r="VHW106" s="286"/>
      <c r="VHX106" s="286"/>
      <c r="VHY106" s="286"/>
      <c r="VHZ106" s="286"/>
      <c r="VIA106" s="286"/>
      <c r="VIB106" s="286"/>
      <c r="VIC106" s="286"/>
      <c r="VID106" s="286"/>
      <c r="VIE106" s="286"/>
      <c r="VIF106" s="286"/>
      <c r="VIG106" s="286"/>
      <c r="VIH106" s="286"/>
      <c r="VII106" s="286"/>
      <c r="VIJ106" s="286"/>
      <c r="VIK106" s="286"/>
      <c r="VIL106" s="286"/>
      <c r="VIM106" s="286"/>
      <c r="VIN106" s="286"/>
      <c r="VIO106" s="286"/>
      <c r="VIP106" s="286"/>
      <c r="VIQ106" s="286"/>
      <c r="VIR106" s="286"/>
      <c r="VIS106" s="286"/>
      <c r="VIT106" s="286"/>
      <c r="VIU106" s="286"/>
      <c r="VIV106" s="286"/>
      <c r="VIW106" s="286"/>
      <c r="VIX106" s="286"/>
      <c r="VIY106" s="286"/>
      <c r="VIZ106" s="286"/>
      <c r="VJA106" s="286"/>
      <c r="VJB106" s="286"/>
      <c r="VJC106" s="286"/>
      <c r="VJD106" s="286"/>
      <c r="VJE106" s="286"/>
      <c r="VJF106" s="286"/>
      <c r="VJG106" s="286"/>
      <c r="VJH106" s="286"/>
      <c r="VJI106" s="286"/>
      <c r="VJJ106" s="286"/>
      <c r="VJK106" s="286"/>
      <c r="VJL106" s="286"/>
      <c r="VJM106" s="286"/>
      <c r="VJN106" s="286"/>
      <c r="VJO106" s="286"/>
      <c r="VJP106" s="286"/>
      <c r="VJQ106" s="286"/>
      <c r="VJR106" s="286"/>
      <c r="VJS106" s="286"/>
      <c r="VJT106" s="286"/>
      <c r="VJU106" s="286"/>
      <c r="VJV106" s="286"/>
      <c r="VJW106" s="286"/>
      <c r="VJX106" s="286"/>
      <c r="VJY106" s="286"/>
      <c r="VJZ106" s="286"/>
      <c r="VKA106" s="286"/>
      <c r="VKB106" s="286"/>
      <c r="VKC106" s="286"/>
      <c r="VKD106" s="286"/>
      <c r="VKE106" s="286"/>
      <c r="VKF106" s="286"/>
      <c r="VKG106" s="286"/>
      <c r="VKH106" s="286"/>
      <c r="VKI106" s="286"/>
      <c r="VKJ106" s="286"/>
      <c r="VKK106" s="286"/>
      <c r="VKL106" s="286"/>
      <c r="VKM106" s="286"/>
      <c r="VKN106" s="286"/>
      <c r="VKO106" s="286"/>
      <c r="VKP106" s="286"/>
      <c r="VKQ106" s="286"/>
      <c r="VKR106" s="286"/>
      <c r="VKS106" s="286"/>
      <c r="VKT106" s="286"/>
      <c r="VKU106" s="286"/>
      <c r="VKV106" s="286"/>
      <c r="VKW106" s="286"/>
      <c r="VKX106" s="286"/>
      <c r="VKY106" s="286"/>
      <c r="VKZ106" s="286"/>
      <c r="VLA106" s="286"/>
      <c r="VLB106" s="286"/>
      <c r="VLC106" s="286"/>
      <c r="VLD106" s="286"/>
      <c r="VLE106" s="286"/>
      <c r="VLF106" s="286"/>
      <c r="VLG106" s="286"/>
      <c r="VLH106" s="286"/>
      <c r="VLI106" s="286"/>
      <c r="VLJ106" s="286"/>
      <c r="VLK106" s="286"/>
      <c r="VLL106" s="286"/>
      <c r="VLM106" s="286"/>
      <c r="VLN106" s="286"/>
      <c r="VLO106" s="286"/>
      <c r="VLP106" s="286"/>
      <c r="VLQ106" s="286"/>
      <c r="VLR106" s="286"/>
      <c r="VLS106" s="286"/>
      <c r="VLT106" s="286"/>
      <c r="VLU106" s="286"/>
      <c r="VLV106" s="286"/>
      <c r="VLW106" s="286"/>
      <c r="VLX106" s="286"/>
      <c r="VLY106" s="286"/>
      <c r="VLZ106" s="286"/>
      <c r="VMA106" s="286"/>
      <c r="VMB106" s="286"/>
      <c r="VMC106" s="286"/>
      <c r="VMD106" s="286"/>
      <c r="VME106" s="286"/>
      <c r="VMF106" s="286"/>
      <c r="VMG106" s="286"/>
      <c r="VMH106" s="286"/>
      <c r="VMI106" s="286"/>
      <c r="VMJ106" s="286"/>
      <c r="VMK106" s="286"/>
      <c r="VML106" s="286"/>
      <c r="VMM106" s="286"/>
      <c r="VMN106" s="286"/>
      <c r="VMO106" s="286"/>
      <c r="VMP106" s="286"/>
      <c r="VMQ106" s="286"/>
      <c r="VMR106" s="286"/>
      <c r="VMS106" s="286"/>
      <c r="VMT106" s="286"/>
      <c r="VMU106" s="286"/>
      <c r="VMV106" s="286"/>
      <c r="VMW106" s="286"/>
      <c r="VMX106" s="286"/>
      <c r="VMY106" s="286"/>
      <c r="VMZ106" s="286"/>
      <c r="VNA106" s="286"/>
      <c r="VNB106" s="286"/>
      <c r="VNC106" s="286"/>
      <c r="VND106" s="286"/>
      <c r="VNE106" s="286"/>
      <c r="VNF106" s="286"/>
      <c r="VNG106" s="286"/>
      <c r="VNH106" s="286"/>
      <c r="VNI106" s="286"/>
      <c r="VNJ106" s="286"/>
      <c r="VNK106" s="286"/>
      <c r="VNL106" s="286"/>
      <c r="VNM106" s="286"/>
      <c r="VNN106" s="286"/>
      <c r="VNO106" s="286"/>
      <c r="VNP106" s="286"/>
      <c r="VNQ106" s="286"/>
      <c r="VNR106" s="286"/>
      <c r="VNS106" s="286"/>
      <c r="VNT106" s="286"/>
      <c r="VNU106" s="286"/>
      <c r="VNV106" s="286"/>
      <c r="VNW106" s="286"/>
      <c r="VNX106" s="286"/>
      <c r="VNY106" s="286"/>
      <c r="VNZ106" s="286"/>
      <c r="VOA106" s="286"/>
      <c r="VOB106" s="286"/>
      <c r="VOC106" s="286"/>
      <c r="VOD106" s="286"/>
      <c r="VOE106" s="286"/>
      <c r="VOF106" s="286"/>
      <c r="VOG106" s="286"/>
      <c r="VOH106" s="286"/>
      <c r="VOI106" s="286"/>
      <c r="VOJ106" s="286"/>
      <c r="VOK106" s="286"/>
      <c r="VOL106" s="286"/>
      <c r="VOM106" s="286"/>
      <c r="VON106" s="286"/>
      <c r="VOO106" s="286"/>
      <c r="VOP106" s="286"/>
      <c r="VOQ106" s="286"/>
      <c r="VOR106" s="286"/>
      <c r="VOS106" s="286"/>
      <c r="VOT106" s="286"/>
      <c r="VOU106" s="286"/>
      <c r="VOV106" s="286"/>
      <c r="VOW106" s="286"/>
      <c r="VOX106" s="286"/>
      <c r="VOY106" s="286"/>
      <c r="VOZ106" s="286"/>
      <c r="VPA106" s="286"/>
      <c r="VPB106" s="286"/>
      <c r="VPC106" s="286"/>
      <c r="VPD106" s="286"/>
      <c r="VPE106" s="286"/>
      <c r="VPF106" s="286"/>
      <c r="VPG106" s="286"/>
      <c r="VPH106" s="286"/>
      <c r="VPI106" s="286"/>
      <c r="VPJ106" s="286"/>
      <c r="VPK106" s="286"/>
      <c r="VPL106" s="286"/>
      <c r="VPM106" s="286"/>
      <c r="VPN106" s="286"/>
      <c r="VPO106" s="286"/>
      <c r="VPP106" s="286"/>
      <c r="VPQ106" s="286"/>
      <c r="VPR106" s="286"/>
      <c r="VPS106" s="286"/>
      <c r="VPT106" s="286"/>
      <c r="VPU106" s="286"/>
      <c r="VPV106" s="286"/>
      <c r="VPW106" s="286"/>
      <c r="VPX106" s="286"/>
      <c r="VPY106" s="286"/>
      <c r="VPZ106" s="286"/>
      <c r="VQA106" s="286"/>
      <c r="VQB106" s="286"/>
      <c r="VQC106" s="286"/>
      <c r="VQD106" s="286"/>
      <c r="VQE106" s="286"/>
      <c r="VQF106" s="286"/>
      <c r="VQG106" s="286"/>
      <c r="VQH106" s="286"/>
      <c r="VQI106" s="286"/>
      <c r="VQJ106" s="286"/>
      <c r="VQK106" s="286"/>
      <c r="VQL106" s="286"/>
      <c r="VQM106" s="286"/>
      <c r="VQN106" s="286"/>
      <c r="VQO106" s="286"/>
      <c r="VQP106" s="286"/>
      <c r="VQQ106" s="286"/>
      <c r="VQR106" s="286"/>
      <c r="VQS106" s="286"/>
      <c r="VQT106" s="286"/>
      <c r="VQU106" s="286"/>
      <c r="VQV106" s="286"/>
      <c r="VQW106" s="286"/>
      <c r="VQX106" s="286"/>
      <c r="VQY106" s="286"/>
      <c r="VQZ106" s="286"/>
      <c r="VRA106" s="286"/>
      <c r="VRB106" s="286"/>
      <c r="VRC106" s="286"/>
      <c r="VRD106" s="286"/>
      <c r="VRE106" s="286"/>
      <c r="VRF106" s="286"/>
      <c r="VRG106" s="286"/>
      <c r="VRH106" s="286"/>
      <c r="VRI106" s="286"/>
      <c r="VRJ106" s="286"/>
      <c r="VRK106" s="286"/>
      <c r="VRL106" s="286"/>
      <c r="VRM106" s="286"/>
      <c r="VRN106" s="286"/>
      <c r="VRO106" s="286"/>
      <c r="VRP106" s="286"/>
      <c r="VRQ106" s="286"/>
      <c r="VRR106" s="286"/>
      <c r="VRS106" s="286"/>
      <c r="VRT106" s="286"/>
      <c r="VRU106" s="286"/>
      <c r="VRV106" s="286"/>
      <c r="VRW106" s="286"/>
      <c r="VRX106" s="286"/>
      <c r="VRY106" s="286"/>
      <c r="VRZ106" s="286"/>
      <c r="VSA106" s="286"/>
      <c r="VSB106" s="286"/>
      <c r="VSC106" s="286"/>
      <c r="VSD106" s="286"/>
      <c r="VSE106" s="286"/>
      <c r="VSF106" s="286"/>
      <c r="VSG106" s="286"/>
      <c r="VSH106" s="286"/>
      <c r="VSI106" s="286"/>
      <c r="VSJ106" s="286"/>
      <c r="VSK106" s="286"/>
      <c r="VSL106" s="286"/>
      <c r="VSM106" s="286"/>
      <c r="VSN106" s="286"/>
      <c r="VSO106" s="286"/>
      <c r="VSP106" s="286"/>
      <c r="VSQ106" s="286"/>
      <c r="VSR106" s="286"/>
      <c r="VSS106" s="286"/>
      <c r="VST106" s="286"/>
      <c r="VSU106" s="286"/>
      <c r="VSV106" s="286"/>
      <c r="VSW106" s="286"/>
      <c r="VSX106" s="286"/>
      <c r="VSY106" s="286"/>
      <c r="VSZ106" s="286"/>
      <c r="VTA106" s="286"/>
      <c r="VTB106" s="286"/>
      <c r="VTC106" s="286"/>
      <c r="VTD106" s="286"/>
      <c r="VTE106" s="286"/>
      <c r="VTF106" s="286"/>
      <c r="VTG106" s="286"/>
      <c r="VTH106" s="286"/>
      <c r="VTI106" s="286"/>
      <c r="VTJ106" s="286"/>
      <c r="VTK106" s="286"/>
      <c r="VTL106" s="286"/>
      <c r="VTM106" s="286"/>
      <c r="VTN106" s="286"/>
      <c r="VTO106" s="286"/>
      <c r="VTP106" s="286"/>
      <c r="VTQ106" s="286"/>
      <c r="VTR106" s="286"/>
      <c r="VTS106" s="286"/>
      <c r="VTT106" s="286"/>
      <c r="VTU106" s="286"/>
      <c r="VTV106" s="286"/>
      <c r="VTW106" s="286"/>
      <c r="VTX106" s="286"/>
      <c r="VTY106" s="286"/>
      <c r="VTZ106" s="286"/>
      <c r="VUA106" s="286"/>
      <c r="VUB106" s="286"/>
      <c r="VUC106" s="286"/>
      <c r="VUD106" s="286"/>
      <c r="VUE106" s="286"/>
      <c r="VUF106" s="286"/>
      <c r="VUG106" s="286"/>
      <c r="VUH106" s="286"/>
      <c r="VUI106" s="286"/>
      <c r="VUJ106" s="286"/>
      <c r="VUK106" s="286"/>
      <c r="VUL106" s="286"/>
      <c r="VUM106" s="286"/>
      <c r="VUN106" s="286"/>
      <c r="VUO106" s="286"/>
      <c r="VUP106" s="286"/>
      <c r="VUQ106" s="286"/>
      <c r="VUR106" s="286"/>
      <c r="VUS106" s="286"/>
      <c r="VUT106" s="286"/>
      <c r="VUU106" s="286"/>
      <c r="VUV106" s="286"/>
      <c r="VUW106" s="286"/>
      <c r="VUX106" s="286"/>
      <c r="VUY106" s="286"/>
      <c r="VUZ106" s="286"/>
      <c r="VVA106" s="286"/>
      <c r="VVB106" s="286"/>
      <c r="VVC106" s="286"/>
      <c r="VVD106" s="286"/>
      <c r="VVE106" s="286"/>
      <c r="VVF106" s="286"/>
      <c r="VVG106" s="286"/>
      <c r="VVH106" s="286"/>
      <c r="VVI106" s="286"/>
      <c r="VVJ106" s="286"/>
      <c r="VVK106" s="286"/>
      <c r="VVL106" s="286"/>
      <c r="VVM106" s="286"/>
      <c r="VVN106" s="286"/>
      <c r="VVO106" s="286"/>
      <c r="VVP106" s="286"/>
      <c r="VVQ106" s="286"/>
      <c r="VVR106" s="286"/>
      <c r="VVS106" s="286"/>
      <c r="VVT106" s="286"/>
      <c r="VVU106" s="286"/>
      <c r="VVV106" s="286"/>
      <c r="VVW106" s="286"/>
      <c r="VVX106" s="286"/>
      <c r="VVY106" s="286"/>
      <c r="VVZ106" s="286"/>
      <c r="VWA106" s="286"/>
      <c r="VWB106" s="286"/>
      <c r="VWC106" s="286"/>
      <c r="VWD106" s="286"/>
      <c r="VWE106" s="286"/>
      <c r="VWF106" s="286"/>
      <c r="VWG106" s="286"/>
      <c r="VWH106" s="286"/>
      <c r="VWI106" s="286"/>
      <c r="VWJ106" s="286"/>
      <c r="VWK106" s="286"/>
      <c r="VWL106" s="286"/>
      <c r="VWM106" s="286"/>
      <c r="VWN106" s="286"/>
      <c r="VWO106" s="286"/>
      <c r="VWP106" s="286"/>
      <c r="VWQ106" s="286"/>
      <c r="VWR106" s="286"/>
      <c r="VWS106" s="286"/>
      <c r="VWT106" s="286"/>
      <c r="VWU106" s="286"/>
      <c r="VWV106" s="286"/>
      <c r="VWW106" s="286"/>
      <c r="VWX106" s="286"/>
      <c r="VWY106" s="286"/>
      <c r="VWZ106" s="286"/>
      <c r="VXA106" s="286"/>
      <c r="VXB106" s="286"/>
      <c r="VXC106" s="286"/>
      <c r="VXD106" s="286"/>
      <c r="VXE106" s="286"/>
      <c r="VXF106" s="286"/>
      <c r="VXG106" s="286"/>
      <c r="VXH106" s="286"/>
      <c r="VXI106" s="286"/>
      <c r="VXJ106" s="286"/>
      <c r="VXK106" s="286"/>
      <c r="VXL106" s="286"/>
      <c r="VXM106" s="286"/>
      <c r="VXN106" s="286"/>
      <c r="VXO106" s="286"/>
      <c r="VXP106" s="286"/>
      <c r="VXQ106" s="286"/>
      <c r="VXR106" s="286"/>
      <c r="VXS106" s="286"/>
      <c r="VXT106" s="286"/>
      <c r="VXU106" s="286"/>
      <c r="VXV106" s="286"/>
      <c r="VXW106" s="286"/>
      <c r="VXX106" s="286"/>
      <c r="VXY106" s="286"/>
      <c r="VXZ106" s="286"/>
      <c r="VYA106" s="286"/>
      <c r="VYB106" s="286"/>
      <c r="VYC106" s="286"/>
      <c r="VYD106" s="286"/>
      <c r="VYE106" s="286"/>
      <c r="VYF106" s="286"/>
      <c r="VYG106" s="286"/>
      <c r="VYH106" s="286"/>
      <c r="VYI106" s="286"/>
      <c r="VYJ106" s="286"/>
      <c r="VYK106" s="286"/>
      <c r="VYL106" s="286"/>
      <c r="VYM106" s="286"/>
      <c r="VYN106" s="286"/>
      <c r="VYO106" s="286"/>
      <c r="VYP106" s="286"/>
      <c r="VYQ106" s="286"/>
      <c r="VYR106" s="286"/>
      <c r="VYS106" s="286"/>
      <c r="VYT106" s="286"/>
      <c r="VYU106" s="286"/>
      <c r="VYV106" s="286"/>
      <c r="VYW106" s="286"/>
      <c r="VYX106" s="286"/>
      <c r="VYY106" s="286"/>
      <c r="VYZ106" s="286"/>
      <c r="VZA106" s="286"/>
      <c r="VZB106" s="286"/>
      <c r="VZC106" s="286"/>
      <c r="VZD106" s="286"/>
      <c r="VZE106" s="286"/>
      <c r="VZF106" s="286"/>
      <c r="VZG106" s="286"/>
      <c r="VZH106" s="286"/>
      <c r="VZI106" s="286"/>
      <c r="VZJ106" s="286"/>
      <c r="VZK106" s="286"/>
      <c r="VZL106" s="286"/>
      <c r="VZM106" s="286"/>
      <c r="VZN106" s="286"/>
      <c r="VZO106" s="286"/>
      <c r="VZP106" s="286"/>
      <c r="VZQ106" s="286"/>
      <c r="VZR106" s="286"/>
      <c r="VZS106" s="286"/>
      <c r="VZT106" s="286"/>
      <c r="VZU106" s="286"/>
      <c r="VZV106" s="286"/>
      <c r="VZW106" s="286"/>
      <c r="VZX106" s="286"/>
      <c r="VZY106" s="286"/>
      <c r="VZZ106" s="286"/>
      <c r="WAA106" s="286"/>
      <c r="WAB106" s="286"/>
      <c r="WAC106" s="286"/>
      <c r="WAD106" s="286"/>
      <c r="WAE106" s="286"/>
      <c r="WAF106" s="286"/>
      <c r="WAG106" s="286"/>
      <c r="WAH106" s="286"/>
      <c r="WAI106" s="286"/>
      <c r="WAJ106" s="286"/>
      <c r="WAK106" s="286"/>
      <c r="WAL106" s="286"/>
      <c r="WAM106" s="286"/>
      <c r="WAN106" s="286"/>
      <c r="WAO106" s="286"/>
      <c r="WAP106" s="286"/>
      <c r="WAQ106" s="286"/>
      <c r="WAR106" s="286"/>
      <c r="WAS106" s="286"/>
      <c r="WAT106" s="286"/>
      <c r="WAU106" s="286"/>
      <c r="WAV106" s="286"/>
      <c r="WAW106" s="286"/>
      <c r="WAX106" s="286"/>
      <c r="WAY106" s="286"/>
      <c r="WAZ106" s="286"/>
      <c r="WBA106" s="286"/>
      <c r="WBB106" s="286"/>
      <c r="WBC106" s="286"/>
      <c r="WBD106" s="286"/>
      <c r="WBE106" s="286"/>
      <c r="WBF106" s="286"/>
      <c r="WBG106" s="286"/>
      <c r="WBH106" s="286"/>
      <c r="WBI106" s="286"/>
      <c r="WBJ106" s="286"/>
      <c r="WBK106" s="286"/>
      <c r="WBL106" s="286"/>
      <c r="WBM106" s="286"/>
      <c r="WBN106" s="286"/>
      <c r="WBO106" s="286"/>
      <c r="WBP106" s="286"/>
      <c r="WBQ106" s="286"/>
      <c r="WBR106" s="286"/>
      <c r="WBS106" s="286"/>
      <c r="WBT106" s="286"/>
      <c r="WBU106" s="286"/>
      <c r="WBV106" s="286"/>
      <c r="WBW106" s="286"/>
      <c r="WBX106" s="286"/>
      <c r="WBY106" s="286"/>
      <c r="WBZ106" s="286"/>
      <c r="WCA106" s="286"/>
      <c r="WCB106" s="286"/>
      <c r="WCC106" s="286"/>
      <c r="WCD106" s="286"/>
      <c r="WCE106" s="286"/>
      <c r="WCF106" s="286"/>
      <c r="WCG106" s="286"/>
      <c r="WCH106" s="286"/>
      <c r="WCI106" s="286"/>
      <c r="WCJ106" s="286"/>
      <c r="WCK106" s="286"/>
      <c r="WCL106" s="286"/>
      <c r="WCM106" s="286"/>
      <c r="WCN106" s="286"/>
      <c r="WCO106" s="286"/>
      <c r="WCP106" s="286"/>
      <c r="WCQ106" s="286"/>
      <c r="WCR106" s="286"/>
      <c r="WCS106" s="286"/>
      <c r="WCT106" s="286"/>
      <c r="WCU106" s="286"/>
      <c r="WCV106" s="286"/>
      <c r="WCW106" s="286"/>
      <c r="WCX106" s="286"/>
      <c r="WCY106" s="286"/>
      <c r="WCZ106" s="286"/>
      <c r="WDA106" s="286"/>
      <c r="WDB106" s="286"/>
      <c r="WDC106" s="286"/>
      <c r="WDD106" s="286"/>
      <c r="WDE106" s="286"/>
      <c r="WDF106" s="286"/>
      <c r="WDG106" s="286"/>
      <c r="WDH106" s="286"/>
      <c r="WDI106" s="286"/>
      <c r="WDJ106" s="286"/>
      <c r="WDK106" s="286"/>
      <c r="WDL106" s="286"/>
      <c r="WDM106" s="286"/>
      <c r="WDN106" s="286"/>
      <c r="WDO106" s="286"/>
      <c r="WDP106" s="286"/>
      <c r="WDQ106" s="286"/>
      <c r="WDR106" s="286"/>
      <c r="WDS106" s="286"/>
      <c r="WDT106" s="286"/>
      <c r="WDU106" s="286"/>
      <c r="WDV106" s="286"/>
      <c r="WDW106" s="286"/>
      <c r="WDX106" s="286"/>
      <c r="WDY106" s="286"/>
      <c r="WDZ106" s="286"/>
      <c r="WEA106" s="286"/>
      <c r="WEB106" s="286"/>
      <c r="WEC106" s="286"/>
      <c r="WED106" s="286"/>
      <c r="WEE106" s="286"/>
      <c r="WEF106" s="286"/>
      <c r="WEG106" s="286"/>
      <c r="WEH106" s="286"/>
      <c r="WEI106" s="286"/>
      <c r="WEJ106" s="286"/>
      <c r="WEK106" s="286"/>
      <c r="WEL106" s="286"/>
      <c r="WEM106" s="286"/>
      <c r="WEN106" s="286"/>
      <c r="WEO106" s="286"/>
      <c r="WEP106" s="286"/>
      <c r="WEQ106" s="286"/>
      <c r="WER106" s="286"/>
      <c r="WES106" s="286"/>
      <c r="WET106" s="286"/>
      <c r="WEU106" s="286"/>
      <c r="WEV106" s="286"/>
      <c r="WEW106" s="286"/>
      <c r="WEX106" s="286"/>
      <c r="WEY106" s="286"/>
      <c r="WEZ106" s="286"/>
      <c r="WFA106" s="286"/>
      <c r="WFB106" s="286"/>
      <c r="WFC106" s="286"/>
      <c r="WFD106" s="286"/>
      <c r="WFE106" s="286"/>
      <c r="WFF106" s="286"/>
      <c r="WFG106" s="286"/>
      <c r="WFH106" s="286"/>
      <c r="WFI106" s="286"/>
      <c r="WFJ106" s="286"/>
      <c r="WFK106" s="286"/>
      <c r="WFL106" s="286"/>
      <c r="WFM106" s="286"/>
      <c r="WFN106" s="286"/>
      <c r="WFO106" s="286"/>
      <c r="WFP106" s="286"/>
      <c r="WFQ106" s="286"/>
      <c r="WFR106" s="286"/>
      <c r="WFS106" s="286"/>
      <c r="WFT106" s="286"/>
      <c r="WFU106" s="286"/>
      <c r="WFV106" s="286"/>
      <c r="WFW106" s="286"/>
      <c r="WFX106" s="286"/>
      <c r="WFY106" s="286"/>
      <c r="WFZ106" s="286"/>
      <c r="WGA106" s="286"/>
      <c r="WGB106" s="286"/>
      <c r="WGC106" s="286"/>
      <c r="WGD106" s="286"/>
      <c r="WGE106" s="286"/>
      <c r="WGF106" s="286"/>
      <c r="WGG106" s="286"/>
      <c r="WGH106" s="286"/>
      <c r="WGI106" s="286"/>
      <c r="WGJ106" s="286"/>
      <c r="WGK106" s="286"/>
      <c r="WGL106" s="286"/>
      <c r="WGM106" s="286"/>
      <c r="WGN106" s="286"/>
      <c r="WGO106" s="286"/>
      <c r="WGP106" s="286"/>
      <c r="WGQ106" s="286"/>
      <c r="WGR106" s="286"/>
      <c r="WGS106" s="286"/>
      <c r="WGT106" s="286"/>
      <c r="WGU106" s="286"/>
      <c r="WGV106" s="286"/>
      <c r="WGW106" s="286"/>
      <c r="WGX106" s="286"/>
      <c r="WGY106" s="286"/>
      <c r="WGZ106" s="286"/>
      <c r="WHA106" s="286"/>
      <c r="WHB106" s="286"/>
      <c r="WHC106" s="286"/>
      <c r="WHD106" s="286"/>
      <c r="WHE106" s="286"/>
      <c r="WHF106" s="286"/>
      <c r="WHG106" s="286"/>
      <c r="WHH106" s="286"/>
      <c r="WHI106" s="286"/>
      <c r="WHJ106" s="286"/>
      <c r="WHK106" s="286"/>
      <c r="WHL106" s="286"/>
      <c r="WHM106" s="286"/>
      <c r="WHN106" s="286"/>
      <c r="WHO106" s="286"/>
      <c r="WHP106" s="286"/>
      <c r="WHQ106" s="286"/>
      <c r="WHR106" s="286"/>
      <c r="WHS106" s="286"/>
      <c r="WHT106" s="286"/>
      <c r="WHU106" s="286"/>
      <c r="WHV106" s="286"/>
      <c r="WHW106" s="286"/>
      <c r="WHX106" s="286"/>
      <c r="WHY106" s="286"/>
      <c r="WHZ106" s="286"/>
      <c r="WIA106" s="286"/>
      <c r="WIB106" s="286"/>
      <c r="WIC106" s="286"/>
      <c r="WID106" s="286"/>
      <c r="WIE106" s="286"/>
      <c r="WIF106" s="286"/>
      <c r="WIG106" s="286"/>
      <c r="WIH106" s="286"/>
      <c r="WII106" s="286"/>
      <c r="WIJ106" s="286"/>
      <c r="WIK106" s="286"/>
      <c r="WIL106" s="286"/>
      <c r="WIM106" s="286"/>
      <c r="WIN106" s="286"/>
      <c r="WIO106" s="286"/>
      <c r="WIP106" s="286"/>
      <c r="WIQ106" s="286"/>
      <c r="WIR106" s="286"/>
      <c r="WIS106" s="286"/>
      <c r="WIT106" s="286"/>
      <c r="WIU106" s="286"/>
      <c r="WIV106" s="286"/>
      <c r="WIW106" s="286"/>
      <c r="WIX106" s="286"/>
      <c r="WIY106" s="286"/>
      <c r="WIZ106" s="286"/>
      <c r="WJA106" s="286"/>
      <c r="WJB106" s="286"/>
      <c r="WJC106" s="286"/>
      <c r="WJD106" s="286"/>
      <c r="WJE106" s="286"/>
      <c r="WJF106" s="286"/>
      <c r="WJG106" s="286"/>
      <c r="WJH106" s="286"/>
      <c r="WJI106" s="286"/>
      <c r="WJJ106" s="286"/>
      <c r="WJK106" s="286"/>
      <c r="WJL106" s="286"/>
      <c r="WJM106" s="286"/>
      <c r="WJN106" s="286"/>
      <c r="WJO106" s="286"/>
      <c r="WJP106" s="286"/>
      <c r="WJQ106" s="286"/>
      <c r="WJR106" s="286"/>
      <c r="WJS106" s="286"/>
      <c r="WJT106" s="286"/>
      <c r="WJU106" s="286"/>
      <c r="WJV106" s="286"/>
      <c r="WJW106" s="286"/>
      <c r="WJX106" s="286"/>
      <c r="WJY106" s="286"/>
      <c r="WJZ106" s="286"/>
      <c r="WKA106" s="286"/>
      <c r="WKB106" s="286"/>
      <c r="WKC106" s="286"/>
      <c r="WKD106" s="286"/>
      <c r="WKE106" s="286"/>
      <c r="WKF106" s="286"/>
      <c r="WKG106" s="286"/>
      <c r="WKH106" s="286"/>
      <c r="WKI106" s="286"/>
      <c r="WKJ106" s="286"/>
      <c r="WKK106" s="286"/>
      <c r="WKL106" s="286"/>
      <c r="WKM106" s="286"/>
      <c r="WKN106" s="286"/>
      <c r="WKO106" s="286"/>
      <c r="WKP106" s="286"/>
      <c r="WKQ106" s="286"/>
      <c r="WKR106" s="286"/>
      <c r="WKS106" s="286"/>
      <c r="WKT106" s="286"/>
      <c r="WKU106" s="286"/>
      <c r="WKV106" s="286"/>
      <c r="WKW106" s="286"/>
      <c r="WKX106" s="286"/>
      <c r="WKY106" s="286"/>
      <c r="WKZ106" s="286"/>
      <c r="WLA106" s="286"/>
      <c r="WLB106" s="286"/>
      <c r="WLC106" s="286"/>
      <c r="WLD106" s="286"/>
      <c r="WLE106" s="286"/>
      <c r="WLF106" s="286"/>
      <c r="WLG106" s="286"/>
      <c r="WLH106" s="286"/>
      <c r="WLI106" s="286"/>
      <c r="WLJ106" s="286"/>
      <c r="WLK106" s="286"/>
      <c r="WLL106" s="286"/>
      <c r="WLM106" s="286"/>
      <c r="WLN106" s="286"/>
      <c r="WLO106" s="286"/>
      <c r="WLP106" s="286"/>
      <c r="WLQ106" s="286"/>
      <c r="WLR106" s="286"/>
      <c r="WLS106" s="286"/>
      <c r="WLT106" s="286"/>
      <c r="WLU106" s="286"/>
      <c r="WLV106" s="286"/>
      <c r="WLW106" s="286"/>
      <c r="WLX106" s="286"/>
      <c r="WLY106" s="286"/>
      <c r="WLZ106" s="286"/>
      <c r="WMA106" s="286"/>
      <c r="WMB106" s="286"/>
      <c r="WMC106" s="286"/>
      <c r="WMD106" s="286"/>
      <c r="WME106" s="286"/>
      <c r="WMF106" s="286"/>
      <c r="WMG106" s="286"/>
      <c r="WMH106" s="286"/>
      <c r="WMI106" s="286"/>
      <c r="WMJ106" s="286"/>
      <c r="WMK106" s="286"/>
      <c r="WML106" s="286"/>
      <c r="WMM106" s="286"/>
      <c r="WMN106" s="286"/>
      <c r="WMO106" s="286"/>
      <c r="WMP106" s="286"/>
      <c r="WMQ106" s="286"/>
      <c r="WMR106" s="286"/>
      <c r="WMS106" s="286"/>
      <c r="WMT106" s="286"/>
      <c r="WMU106" s="286"/>
      <c r="WMV106" s="286"/>
      <c r="WMW106" s="286"/>
      <c r="WMX106" s="286"/>
      <c r="WMY106" s="286"/>
      <c r="WMZ106" s="286"/>
      <c r="WNA106" s="286"/>
      <c r="WNB106" s="286"/>
      <c r="WNC106" s="286"/>
      <c r="WND106" s="286"/>
      <c r="WNE106" s="286"/>
      <c r="WNF106" s="286"/>
      <c r="WNG106" s="286"/>
      <c r="WNH106" s="286"/>
      <c r="WNI106" s="286"/>
      <c r="WNJ106" s="286"/>
      <c r="WNK106" s="286"/>
      <c r="WNL106" s="286"/>
      <c r="WNM106" s="286"/>
      <c r="WNN106" s="286"/>
      <c r="WNO106" s="286"/>
      <c r="WNP106" s="286"/>
      <c r="WNQ106" s="286"/>
      <c r="WNR106" s="286"/>
      <c r="WNS106" s="286"/>
      <c r="WNT106" s="286"/>
      <c r="WNU106" s="286"/>
      <c r="WNV106" s="286"/>
      <c r="WNW106" s="286"/>
      <c r="WNX106" s="286"/>
      <c r="WNY106" s="286"/>
      <c r="WNZ106" s="286"/>
      <c r="WOA106" s="286"/>
      <c r="WOB106" s="286"/>
      <c r="WOC106" s="286"/>
      <c r="WOD106" s="286"/>
      <c r="WOE106" s="286"/>
      <c r="WOF106" s="286"/>
      <c r="WOG106" s="286"/>
      <c r="WOH106" s="286"/>
      <c r="WOI106" s="286"/>
      <c r="WOJ106" s="286"/>
      <c r="WOK106" s="286"/>
      <c r="WOL106" s="286"/>
      <c r="WOM106" s="286"/>
      <c r="WON106" s="286"/>
      <c r="WOO106" s="286"/>
      <c r="WOP106" s="286"/>
      <c r="WOQ106" s="286"/>
      <c r="WOR106" s="286"/>
      <c r="WOS106" s="286"/>
      <c r="WOT106" s="286"/>
      <c r="WOU106" s="286"/>
      <c r="WOV106" s="286"/>
      <c r="WOW106" s="286"/>
      <c r="WOX106" s="286"/>
      <c r="WOY106" s="286"/>
      <c r="WOZ106" s="286"/>
      <c r="WPA106" s="286"/>
      <c r="WPB106" s="286"/>
      <c r="WPC106" s="286"/>
      <c r="WPD106" s="286"/>
      <c r="WPE106" s="286"/>
      <c r="WPF106" s="286"/>
      <c r="WPG106" s="286"/>
      <c r="WPH106" s="286"/>
      <c r="WPI106" s="286"/>
      <c r="WPJ106" s="286"/>
      <c r="WPK106" s="286"/>
      <c r="WPL106" s="286"/>
      <c r="WPM106" s="286"/>
      <c r="WPN106" s="286"/>
      <c r="WPO106" s="286"/>
      <c r="WPP106" s="286"/>
      <c r="WPQ106" s="286"/>
      <c r="WPR106" s="286"/>
      <c r="WPS106" s="286"/>
      <c r="WPT106" s="286"/>
      <c r="WPU106" s="286"/>
      <c r="WPV106" s="286"/>
      <c r="WPW106" s="286"/>
      <c r="WPX106" s="286"/>
      <c r="WPY106" s="286"/>
      <c r="WPZ106" s="286"/>
      <c r="WQA106" s="286"/>
      <c r="WQB106" s="286"/>
      <c r="WQC106" s="286"/>
      <c r="WQD106" s="286"/>
      <c r="WQE106" s="286"/>
      <c r="WQF106" s="286"/>
      <c r="WQG106" s="286"/>
      <c r="WQH106" s="286"/>
      <c r="WQI106" s="286"/>
      <c r="WQJ106" s="286"/>
      <c r="WQK106" s="286"/>
      <c r="WQL106" s="286"/>
      <c r="WQM106" s="286"/>
      <c r="WQN106" s="286"/>
      <c r="WQO106" s="286"/>
      <c r="WQP106" s="286"/>
      <c r="WQQ106" s="286"/>
      <c r="WQR106" s="286"/>
      <c r="WQS106" s="286"/>
      <c r="WQT106" s="286"/>
      <c r="WQU106" s="286"/>
      <c r="WQV106" s="286"/>
      <c r="WQW106" s="286"/>
      <c r="WQX106" s="286"/>
      <c r="WQY106" s="286"/>
      <c r="WQZ106" s="286"/>
      <c r="WRA106" s="286"/>
      <c r="WRB106" s="286"/>
      <c r="WRC106" s="286"/>
      <c r="WRD106" s="286"/>
      <c r="WRE106" s="286"/>
      <c r="WRF106" s="286"/>
      <c r="WRG106" s="286"/>
      <c r="WRH106" s="286"/>
      <c r="WRI106" s="286"/>
      <c r="WRJ106" s="286"/>
      <c r="WRK106" s="286"/>
      <c r="WRL106" s="286"/>
      <c r="WRM106" s="286"/>
      <c r="WRN106" s="286"/>
      <c r="WRO106" s="286"/>
      <c r="WRP106" s="286"/>
      <c r="WRQ106" s="286"/>
      <c r="WRR106" s="286"/>
      <c r="WRS106" s="286"/>
      <c r="WRT106" s="286"/>
      <c r="WRU106" s="286"/>
      <c r="WRV106" s="286"/>
      <c r="WRW106" s="286"/>
      <c r="WRX106" s="286"/>
      <c r="WRY106" s="286"/>
      <c r="WRZ106" s="286"/>
      <c r="WSA106" s="286"/>
      <c r="WSB106" s="286"/>
      <c r="WSC106" s="286"/>
      <c r="WSD106" s="286"/>
      <c r="WSE106" s="286"/>
      <c r="WSF106" s="286"/>
      <c r="WSG106" s="286"/>
      <c r="WSH106" s="286"/>
      <c r="WSI106" s="286"/>
      <c r="WSJ106" s="286"/>
      <c r="WSK106" s="286"/>
      <c r="WSL106" s="286"/>
      <c r="WSM106" s="286"/>
      <c r="WSN106" s="286"/>
      <c r="WSO106" s="286"/>
      <c r="WSP106" s="286"/>
      <c r="WSQ106" s="286"/>
      <c r="WSR106" s="286"/>
      <c r="WSS106" s="286"/>
      <c r="WST106" s="286"/>
      <c r="WSU106" s="286"/>
      <c r="WSV106" s="286"/>
      <c r="WSW106" s="286"/>
      <c r="WSX106" s="286"/>
      <c r="WSY106" s="286"/>
      <c r="WSZ106" s="286"/>
      <c r="WTA106" s="286"/>
      <c r="WTB106" s="286"/>
      <c r="WTC106" s="286"/>
      <c r="WTD106" s="286"/>
      <c r="WTE106" s="286"/>
      <c r="WTF106" s="286"/>
      <c r="WTG106" s="286"/>
      <c r="WTH106" s="286"/>
      <c r="WTI106" s="286"/>
      <c r="WTJ106" s="286"/>
      <c r="WTK106" s="286"/>
      <c r="WTL106" s="286"/>
      <c r="WTM106" s="286"/>
      <c r="WTN106" s="286"/>
      <c r="WTO106" s="286"/>
      <c r="WTP106" s="286"/>
      <c r="WTQ106" s="286"/>
      <c r="WTR106" s="286"/>
      <c r="WTS106" s="286"/>
      <c r="WTT106" s="286"/>
      <c r="WTU106" s="286"/>
      <c r="WTV106" s="286"/>
      <c r="WTW106" s="286"/>
      <c r="WTX106" s="286"/>
      <c r="WTY106" s="286"/>
      <c r="WTZ106" s="286"/>
      <c r="WUA106" s="286"/>
      <c r="WUB106" s="286"/>
      <c r="WUC106" s="286"/>
      <c r="WUD106" s="286"/>
      <c r="WUE106" s="286"/>
      <c r="WUF106" s="286"/>
      <c r="WUG106" s="286"/>
      <c r="WUH106" s="286"/>
      <c r="WUI106" s="286"/>
      <c r="WUJ106" s="286"/>
      <c r="WUK106" s="286"/>
      <c r="WUL106" s="286"/>
      <c r="WUM106" s="286"/>
      <c r="WUN106" s="286"/>
      <c r="WUO106" s="286"/>
      <c r="WUP106" s="286"/>
      <c r="WUQ106" s="286"/>
      <c r="WUR106" s="286"/>
      <c r="WUS106" s="286"/>
      <c r="WUT106" s="286"/>
      <c r="WUU106" s="286"/>
      <c r="WUV106" s="286"/>
      <c r="WUW106" s="286"/>
      <c r="WUX106" s="286"/>
      <c r="WUY106" s="286"/>
      <c r="WUZ106" s="286"/>
      <c r="WVA106" s="286"/>
      <c r="WVB106" s="286"/>
      <c r="WVC106" s="286"/>
      <c r="WVD106" s="286"/>
      <c r="WVE106" s="286"/>
      <c r="WVF106" s="286"/>
      <c r="WVG106" s="286"/>
      <c r="WVH106" s="286"/>
      <c r="WVI106" s="286"/>
      <c r="WVJ106" s="286"/>
      <c r="WVK106" s="286"/>
      <c r="WVL106" s="286"/>
      <c r="WVM106" s="286"/>
      <c r="WVN106" s="286"/>
      <c r="WVO106" s="286"/>
      <c r="WVP106" s="286"/>
      <c r="WVQ106" s="286"/>
      <c r="WVR106" s="286"/>
      <c r="WVS106" s="286"/>
      <c r="WVT106" s="286"/>
      <c r="WVU106" s="286"/>
      <c r="WVV106" s="286"/>
      <c r="WVW106" s="286"/>
      <c r="WVX106" s="286"/>
      <c r="WVY106" s="286"/>
      <c r="WVZ106" s="286"/>
      <c r="WWA106" s="286"/>
      <c r="WWB106" s="286"/>
      <c r="WWC106" s="286"/>
      <c r="WWD106" s="286"/>
      <c r="WWE106" s="286"/>
      <c r="WWF106" s="286"/>
      <c r="WWG106" s="286"/>
      <c r="WWH106" s="286"/>
      <c r="WWI106" s="286"/>
      <c r="WWJ106" s="286"/>
      <c r="WWK106" s="286"/>
      <c r="WWL106" s="286"/>
      <c r="WWM106" s="286"/>
      <c r="WWN106" s="286"/>
      <c r="WWO106" s="286"/>
      <c r="WWP106" s="286"/>
      <c r="WWQ106" s="286"/>
      <c r="WWR106" s="286"/>
      <c r="WWS106" s="286"/>
      <c r="WWT106" s="286"/>
      <c r="WWU106" s="286"/>
      <c r="WWV106" s="286"/>
      <c r="WWW106" s="286"/>
      <c r="WWX106" s="286"/>
      <c r="WWY106" s="286"/>
      <c r="WWZ106" s="286"/>
      <c r="WXA106" s="286"/>
      <c r="WXB106" s="286"/>
      <c r="WXC106" s="286"/>
      <c r="WXD106" s="286"/>
      <c r="WXE106" s="286"/>
      <c r="WXF106" s="286"/>
      <c r="WXG106" s="286"/>
      <c r="WXH106" s="286"/>
      <c r="WXI106" s="286"/>
      <c r="WXJ106" s="286"/>
      <c r="WXK106" s="286"/>
      <c r="WXL106" s="286"/>
      <c r="WXM106" s="286"/>
      <c r="WXN106" s="286"/>
      <c r="WXO106" s="286"/>
      <c r="WXP106" s="286"/>
      <c r="WXQ106" s="286"/>
      <c r="WXR106" s="286"/>
      <c r="WXS106" s="286"/>
      <c r="WXT106" s="286"/>
      <c r="WXU106" s="286"/>
      <c r="WXV106" s="286"/>
      <c r="WXW106" s="286"/>
      <c r="WXX106" s="286"/>
      <c r="WXY106" s="286"/>
      <c r="WXZ106" s="286"/>
      <c r="WYA106" s="286"/>
      <c r="WYB106" s="286"/>
      <c r="WYC106" s="286"/>
      <c r="WYD106" s="286"/>
      <c r="WYE106" s="286"/>
      <c r="WYF106" s="286"/>
      <c r="WYG106" s="286"/>
      <c r="WYH106" s="286"/>
      <c r="WYI106" s="286"/>
      <c r="WYJ106" s="286"/>
      <c r="WYK106" s="286"/>
      <c r="WYL106" s="286"/>
      <c r="WYM106" s="286"/>
      <c r="WYN106" s="286"/>
      <c r="WYO106" s="286"/>
      <c r="WYP106" s="286"/>
      <c r="WYQ106" s="286"/>
      <c r="WYR106" s="286"/>
      <c r="WYS106" s="286"/>
      <c r="WYT106" s="286"/>
      <c r="WYU106" s="286"/>
      <c r="WYV106" s="286"/>
      <c r="WYW106" s="286"/>
      <c r="WYX106" s="286"/>
      <c r="WYY106" s="286"/>
      <c r="WYZ106" s="286"/>
      <c r="WZA106" s="286"/>
      <c r="WZB106" s="286"/>
      <c r="WZC106" s="286"/>
      <c r="WZD106" s="286"/>
      <c r="WZE106" s="286"/>
      <c r="WZF106" s="286"/>
      <c r="WZG106" s="286"/>
      <c r="WZH106" s="286"/>
      <c r="WZI106" s="286"/>
      <c r="WZJ106" s="286"/>
      <c r="WZK106" s="286"/>
      <c r="WZL106" s="286"/>
      <c r="WZM106" s="286"/>
      <c r="WZN106" s="286"/>
      <c r="WZO106" s="286"/>
      <c r="WZP106" s="286"/>
      <c r="WZQ106" s="286"/>
      <c r="WZR106" s="286"/>
      <c r="WZS106" s="286"/>
      <c r="WZT106" s="286"/>
      <c r="WZU106" s="286"/>
      <c r="WZV106" s="286"/>
      <c r="WZW106" s="286"/>
      <c r="WZX106" s="286"/>
      <c r="WZY106" s="286"/>
      <c r="WZZ106" s="286"/>
      <c r="XAA106" s="286"/>
      <c r="XAB106" s="286"/>
      <c r="XAC106" s="286"/>
      <c r="XAD106" s="286"/>
      <c r="XAE106" s="286"/>
      <c r="XAF106" s="286"/>
      <c r="XAG106" s="286"/>
      <c r="XAH106" s="286"/>
      <c r="XAI106" s="286"/>
      <c r="XAJ106" s="286"/>
      <c r="XAK106" s="286"/>
      <c r="XAL106" s="286"/>
      <c r="XAM106" s="286"/>
      <c r="XAN106" s="286"/>
      <c r="XAO106" s="286"/>
      <c r="XAP106" s="286"/>
      <c r="XAQ106" s="286"/>
      <c r="XAR106" s="286"/>
      <c r="XAS106" s="286"/>
      <c r="XAT106" s="286"/>
      <c r="XAU106" s="286"/>
      <c r="XAV106" s="286"/>
      <c r="XAW106" s="286"/>
      <c r="XAX106" s="286"/>
      <c r="XAY106" s="286"/>
      <c r="XAZ106" s="286"/>
      <c r="XBA106" s="286"/>
      <c r="XBB106" s="286"/>
      <c r="XBC106" s="286"/>
      <c r="XBD106" s="286"/>
      <c r="XBE106" s="286"/>
      <c r="XBF106" s="286"/>
      <c r="XBG106" s="286"/>
      <c r="XBH106" s="286"/>
      <c r="XBI106" s="286"/>
      <c r="XBJ106" s="286"/>
      <c r="XBK106" s="286"/>
      <c r="XBL106" s="286"/>
      <c r="XBM106" s="286"/>
      <c r="XBN106" s="286"/>
      <c r="XBO106" s="286"/>
      <c r="XBP106" s="286"/>
      <c r="XBQ106" s="286"/>
      <c r="XBR106" s="286"/>
      <c r="XBS106" s="286"/>
      <c r="XBT106" s="286"/>
      <c r="XBU106" s="286"/>
      <c r="XBV106" s="286"/>
      <c r="XBW106" s="286"/>
      <c r="XBX106" s="286"/>
      <c r="XBY106" s="286"/>
      <c r="XBZ106" s="286"/>
      <c r="XCA106" s="286"/>
      <c r="XCB106" s="286"/>
      <c r="XCC106" s="286"/>
      <c r="XCD106" s="286"/>
      <c r="XCE106" s="286"/>
      <c r="XCF106" s="286"/>
      <c r="XCG106" s="286"/>
      <c r="XCH106" s="286"/>
      <c r="XCI106" s="286"/>
      <c r="XCJ106" s="286"/>
      <c r="XCK106" s="286"/>
      <c r="XCL106" s="286"/>
      <c r="XCM106" s="286"/>
      <c r="XCN106" s="286"/>
      <c r="XCO106" s="286"/>
      <c r="XCP106" s="286"/>
      <c r="XCQ106" s="286"/>
      <c r="XCR106" s="286"/>
      <c r="XCS106" s="286"/>
      <c r="XCT106" s="286"/>
      <c r="XCU106" s="286"/>
      <c r="XCV106" s="286"/>
      <c r="XCW106" s="286"/>
      <c r="XCX106" s="286"/>
      <c r="XCY106" s="286"/>
      <c r="XCZ106" s="286"/>
      <c r="XDA106" s="286"/>
      <c r="XDB106" s="286"/>
      <c r="XDC106" s="286"/>
      <c r="XDD106" s="286"/>
      <c r="XDE106" s="286"/>
      <c r="XDF106" s="286"/>
      <c r="XDG106" s="286"/>
      <c r="XDH106" s="286"/>
      <c r="XDI106" s="286"/>
      <c r="XDJ106" s="286"/>
      <c r="XDK106" s="286"/>
      <c r="XDL106" s="286"/>
      <c r="XDM106" s="286"/>
      <c r="XDN106" s="286"/>
      <c r="XDO106" s="286"/>
      <c r="XDP106" s="286"/>
      <c r="XDQ106" s="286"/>
      <c r="XDR106" s="286"/>
      <c r="XDS106" s="286"/>
      <c r="XDT106" s="286"/>
      <c r="XDU106" s="286"/>
      <c r="XDV106" s="286"/>
      <c r="XDW106" s="286"/>
      <c r="XDX106" s="286"/>
      <c r="XDY106" s="286"/>
      <c r="XDZ106" s="286"/>
      <c r="XEA106" s="286"/>
      <c r="XEB106" s="286"/>
      <c r="XEC106" s="286"/>
      <c r="XED106" s="286"/>
      <c r="XEE106" s="286"/>
      <c r="XEF106" s="286"/>
      <c r="XEG106" s="286"/>
      <c r="XEH106" s="286"/>
      <c r="XEI106" s="286"/>
      <c r="XEJ106" s="286"/>
      <c r="XEK106" s="286"/>
      <c r="XEL106" s="286"/>
      <c r="XEM106" s="286"/>
      <c r="XEN106" s="286"/>
      <c r="XEO106" s="286"/>
      <c r="XEP106" s="286"/>
      <c r="XEQ106" s="286"/>
      <c r="XER106" s="286"/>
      <c r="XES106" s="286"/>
      <c r="XET106" s="286"/>
      <c r="XEU106" s="286"/>
      <c r="XEV106" s="286"/>
      <c r="XEW106" s="286"/>
      <c r="XEX106" s="286"/>
      <c r="XEY106" s="286"/>
      <c r="XEZ106" s="286"/>
      <c r="XFA106" s="286"/>
      <c r="XFB106" s="286"/>
      <c r="XFC106" s="286"/>
      <c r="XFD106" s="286"/>
    </row>
  </sheetData>
  <autoFilter ref="A5:Q106">
    <filterColumn colId="15">
      <filters>
        <filter val="吕孝腾"/>
      </filters>
    </filterColumn>
  </autoFilter>
  <mergeCells count="2">
    <mergeCell ref="A4:Q4"/>
    <mergeCell ref="A1:Q3"/>
  </mergeCells>
  <phoneticPr fontId="4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18</vt:i4>
      </vt:variant>
      <vt:variant>
        <vt:lpstr>命名范围</vt:lpstr>
      </vt:variant>
      <vt:variant>
        <vt:i4>3</vt:i4>
      </vt:variant>
    </vt:vector>
  </HeadingPairs>
  <TitlesOfParts>
    <vt:vector size="21" baseType="lpstr">
      <vt:lpstr>实验</vt:lpstr>
      <vt:lpstr>座椅</vt:lpstr>
      <vt:lpstr>后视镜</vt:lpstr>
      <vt:lpstr>前期采购部</vt:lpstr>
      <vt:lpstr>西安座椅</vt:lpstr>
      <vt:lpstr>承兑</vt:lpstr>
      <vt:lpstr>付款统计总表6月</vt:lpstr>
      <vt:lpstr>7月必要付款明细</vt:lpstr>
      <vt:lpstr>8月延期付款明细</vt:lpstr>
      <vt:lpstr>9月付款计划</vt:lpstr>
      <vt:lpstr>9月支付提报</vt:lpstr>
      <vt:lpstr>10月支付提报</vt:lpstr>
      <vt:lpstr>付款统计总表2月</vt:lpstr>
      <vt:lpstr>Sheet1</vt:lpstr>
      <vt:lpstr>Sheet2</vt:lpstr>
      <vt:lpstr>Sheet3</vt:lpstr>
      <vt:lpstr>Sheet4</vt:lpstr>
      <vt:lpstr>Sheet5</vt:lpstr>
      <vt:lpstr>'10月支付提报'!Print_Area</vt:lpstr>
      <vt:lpstr>'9月支付提报'!Print_Area</vt:lpstr>
      <vt:lpstr>前期采购部!Print_Area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Administrator</cp:lastModifiedBy>
  <cp:lastPrinted>2023-10-23T02:10:25Z</cp:lastPrinted>
  <dcterms:created xsi:type="dcterms:W3CDTF">2006-09-13T11:21:00Z</dcterms:created>
  <dcterms:modified xsi:type="dcterms:W3CDTF">2023-10-23T02:11:42Z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33140A68264F4095B260A3855C4E0AD9</vt:lpwstr>
  </property>
</Properties>
</file>