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汇总表" sheetId="11" r:id="rId1"/>
    <sheet name="劳务费" sheetId="7" r:id="rId2"/>
    <sheet name="考勤" sheetId="6" r:id="rId3"/>
    <sheet name="奖惩" sheetId="4" r:id="rId4"/>
    <sheet name="Sheet1" sheetId="12" r:id="rId5"/>
  </sheets>
  <definedNames>
    <definedName name="_xlnm._FilterDatabase" localSheetId="1" hidden="1">劳务费!$A$2:$P$8</definedName>
    <definedName name="_xlnm._FilterDatabase" localSheetId="2" hidden="1">考勤!$4:$21</definedName>
    <definedName name="_xlnm.Print_Titles" localSheetId="2">考勤!$3:$4</definedName>
  </definedNames>
  <calcPr calcId="144525"/>
</workbook>
</file>

<file path=xl/comments1.xml><?xml version="1.0" encoding="utf-8"?>
<comments xmlns="http://schemas.openxmlformats.org/spreadsheetml/2006/main">
  <authors>
    <author>WuYanxia</author>
  </authors>
  <commentList>
    <comment ref="N3" authorId="0">
      <text>
        <r>
          <rPr>
            <b/>
            <sz val="9"/>
            <rFont val="宋体"/>
            <charset val="134"/>
          </rPr>
          <t>WuYanxia:</t>
        </r>
        <r>
          <rPr>
            <sz val="9"/>
            <rFont val="宋体"/>
            <charset val="134"/>
          </rPr>
          <t xml:space="preserve">
补发</t>
        </r>
      </text>
    </comment>
  </commentList>
</comments>
</file>

<file path=xl/comments2.xml><?xml version="1.0" encoding="utf-8"?>
<comments xmlns="http://schemas.openxmlformats.org/spreadsheetml/2006/main">
  <authors>
    <author>WuYanxia</author>
  </authors>
  <commentList>
    <comment ref="N3" authorId="0">
      <text>
        <r>
          <rPr>
            <b/>
            <sz val="9"/>
            <rFont val="宋体"/>
            <charset val="134"/>
          </rPr>
          <t>WuYanxia:</t>
        </r>
        <r>
          <rPr>
            <sz val="9"/>
            <rFont val="宋体"/>
            <charset val="134"/>
          </rPr>
          <t xml:space="preserve">
补发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S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
</t>
        </r>
      </text>
    </comment>
    <comment ref="T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
</t>
        </r>
      </text>
    </comment>
    <comment ref="U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
</t>
        </r>
      </text>
    </comment>
    <comment ref="V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
</t>
        </r>
      </text>
    </comment>
    <comment ref="W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
</t>
        </r>
      </text>
    </comment>
    <comment ref="X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
</t>
        </r>
      </text>
    </comment>
    <comment ref="Y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
</t>
        </r>
      </text>
    </comment>
    <comment ref="Z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
</t>
        </r>
      </text>
    </comment>
  </commentList>
</comments>
</file>

<file path=xl/sharedStrings.xml><?xml version="1.0" encoding="utf-8"?>
<sst xmlns="http://schemas.openxmlformats.org/spreadsheetml/2006/main" count="149" uniqueCount="60">
  <si>
    <t>陕西9月劳务费</t>
  </si>
  <si>
    <t>序号</t>
  </si>
  <si>
    <t>车间</t>
  </si>
  <si>
    <t>姓名</t>
  </si>
  <si>
    <t>入职时间</t>
  </si>
  <si>
    <t>出勤天数</t>
  </si>
  <si>
    <t>日常工时</t>
  </si>
  <si>
    <t>日常工价</t>
  </si>
  <si>
    <t>日常工资</t>
  </si>
  <si>
    <t>加班工时</t>
  </si>
  <si>
    <t>加班工价</t>
  </si>
  <si>
    <t>加班工资</t>
  </si>
  <si>
    <t>奖惩</t>
  </si>
  <si>
    <t>工资小计</t>
  </si>
  <si>
    <t>饭补</t>
  </si>
  <si>
    <t>工资合计</t>
  </si>
  <si>
    <t>备注</t>
  </si>
  <si>
    <t>发泡</t>
  </si>
  <si>
    <t>李万民</t>
  </si>
  <si>
    <t>操作工</t>
  </si>
  <si>
    <t>李永峰</t>
  </si>
  <si>
    <t>刘军良</t>
  </si>
  <si>
    <t>合计：</t>
  </si>
  <si>
    <t>开票数</t>
  </si>
  <si>
    <t>汇总</t>
  </si>
  <si>
    <t>合计</t>
  </si>
  <si>
    <t>发泡车间</t>
  </si>
  <si>
    <t>河北光华荣昌汽车部件有限公司</t>
  </si>
  <si>
    <t>金属件厂焊接车间</t>
  </si>
  <si>
    <t>应出勤天数：</t>
  </si>
  <si>
    <t>日期</t>
  </si>
  <si>
    <t>班组</t>
  </si>
  <si>
    <t>时间</t>
  </si>
  <si>
    <t>餐补出勤</t>
  </si>
  <si>
    <t>正常出勤时长</t>
  </si>
  <si>
    <t>加班（小时）</t>
  </si>
  <si>
    <t>计薪工时</t>
  </si>
  <si>
    <t>本人签字</t>
  </si>
  <si>
    <t>超8小时加班小时数</t>
  </si>
  <si>
    <t>日常出勤含8小时内出勤</t>
  </si>
  <si>
    <t>平时加班</t>
  </si>
  <si>
    <t>周末加班</t>
  </si>
  <si>
    <t>发泡
劳务</t>
  </si>
  <si>
    <t>上午</t>
  </si>
  <si>
    <t>下午</t>
  </si>
  <si>
    <t>加班</t>
  </si>
  <si>
    <t>异常情况</t>
  </si>
  <si>
    <t>扣款金额</t>
  </si>
  <si>
    <t>查义伍</t>
  </si>
  <si>
    <t>韩唐峰</t>
  </si>
  <si>
    <t>邓佳洋</t>
  </si>
  <si>
    <t>井涛涛</t>
  </si>
  <si>
    <t>李世轩</t>
  </si>
  <si>
    <t>刘静</t>
  </si>
  <si>
    <t>王丽</t>
  </si>
  <si>
    <t>王玲</t>
  </si>
  <si>
    <t>王奕豪</t>
  </si>
  <si>
    <t>许超</t>
  </si>
  <si>
    <t>岳树花</t>
  </si>
  <si>
    <t>张明波</t>
  </si>
</sst>
</file>

<file path=xl/styles.xml><?xml version="1.0" encoding="utf-8"?>
<styleSheet xmlns="http://schemas.openxmlformats.org/spreadsheetml/2006/main" xmlns:xr9="http://schemas.microsoft.com/office/spreadsheetml/2016/revision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dd"/>
    <numFmt numFmtId="177" formatCode="aaa"/>
    <numFmt numFmtId="178" formatCode="General&quot;年&quot;"/>
    <numFmt numFmtId="179" formatCode="General&quot;月&quot;"/>
    <numFmt numFmtId="180" formatCode="0.0"/>
    <numFmt numFmtId="181" formatCode="0.00_ "/>
  </numFmts>
  <fonts count="46">
    <font>
      <sz val="11"/>
      <color theme="1"/>
      <name val="宋体"/>
      <charset val="134"/>
      <scheme val="minor"/>
    </font>
    <font>
      <b/>
      <sz val="10"/>
      <color indexed="8"/>
      <name val="宋体"/>
      <charset val="134"/>
    </font>
    <font>
      <b/>
      <sz val="14"/>
      <color rgb="FFFF0000"/>
      <name val="宋体"/>
      <charset val="134"/>
      <scheme val="minor"/>
    </font>
    <font>
      <b/>
      <sz val="11"/>
      <color indexed="8"/>
      <name val="宋体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000000"/>
      <name val="微软雅黑"/>
      <charset val="134"/>
    </font>
    <font>
      <sz val="12"/>
      <name val="宋体"/>
      <charset val="134"/>
    </font>
    <font>
      <sz val="11"/>
      <color theme="1"/>
      <name val="微软雅黑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b/>
      <sz val="11"/>
      <color theme="1"/>
      <name val="微软雅黑"/>
      <charset val="134"/>
    </font>
    <font>
      <b/>
      <sz val="11"/>
      <color indexed="8"/>
      <name val="微软雅黑"/>
      <charset val="134"/>
    </font>
    <font>
      <b/>
      <sz val="11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0"/>
      <name val="微软雅黑"/>
      <charset val="134"/>
    </font>
    <font>
      <b/>
      <sz val="11"/>
      <color theme="0"/>
      <name val="微软雅黑"/>
      <charset val="134"/>
    </font>
    <font>
      <b/>
      <sz val="11"/>
      <name val="微软雅黑"/>
      <charset val="134"/>
    </font>
    <font>
      <sz val="10"/>
      <color indexed="8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6" borderId="8" applyNumberFormat="0" applyAlignment="0" applyProtection="0">
      <alignment vertical="center"/>
    </xf>
    <xf numFmtId="0" fontId="34" fillId="7" borderId="9" applyNumberFormat="0" applyAlignment="0" applyProtection="0">
      <alignment vertical="center"/>
    </xf>
    <xf numFmtId="0" fontId="35" fillId="7" borderId="8" applyNumberFormat="0" applyAlignment="0" applyProtection="0">
      <alignment vertical="center"/>
    </xf>
    <xf numFmtId="0" fontId="36" fillId="8" borderId="10" applyNumberFormat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8" fillId="0" borderId="0"/>
    <xf numFmtId="0" fontId="15" fillId="0" borderId="0">
      <alignment vertical="center"/>
    </xf>
  </cellStyleXfs>
  <cellXfs count="72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2" borderId="0" xfId="0" applyFont="1" applyFill="1" applyBorder="1" applyAlignment="1">
      <alignment vertical="center"/>
    </xf>
    <xf numFmtId="0" fontId="1" fillId="3" borderId="1" xfId="0" applyFont="1" applyFill="1" applyBorder="1" applyAlignment="1" applyProtection="1">
      <alignment vertical="center"/>
      <protection locked="0"/>
    </xf>
    <xf numFmtId="0" fontId="2" fillId="3" borderId="0" xfId="0" applyFont="1" applyFill="1" applyBorder="1" applyAlignment="1">
      <alignment vertical="center"/>
    </xf>
    <xf numFmtId="0" fontId="3" fillId="3" borderId="0" xfId="0" applyFont="1" applyFill="1" applyBorder="1" applyAlignment="1" applyProtection="1">
      <alignment vertical="center"/>
      <protection locked="0"/>
    </xf>
    <xf numFmtId="0" fontId="0" fillId="3" borderId="0" xfId="0" applyFont="1" applyFill="1" applyBorder="1" applyAlignment="1">
      <alignment vertical="center"/>
    </xf>
    <xf numFmtId="0" fontId="1" fillId="3" borderId="2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>
      <alignment vertical="center"/>
    </xf>
    <xf numFmtId="0" fontId="3" fillId="3" borderId="2" xfId="0" applyFont="1" applyFill="1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6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/>
    <xf numFmtId="9" fontId="9" fillId="0" borderId="2" xfId="3" applyNumberFormat="1" applyFont="1" applyBorder="1" applyAlignment="1">
      <alignment horizontal="center" vertical="center" wrapText="1"/>
    </xf>
    <xf numFmtId="0" fontId="8" fillId="0" borderId="2" xfId="0" applyFont="1" applyFill="1" applyBorder="1" applyAlignment="1"/>
    <xf numFmtId="0" fontId="0" fillId="0" borderId="0" xfId="0" applyFill="1">
      <alignment vertical="center"/>
    </xf>
    <xf numFmtId="0" fontId="10" fillId="0" borderId="0" xfId="0" applyFont="1" applyFill="1" applyAlignment="1"/>
    <xf numFmtId="0" fontId="0" fillId="0" borderId="0" xfId="0" applyFont="1" applyFill="1" applyAlignment="1"/>
    <xf numFmtId="0" fontId="11" fillId="0" borderId="0" xfId="0" applyFont="1" applyFill="1" applyAlignment="1">
      <alignment vertical="center"/>
    </xf>
    <xf numFmtId="0" fontId="12" fillId="0" borderId="0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</xf>
    <xf numFmtId="0" fontId="14" fillId="0" borderId="2" xfId="0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 applyProtection="1">
      <alignment horizontal="center" vertical="center"/>
    </xf>
    <xf numFmtId="176" fontId="16" fillId="0" borderId="2" xfId="0" applyNumberFormat="1" applyFont="1" applyFill="1" applyBorder="1" applyAlignment="1" applyProtection="1">
      <alignment horizontal="center" vertical="center"/>
    </xf>
    <xf numFmtId="177" fontId="15" fillId="0" borderId="2" xfId="0" applyNumberFormat="1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0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0" fontId="18" fillId="0" borderId="0" xfId="0" applyFont="1" applyFill="1" applyBorder="1" applyAlignment="1" applyProtection="1">
      <protection locked="0"/>
    </xf>
    <xf numFmtId="178" fontId="12" fillId="0" borderId="0" xfId="0" applyNumberFormat="1" applyFont="1" applyFill="1" applyBorder="1" applyAlignment="1" applyProtection="1">
      <alignment horizontal="left" vertical="center"/>
      <protection locked="0"/>
    </xf>
    <xf numFmtId="179" fontId="13" fillId="0" borderId="0" xfId="0" applyNumberFormat="1" applyFont="1" applyFill="1" applyBorder="1" applyAlignment="1" applyProtection="1">
      <alignment horizontal="left" vertical="center"/>
      <protection locked="0"/>
    </xf>
    <xf numFmtId="0" fontId="19" fillId="0" borderId="0" xfId="0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 applyProtection="1">
      <alignment vertical="center"/>
    </xf>
    <xf numFmtId="0" fontId="16" fillId="0" borderId="2" xfId="0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 applyProtection="1">
      <alignment horizontal="center" vertical="center" wrapText="1"/>
    </xf>
    <xf numFmtId="180" fontId="20" fillId="0" borderId="2" xfId="0" applyNumberFormat="1" applyFont="1" applyFill="1" applyBorder="1" applyAlignment="1" applyProtection="1">
      <alignment horizontal="center" vertical="center"/>
    </xf>
    <xf numFmtId="0" fontId="10" fillId="0" borderId="0" xfId="0" applyFont="1" applyFill="1" applyAlignment="1">
      <alignment horizontal="center" wrapText="1"/>
    </xf>
    <xf numFmtId="180" fontId="20" fillId="0" borderId="3" xfId="0" applyNumberFormat="1" applyFont="1" applyFill="1" applyBorder="1" applyAlignment="1" applyProtection="1">
      <alignment horizontal="center" vertical="center"/>
    </xf>
    <xf numFmtId="180" fontId="20" fillId="0" borderId="4" xfId="0" applyNumberFormat="1" applyFont="1" applyFill="1" applyBorder="1" applyAlignment="1" applyProtection="1">
      <alignment horizontal="center" vertical="center"/>
    </xf>
    <xf numFmtId="180" fontId="20" fillId="0" borderId="1" xfId="0" applyNumberFormat="1" applyFont="1" applyFill="1" applyBorder="1" applyAlignment="1" applyProtection="1">
      <alignment horizontal="center" vertical="center"/>
    </xf>
    <xf numFmtId="0" fontId="0" fillId="0" borderId="0" xfId="0" applyFont="1" applyFill="1" applyAlignment="1">
      <alignment horizontal="center"/>
    </xf>
    <xf numFmtId="0" fontId="21" fillId="0" borderId="0" xfId="0" applyFont="1" applyFill="1" applyAlignment="1">
      <alignment horizontal="center" vertical="center"/>
    </xf>
    <xf numFmtId="0" fontId="22" fillId="0" borderId="0" xfId="0" applyFont="1" applyFill="1">
      <alignment vertical="center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2" fillId="0" borderId="0" xfId="0" applyFont="1" applyFill="1" applyAlignment="1">
      <alignment horizontal="left" vertical="center" wrapText="1"/>
    </xf>
    <xf numFmtId="0" fontId="21" fillId="0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right" vertical="center"/>
    </xf>
    <xf numFmtId="0" fontId="24" fillId="0" borderId="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vertical="center"/>
    </xf>
    <xf numFmtId="0" fontId="22" fillId="0" borderId="2" xfId="0" applyFont="1" applyFill="1" applyBorder="1" applyAlignment="1">
      <alignment horizontal="left" vertical="center"/>
    </xf>
    <xf numFmtId="0" fontId="22" fillId="0" borderId="2" xfId="0" applyFont="1" applyFill="1" applyBorder="1" applyAlignment="1">
      <alignment horizontal="right" vertical="center"/>
    </xf>
    <xf numFmtId="0" fontId="21" fillId="0" borderId="0" xfId="0" applyFont="1" applyFill="1" applyAlignment="1">
      <alignment horizontal="left" vertical="center"/>
    </xf>
    <xf numFmtId="0" fontId="0" fillId="0" borderId="2" xfId="0" applyBorder="1">
      <alignment vertical="center"/>
    </xf>
    <xf numFmtId="0" fontId="21" fillId="0" borderId="0" xfId="0" applyFont="1" applyFill="1" applyAlignment="1">
      <alignment horizontal="center" vertical="center" wrapText="1"/>
    </xf>
    <xf numFmtId="181" fontId="8" fillId="0" borderId="2" xfId="0" applyNumberFormat="1" applyFont="1" applyFill="1" applyBorder="1" applyAlignment="1">
      <alignment horizontal="left" wrapText="1"/>
    </xf>
    <xf numFmtId="0" fontId="8" fillId="0" borderId="2" xfId="0" applyFont="1" applyFill="1" applyBorder="1" applyAlignment="1">
      <alignment wrapText="1"/>
    </xf>
    <xf numFmtId="0" fontId="21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常规 2" xfId="50"/>
  </cellStyles>
  <dxfs count="4">
    <dxf>
      <font>
        <color rgb="FF9C0006"/>
      </font>
      <fill>
        <patternFill patternType="solid">
          <bgColor rgb="FFFFC7CE"/>
        </patternFill>
      </fill>
    </dxf>
    <dxf>
      <font>
        <name val="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C000"/>
      <color rgb="00000000"/>
      <color rgb="00FFFF00"/>
      <color rgb="0092D05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Spin" dx="22" fmlaLink="$AI$1" max="2099" min="2020" page="10" val="2020"/>
</file>

<file path=xl/ctrlProps/ctrlProp10.xml><?xml version="1.0" encoding="utf-8"?>
<formControlPr xmlns="http://schemas.microsoft.com/office/spreadsheetml/2009/9/main" objectType="Spin" dx="22" fmlaLink="$AM$1" max="2099" min="2020" page="10" val="2020"/>
</file>

<file path=xl/ctrlProps/ctrlProp11.xml><?xml version="1.0" encoding="utf-8"?>
<formControlPr xmlns="http://schemas.microsoft.com/office/spreadsheetml/2009/9/main" objectType="Spin" dx="22" fmlaLink="$AH$1" max="2099" min="2020" page="10" val="2020"/>
</file>

<file path=xl/ctrlProps/ctrlProp12.xml><?xml version="1.0" encoding="utf-8"?>
<formControlPr xmlns="http://schemas.microsoft.com/office/spreadsheetml/2009/9/main" objectType="Spin" dx="22" fmlaLink="$AL$1" max="2099" min="2020" page="10" val="2023"/>
</file>

<file path=xl/ctrlProps/ctrlProp13.xml><?xml version="1.0" encoding="utf-8"?>
<formControlPr xmlns="http://schemas.microsoft.com/office/spreadsheetml/2009/9/main" objectType="Spin" dx="22" fmlaLink="$AM$1" max="12" min="1" page="10" val="1"/>
</file>

<file path=xl/ctrlProps/ctrlProp14.xml><?xml version="1.0" encoding="utf-8"?>
<formControlPr xmlns="http://schemas.microsoft.com/office/spreadsheetml/2009/9/main" objectType="Spin" dx="22" fmlaLink="$AL$1" max="2099" min="2020" page="10" val="2023"/>
</file>

<file path=xl/ctrlProps/ctrlProp15.xml><?xml version="1.0" encoding="utf-8"?>
<formControlPr xmlns="http://schemas.microsoft.com/office/spreadsheetml/2009/9/main" objectType="Spin" dx="22" fmlaLink="$AH$1" max="2099" min="2020" page="10" val="2020"/>
</file>

<file path=xl/ctrlProps/ctrlProp16.xml><?xml version="1.0" encoding="utf-8"?>
<formControlPr xmlns="http://schemas.microsoft.com/office/spreadsheetml/2009/9/main" objectType="Spin" dx="22" fmlaLink="$AL$1" max="2099" min="2020" page="10" val="2023"/>
</file>

<file path=xl/ctrlProps/ctrlProp17.xml><?xml version="1.0" encoding="utf-8"?>
<formControlPr xmlns="http://schemas.microsoft.com/office/spreadsheetml/2009/9/main" objectType="Spin" dx="22" fmlaLink="$AL$1" max="2099" min="2020" page="10" val="2023"/>
</file>

<file path=xl/ctrlProps/ctrlProp18.xml><?xml version="1.0" encoding="utf-8"?>
<formControlPr xmlns="http://schemas.microsoft.com/office/spreadsheetml/2009/9/main" objectType="Spin" dx="22" fmlaLink="$AI$1" max="2099" min="2020" page="10" val="2020"/>
</file>

<file path=xl/ctrlProps/ctrlProp19.xml><?xml version="1.0" encoding="utf-8"?>
<formControlPr xmlns="http://schemas.microsoft.com/office/spreadsheetml/2009/9/main" objectType="Spin" dx="22" fmlaLink="$AN$1" max="12" min="1" page="10" val="9"/>
</file>

<file path=xl/ctrlProps/ctrlProp2.xml><?xml version="1.0" encoding="utf-8"?>
<formControlPr xmlns="http://schemas.microsoft.com/office/spreadsheetml/2009/9/main" objectType="Spin" dx="22" fmlaLink="$AM$1" max="2099" min="2020" page="10" val="2020"/>
</file>

<file path=xl/ctrlProps/ctrlProp20.xml><?xml version="1.0" encoding="utf-8"?>
<formControlPr xmlns="http://schemas.microsoft.com/office/spreadsheetml/2009/9/main" objectType="Spin" dx="22" fmlaLink="$AI$1" max="2099" min="2020" page="10" val="2020"/>
</file>

<file path=xl/ctrlProps/ctrlProp21.xml><?xml version="1.0" encoding="utf-8"?>
<formControlPr xmlns="http://schemas.microsoft.com/office/spreadsheetml/2009/9/main" objectType="Spin" dx="22" fmlaLink="$AM$1" max="2099" min="2020" page="10" val="2020"/>
</file>

<file path=xl/ctrlProps/ctrlProp22.xml><?xml version="1.0" encoding="utf-8"?>
<formControlPr xmlns="http://schemas.microsoft.com/office/spreadsheetml/2009/9/main" objectType="Spin" dx="22" fmlaLink="$AN$1" max="12" min="1" page="10" val="9"/>
</file>

<file path=xl/ctrlProps/ctrlProp23.xml><?xml version="1.0" encoding="utf-8"?>
<formControlPr xmlns="http://schemas.microsoft.com/office/spreadsheetml/2009/9/main" objectType="Spin" dx="22" fmlaLink="$AM$1" max="2099" min="2020" page="10" val="2020"/>
</file>

<file path=xl/ctrlProps/ctrlProp24.xml><?xml version="1.0" encoding="utf-8"?>
<formControlPr xmlns="http://schemas.microsoft.com/office/spreadsheetml/2009/9/main" objectType="Spin" dx="22" fmlaLink="$AI$1" max="2099" min="2020" page="10" val="2020"/>
</file>

<file path=xl/ctrlProps/ctrlProp25.xml><?xml version="1.0" encoding="utf-8"?>
<formControlPr xmlns="http://schemas.microsoft.com/office/spreadsheetml/2009/9/main" objectType="Spin" dx="22" fmlaLink="$AM$1" max="2099" min="2020" page="10" val="2020"/>
</file>

<file path=xl/ctrlProps/ctrlProp26.xml><?xml version="1.0" encoding="utf-8"?>
<formControlPr xmlns="http://schemas.microsoft.com/office/spreadsheetml/2009/9/main" objectType="Spin" dx="22" fmlaLink="$AN$1" max="12" min="1" page="10" val="9"/>
</file>

<file path=xl/ctrlProps/ctrlProp27.xml><?xml version="1.0" encoding="utf-8"?>
<formControlPr xmlns="http://schemas.microsoft.com/office/spreadsheetml/2009/9/main" objectType="Spin" dx="22" fmlaLink="$AM$1" max="2099" min="2020" page="10" val="2020"/>
</file>

<file path=xl/ctrlProps/ctrlProp28.xml><?xml version="1.0" encoding="utf-8"?>
<formControlPr xmlns="http://schemas.microsoft.com/office/spreadsheetml/2009/9/main" objectType="Spin" dx="22" fmlaLink="$AI$1" max="2099" min="2020" page="10" val="2020"/>
</file>

<file path=xl/ctrlProps/ctrlProp29.xml><?xml version="1.0" encoding="utf-8"?>
<formControlPr xmlns="http://schemas.microsoft.com/office/spreadsheetml/2009/9/main" objectType="Spin" dx="22" fmlaLink="$AM$1" max="2099" min="2020" page="10" val="2020"/>
</file>

<file path=xl/ctrlProps/ctrlProp3.xml><?xml version="1.0" encoding="utf-8"?>
<formControlPr xmlns="http://schemas.microsoft.com/office/spreadsheetml/2009/9/main" objectType="Spin" dx="22" fmlaLink="$AN$1" max="12" min="1" page="10" val="9"/>
</file>

<file path=xl/ctrlProps/ctrlProp30.xml><?xml version="1.0" encoding="utf-8"?>
<formControlPr xmlns="http://schemas.microsoft.com/office/spreadsheetml/2009/9/main" objectType="Spin" dx="22" fmlaLink="$AN$1" max="12" min="1" page="10" val="9"/>
</file>

<file path=xl/ctrlProps/ctrlProp31.xml><?xml version="1.0" encoding="utf-8"?>
<formControlPr xmlns="http://schemas.microsoft.com/office/spreadsheetml/2009/9/main" objectType="Spin" dx="22" fmlaLink="$AM$1" max="2099" min="2020" page="10" val="2020"/>
</file>

<file path=xl/ctrlProps/ctrlProp32.xml><?xml version="1.0" encoding="utf-8"?>
<formControlPr xmlns="http://schemas.microsoft.com/office/spreadsheetml/2009/9/main" objectType="Spin" dx="22" fmlaLink="$AI$1" max="2099" min="2020" page="10" val="2020"/>
</file>

<file path=xl/ctrlProps/ctrlProp33.xml><?xml version="1.0" encoding="utf-8"?>
<formControlPr xmlns="http://schemas.microsoft.com/office/spreadsheetml/2009/9/main" objectType="Spin" dx="22" fmlaLink="$AM$1" max="2099" min="2020" page="10" val="2020"/>
</file>

<file path=xl/ctrlProps/ctrlProp34.xml><?xml version="1.0" encoding="utf-8"?>
<formControlPr xmlns="http://schemas.microsoft.com/office/spreadsheetml/2009/9/main" objectType="Spin" dx="22" fmlaLink="$AM$1" max="2099" min="2020" page="10" val="2020"/>
</file>

<file path=xl/ctrlProps/ctrlProp35.xml><?xml version="1.0" encoding="utf-8"?>
<formControlPr xmlns="http://schemas.microsoft.com/office/spreadsheetml/2009/9/main" objectType="Spin" dx="22" fmlaLink="$AH$1" max="2099" min="2020" page="10" val="2020"/>
</file>

<file path=xl/ctrlProps/ctrlProp36.xml><?xml version="1.0" encoding="utf-8"?>
<formControlPr xmlns="http://schemas.microsoft.com/office/spreadsheetml/2009/9/main" objectType="Spin" dx="22" fmlaLink="$AL$1" max="2099" min="2020" page="10" val="2023"/>
</file>

<file path=xl/ctrlProps/ctrlProp37.xml><?xml version="1.0" encoding="utf-8"?>
<formControlPr xmlns="http://schemas.microsoft.com/office/spreadsheetml/2009/9/main" objectType="Spin" dx="22" fmlaLink="$AM$1" max="12" min="1" page="10" val="1"/>
</file>

<file path=xl/ctrlProps/ctrlProp38.xml><?xml version="1.0" encoding="utf-8"?>
<formControlPr xmlns="http://schemas.microsoft.com/office/spreadsheetml/2009/9/main" objectType="Spin" dx="22" fmlaLink="$AL$1" max="2099" min="2020" page="10" val="2023"/>
</file>

<file path=xl/ctrlProps/ctrlProp39.xml><?xml version="1.0" encoding="utf-8"?>
<formControlPr xmlns="http://schemas.microsoft.com/office/spreadsheetml/2009/9/main" objectType="Spin" dx="22" fmlaLink="$AH$1" max="2099" min="2020" page="10" val="2020"/>
</file>

<file path=xl/ctrlProps/ctrlProp4.xml><?xml version="1.0" encoding="utf-8"?>
<formControlPr xmlns="http://schemas.microsoft.com/office/spreadsheetml/2009/9/main" objectType="Spin" dx="22" fmlaLink="$AM$1" max="2099" min="2020" page="10" val="2020"/>
</file>

<file path=xl/ctrlProps/ctrlProp40.xml><?xml version="1.0" encoding="utf-8"?>
<formControlPr xmlns="http://schemas.microsoft.com/office/spreadsheetml/2009/9/main" objectType="Spin" dx="22" fmlaLink="$AL$1" max="2099" min="2020" page="10" val="2023"/>
</file>

<file path=xl/ctrlProps/ctrlProp41.xml><?xml version="1.0" encoding="utf-8"?>
<formControlPr xmlns="http://schemas.microsoft.com/office/spreadsheetml/2009/9/main" objectType="Spin" dx="22" fmlaLink="$AL$1" max="2099" min="2020" page="10" val="2023"/>
</file>

<file path=xl/ctrlProps/ctrlProp42.xml><?xml version="1.0" encoding="utf-8"?>
<formControlPr xmlns="http://schemas.microsoft.com/office/spreadsheetml/2009/9/main" objectType="Spin" dx="22" fmlaLink="$AI$1" max="2099" min="2020" page="10" val="2020"/>
</file>

<file path=xl/ctrlProps/ctrlProp43.xml><?xml version="1.0" encoding="utf-8"?>
<formControlPr xmlns="http://schemas.microsoft.com/office/spreadsheetml/2009/9/main" objectType="Spin" dx="22" fmlaLink="$AN$1" max="12" min="1" page="10" val="9"/>
</file>

<file path=xl/ctrlProps/ctrlProp44.xml><?xml version="1.0" encoding="utf-8"?>
<formControlPr xmlns="http://schemas.microsoft.com/office/spreadsheetml/2009/9/main" objectType="Spin" dx="22" fmlaLink="$AI$1" max="2099" min="2020" page="10" val="2020"/>
</file>

<file path=xl/ctrlProps/ctrlProp45.xml><?xml version="1.0" encoding="utf-8"?>
<formControlPr xmlns="http://schemas.microsoft.com/office/spreadsheetml/2009/9/main" objectType="Spin" dx="22" fmlaLink="$AM$1" max="2099" min="2020" page="10" val="2020"/>
</file>

<file path=xl/ctrlProps/ctrlProp46.xml><?xml version="1.0" encoding="utf-8"?>
<formControlPr xmlns="http://schemas.microsoft.com/office/spreadsheetml/2009/9/main" objectType="Spin" dx="22" fmlaLink="$AN$1" max="12" min="1" page="10" val="9"/>
</file>

<file path=xl/ctrlProps/ctrlProp47.xml><?xml version="1.0" encoding="utf-8"?>
<formControlPr xmlns="http://schemas.microsoft.com/office/spreadsheetml/2009/9/main" objectType="Spin" dx="22" fmlaLink="$AM$1" max="2099" min="2020" page="10" val="2020"/>
</file>

<file path=xl/ctrlProps/ctrlProp48.xml><?xml version="1.0" encoding="utf-8"?>
<formControlPr xmlns="http://schemas.microsoft.com/office/spreadsheetml/2009/9/main" objectType="Spin" dx="22" fmlaLink="$AK$1" max="2099" min="2020" page="10" val="2020"/>
</file>

<file path=xl/ctrlProps/ctrlProp49.xml><?xml version="1.0" encoding="utf-8"?>
<formControlPr xmlns="http://schemas.microsoft.com/office/spreadsheetml/2009/9/main" objectType="Spin" dx="22" fmlaLink="$AM$1" max="12" min="1" page="10" val="1"/>
</file>

<file path=xl/ctrlProps/ctrlProp5.xml><?xml version="1.0" encoding="utf-8"?>
<formControlPr xmlns="http://schemas.microsoft.com/office/spreadsheetml/2009/9/main" objectType="Spin" dx="22" fmlaLink="$AI$1" max="2099" min="2020" page="10" val="2020"/>
</file>

<file path=xl/ctrlProps/ctrlProp50.xml><?xml version="1.0" encoding="utf-8"?>
<formControlPr xmlns="http://schemas.microsoft.com/office/spreadsheetml/2009/9/main" objectType="Spin" dx="22" fmlaLink="$AK$1" max="2100" min="1900" page="10" val="1900"/>
</file>

<file path=xl/ctrlProps/ctrlProp51.xml><?xml version="1.0" encoding="utf-8"?>
<formControlPr xmlns="http://schemas.microsoft.com/office/spreadsheetml/2009/9/main" objectType="Spin" dx="22" fmlaLink="$AI$1" max="2099" min="2020" page="10" val="2020"/>
</file>

<file path=xl/ctrlProps/ctrlProp52.xml><?xml version="1.0" encoding="utf-8"?>
<formControlPr xmlns="http://schemas.microsoft.com/office/spreadsheetml/2009/9/main" objectType="Spin" dx="22" fmlaLink="$AM$1" max="2099" min="2020" page="10" val="2020"/>
</file>

<file path=xl/ctrlProps/ctrlProp53.xml><?xml version="1.0" encoding="utf-8"?>
<formControlPr xmlns="http://schemas.microsoft.com/office/spreadsheetml/2009/9/main" objectType="Spin" dx="22" fmlaLink="$AN$1" max="12" min="1" page="10" val="9"/>
</file>

<file path=xl/ctrlProps/ctrlProp54.xml><?xml version="1.0" encoding="utf-8"?>
<formControlPr xmlns="http://schemas.microsoft.com/office/spreadsheetml/2009/9/main" objectType="Spin" dx="22" fmlaLink="$AM$1" max="2099" min="2020" page="10" val="2020"/>
</file>

<file path=xl/ctrlProps/ctrlProp55.xml><?xml version="1.0" encoding="utf-8"?>
<formControlPr xmlns="http://schemas.microsoft.com/office/spreadsheetml/2009/9/main" objectType="Spin" dx="22" fmlaLink="$AK$1" max="2099" min="2020" page="10" val="2020"/>
</file>

<file path=xl/ctrlProps/ctrlProp56.xml><?xml version="1.0" encoding="utf-8"?>
<formControlPr xmlns="http://schemas.microsoft.com/office/spreadsheetml/2009/9/main" objectType="Spin" dx="22" fmlaLink="$AM$1" max="12" min="1" page="10" val="1"/>
</file>

<file path=xl/ctrlProps/ctrlProp57.xml><?xml version="1.0" encoding="utf-8"?>
<formControlPr xmlns="http://schemas.microsoft.com/office/spreadsheetml/2009/9/main" objectType="Spin" dx="22" fmlaLink="$AK$1" max="2100" min="1900" page="10" val="1900"/>
</file>

<file path=xl/ctrlProps/ctrlProp58.xml><?xml version="1.0" encoding="utf-8"?>
<formControlPr xmlns="http://schemas.microsoft.com/office/spreadsheetml/2009/9/main" objectType="Spin" dx="22" fmlaLink="$AI$1" max="2099" min="2020" page="10" val="2020"/>
</file>

<file path=xl/ctrlProps/ctrlProp59.xml><?xml version="1.0" encoding="utf-8"?>
<formControlPr xmlns="http://schemas.microsoft.com/office/spreadsheetml/2009/9/main" objectType="Spin" dx="22" fmlaLink="$AM$1" max="2099" min="2020" page="10" val="2020"/>
</file>

<file path=xl/ctrlProps/ctrlProp6.xml><?xml version="1.0" encoding="utf-8"?>
<formControlPr xmlns="http://schemas.microsoft.com/office/spreadsheetml/2009/9/main" objectType="Spin" dx="22" fmlaLink="$AM$1" max="2099" min="2020" page="10" val="2020"/>
</file>

<file path=xl/ctrlProps/ctrlProp60.xml><?xml version="1.0" encoding="utf-8"?>
<formControlPr xmlns="http://schemas.microsoft.com/office/spreadsheetml/2009/9/main" objectType="Spin" dx="22" fmlaLink="$AN$1" max="12" min="1" page="10" val="9"/>
</file>

<file path=xl/ctrlProps/ctrlProp61.xml><?xml version="1.0" encoding="utf-8"?>
<formControlPr xmlns="http://schemas.microsoft.com/office/spreadsheetml/2009/9/main" objectType="Spin" dx="22" fmlaLink="$AM$1" max="2099" min="2020" page="10" val="2020"/>
</file>

<file path=xl/ctrlProps/ctrlProp62.xml><?xml version="1.0" encoding="utf-8"?>
<formControlPr xmlns="http://schemas.microsoft.com/office/spreadsheetml/2009/9/main" objectType="Spin" dx="22" fmlaLink="$AL$1" max="2099" min="2020" page="10" val="2023"/>
</file>

<file path=xl/ctrlProps/ctrlProp63.xml><?xml version="1.0" encoding="utf-8"?>
<formControlPr xmlns="http://schemas.microsoft.com/office/spreadsheetml/2009/9/main" objectType="Spin" dx="22" fmlaLink="$AN$1" max="12" min="1" page="10" val="9"/>
</file>

<file path=xl/ctrlProps/ctrlProp64.xml><?xml version="1.0" encoding="utf-8"?>
<formControlPr xmlns="http://schemas.microsoft.com/office/spreadsheetml/2009/9/main" objectType="Spin" dx="22" fmlaLink="$AL$1" max="2100" min="1900" page="10" val="2023"/>
</file>

<file path=xl/ctrlProps/ctrlProp65.xml><?xml version="1.0" encoding="utf-8"?>
<formControlPr xmlns="http://schemas.microsoft.com/office/spreadsheetml/2009/9/main" objectType="Spin" dx="22" fmlaLink="$AK$1" max="2099" min="2020" page="10" val="2020"/>
</file>

<file path=xl/ctrlProps/ctrlProp66.xml><?xml version="1.0" encoding="utf-8"?>
<formControlPr xmlns="http://schemas.microsoft.com/office/spreadsheetml/2009/9/main" objectType="Spin" dx="22" fmlaLink="$AM$1" max="12" min="1" page="10" val="1"/>
</file>

<file path=xl/ctrlProps/ctrlProp67.xml><?xml version="1.0" encoding="utf-8"?>
<formControlPr xmlns="http://schemas.microsoft.com/office/spreadsheetml/2009/9/main" objectType="Spin" dx="22" fmlaLink="$AK$1" max="2100" min="1900" page="10" val="1900"/>
</file>

<file path=xl/ctrlProps/ctrlProp68.xml><?xml version="1.0" encoding="utf-8"?>
<formControlPr xmlns="http://schemas.microsoft.com/office/spreadsheetml/2009/9/main" objectType="Spin" dx="22" fmlaLink="$AI$1" max="2099" min="2020" page="10" val="2020"/>
</file>

<file path=xl/ctrlProps/ctrlProp69.xml><?xml version="1.0" encoding="utf-8"?>
<formControlPr xmlns="http://schemas.microsoft.com/office/spreadsheetml/2009/9/main" objectType="Spin" dx="22" fmlaLink="$AM$1" max="2099" min="2020" page="10" val="2020"/>
</file>

<file path=xl/ctrlProps/ctrlProp7.xml><?xml version="1.0" encoding="utf-8"?>
<formControlPr xmlns="http://schemas.microsoft.com/office/spreadsheetml/2009/9/main" objectType="Spin" dx="22" fmlaLink="$AM$1" max="2099" min="2020" page="10" val="2020"/>
</file>

<file path=xl/ctrlProps/ctrlProp70.xml><?xml version="1.0" encoding="utf-8"?>
<formControlPr xmlns="http://schemas.microsoft.com/office/spreadsheetml/2009/9/main" objectType="Spin" dx="22" fmlaLink="$AN$1" max="12" min="1" page="10" val="9"/>
</file>

<file path=xl/ctrlProps/ctrlProp71.xml><?xml version="1.0" encoding="utf-8"?>
<formControlPr xmlns="http://schemas.microsoft.com/office/spreadsheetml/2009/9/main" objectType="Spin" dx="22" fmlaLink="$AM$1" max="2099" min="2020" page="10" val="2020"/>
</file>

<file path=xl/ctrlProps/ctrlProp72.xml><?xml version="1.0" encoding="utf-8"?>
<formControlPr xmlns="http://schemas.microsoft.com/office/spreadsheetml/2009/9/main" objectType="Spin" dx="22" fmlaLink="$AL$1" max="2099" min="2020" page="10" val="2023"/>
</file>

<file path=xl/ctrlProps/ctrlProp73.xml><?xml version="1.0" encoding="utf-8"?>
<formControlPr xmlns="http://schemas.microsoft.com/office/spreadsheetml/2009/9/main" objectType="Spin" dx="22" fmlaLink="$AN$1" max="12" min="1" page="10" val="9"/>
</file>

<file path=xl/ctrlProps/ctrlProp74.xml><?xml version="1.0" encoding="utf-8"?>
<formControlPr xmlns="http://schemas.microsoft.com/office/spreadsheetml/2009/9/main" objectType="Spin" dx="22" fmlaLink="$AL$1" max="2100" min="1900" page="10" val="2023"/>
</file>

<file path=xl/ctrlProps/ctrlProp8.xml><?xml version="1.0" encoding="utf-8"?>
<formControlPr xmlns="http://schemas.microsoft.com/office/spreadsheetml/2009/9/main" objectType="Spin" dx="22" fmlaLink="$AI$1" max="2099" min="2020" page="10" val="2020"/>
</file>

<file path=xl/ctrlProps/ctrlProp9.xml><?xml version="1.0" encoding="utf-8"?>
<formControlPr xmlns="http://schemas.microsoft.com/office/spreadsheetml/2009/9/main" objectType="Spin" dx="22" fmlaLink="$AM$1" max="2099" min="2020" page="10" val="202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19050</xdr:colOff>
      <xdr:row>22</xdr:row>
      <xdr:rowOff>0</xdr:rowOff>
    </xdr:from>
    <xdr:to>
      <xdr:col>2</xdr:col>
      <xdr:colOff>95250</xdr:colOff>
      <xdr:row>22</xdr:row>
      <xdr:rowOff>171450</xdr:rowOff>
    </xdr:to>
    <xdr:sp>
      <xdr:nvSpPr>
        <xdr:cNvPr id="2" name="Text Box 2"/>
        <xdr:cNvSpPr txBox="1"/>
      </xdr:nvSpPr>
      <xdr:spPr>
        <a:xfrm>
          <a:off x="962025" y="69850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22</xdr:row>
      <xdr:rowOff>0</xdr:rowOff>
    </xdr:from>
    <xdr:to>
      <xdr:col>2</xdr:col>
      <xdr:colOff>95250</xdr:colOff>
      <xdr:row>22</xdr:row>
      <xdr:rowOff>171450</xdr:rowOff>
    </xdr:to>
    <xdr:sp>
      <xdr:nvSpPr>
        <xdr:cNvPr id="3" name="Text Box 2"/>
        <xdr:cNvSpPr txBox="1"/>
      </xdr:nvSpPr>
      <xdr:spPr>
        <a:xfrm>
          <a:off x="962025" y="69850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22</xdr:row>
      <xdr:rowOff>0</xdr:rowOff>
    </xdr:from>
    <xdr:to>
      <xdr:col>2</xdr:col>
      <xdr:colOff>95250</xdr:colOff>
      <xdr:row>22</xdr:row>
      <xdr:rowOff>171450</xdr:rowOff>
    </xdr:to>
    <xdr:sp>
      <xdr:nvSpPr>
        <xdr:cNvPr id="4" name="Text Box 2"/>
        <xdr:cNvSpPr txBox="1"/>
      </xdr:nvSpPr>
      <xdr:spPr>
        <a:xfrm>
          <a:off x="962025" y="69850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22</xdr:row>
      <xdr:rowOff>0</xdr:rowOff>
    </xdr:from>
    <xdr:to>
      <xdr:col>2</xdr:col>
      <xdr:colOff>95250</xdr:colOff>
      <xdr:row>22</xdr:row>
      <xdr:rowOff>171450</xdr:rowOff>
    </xdr:to>
    <xdr:sp>
      <xdr:nvSpPr>
        <xdr:cNvPr id="5" name="Text Box 2"/>
        <xdr:cNvSpPr txBox="1"/>
      </xdr:nvSpPr>
      <xdr:spPr>
        <a:xfrm>
          <a:off x="962025" y="69850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22</xdr:row>
      <xdr:rowOff>0</xdr:rowOff>
    </xdr:from>
    <xdr:to>
      <xdr:col>2</xdr:col>
      <xdr:colOff>95250</xdr:colOff>
      <xdr:row>22</xdr:row>
      <xdr:rowOff>171450</xdr:rowOff>
    </xdr:to>
    <xdr:sp>
      <xdr:nvSpPr>
        <xdr:cNvPr id="6" name="Text Box 2"/>
        <xdr:cNvSpPr txBox="1"/>
      </xdr:nvSpPr>
      <xdr:spPr>
        <a:xfrm>
          <a:off x="962025" y="69850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22</xdr:row>
      <xdr:rowOff>0</xdr:rowOff>
    </xdr:from>
    <xdr:to>
      <xdr:col>2</xdr:col>
      <xdr:colOff>95250</xdr:colOff>
      <xdr:row>22</xdr:row>
      <xdr:rowOff>171450</xdr:rowOff>
    </xdr:to>
    <xdr:sp>
      <xdr:nvSpPr>
        <xdr:cNvPr id="7" name="Text Box 2"/>
        <xdr:cNvSpPr txBox="1"/>
      </xdr:nvSpPr>
      <xdr:spPr>
        <a:xfrm>
          <a:off x="962025" y="69850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11</xdr:row>
      <xdr:rowOff>0</xdr:rowOff>
    </xdr:from>
    <xdr:to>
      <xdr:col>2</xdr:col>
      <xdr:colOff>95250</xdr:colOff>
      <xdr:row>11</xdr:row>
      <xdr:rowOff>171450</xdr:rowOff>
    </xdr:to>
    <xdr:sp>
      <xdr:nvSpPr>
        <xdr:cNvPr id="8" name="Text Box 2"/>
        <xdr:cNvSpPr txBox="1"/>
      </xdr:nvSpPr>
      <xdr:spPr>
        <a:xfrm>
          <a:off x="962025" y="34925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11</xdr:row>
      <xdr:rowOff>0</xdr:rowOff>
    </xdr:from>
    <xdr:to>
      <xdr:col>2</xdr:col>
      <xdr:colOff>95250</xdr:colOff>
      <xdr:row>11</xdr:row>
      <xdr:rowOff>171450</xdr:rowOff>
    </xdr:to>
    <xdr:sp>
      <xdr:nvSpPr>
        <xdr:cNvPr id="9" name="Text Box 2"/>
        <xdr:cNvSpPr txBox="1"/>
      </xdr:nvSpPr>
      <xdr:spPr>
        <a:xfrm>
          <a:off x="962025" y="34925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11</xdr:row>
      <xdr:rowOff>0</xdr:rowOff>
    </xdr:from>
    <xdr:to>
      <xdr:col>2</xdr:col>
      <xdr:colOff>95250</xdr:colOff>
      <xdr:row>11</xdr:row>
      <xdr:rowOff>171450</xdr:rowOff>
    </xdr:to>
    <xdr:sp>
      <xdr:nvSpPr>
        <xdr:cNvPr id="10" name="Text Box 2"/>
        <xdr:cNvSpPr txBox="1"/>
      </xdr:nvSpPr>
      <xdr:spPr>
        <a:xfrm>
          <a:off x="962025" y="34925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9</xdr:row>
      <xdr:rowOff>0</xdr:rowOff>
    </xdr:from>
    <xdr:to>
      <xdr:col>2</xdr:col>
      <xdr:colOff>95250</xdr:colOff>
      <xdr:row>9</xdr:row>
      <xdr:rowOff>171450</xdr:rowOff>
    </xdr:to>
    <xdr:sp>
      <xdr:nvSpPr>
        <xdr:cNvPr id="11" name="Text Box 2"/>
        <xdr:cNvSpPr txBox="1"/>
      </xdr:nvSpPr>
      <xdr:spPr>
        <a:xfrm>
          <a:off x="962025" y="28575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9</xdr:row>
      <xdr:rowOff>0</xdr:rowOff>
    </xdr:from>
    <xdr:to>
      <xdr:col>2</xdr:col>
      <xdr:colOff>95250</xdr:colOff>
      <xdr:row>9</xdr:row>
      <xdr:rowOff>171450</xdr:rowOff>
    </xdr:to>
    <xdr:sp>
      <xdr:nvSpPr>
        <xdr:cNvPr id="12" name="Text Box 2"/>
        <xdr:cNvSpPr txBox="1"/>
      </xdr:nvSpPr>
      <xdr:spPr>
        <a:xfrm>
          <a:off x="962025" y="28575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361950</xdr:colOff>
      <xdr:row>9</xdr:row>
      <xdr:rowOff>269875</xdr:rowOff>
    </xdr:from>
    <xdr:to>
      <xdr:col>3</xdr:col>
      <xdr:colOff>438150</xdr:colOff>
      <xdr:row>10</xdr:row>
      <xdr:rowOff>123825</xdr:rowOff>
    </xdr:to>
    <xdr:sp>
      <xdr:nvSpPr>
        <xdr:cNvPr id="13" name="Text Box 2"/>
        <xdr:cNvSpPr txBox="1"/>
      </xdr:nvSpPr>
      <xdr:spPr>
        <a:xfrm>
          <a:off x="1866900" y="3127375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19050</xdr:colOff>
      <xdr:row>9</xdr:row>
      <xdr:rowOff>0</xdr:rowOff>
    </xdr:from>
    <xdr:to>
      <xdr:col>2</xdr:col>
      <xdr:colOff>95250</xdr:colOff>
      <xdr:row>9</xdr:row>
      <xdr:rowOff>171450</xdr:rowOff>
    </xdr:to>
    <xdr:sp>
      <xdr:nvSpPr>
        <xdr:cNvPr id="2" name="Text Box 2"/>
        <xdr:cNvSpPr txBox="1"/>
      </xdr:nvSpPr>
      <xdr:spPr>
        <a:xfrm>
          <a:off x="962025" y="28575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9</xdr:row>
      <xdr:rowOff>0</xdr:rowOff>
    </xdr:from>
    <xdr:to>
      <xdr:col>2</xdr:col>
      <xdr:colOff>95250</xdr:colOff>
      <xdr:row>9</xdr:row>
      <xdr:rowOff>171450</xdr:rowOff>
    </xdr:to>
    <xdr:sp>
      <xdr:nvSpPr>
        <xdr:cNvPr id="3" name="Text Box 2"/>
        <xdr:cNvSpPr txBox="1"/>
      </xdr:nvSpPr>
      <xdr:spPr>
        <a:xfrm>
          <a:off x="962025" y="28575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361950</xdr:colOff>
      <xdr:row>9</xdr:row>
      <xdr:rowOff>269875</xdr:rowOff>
    </xdr:from>
    <xdr:to>
      <xdr:col>3</xdr:col>
      <xdr:colOff>438150</xdr:colOff>
      <xdr:row>10</xdr:row>
      <xdr:rowOff>123825</xdr:rowOff>
    </xdr:to>
    <xdr:sp>
      <xdr:nvSpPr>
        <xdr:cNvPr id="4" name="Text Box 2"/>
        <xdr:cNvSpPr txBox="1"/>
      </xdr:nvSpPr>
      <xdr:spPr>
        <a:xfrm>
          <a:off x="1866900" y="3127375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628650</xdr:colOff>
          <xdr:row>0</xdr:row>
          <xdr:rowOff>9525</xdr:rowOff>
        </xdr:from>
        <xdr:to>
          <xdr:col>34</xdr:col>
          <xdr:colOff>885825</xdr:colOff>
          <xdr:row>0</xdr:row>
          <xdr:rowOff>257175</xdr:rowOff>
        </xdr:to>
        <xdr:sp>
          <xdr:nvSpPr>
            <xdr:cNvPr id="1038" name="Spinner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1208087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885825</xdr:colOff>
          <xdr:row>0</xdr:row>
          <xdr:rowOff>257175</xdr:rowOff>
        </xdr:to>
        <xdr:sp>
          <xdr:nvSpPr>
            <xdr:cNvPr id="1039" name="Spinner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4548485" y="9525"/>
              <a:ext cx="16256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285750</xdr:colOff>
          <xdr:row>0</xdr:row>
          <xdr:rowOff>19050</xdr:rowOff>
        </xdr:from>
        <xdr:to>
          <xdr:col>40</xdr:col>
          <xdr:colOff>0</xdr:colOff>
          <xdr:row>0</xdr:row>
          <xdr:rowOff>267970</xdr:rowOff>
        </xdr:to>
        <xdr:sp>
          <xdr:nvSpPr>
            <xdr:cNvPr id="1040" name="Spinner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4996795" y="19050"/>
              <a:ext cx="314960" cy="2489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885825</xdr:colOff>
          <xdr:row>0</xdr:row>
          <xdr:rowOff>257175</xdr:rowOff>
        </xdr:to>
        <xdr:sp>
          <xdr:nvSpPr>
            <xdr:cNvPr id="1041" name="Spinner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4548485" y="9525"/>
              <a:ext cx="16256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628650</xdr:colOff>
          <xdr:row>0</xdr:row>
          <xdr:rowOff>9525</xdr:rowOff>
        </xdr:from>
        <xdr:to>
          <xdr:col>34</xdr:col>
          <xdr:colOff>885825</xdr:colOff>
          <xdr:row>0</xdr:row>
          <xdr:rowOff>257175</xdr:rowOff>
        </xdr:to>
        <xdr:sp>
          <xdr:nvSpPr>
            <xdr:cNvPr id="1042" name="Spinner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208087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885825</xdr:colOff>
          <xdr:row>0</xdr:row>
          <xdr:rowOff>257175</xdr:rowOff>
        </xdr:to>
        <xdr:sp>
          <xdr:nvSpPr>
            <xdr:cNvPr id="1043" name="Spinner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14548485" y="9525"/>
              <a:ext cx="16256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885825</xdr:colOff>
          <xdr:row>0</xdr:row>
          <xdr:rowOff>257175</xdr:rowOff>
        </xdr:to>
        <xdr:sp>
          <xdr:nvSpPr>
            <xdr:cNvPr id="1045" name="Spinner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14548485" y="9525"/>
              <a:ext cx="16256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628650</xdr:colOff>
          <xdr:row>0</xdr:row>
          <xdr:rowOff>9525</xdr:rowOff>
        </xdr:from>
        <xdr:to>
          <xdr:col>34</xdr:col>
          <xdr:colOff>885825</xdr:colOff>
          <xdr:row>0</xdr:row>
          <xdr:rowOff>257175</xdr:rowOff>
        </xdr:to>
        <xdr:sp>
          <xdr:nvSpPr>
            <xdr:cNvPr id="1046" name="Spinner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1208087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885825</xdr:colOff>
          <xdr:row>0</xdr:row>
          <xdr:rowOff>257175</xdr:rowOff>
        </xdr:to>
        <xdr:sp>
          <xdr:nvSpPr>
            <xdr:cNvPr id="1047" name="Spinner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14548485" y="9525"/>
              <a:ext cx="16256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885825</xdr:colOff>
          <xdr:row>0</xdr:row>
          <xdr:rowOff>257175</xdr:rowOff>
        </xdr:to>
        <xdr:sp>
          <xdr:nvSpPr>
            <xdr:cNvPr id="1049" name="Spinner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14548485" y="9525"/>
              <a:ext cx="16256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628650</xdr:colOff>
          <xdr:row>0</xdr:row>
          <xdr:rowOff>9525</xdr:rowOff>
        </xdr:from>
        <xdr:to>
          <xdr:col>33</xdr:col>
          <xdr:colOff>885825</xdr:colOff>
          <xdr:row>0</xdr:row>
          <xdr:rowOff>257175</xdr:rowOff>
        </xdr:to>
        <xdr:sp>
          <xdr:nvSpPr>
            <xdr:cNvPr id="1050" name="Spinner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1149032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628650</xdr:colOff>
          <xdr:row>0</xdr:row>
          <xdr:rowOff>9525</xdr:rowOff>
        </xdr:from>
        <xdr:to>
          <xdr:col>37</xdr:col>
          <xdr:colOff>885825</xdr:colOff>
          <xdr:row>0</xdr:row>
          <xdr:rowOff>257175</xdr:rowOff>
        </xdr:to>
        <xdr:sp>
          <xdr:nvSpPr>
            <xdr:cNvPr id="1051" name="Spinner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1391983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419100</xdr:colOff>
          <xdr:row>0</xdr:row>
          <xdr:rowOff>19050</xdr:rowOff>
        </xdr:from>
        <xdr:to>
          <xdr:col>38</xdr:col>
          <xdr:colOff>572135</xdr:colOff>
          <xdr:row>0</xdr:row>
          <xdr:rowOff>248285</xdr:rowOff>
        </xdr:to>
        <xdr:sp>
          <xdr:nvSpPr>
            <xdr:cNvPr id="1052" name="Spinner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4338935" y="19050"/>
              <a:ext cx="153035" cy="2292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628650</xdr:colOff>
          <xdr:row>0</xdr:row>
          <xdr:rowOff>9525</xdr:rowOff>
        </xdr:from>
        <xdr:to>
          <xdr:col>37</xdr:col>
          <xdr:colOff>885825</xdr:colOff>
          <xdr:row>0</xdr:row>
          <xdr:rowOff>257175</xdr:rowOff>
        </xdr:to>
        <xdr:sp>
          <xdr:nvSpPr>
            <xdr:cNvPr id="1053" name="Spinner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1391983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628650</xdr:colOff>
          <xdr:row>0</xdr:row>
          <xdr:rowOff>9525</xdr:rowOff>
        </xdr:from>
        <xdr:to>
          <xdr:col>33</xdr:col>
          <xdr:colOff>885825</xdr:colOff>
          <xdr:row>0</xdr:row>
          <xdr:rowOff>257175</xdr:rowOff>
        </xdr:to>
        <xdr:sp>
          <xdr:nvSpPr>
            <xdr:cNvPr id="1054" name="Spinner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49032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628650</xdr:colOff>
          <xdr:row>0</xdr:row>
          <xdr:rowOff>9525</xdr:rowOff>
        </xdr:from>
        <xdr:to>
          <xdr:col>37</xdr:col>
          <xdr:colOff>885825</xdr:colOff>
          <xdr:row>0</xdr:row>
          <xdr:rowOff>257175</xdr:rowOff>
        </xdr:to>
        <xdr:sp>
          <xdr:nvSpPr>
            <xdr:cNvPr id="1055" name="Spinner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1391983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628650</xdr:colOff>
          <xdr:row>0</xdr:row>
          <xdr:rowOff>9525</xdr:rowOff>
        </xdr:from>
        <xdr:to>
          <xdr:col>37</xdr:col>
          <xdr:colOff>885825</xdr:colOff>
          <xdr:row>0</xdr:row>
          <xdr:rowOff>257175</xdr:rowOff>
        </xdr:to>
        <xdr:sp>
          <xdr:nvSpPr>
            <xdr:cNvPr id="1056" name="Spinner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391983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628650</xdr:colOff>
          <xdr:row>0</xdr:row>
          <xdr:rowOff>9525</xdr:rowOff>
        </xdr:from>
        <xdr:to>
          <xdr:col>34</xdr:col>
          <xdr:colOff>885825</xdr:colOff>
          <xdr:row>0</xdr:row>
          <xdr:rowOff>257175</xdr:rowOff>
        </xdr:to>
        <xdr:sp>
          <xdr:nvSpPr>
            <xdr:cNvPr id="1057" name="Spinner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1208087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381000</xdr:colOff>
          <xdr:row>0</xdr:row>
          <xdr:rowOff>635</xdr:rowOff>
        </xdr:from>
        <xdr:to>
          <xdr:col>40</xdr:col>
          <xdr:colOff>9525</xdr:colOff>
          <xdr:row>0</xdr:row>
          <xdr:rowOff>248285</xdr:rowOff>
        </xdr:to>
        <xdr:sp>
          <xdr:nvSpPr>
            <xdr:cNvPr id="1058" name="Spinner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15092045" y="635"/>
              <a:ext cx="22923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628650</xdr:colOff>
          <xdr:row>0</xdr:row>
          <xdr:rowOff>9525</xdr:rowOff>
        </xdr:from>
        <xdr:to>
          <xdr:col>34</xdr:col>
          <xdr:colOff>885825</xdr:colOff>
          <xdr:row>0</xdr:row>
          <xdr:rowOff>257175</xdr:rowOff>
        </xdr:to>
        <xdr:sp>
          <xdr:nvSpPr>
            <xdr:cNvPr id="1059" name="Spinner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208087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885825</xdr:colOff>
          <xdr:row>0</xdr:row>
          <xdr:rowOff>257175</xdr:rowOff>
        </xdr:to>
        <xdr:sp>
          <xdr:nvSpPr>
            <xdr:cNvPr id="1060" name="Spinner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14548485" y="9525"/>
              <a:ext cx="16256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419100</xdr:colOff>
          <xdr:row>0</xdr:row>
          <xdr:rowOff>19050</xdr:rowOff>
        </xdr:from>
        <xdr:to>
          <xdr:col>39</xdr:col>
          <xdr:colOff>572135</xdr:colOff>
          <xdr:row>0</xdr:row>
          <xdr:rowOff>248285</xdr:rowOff>
        </xdr:to>
        <xdr:sp>
          <xdr:nvSpPr>
            <xdr:cNvPr id="1061" name="Spinner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5130145" y="19050"/>
              <a:ext cx="153035" cy="2292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885825</xdr:colOff>
          <xdr:row>0</xdr:row>
          <xdr:rowOff>257175</xdr:rowOff>
        </xdr:to>
        <xdr:sp>
          <xdr:nvSpPr>
            <xdr:cNvPr id="1062" name="Spinner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4548485" y="9525"/>
              <a:ext cx="16256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590550</xdr:colOff>
          <xdr:row>0</xdr:row>
          <xdr:rowOff>9525</xdr:rowOff>
        </xdr:from>
        <xdr:to>
          <xdr:col>34</xdr:col>
          <xdr:colOff>590550</xdr:colOff>
          <xdr:row>0</xdr:row>
          <xdr:rowOff>257175</xdr:rowOff>
        </xdr:to>
        <xdr:sp>
          <xdr:nvSpPr>
            <xdr:cNvPr id="1066" name="Spinner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208087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790575</xdr:colOff>
          <xdr:row>0</xdr:row>
          <xdr:rowOff>257175</xdr:rowOff>
        </xdr:to>
        <xdr:sp>
          <xdr:nvSpPr>
            <xdr:cNvPr id="1067" name="Spinner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4548485" y="9525"/>
              <a:ext cx="1619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419100</xdr:colOff>
          <xdr:row>0</xdr:row>
          <xdr:rowOff>19050</xdr:rowOff>
        </xdr:from>
        <xdr:to>
          <xdr:col>39</xdr:col>
          <xdr:colOff>572135</xdr:colOff>
          <xdr:row>0</xdr:row>
          <xdr:rowOff>248285</xdr:rowOff>
        </xdr:to>
        <xdr:sp>
          <xdr:nvSpPr>
            <xdr:cNvPr id="1068" name="Spinner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5130145" y="19050"/>
              <a:ext cx="153035" cy="2292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790575</xdr:colOff>
          <xdr:row>0</xdr:row>
          <xdr:rowOff>257175</xdr:rowOff>
        </xdr:to>
        <xdr:sp>
          <xdr:nvSpPr>
            <xdr:cNvPr id="1069" name="Spinner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4548485" y="9525"/>
              <a:ext cx="1619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628650</xdr:colOff>
          <xdr:row>0</xdr:row>
          <xdr:rowOff>9525</xdr:rowOff>
        </xdr:from>
        <xdr:to>
          <xdr:col>34</xdr:col>
          <xdr:colOff>885825</xdr:colOff>
          <xdr:row>0</xdr:row>
          <xdr:rowOff>257175</xdr:rowOff>
        </xdr:to>
        <xdr:sp>
          <xdr:nvSpPr>
            <xdr:cNvPr id="1070" name="Spinner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1208087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885825</xdr:colOff>
          <xdr:row>0</xdr:row>
          <xdr:rowOff>257175</xdr:rowOff>
        </xdr:to>
        <xdr:sp>
          <xdr:nvSpPr>
            <xdr:cNvPr id="1071" name="Spinner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14548485" y="9525"/>
              <a:ext cx="16256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333375</xdr:colOff>
          <xdr:row>0</xdr:row>
          <xdr:rowOff>9525</xdr:rowOff>
        </xdr:from>
        <xdr:to>
          <xdr:col>39</xdr:col>
          <xdr:colOff>333375</xdr:colOff>
          <xdr:row>0</xdr:row>
          <xdr:rowOff>258445</xdr:rowOff>
        </xdr:to>
        <xdr:sp>
          <xdr:nvSpPr>
            <xdr:cNvPr id="1072" name="Spinner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15044420" y="9525"/>
              <a:ext cx="0" cy="2489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885825</xdr:colOff>
          <xdr:row>0</xdr:row>
          <xdr:rowOff>257175</xdr:rowOff>
        </xdr:to>
        <xdr:sp>
          <xdr:nvSpPr>
            <xdr:cNvPr id="1073" name="Spinner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14548485" y="9525"/>
              <a:ext cx="16256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628650</xdr:colOff>
          <xdr:row>0</xdr:row>
          <xdr:rowOff>9525</xdr:rowOff>
        </xdr:from>
        <xdr:to>
          <xdr:col>34</xdr:col>
          <xdr:colOff>885825</xdr:colOff>
          <xdr:row>0</xdr:row>
          <xdr:rowOff>257175</xdr:rowOff>
        </xdr:to>
        <xdr:sp>
          <xdr:nvSpPr>
            <xdr:cNvPr id="1074" name="Spinner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1208087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885825</xdr:colOff>
          <xdr:row>0</xdr:row>
          <xdr:rowOff>257175</xdr:rowOff>
        </xdr:to>
        <xdr:sp>
          <xdr:nvSpPr>
            <xdr:cNvPr id="1075" name="Spinner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4548485" y="9525"/>
              <a:ext cx="16256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885825</xdr:colOff>
          <xdr:row>0</xdr:row>
          <xdr:rowOff>257175</xdr:rowOff>
        </xdr:to>
        <xdr:sp>
          <xdr:nvSpPr>
            <xdr:cNvPr id="1076" name="Spinner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14548485" y="9525"/>
              <a:ext cx="16256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628650</xdr:colOff>
          <xdr:row>0</xdr:row>
          <xdr:rowOff>9525</xdr:rowOff>
        </xdr:from>
        <xdr:to>
          <xdr:col>33</xdr:col>
          <xdr:colOff>885825</xdr:colOff>
          <xdr:row>0</xdr:row>
          <xdr:rowOff>257175</xdr:rowOff>
        </xdr:to>
        <xdr:sp>
          <xdr:nvSpPr>
            <xdr:cNvPr id="1077" name="Spinner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149032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628650</xdr:colOff>
          <xdr:row>0</xdr:row>
          <xdr:rowOff>9525</xdr:rowOff>
        </xdr:from>
        <xdr:to>
          <xdr:col>37</xdr:col>
          <xdr:colOff>885825</xdr:colOff>
          <xdr:row>0</xdr:row>
          <xdr:rowOff>257175</xdr:rowOff>
        </xdr:to>
        <xdr:sp>
          <xdr:nvSpPr>
            <xdr:cNvPr id="1078" name="Spinner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1391983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419100</xdr:colOff>
          <xdr:row>0</xdr:row>
          <xdr:rowOff>19050</xdr:rowOff>
        </xdr:from>
        <xdr:to>
          <xdr:col>38</xdr:col>
          <xdr:colOff>572135</xdr:colOff>
          <xdr:row>0</xdr:row>
          <xdr:rowOff>248285</xdr:rowOff>
        </xdr:to>
        <xdr:sp>
          <xdr:nvSpPr>
            <xdr:cNvPr id="1079" name="Spinner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14338935" y="19050"/>
              <a:ext cx="153035" cy="2292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628650</xdr:colOff>
          <xdr:row>0</xdr:row>
          <xdr:rowOff>9525</xdr:rowOff>
        </xdr:from>
        <xdr:to>
          <xdr:col>37</xdr:col>
          <xdr:colOff>885825</xdr:colOff>
          <xdr:row>0</xdr:row>
          <xdr:rowOff>257175</xdr:rowOff>
        </xdr:to>
        <xdr:sp>
          <xdr:nvSpPr>
            <xdr:cNvPr id="1080" name="Spinner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1391983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628650</xdr:colOff>
          <xdr:row>0</xdr:row>
          <xdr:rowOff>9525</xdr:rowOff>
        </xdr:from>
        <xdr:to>
          <xdr:col>33</xdr:col>
          <xdr:colOff>885825</xdr:colOff>
          <xdr:row>0</xdr:row>
          <xdr:rowOff>257175</xdr:rowOff>
        </xdr:to>
        <xdr:sp>
          <xdr:nvSpPr>
            <xdr:cNvPr id="1081" name="Spinner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1149032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628650</xdr:colOff>
          <xdr:row>0</xdr:row>
          <xdr:rowOff>9525</xdr:rowOff>
        </xdr:from>
        <xdr:to>
          <xdr:col>37</xdr:col>
          <xdr:colOff>885825</xdr:colOff>
          <xdr:row>0</xdr:row>
          <xdr:rowOff>257175</xdr:rowOff>
        </xdr:to>
        <xdr:sp>
          <xdr:nvSpPr>
            <xdr:cNvPr id="1082" name="Spinner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391983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628650</xdr:colOff>
          <xdr:row>0</xdr:row>
          <xdr:rowOff>9525</xdr:rowOff>
        </xdr:from>
        <xdr:to>
          <xdr:col>37</xdr:col>
          <xdr:colOff>885825</xdr:colOff>
          <xdr:row>0</xdr:row>
          <xdr:rowOff>257175</xdr:rowOff>
        </xdr:to>
        <xdr:sp>
          <xdr:nvSpPr>
            <xdr:cNvPr id="1083" name="Spinner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1391983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628650</xdr:colOff>
          <xdr:row>0</xdr:row>
          <xdr:rowOff>9525</xdr:rowOff>
        </xdr:from>
        <xdr:to>
          <xdr:col>34</xdr:col>
          <xdr:colOff>885825</xdr:colOff>
          <xdr:row>0</xdr:row>
          <xdr:rowOff>257175</xdr:rowOff>
        </xdr:to>
        <xdr:sp>
          <xdr:nvSpPr>
            <xdr:cNvPr id="1084" name="Spinner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1208087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381000</xdr:colOff>
          <xdr:row>0</xdr:row>
          <xdr:rowOff>635</xdr:rowOff>
        </xdr:from>
        <xdr:to>
          <xdr:col>39</xdr:col>
          <xdr:colOff>381000</xdr:colOff>
          <xdr:row>0</xdr:row>
          <xdr:rowOff>248285</xdr:rowOff>
        </xdr:to>
        <xdr:sp>
          <xdr:nvSpPr>
            <xdr:cNvPr id="1085" name="Spinner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15092045" y="63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628650</xdr:colOff>
          <xdr:row>0</xdr:row>
          <xdr:rowOff>9525</xdr:rowOff>
        </xdr:from>
        <xdr:to>
          <xdr:col>34</xdr:col>
          <xdr:colOff>885825</xdr:colOff>
          <xdr:row>0</xdr:row>
          <xdr:rowOff>257175</xdr:rowOff>
        </xdr:to>
        <xdr:sp>
          <xdr:nvSpPr>
            <xdr:cNvPr id="1086" name="Spinner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1208087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885825</xdr:colOff>
          <xdr:row>0</xdr:row>
          <xdr:rowOff>257175</xdr:rowOff>
        </xdr:to>
        <xdr:sp>
          <xdr:nvSpPr>
            <xdr:cNvPr id="1087" name="Spinner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4548485" y="9525"/>
              <a:ext cx="16256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419100</xdr:colOff>
          <xdr:row>0</xdr:row>
          <xdr:rowOff>19050</xdr:rowOff>
        </xdr:from>
        <xdr:to>
          <xdr:col>39</xdr:col>
          <xdr:colOff>572135</xdr:colOff>
          <xdr:row>0</xdr:row>
          <xdr:rowOff>248285</xdr:rowOff>
        </xdr:to>
        <xdr:sp>
          <xdr:nvSpPr>
            <xdr:cNvPr id="1088" name="Spinner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15130145" y="19050"/>
              <a:ext cx="153035" cy="2292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885825</xdr:colOff>
          <xdr:row>0</xdr:row>
          <xdr:rowOff>257175</xdr:rowOff>
        </xdr:to>
        <xdr:sp>
          <xdr:nvSpPr>
            <xdr:cNvPr id="1089" name="Spinner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>
            <a:xfrm>
              <a:off x="14548485" y="9525"/>
              <a:ext cx="16256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628650</xdr:colOff>
          <xdr:row>0</xdr:row>
          <xdr:rowOff>9525</xdr:rowOff>
        </xdr:from>
        <xdr:to>
          <xdr:col>36</xdr:col>
          <xdr:colOff>628650</xdr:colOff>
          <xdr:row>0</xdr:row>
          <xdr:rowOff>285750</xdr:rowOff>
        </xdr:to>
        <xdr:sp>
          <xdr:nvSpPr>
            <xdr:cNvPr id="1090" name="Spinner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13500735" y="9525"/>
              <a:ext cx="0" cy="276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647065</xdr:colOff>
          <xdr:row>0</xdr:row>
          <xdr:rowOff>9525</xdr:rowOff>
        </xdr:from>
        <xdr:to>
          <xdr:col>38</xdr:col>
          <xdr:colOff>904875</xdr:colOff>
          <xdr:row>0</xdr:row>
          <xdr:rowOff>285750</xdr:rowOff>
        </xdr:to>
        <xdr:sp>
          <xdr:nvSpPr>
            <xdr:cNvPr id="1091" name="Spinner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14566900" y="9525"/>
              <a:ext cx="144145" cy="276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266700</xdr:colOff>
          <xdr:row>0</xdr:row>
          <xdr:rowOff>0</xdr:rowOff>
        </xdr:from>
        <xdr:to>
          <xdr:col>38</xdr:col>
          <xdr:colOff>8890</xdr:colOff>
          <xdr:row>0</xdr:row>
          <xdr:rowOff>276225</xdr:rowOff>
        </xdr:to>
        <xdr:sp>
          <xdr:nvSpPr>
            <xdr:cNvPr id="1092" name="Spinner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13767435" y="0"/>
              <a:ext cx="161290" cy="276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628650</xdr:colOff>
          <xdr:row>0</xdr:row>
          <xdr:rowOff>9525</xdr:rowOff>
        </xdr:from>
        <xdr:to>
          <xdr:col>34</xdr:col>
          <xdr:colOff>885825</xdr:colOff>
          <xdr:row>0</xdr:row>
          <xdr:rowOff>257175</xdr:rowOff>
        </xdr:to>
        <xdr:sp>
          <xdr:nvSpPr>
            <xdr:cNvPr id="1105" name="Spinner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1208087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885825</xdr:colOff>
          <xdr:row>0</xdr:row>
          <xdr:rowOff>257175</xdr:rowOff>
        </xdr:to>
        <xdr:sp>
          <xdr:nvSpPr>
            <xdr:cNvPr id="1106" name="Spinner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14548485" y="9525"/>
              <a:ext cx="16256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419100</xdr:colOff>
          <xdr:row>0</xdr:row>
          <xdr:rowOff>19050</xdr:rowOff>
        </xdr:from>
        <xdr:to>
          <xdr:col>39</xdr:col>
          <xdr:colOff>572135</xdr:colOff>
          <xdr:row>0</xdr:row>
          <xdr:rowOff>248285</xdr:rowOff>
        </xdr:to>
        <xdr:sp>
          <xdr:nvSpPr>
            <xdr:cNvPr id="1107" name="Spinner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15130145" y="19050"/>
              <a:ext cx="153035" cy="2292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885825</xdr:colOff>
          <xdr:row>0</xdr:row>
          <xdr:rowOff>257175</xdr:rowOff>
        </xdr:to>
        <xdr:sp>
          <xdr:nvSpPr>
            <xdr:cNvPr id="1108" name="Spinner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>
            <a:xfrm>
              <a:off x="14548485" y="9525"/>
              <a:ext cx="16256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628650</xdr:colOff>
          <xdr:row>0</xdr:row>
          <xdr:rowOff>8255</xdr:rowOff>
        </xdr:from>
        <xdr:to>
          <xdr:col>36</xdr:col>
          <xdr:colOff>628650</xdr:colOff>
          <xdr:row>0</xdr:row>
          <xdr:rowOff>284480</xdr:rowOff>
        </xdr:to>
        <xdr:sp>
          <xdr:nvSpPr>
            <xdr:cNvPr id="1109" name="Spinner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>
            <a:xfrm>
              <a:off x="13500735" y="8255"/>
              <a:ext cx="0" cy="276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647065</xdr:colOff>
          <xdr:row>0</xdr:row>
          <xdr:rowOff>8255</xdr:rowOff>
        </xdr:from>
        <xdr:to>
          <xdr:col>38</xdr:col>
          <xdr:colOff>904875</xdr:colOff>
          <xdr:row>0</xdr:row>
          <xdr:rowOff>284480</xdr:rowOff>
        </xdr:to>
        <xdr:sp>
          <xdr:nvSpPr>
            <xdr:cNvPr id="1110" name="Spinner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>
            <a:xfrm>
              <a:off x="14566900" y="8255"/>
              <a:ext cx="144145" cy="276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266700</xdr:colOff>
          <xdr:row>0</xdr:row>
          <xdr:rowOff>0</xdr:rowOff>
        </xdr:from>
        <xdr:to>
          <xdr:col>38</xdr:col>
          <xdr:colOff>8890</xdr:colOff>
          <xdr:row>0</xdr:row>
          <xdr:rowOff>276225</xdr:rowOff>
        </xdr:to>
        <xdr:sp>
          <xdr:nvSpPr>
            <xdr:cNvPr id="1111" name="Spinner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>
            <a:xfrm>
              <a:off x="13767435" y="0"/>
              <a:ext cx="161290" cy="276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590550</xdr:colOff>
          <xdr:row>0</xdr:row>
          <xdr:rowOff>9525</xdr:rowOff>
        </xdr:from>
        <xdr:to>
          <xdr:col>34</xdr:col>
          <xdr:colOff>590550</xdr:colOff>
          <xdr:row>0</xdr:row>
          <xdr:rowOff>257175</xdr:rowOff>
        </xdr:to>
        <xdr:sp>
          <xdr:nvSpPr>
            <xdr:cNvPr id="1112" name="Spinner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>
            <a:xfrm>
              <a:off x="1208087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790575</xdr:colOff>
          <xdr:row>0</xdr:row>
          <xdr:rowOff>257175</xdr:rowOff>
        </xdr:to>
        <xdr:sp>
          <xdr:nvSpPr>
            <xdr:cNvPr id="1113" name="Spinner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>
            <a:xfrm>
              <a:off x="14548485" y="9525"/>
              <a:ext cx="1619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419100</xdr:colOff>
          <xdr:row>0</xdr:row>
          <xdr:rowOff>19050</xdr:rowOff>
        </xdr:from>
        <xdr:to>
          <xdr:col>39</xdr:col>
          <xdr:colOff>572135</xdr:colOff>
          <xdr:row>0</xdr:row>
          <xdr:rowOff>248285</xdr:rowOff>
        </xdr:to>
        <xdr:sp>
          <xdr:nvSpPr>
            <xdr:cNvPr id="1114" name="Spinner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>
            <a:xfrm>
              <a:off x="15130145" y="19050"/>
              <a:ext cx="153035" cy="2292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790575</xdr:colOff>
          <xdr:row>0</xdr:row>
          <xdr:rowOff>257175</xdr:rowOff>
        </xdr:to>
        <xdr:sp>
          <xdr:nvSpPr>
            <xdr:cNvPr id="1115" name="Spinner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>
            <a:xfrm>
              <a:off x="14548485" y="9525"/>
              <a:ext cx="1619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0</xdr:row>
          <xdr:rowOff>9525</xdr:rowOff>
        </xdr:from>
        <xdr:to>
          <xdr:col>38</xdr:col>
          <xdr:colOff>0</xdr:colOff>
          <xdr:row>1</xdr:row>
          <xdr:rowOff>0</xdr:rowOff>
        </xdr:to>
        <xdr:sp>
          <xdr:nvSpPr>
            <xdr:cNvPr id="1117" name="Spinner 93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>
            <a:xfrm>
              <a:off x="13919835" y="9525"/>
              <a:ext cx="0" cy="371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40</xdr:col>
          <xdr:colOff>0</xdr:colOff>
          <xdr:row>0</xdr:row>
          <xdr:rowOff>9525</xdr:rowOff>
        </xdr:from>
        <xdr:to>
          <xdr:col>40</xdr:col>
          <xdr:colOff>0</xdr:colOff>
          <xdr:row>1</xdr:row>
          <xdr:rowOff>0</xdr:rowOff>
        </xdr:to>
        <xdr:sp>
          <xdr:nvSpPr>
            <xdr:cNvPr id="1118" name="Spinner 94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>
            <a:xfrm>
              <a:off x="15311755" y="9525"/>
              <a:ext cx="0" cy="371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266700</xdr:colOff>
          <xdr:row>0</xdr:row>
          <xdr:rowOff>0</xdr:rowOff>
        </xdr:from>
        <xdr:to>
          <xdr:col>39</xdr:col>
          <xdr:colOff>9525</xdr:colOff>
          <xdr:row>1</xdr:row>
          <xdr:rowOff>0</xdr:rowOff>
        </xdr:to>
        <xdr:sp>
          <xdr:nvSpPr>
            <xdr:cNvPr id="1119" name="Spinner 95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>
            <a:xfrm>
              <a:off x="14186535" y="0"/>
              <a:ext cx="534035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4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4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4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4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4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4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4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4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4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4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5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5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5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5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5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5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5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5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5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5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6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6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6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6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6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6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6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6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6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3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4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69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70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71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72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73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74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75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76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77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78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79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80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81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82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83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84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85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86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87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88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89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90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91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92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93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94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95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96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97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98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99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00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01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02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03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04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05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06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07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08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09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10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11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12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13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14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15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16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17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18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19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20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21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22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23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24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25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26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27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28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29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30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31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32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33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34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35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36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37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38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39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40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41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42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43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44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45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46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47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48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49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50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51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52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53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54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55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56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57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58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59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60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61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62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63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64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65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66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67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68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69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70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71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72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73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74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75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76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77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78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79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80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81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82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83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84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85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86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87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88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89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90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91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92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93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94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95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96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97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98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199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00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01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02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03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04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05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06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07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08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09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10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11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12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13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14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15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16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17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18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19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20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21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22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23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24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25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26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27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28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29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30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31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32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33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34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35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36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37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38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39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40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41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42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43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44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45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46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47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48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49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50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51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52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53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54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55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56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57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58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59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60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61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62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63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64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65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66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67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68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69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70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71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72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73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74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75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76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77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78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79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80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81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82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83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84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85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86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87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88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89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90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91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92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93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94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95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96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97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98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299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300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301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302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303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304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305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306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307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308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309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310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311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312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313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314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315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316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317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318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319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320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13</xdr:row>
      <xdr:rowOff>0</xdr:rowOff>
    </xdr:from>
    <xdr:to>
      <xdr:col>0</xdr:col>
      <xdr:colOff>93345</xdr:colOff>
      <xdr:row>13</xdr:row>
      <xdr:rowOff>166370</xdr:rowOff>
    </xdr:to>
    <xdr:sp>
      <xdr:nvSpPr>
        <xdr:cNvPr id="321" name="Text Box 2"/>
        <xdr:cNvSpPr txBox="1"/>
      </xdr:nvSpPr>
      <xdr:spPr>
        <a:xfrm>
          <a:off x="17145" y="268605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628650</xdr:colOff>
          <xdr:row>0</xdr:row>
          <xdr:rowOff>8255</xdr:rowOff>
        </xdr:from>
        <xdr:to>
          <xdr:col>36</xdr:col>
          <xdr:colOff>628650</xdr:colOff>
          <xdr:row>0</xdr:row>
          <xdr:rowOff>284480</xdr:rowOff>
        </xdr:to>
        <xdr:sp>
          <xdr:nvSpPr>
            <xdr:cNvPr id="1120" name="Spinner 96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>
            <a:xfrm>
              <a:off x="13500735" y="8255"/>
              <a:ext cx="0" cy="276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647065</xdr:colOff>
          <xdr:row>0</xdr:row>
          <xdr:rowOff>8255</xdr:rowOff>
        </xdr:from>
        <xdr:to>
          <xdr:col>38</xdr:col>
          <xdr:colOff>904875</xdr:colOff>
          <xdr:row>0</xdr:row>
          <xdr:rowOff>284480</xdr:rowOff>
        </xdr:to>
        <xdr:sp>
          <xdr:nvSpPr>
            <xdr:cNvPr id="1121" name="Spinner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>
            <a:xfrm>
              <a:off x="14566900" y="8255"/>
              <a:ext cx="144145" cy="276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266700</xdr:colOff>
          <xdr:row>0</xdr:row>
          <xdr:rowOff>0</xdr:rowOff>
        </xdr:from>
        <xdr:to>
          <xdr:col>38</xdr:col>
          <xdr:colOff>8890</xdr:colOff>
          <xdr:row>0</xdr:row>
          <xdr:rowOff>276225</xdr:rowOff>
        </xdr:to>
        <xdr:sp>
          <xdr:nvSpPr>
            <xdr:cNvPr id="1122" name="Spinner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>
            <a:xfrm>
              <a:off x="13767435" y="0"/>
              <a:ext cx="161290" cy="276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590550</xdr:colOff>
          <xdr:row>0</xdr:row>
          <xdr:rowOff>9525</xdr:rowOff>
        </xdr:from>
        <xdr:to>
          <xdr:col>34</xdr:col>
          <xdr:colOff>590550</xdr:colOff>
          <xdr:row>0</xdr:row>
          <xdr:rowOff>257175</xdr:rowOff>
        </xdr:to>
        <xdr:sp>
          <xdr:nvSpPr>
            <xdr:cNvPr id="1123" name="Spinner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>
            <a:xfrm>
              <a:off x="1208087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790575</xdr:colOff>
          <xdr:row>0</xdr:row>
          <xdr:rowOff>257175</xdr:rowOff>
        </xdr:to>
        <xdr:sp>
          <xdr:nvSpPr>
            <xdr:cNvPr id="1124" name="Spinner 100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>
            <a:xfrm>
              <a:off x="14548485" y="9525"/>
              <a:ext cx="1619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419100</xdr:colOff>
          <xdr:row>0</xdr:row>
          <xdr:rowOff>19050</xdr:rowOff>
        </xdr:from>
        <xdr:to>
          <xdr:col>39</xdr:col>
          <xdr:colOff>572135</xdr:colOff>
          <xdr:row>0</xdr:row>
          <xdr:rowOff>248285</xdr:rowOff>
        </xdr:to>
        <xdr:sp>
          <xdr:nvSpPr>
            <xdr:cNvPr id="1125" name="Spinner 10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>
            <a:xfrm>
              <a:off x="15130145" y="19050"/>
              <a:ext cx="153035" cy="2292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790575</xdr:colOff>
          <xdr:row>0</xdr:row>
          <xdr:rowOff>257175</xdr:rowOff>
        </xdr:to>
        <xdr:sp>
          <xdr:nvSpPr>
            <xdr:cNvPr id="1126" name="Spinner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>
            <a:xfrm>
              <a:off x="14548485" y="9525"/>
              <a:ext cx="1619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0</xdr:row>
          <xdr:rowOff>9525</xdr:rowOff>
        </xdr:from>
        <xdr:to>
          <xdr:col>38</xdr:col>
          <xdr:colOff>0</xdr:colOff>
          <xdr:row>1</xdr:row>
          <xdr:rowOff>0</xdr:rowOff>
        </xdr:to>
        <xdr:sp>
          <xdr:nvSpPr>
            <xdr:cNvPr id="1127" name="Spinner 103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>
            <a:xfrm>
              <a:off x="13919835" y="9525"/>
              <a:ext cx="0" cy="371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647700</xdr:colOff>
          <xdr:row>0</xdr:row>
          <xdr:rowOff>9525</xdr:rowOff>
        </xdr:from>
        <xdr:to>
          <xdr:col>39</xdr:col>
          <xdr:colOff>904875</xdr:colOff>
          <xdr:row>1</xdr:row>
          <xdr:rowOff>0</xdr:rowOff>
        </xdr:to>
        <xdr:sp>
          <xdr:nvSpPr>
            <xdr:cNvPr id="1128" name="Spinner 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>
            <a:xfrm>
              <a:off x="15311755" y="9525"/>
              <a:ext cx="0" cy="371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266700</xdr:colOff>
          <xdr:row>0</xdr:row>
          <xdr:rowOff>0</xdr:rowOff>
        </xdr:from>
        <xdr:to>
          <xdr:col>39</xdr:col>
          <xdr:colOff>9525</xdr:colOff>
          <xdr:row>1</xdr:row>
          <xdr:rowOff>0</xdr:rowOff>
        </xdr:to>
        <xdr:sp>
          <xdr:nvSpPr>
            <xdr:cNvPr id="1129" name="Spinner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>
            <a:xfrm>
              <a:off x="14186535" y="0"/>
              <a:ext cx="534035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2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2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2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2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2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2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2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2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3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3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3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3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3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3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3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3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3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3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4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4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4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4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4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4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4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4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4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4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5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5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5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5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5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5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5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5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5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5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6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6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6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6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6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6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6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6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6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6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7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7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7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7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7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7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7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7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7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7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8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8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8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8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8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8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8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8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8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8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9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9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9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9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9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9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9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9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9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9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0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0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0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0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0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0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0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0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0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0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1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1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1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1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1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1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1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1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1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1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2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2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2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2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2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2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2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2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2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2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3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3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3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3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3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3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3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3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3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3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4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4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4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4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4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4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4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4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4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4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5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5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5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5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5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5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5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5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5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5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6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6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6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6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6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6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6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6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6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6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7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7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7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7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7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7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7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7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7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7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8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8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8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8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8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8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8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8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8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8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9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9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9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9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9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9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9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9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9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9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0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0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0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0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0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0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0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0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0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0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1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1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1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1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1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1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1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1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1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1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2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2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2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2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2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2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2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2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2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2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3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3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3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3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3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3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3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3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3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3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4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4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4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4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4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4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4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4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4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4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5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5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5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5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5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5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5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5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5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5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6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6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6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6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6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6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6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6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6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6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7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7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7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7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7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7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7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7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57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57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58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58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58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58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58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58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58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58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58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58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59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59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59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59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59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59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59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59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59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59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0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0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0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0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0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0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0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0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0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0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1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1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1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1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1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1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1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1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1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1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2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2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2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2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2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2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2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2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2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2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3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3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3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3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3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3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3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3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3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3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4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4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4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4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4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4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4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4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4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4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5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5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5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5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5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5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5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5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5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5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6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6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6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6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6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6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6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6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6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6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7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7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7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7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7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7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7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7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7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7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8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8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8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8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8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8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8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8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8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8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9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9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9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9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9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9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9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9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9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69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70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70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70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70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70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70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06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07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08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09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10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11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12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13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14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15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16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17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18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19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20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21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22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23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24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25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26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27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28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29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30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31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32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33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34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35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36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37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38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39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40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41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42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43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44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45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46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47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48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49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50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51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52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53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54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55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56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57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58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59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60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61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62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63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64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65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66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67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68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69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70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71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72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73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74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75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76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77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78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79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80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81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82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83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84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85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86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87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88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89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90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91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92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93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94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95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96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97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98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799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00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01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02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03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04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05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06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07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08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09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10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11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12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13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14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15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16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17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18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19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20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21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22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23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24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25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26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27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28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29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30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31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32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92710</xdr:colOff>
      <xdr:row>0</xdr:row>
      <xdr:rowOff>165735</xdr:rowOff>
    </xdr:to>
    <xdr:sp>
      <xdr:nvSpPr>
        <xdr:cNvPr id="833" name="Text Box 2"/>
        <xdr:cNvSpPr txBox="1"/>
      </xdr:nvSpPr>
      <xdr:spPr>
        <a:xfrm>
          <a:off x="52260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34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35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36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37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38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39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40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41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42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43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44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45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46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47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48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49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50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51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52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53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54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55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56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57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58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59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60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61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62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63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64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65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66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67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68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69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70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71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72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73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74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75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76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77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78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79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80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81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82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83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84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85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86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87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88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89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90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91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92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93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94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95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96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97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98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899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00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01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02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03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04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05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06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07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08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09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10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11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12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13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14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15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16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17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18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19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20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21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22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23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24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25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26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27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28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29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30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31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32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33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34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35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36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37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38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39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40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41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42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43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44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45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46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47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48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49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50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51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52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53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54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55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56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57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58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59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60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17145</xdr:colOff>
      <xdr:row>0</xdr:row>
      <xdr:rowOff>0</xdr:rowOff>
    </xdr:from>
    <xdr:to>
      <xdr:col>1</xdr:col>
      <xdr:colOff>93345</xdr:colOff>
      <xdr:row>0</xdr:row>
      <xdr:rowOff>165735</xdr:rowOff>
    </xdr:to>
    <xdr:sp>
      <xdr:nvSpPr>
        <xdr:cNvPr id="961" name="Text Box 2"/>
        <xdr:cNvSpPr txBox="1"/>
      </xdr:nvSpPr>
      <xdr:spPr>
        <a:xfrm>
          <a:off x="52260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6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6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6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6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6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6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6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6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7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7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7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7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7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7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7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7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7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7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8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8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8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8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8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8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8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8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8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8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9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9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9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9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9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9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9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9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9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99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0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0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0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0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0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0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0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0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0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0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1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1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1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1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1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1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1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1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1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1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2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2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2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2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2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2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2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2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2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2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3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3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3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3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3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3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3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3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4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4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6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6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6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9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9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9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9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9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9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09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0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0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0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0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0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1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3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3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3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3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3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3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3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3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3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3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4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4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4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4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4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4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4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4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4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4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5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5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5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5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5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5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5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5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5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5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6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6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6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6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6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6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6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6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6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6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7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7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7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7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7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7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7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7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7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7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8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8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8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8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8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8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8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8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8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8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9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9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4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5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5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5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5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5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5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5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5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5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5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6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6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6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6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6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6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6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6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6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6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7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7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7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7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7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7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7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7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7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7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8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9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9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9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9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9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9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9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9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9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9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0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0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0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0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0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0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0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0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0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0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1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1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1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1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1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1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1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1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1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1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2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3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4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9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9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9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9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9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9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9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19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0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0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0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0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0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0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0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0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0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0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1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1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1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1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1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1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1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1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1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1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2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2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2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2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2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2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2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2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2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2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3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3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3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3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3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3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3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3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3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3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4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4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4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4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4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4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4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4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24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1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2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2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2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2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2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2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2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2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2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2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3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3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3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3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3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3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3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3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3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3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4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4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4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4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4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4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4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4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4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4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5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5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5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5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5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5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5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5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5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5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6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7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7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7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7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7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7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7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7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7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7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8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8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8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8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8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8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8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8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8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8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9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9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9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9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9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9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9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9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9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49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0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0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0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0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0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0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0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0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0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0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1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1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1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1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1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1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1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1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1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1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2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2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2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2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2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2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2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2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2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2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3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4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5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5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5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5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5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5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5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5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5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5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6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6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6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6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6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6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6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6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6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6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7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7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7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7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7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7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7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7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7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7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8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8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8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8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8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8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8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8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8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8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9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9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9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9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9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9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9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9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9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59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160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1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2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2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2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2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2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2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2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2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2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2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3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3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3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3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3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3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3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3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3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3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4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4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4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4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4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4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4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4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4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4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5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6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6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6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6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6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6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6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6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6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6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7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8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9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0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0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0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0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0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0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0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0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0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0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1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1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1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1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1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1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1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1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1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1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2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2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2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2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2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2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2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2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2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2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3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3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3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3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3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3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3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3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3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4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5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6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7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8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9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0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1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2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3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4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5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6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7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8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9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0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1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2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3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4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5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6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7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8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9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30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31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32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33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34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35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36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37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38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39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40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41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42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43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44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45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46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47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48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49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50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51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52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53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54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55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56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57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58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59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60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61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62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63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64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65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66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67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68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69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70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71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72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73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74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75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76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77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78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79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80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81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82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83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84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85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86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87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88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89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90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91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92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93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94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95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96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97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98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99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00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01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02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03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04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05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06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07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08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09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10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11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12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13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14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15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16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17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18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19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20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21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22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23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24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25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26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27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28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29" name="Text Box 2"/>
        <xdr:cNvSpPr txBox="1"/>
      </xdr:nvSpPr>
      <xdr:spPr>
        <a:xfrm>
          <a:off x="171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30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31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32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33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34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35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36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37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38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39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40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41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42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43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44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45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46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47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48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49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50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51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52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53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54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55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56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57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58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59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60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61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62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63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64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65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66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67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68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69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70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71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72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73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74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75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76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77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78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79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80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81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82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83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84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85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86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87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88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89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90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91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92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93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94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95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96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97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98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99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00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01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02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03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04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05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06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07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08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09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10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11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12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13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14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15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16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17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18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19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20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21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22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23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24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25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26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27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28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29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30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31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32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33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34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35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36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37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38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39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40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41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42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43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44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45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46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47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48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49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50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51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52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53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54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55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56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57" name="Text Box 2"/>
        <xdr:cNvSpPr txBox="1"/>
      </xdr:nvSpPr>
      <xdr:spPr>
        <a:xfrm>
          <a:off x="1388745" y="7858125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7" Type="http://schemas.openxmlformats.org/officeDocument/2006/relationships/ctrlProp" Target="../ctrlProps/ctrlProp74.xml"/><Relationship Id="rId76" Type="http://schemas.openxmlformats.org/officeDocument/2006/relationships/ctrlProp" Target="../ctrlProps/ctrlProp73.xml"/><Relationship Id="rId75" Type="http://schemas.openxmlformats.org/officeDocument/2006/relationships/ctrlProp" Target="../ctrlProps/ctrlProp72.xml"/><Relationship Id="rId74" Type="http://schemas.openxmlformats.org/officeDocument/2006/relationships/ctrlProp" Target="../ctrlProps/ctrlProp71.xml"/><Relationship Id="rId73" Type="http://schemas.openxmlformats.org/officeDocument/2006/relationships/ctrlProp" Target="../ctrlProps/ctrlProp70.xml"/><Relationship Id="rId72" Type="http://schemas.openxmlformats.org/officeDocument/2006/relationships/ctrlProp" Target="../ctrlProps/ctrlProp69.xml"/><Relationship Id="rId71" Type="http://schemas.openxmlformats.org/officeDocument/2006/relationships/ctrlProp" Target="../ctrlProps/ctrlProp68.xml"/><Relationship Id="rId70" Type="http://schemas.openxmlformats.org/officeDocument/2006/relationships/ctrlProp" Target="../ctrlProps/ctrlProp67.xml"/><Relationship Id="rId7" Type="http://schemas.openxmlformats.org/officeDocument/2006/relationships/ctrlProp" Target="../ctrlProps/ctrlProp4.xml"/><Relationship Id="rId69" Type="http://schemas.openxmlformats.org/officeDocument/2006/relationships/ctrlProp" Target="../ctrlProps/ctrlProp66.xml"/><Relationship Id="rId68" Type="http://schemas.openxmlformats.org/officeDocument/2006/relationships/ctrlProp" Target="../ctrlProps/ctrlProp65.xml"/><Relationship Id="rId67" Type="http://schemas.openxmlformats.org/officeDocument/2006/relationships/ctrlProp" Target="../ctrlProps/ctrlProp64.xml"/><Relationship Id="rId66" Type="http://schemas.openxmlformats.org/officeDocument/2006/relationships/ctrlProp" Target="../ctrlProps/ctrlProp63.xml"/><Relationship Id="rId65" Type="http://schemas.openxmlformats.org/officeDocument/2006/relationships/ctrlProp" Target="../ctrlProps/ctrlProp62.xml"/><Relationship Id="rId64" Type="http://schemas.openxmlformats.org/officeDocument/2006/relationships/ctrlProp" Target="../ctrlProps/ctrlProp61.xml"/><Relationship Id="rId63" Type="http://schemas.openxmlformats.org/officeDocument/2006/relationships/ctrlProp" Target="../ctrlProps/ctrlProp60.xml"/><Relationship Id="rId62" Type="http://schemas.openxmlformats.org/officeDocument/2006/relationships/ctrlProp" Target="../ctrlProps/ctrlProp59.xml"/><Relationship Id="rId61" Type="http://schemas.openxmlformats.org/officeDocument/2006/relationships/ctrlProp" Target="../ctrlProps/ctrlProp58.xml"/><Relationship Id="rId60" Type="http://schemas.openxmlformats.org/officeDocument/2006/relationships/ctrlProp" Target="../ctrlProps/ctrlProp57.xml"/><Relationship Id="rId6" Type="http://schemas.openxmlformats.org/officeDocument/2006/relationships/ctrlProp" Target="../ctrlProps/ctrlProp3.xml"/><Relationship Id="rId59" Type="http://schemas.openxmlformats.org/officeDocument/2006/relationships/ctrlProp" Target="../ctrlProps/ctrlProp56.xml"/><Relationship Id="rId58" Type="http://schemas.openxmlformats.org/officeDocument/2006/relationships/ctrlProp" Target="../ctrlProps/ctrlProp55.xml"/><Relationship Id="rId57" Type="http://schemas.openxmlformats.org/officeDocument/2006/relationships/ctrlProp" Target="../ctrlProps/ctrlProp54.xml"/><Relationship Id="rId56" Type="http://schemas.openxmlformats.org/officeDocument/2006/relationships/ctrlProp" Target="../ctrlProps/ctrlProp53.xml"/><Relationship Id="rId55" Type="http://schemas.openxmlformats.org/officeDocument/2006/relationships/ctrlProp" Target="../ctrlProps/ctrlProp52.xml"/><Relationship Id="rId54" Type="http://schemas.openxmlformats.org/officeDocument/2006/relationships/ctrlProp" Target="../ctrlProps/ctrlProp51.xml"/><Relationship Id="rId53" Type="http://schemas.openxmlformats.org/officeDocument/2006/relationships/ctrlProp" Target="../ctrlProps/ctrlProp50.xml"/><Relationship Id="rId52" Type="http://schemas.openxmlformats.org/officeDocument/2006/relationships/ctrlProp" Target="../ctrlProps/ctrlProp49.xml"/><Relationship Id="rId51" Type="http://schemas.openxmlformats.org/officeDocument/2006/relationships/ctrlProp" Target="../ctrlProps/ctrlProp48.xml"/><Relationship Id="rId50" Type="http://schemas.openxmlformats.org/officeDocument/2006/relationships/ctrlProp" Target="../ctrlProps/ctrlProp47.xml"/><Relationship Id="rId5" Type="http://schemas.openxmlformats.org/officeDocument/2006/relationships/ctrlProp" Target="../ctrlProps/ctrlProp2.xml"/><Relationship Id="rId49" Type="http://schemas.openxmlformats.org/officeDocument/2006/relationships/ctrlProp" Target="../ctrlProps/ctrlProp46.xml"/><Relationship Id="rId48" Type="http://schemas.openxmlformats.org/officeDocument/2006/relationships/ctrlProp" Target="../ctrlProps/ctrlProp45.xml"/><Relationship Id="rId47" Type="http://schemas.openxmlformats.org/officeDocument/2006/relationships/ctrlProp" Target="../ctrlProps/ctrlProp44.xml"/><Relationship Id="rId46" Type="http://schemas.openxmlformats.org/officeDocument/2006/relationships/ctrlProp" Target="../ctrlProps/ctrlProp43.xml"/><Relationship Id="rId45" Type="http://schemas.openxmlformats.org/officeDocument/2006/relationships/ctrlProp" Target="../ctrlProps/ctrlProp42.xml"/><Relationship Id="rId44" Type="http://schemas.openxmlformats.org/officeDocument/2006/relationships/ctrlProp" Target="../ctrlProps/ctrlProp41.xml"/><Relationship Id="rId43" Type="http://schemas.openxmlformats.org/officeDocument/2006/relationships/ctrlProp" Target="../ctrlProps/ctrlProp40.xml"/><Relationship Id="rId42" Type="http://schemas.openxmlformats.org/officeDocument/2006/relationships/ctrlProp" Target="../ctrlProps/ctrlProp39.xml"/><Relationship Id="rId41" Type="http://schemas.openxmlformats.org/officeDocument/2006/relationships/ctrlProp" Target="../ctrlProps/ctrlProp38.xml"/><Relationship Id="rId40" Type="http://schemas.openxmlformats.org/officeDocument/2006/relationships/ctrlProp" Target="../ctrlProps/ctrlProp37.xml"/><Relationship Id="rId4" Type="http://schemas.openxmlformats.org/officeDocument/2006/relationships/ctrlProp" Target="../ctrlProps/ctrlProp1.xml"/><Relationship Id="rId39" Type="http://schemas.openxmlformats.org/officeDocument/2006/relationships/ctrlProp" Target="../ctrlProps/ctrlProp36.xml"/><Relationship Id="rId38" Type="http://schemas.openxmlformats.org/officeDocument/2006/relationships/ctrlProp" Target="../ctrlProps/ctrlProp35.xml"/><Relationship Id="rId37" Type="http://schemas.openxmlformats.org/officeDocument/2006/relationships/ctrlProp" Target="../ctrlProps/ctrlProp34.xml"/><Relationship Id="rId36" Type="http://schemas.openxmlformats.org/officeDocument/2006/relationships/ctrlProp" Target="../ctrlProps/ctrlProp33.xml"/><Relationship Id="rId35" Type="http://schemas.openxmlformats.org/officeDocument/2006/relationships/ctrlProp" Target="../ctrlProps/ctrlProp32.xml"/><Relationship Id="rId34" Type="http://schemas.openxmlformats.org/officeDocument/2006/relationships/ctrlProp" Target="../ctrlProps/ctrlProp31.xml"/><Relationship Id="rId33" Type="http://schemas.openxmlformats.org/officeDocument/2006/relationships/ctrlProp" Target="../ctrlProps/ctrlProp30.xml"/><Relationship Id="rId32" Type="http://schemas.openxmlformats.org/officeDocument/2006/relationships/ctrlProp" Target="../ctrlProps/ctrlProp29.xml"/><Relationship Id="rId31" Type="http://schemas.openxmlformats.org/officeDocument/2006/relationships/ctrlProp" Target="../ctrlProps/ctrlProp28.xml"/><Relationship Id="rId30" Type="http://schemas.openxmlformats.org/officeDocument/2006/relationships/ctrlProp" Target="../ctrlProps/ctrlProp27.xml"/><Relationship Id="rId3" Type="http://schemas.openxmlformats.org/officeDocument/2006/relationships/vmlDrawing" Target="../drawings/vmlDrawing3.vml"/><Relationship Id="rId29" Type="http://schemas.openxmlformats.org/officeDocument/2006/relationships/ctrlProp" Target="../ctrlProps/ctrlProp26.xml"/><Relationship Id="rId28" Type="http://schemas.openxmlformats.org/officeDocument/2006/relationships/ctrlProp" Target="../ctrlProps/ctrlProp25.xml"/><Relationship Id="rId27" Type="http://schemas.openxmlformats.org/officeDocument/2006/relationships/ctrlProp" Target="../ctrlProps/ctrlProp24.xml"/><Relationship Id="rId26" Type="http://schemas.openxmlformats.org/officeDocument/2006/relationships/ctrlProp" Target="../ctrlProps/ctrlProp23.xml"/><Relationship Id="rId25" Type="http://schemas.openxmlformats.org/officeDocument/2006/relationships/ctrlProp" Target="../ctrlProps/ctrlProp22.xml"/><Relationship Id="rId24" Type="http://schemas.openxmlformats.org/officeDocument/2006/relationships/ctrlProp" Target="../ctrlProps/ctrlProp21.xml"/><Relationship Id="rId23" Type="http://schemas.openxmlformats.org/officeDocument/2006/relationships/ctrlProp" Target="../ctrlProps/ctrlProp20.xml"/><Relationship Id="rId22" Type="http://schemas.openxmlformats.org/officeDocument/2006/relationships/ctrlProp" Target="../ctrlProps/ctrlProp19.xml"/><Relationship Id="rId21" Type="http://schemas.openxmlformats.org/officeDocument/2006/relationships/ctrlProp" Target="../ctrlProps/ctrlProp18.xml"/><Relationship Id="rId20" Type="http://schemas.openxmlformats.org/officeDocument/2006/relationships/ctrlProp" Target="../ctrlProps/ctrlProp17.xml"/><Relationship Id="rId2" Type="http://schemas.openxmlformats.org/officeDocument/2006/relationships/drawing" Target="../drawings/drawing3.xml"/><Relationship Id="rId19" Type="http://schemas.openxmlformats.org/officeDocument/2006/relationships/ctrlProp" Target="../ctrlProps/ctrlProp16.xml"/><Relationship Id="rId18" Type="http://schemas.openxmlformats.org/officeDocument/2006/relationships/ctrlProp" Target="../ctrlProps/ctrlProp15.xml"/><Relationship Id="rId17" Type="http://schemas.openxmlformats.org/officeDocument/2006/relationships/ctrlProp" Target="../ctrlProps/ctrlProp14.xml"/><Relationship Id="rId16" Type="http://schemas.openxmlformats.org/officeDocument/2006/relationships/ctrlProp" Target="../ctrlProps/ctrlProp13.xml"/><Relationship Id="rId15" Type="http://schemas.openxmlformats.org/officeDocument/2006/relationships/ctrlProp" Target="../ctrlProps/ctrlProp12.xml"/><Relationship Id="rId14" Type="http://schemas.openxmlformats.org/officeDocument/2006/relationships/ctrlProp" Target="../ctrlProps/ctrlProp11.xml"/><Relationship Id="rId13" Type="http://schemas.openxmlformats.org/officeDocument/2006/relationships/ctrlProp" Target="../ctrlProps/ctrlProp10.xm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9"/>
  <sheetViews>
    <sheetView workbookViewId="0">
      <selection activeCell="D20" sqref="D20"/>
    </sheetView>
  </sheetViews>
  <sheetFormatPr defaultColWidth="9" defaultRowHeight="25" customHeight="1"/>
  <cols>
    <col min="1" max="1" width="5" style="53" customWidth="1"/>
    <col min="2" max="3" width="7.375" style="54"/>
    <col min="4" max="4" width="17.25" style="54"/>
    <col min="5" max="5" width="9.5" style="54" customWidth="1"/>
    <col min="6" max="6" width="9" style="54" customWidth="1"/>
    <col min="7" max="9" width="10.125" style="54" customWidth="1"/>
    <col min="10" max="11" width="8.75" style="54" customWidth="1"/>
    <col min="12" max="12" width="11.625" style="54" customWidth="1"/>
    <col min="13" max="13" width="10.875" style="54" customWidth="1"/>
    <col min="14" max="14" width="10.125" style="54" customWidth="1"/>
    <col min="15" max="15" width="10.375" style="54" customWidth="1"/>
    <col min="16" max="16" width="30" style="55" customWidth="1"/>
    <col min="17" max="16384" width="9" style="54"/>
  </cols>
  <sheetData>
    <row r="1" s="54" customFormat="1" customHeight="1" spans="1:16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67"/>
    </row>
    <row r="2" s="51" customFormat="1" customHeight="1" spans="1:16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8</v>
      </c>
      <c r="I2" s="56" t="s">
        <v>9</v>
      </c>
      <c r="J2" s="56" t="s">
        <v>10</v>
      </c>
      <c r="K2" s="56" t="s">
        <v>11</v>
      </c>
      <c r="L2" s="56" t="s">
        <v>12</v>
      </c>
      <c r="M2" s="56" t="s">
        <v>13</v>
      </c>
      <c r="N2" s="56" t="s">
        <v>14</v>
      </c>
      <c r="O2" s="56" t="s">
        <v>15</v>
      </c>
      <c r="P2" s="56" t="s">
        <v>16</v>
      </c>
    </row>
    <row r="3" s="52" customFormat="1" customHeight="1" spans="1:16">
      <c r="A3" s="57"/>
      <c r="B3" s="58" t="s">
        <v>17</v>
      </c>
      <c r="C3" s="58" t="s">
        <v>18</v>
      </c>
      <c r="D3" s="58" t="s">
        <v>19</v>
      </c>
      <c r="E3" s="59">
        <f>VLOOKUP(C3,考勤!$A:$AI,35,0)</f>
        <v>22</v>
      </c>
      <c r="F3" s="59">
        <f>VLOOKUP(C3,考勤!$A$5:AP13,42,0)</f>
        <v>216</v>
      </c>
      <c r="G3" s="59">
        <v>23</v>
      </c>
      <c r="H3" s="59">
        <f>F3*G3</f>
        <v>4968</v>
      </c>
      <c r="I3" s="64">
        <f>VLOOKUP(C3,考勤!$A$5:AP13,41,0)</f>
        <v>81.5</v>
      </c>
      <c r="J3" s="59">
        <v>23</v>
      </c>
      <c r="K3" s="59">
        <f>I3*J3</f>
        <v>1874.5</v>
      </c>
      <c r="L3" s="59">
        <f>IFERROR(VLOOKUP(C3,奖惩!B:D,3,0),0)</f>
        <v>0</v>
      </c>
      <c r="M3" s="59">
        <f>H3+K3+L3</f>
        <v>6842.5</v>
      </c>
      <c r="N3" s="64">
        <v>400</v>
      </c>
      <c r="O3" s="64">
        <f>M3+N3</f>
        <v>7242.5</v>
      </c>
      <c r="P3" s="68" t="str">
        <f>IFERROR(VLOOKUP(C3,奖惩!B:C,2,0),"")</f>
        <v/>
      </c>
    </row>
    <row r="4" s="52" customFormat="1" customHeight="1" spans="1:16">
      <c r="A4" s="57"/>
      <c r="B4" s="60" t="s">
        <v>17</v>
      </c>
      <c r="C4" s="61" t="s">
        <v>20</v>
      </c>
      <c r="D4" s="58" t="s">
        <v>19</v>
      </c>
      <c r="E4" s="59">
        <f>VLOOKUP(C4,考勤!$A:$AI,35,0)</f>
        <v>24.5</v>
      </c>
      <c r="F4" s="59">
        <f>VLOOKUP(C4,考勤!$A$5:AP13,42,0)</f>
        <v>200</v>
      </c>
      <c r="G4" s="59">
        <v>23</v>
      </c>
      <c r="H4" s="59">
        <f>F4*G4</f>
        <v>4600</v>
      </c>
      <c r="I4" s="64">
        <f>VLOOKUP(C4,考勤!$A$5:AP13,41,0)</f>
        <v>71.5</v>
      </c>
      <c r="J4" s="59">
        <v>23</v>
      </c>
      <c r="K4" s="59">
        <f>I4*J4</f>
        <v>1644.5</v>
      </c>
      <c r="L4" s="59">
        <f>IFERROR(VLOOKUP(C4,奖惩!B:D,3,0),0)</f>
        <v>0</v>
      </c>
      <c r="M4" s="59">
        <f>H4+K4+L4</f>
        <v>6244.5</v>
      </c>
      <c r="N4" s="64"/>
      <c r="O4" s="64">
        <f>M4+N4</f>
        <v>6244.5</v>
      </c>
      <c r="P4" s="68" t="str">
        <f>IFERROR(VLOOKUP(C4,奖惩!B:C,2,0),"")</f>
        <v/>
      </c>
    </row>
    <row r="5" s="52" customFormat="1" customHeight="1" spans="1:16">
      <c r="A5" s="57"/>
      <c r="B5" s="58" t="s">
        <v>17</v>
      </c>
      <c r="C5" s="58" t="s">
        <v>21</v>
      </c>
      <c r="D5" s="58" t="s">
        <v>19</v>
      </c>
      <c r="E5" s="59">
        <f>VLOOKUP(C5,考勤!$A:$AI,35,0)</f>
        <v>26.5</v>
      </c>
      <c r="F5" s="59">
        <f>VLOOKUP(C5,考勤!$A$5:AP13,42,0)</f>
        <v>216</v>
      </c>
      <c r="G5" s="59">
        <v>23</v>
      </c>
      <c r="H5" s="59">
        <f>F5*G5</f>
        <v>4968</v>
      </c>
      <c r="I5" s="64">
        <f>VLOOKUP(C5,考勤!$A$5:AP13,41,0)</f>
        <v>76</v>
      </c>
      <c r="J5" s="59">
        <v>23</v>
      </c>
      <c r="K5" s="59">
        <f>I5*J5</f>
        <v>1748</v>
      </c>
      <c r="L5" s="59">
        <f>IFERROR(VLOOKUP(C5,奖惩!B:D,3,0),0)</f>
        <v>0</v>
      </c>
      <c r="M5" s="59">
        <f>H5+K5+L5</f>
        <v>6716</v>
      </c>
      <c r="N5" s="64"/>
      <c r="O5" s="64">
        <f>M5+N5</f>
        <v>6716</v>
      </c>
      <c r="P5" s="68" t="str">
        <f>IFERROR(VLOOKUP(C5,奖惩!B:C,2,0),"")</f>
        <v/>
      </c>
    </row>
    <row r="6" s="52" customFormat="1" customHeight="1" spans="1:16">
      <c r="A6" s="57" t="s">
        <v>22</v>
      </c>
      <c r="B6" s="62"/>
      <c r="C6" s="62"/>
      <c r="D6" s="63"/>
      <c r="E6" s="64">
        <f t="shared" ref="E6:O6" si="0">SUM(E3:E5)</f>
        <v>73</v>
      </c>
      <c r="F6" s="64">
        <f t="shared" si="0"/>
        <v>632</v>
      </c>
      <c r="G6" s="64">
        <f t="shared" si="0"/>
        <v>69</v>
      </c>
      <c r="H6" s="64">
        <f t="shared" si="0"/>
        <v>14536</v>
      </c>
      <c r="I6" s="64">
        <f t="shared" si="0"/>
        <v>229</v>
      </c>
      <c r="J6" s="64">
        <f t="shared" si="0"/>
        <v>69</v>
      </c>
      <c r="K6" s="64">
        <f t="shared" si="0"/>
        <v>5267</v>
      </c>
      <c r="L6" s="64">
        <f t="shared" si="0"/>
        <v>0</v>
      </c>
      <c r="M6" s="64">
        <f t="shared" si="0"/>
        <v>19803</v>
      </c>
      <c r="N6" s="64">
        <f t="shared" si="0"/>
        <v>400</v>
      </c>
      <c r="O6" s="64">
        <f t="shared" si="0"/>
        <v>20203</v>
      </c>
      <c r="P6" s="69"/>
    </row>
    <row r="7" s="52" customFormat="1" customHeight="1" spans="1:16">
      <c r="A7" s="57" t="s">
        <v>23</v>
      </c>
      <c r="B7" s="57"/>
      <c r="C7" s="57">
        <f>O6</f>
        <v>20203</v>
      </c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</row>
    <row r="8" s="52" customFormat="1" customHeight="1" spans="1:16">
      <c r="A8" s="65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70"/>
    </row>
    <row r="9" s="52" customFormat="1" customHeight="1" spans="1:16">
      <c r="A9" s="53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5"/>
    </row>
    <row r="10" s="52" customFormat="1" customHeight="1" spans="1:16">
      <c r="A10" s="53"/>
      <c r="B10" s="54"/>
      <c r="C10"/>
      <c r="D10"/>
      <c r="E10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5"/>
    </row>
    <row r="11" s="52" customFormat="1" customHeight="1" spans="1:16">
      <c r="A11" s="53"/>
      <c r="B11"/>
      <c r="C11"/>
      <c r="D11"/>
      <c r="E11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5"/>
    </row>
    <row r="12" s="52" customFormat="1" customHeight="1" spans="1:16">
      <c r="A12" s="53"/>
      <c r="B12"/>
      <c r="C12" s="66" t="s">
        <v>24</v>
      </c>
      <c r="D12" s="66" t="s">
        <v>25</v>
      </c>
      <c r="E12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5"/>
    </row>
    <row r="13" s="52" customFormat="1" customHeight="1" spans="1:16">
      <c r="A13" s="53"/>
      <c r="B13"/>
      <c r="C13" s="66" t="s">
        <v>26</v>
      </c>
      <c r="D13" s="66">
        <v>20203</v>
      </c>
      <c r="E13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5"/>
    </row>
    <row r="14" s="52" customFormat="1" customHeight="1" spans="1:16">
      <c r="A14" s="53"/>
      <c r="B14"/>
      <c r="C14"/>
      <c r="D14"/>
      <c r="E1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5"/>
    </row>
    <row r="15" s="52" customFormat="1" customHeight="1" spans="1:16">
      <c r="A15" s="53"/>
      <c r="B15"/>
      <c r="C15"/>
      <c r="D15"/>
      <c r="E15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5"/>
    </row>
    <row r="16" s="52" customFormat="1" customHeight="1" spans="1:16">
      <c r="A16" s="53"/>
      <c r="B16"/>
      <c r="C16"/>
      <c r="D16"/>
      <c r="E16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5"/>
    </row>
    <row r="17" s="52" customFormat="1" customHeight="1" spans="1:16">
      <c r="A17" s="53"/>
      <c r="B17"/>
      <c r="C17"/>
      <c r="D17"/>
      <c r="E17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5"/>
    </row>
    <row r="18" s="52" customFormat="1" customHeight="1" spans="1:16">
      <c r="A18" s="53"/>
      <c r="B18"/>
      <c r="C18"/>
      <c r="D18"/>
      <c r="E18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5"/>
    </row>
    <row r="19" s="52" customFormat="1" customHeight="1" spans="1:16">
      <c r="A19" s="53"/>
      <c r="B19"/>
      <c r="C19"/>
      <c r="D19"/>
      <c r="E19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5"/>
    </row>
    <row r="20" s="52" customFormat="1" customHeight="1" spans="1:16">
      <c r="A20" s="53"/>
      <c r="B20"/>
      <c r="C20"/>
      <c r="D20"/>
      <c r="E20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5"/>
    </row>
    <row r="21" s="52" customFormat="1" customHeight="1" spans="1:16">
      <c r="A21" s="53"/>
      <c r="B21"/>
      <c r="C21"/>
      <c r="D21"/>
      <c r="E21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5"/>
    </row>
    <row r="22" s="21" customFormat="1" customHeight="1" spans="1:16">
      <c r="A22" s="53"/>
      <c r="B22"/>
      <c r="C22"/>
      <c r="D22"/>
      <c r="E22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5"/>
    </row>
    <row r="23" s="71" customFormat="1" customHeight="1" spans="1:16">
      <c r="A23" s="53"/>
      <c r="B23"/>
      <c r="C23"/>
      <c r="D23"/>
      <c r="E23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5"/>
    </row>
    <row r="24" s="54" customFormat="1" customHeight="1" spans="1:16">
      <c r="A24" s="53"/>
      <c r="B24"/>
      <c r="C24"/>
      <c r="D24"/>
      <c r="E24"/>
      <c r="P24" s="55"/>
    </row>
    <row r="25" s="54" customFormat="1" customHeight="1" spans="1:16">
      <c r="A25" s="53"/>
      <c r="B25"/>
      <c r="C25"/>
      <c r="D25"/>
      <c r="E25"/>
      <c r="P25" s="55"/>
    </row>
    <row r="26" s="54" customFormat="1" customHeight="1" spans="1:16">
      <c r="A26" s="53"/>
      <c r="B26"/>
      <c r="C26"/>
      <c r="D26"/>
      <c r="E26"/>
      <c r="P26" s="55"/>
    </row>
    <row r="27" s="54" customFormat="1" customHeight="1" spans="1:16">
      <c r="A27" s="53"/>
      <c r="B27"/>
      <c r="C27"/>
      <c r="D27"/>
      <c r="E27"/>
      <c r="P27" s="55"/>
    </row>
    <row r="28" s="54" customFormat="1" customHeight="1" spans="1:16">
      <c r="A28" s="53"/>
      <c r="B28"/>
      <c r="C28"/>
      <c r="D28"/>
      <c r="E28"/>
      <c r="P28" s="55"/>
    </row>
    <row r="29" s="54" customFormat="1" customHeight="1" spans="1:16">
      <c r="A29" s="53"/>
      <c r="B29"/>
      <c r="C29"/>
      <c r="D29"/>
      <c r="E29" s="54"/>
      <c r="P29" s="55"/>
    </row>
  </sheetData>
  <mergeCells count="4">
    <mergeCell ref="A1:P1"/>
    <mergeCell ref="A7:B7"/>
    <mergeCell ref="C7:P7"/>
    <mergeCell ref="A8:P8"/>
  </mergeCells>
  <conditionalFormatting sqref="C$1:C$1048576">
    <cfRule type="duplicateValues" dxfId="0" priority="1"/>
  </conditionalFormatting>
  <pageMargins left="0.251388888888889" right="0.251388888888889" top="0.196527777777778" bottom="0.196527777777778" header="0.298611111111111" footer="0.298611111111111"/>
  <pageSetup paperSize="9" scale="75" orientation="landscape" horizontalDpi="600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9"/>
  <sheetViews>
    <sheetView tabSelected="1" workbookViewId="0">
      <selection activeCell="E22" sqref="E22:F22"/>
    </sheetView>
  </sheetViews>
  <sheetFormatPr defaultColWidth="9" defaultRowHeight="25" customHeight="1"/>
  <cols>
    <col min="1" max="1" width="5" style="53" customWidth="1"/>
    <col min="2" max="3" width="7.375" style="54"/>
    <col min="4" max="4" width="17.25" style="54"/>
    <col min="5" max="5" width="9.5" style="54" customWidth="1"/>
    <col min="6" max="6" width="9" style="54" customWidth="1"/>
    <col min="7" max="9" width="10.125" style="54" customWidth="1"/>
    <col min="10" max="11" width="8.75" style="54" customWidth="1"/>
    <col min="12" max="12" width="11.625" style="54" customWidth="1"/>
    <col min="13" max="13" width="10.875" style="54" customWidth="1"/>
    <col min="14" max="14" width="10.125" style="54" customWidth="1"/>
    <col min="15" max="15" width="10.375" style="54" customWidth="1"/>
    <col min="16" max="16" width="30" style="55" customWidth="1"/>
    <col min="17" max="16384" width="9" style="54"/>
  </cols>
  <sheetData>
    <row r="1" customHeight="1" spans="1:16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67"/>
    </row>
    <row r="2" s="51" customFormat="1" customHeight="1" spans="1:16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8</v>
      </c>
      <c r="I2" s="56" t="s">
        <v>9</v>
      </c>
      <c r="J2" s="56" t="s">
        <v>10</v>
      </c>
      <c r="K2" s="56" t="s">
        <v>11</v>
      </c>
      <c r="L2" s="56" t="s">
        <v>12</v>
      </c>
      <c r="M2" s="56" t="s">
        <v>13</v>
      </c>
      <c r="N2" s="56" t="s">
        <v>14</v>
      </c>
      <c r="O2" s="56" t="s">
        <v>15</v>
      </c>
      <c r="P2" s="56" t="s">
        <v>16</v>
      </c>
    </row>
    <row r="3" s="52" customFormat="1" customHeight="1" spans="1:16">
      <c r="A3" s="57"/>
      <c r="B3" s="58" t="s">
        <v>17</v>
      </c>
      <c r="C3" s="58" t="s">
        <v>18</v>
      </c>
      <c r="D3" s="58" t="s">
        <v>19</v>
      </c>
      <c r="E3" s="59">
        <f>VLOOKUP(C3,考勤!$A:$AI,35,0)</f>
        <v>22</v>
      </c>
      <c r="F3" s="59">
        <f>VLOOKUP(C3,考勤!$A$5:AP13,42,0)</f>
        <v>216</v>
      </c>
      <c r="G3" s="59">
        <v>23</v>
      </c>
      <c r="H3" s="59">
        <f>F3*G3</f>
        <v>4968</v>
      </c>
      <c r="I3" s="64">
        <f>VLOOKUP(C3,考勤!$A$5:AP13,41,0)</f>
        <v>81.5</v>
      </c>
      <c r="J3" s="59">
        <v>23</v>
      </c>
      <c r="K3" s="59">
        <f>I3*J3</f>
        <v>1874.5</v>
      </c>
      <c r="L3" s="59">
        <f>IFERROR(VLOOKUP(C3,奖惩!B:D,3,0),0)</f>
        <v>0</v>
      </c>
      <c r="M3" s="59">
        <f>H3+K3+L3</f>
        <v>6842.5</v>
      </c>
      <c r="N3" s="64">
        <v>400</v>
      </c>
      <c r="O3" s="64">
        <f>M3+N3</f>
        <v>7242.5</v>
      </c>
      <c r="P3" s="68" t="str">
        <f>IFERROR(VLOOKUP(C3,奖惩!B:C,2,0),"")</f>
        <v/>
      </c>
    </row>
    <row r="4" s="52" customFormat="1" customHeight="1" spans="1:16">
      <c r="A4" s="57"/>
      <c r="B4" s="60" t="s">
        <v>17</v>
      </c>
      <c r="C4" s="61" t="s">
        <v>20</v>
      </c>
      <c r="D4" s="58" t="s">
        <v>19</v>
      </c>
      <c r="E4" s="59">
        <f>VLOOKUP(C4,考勤!$A:$AI,35,0)</f>
        <v>24.5</v>
      </c>
      <c r="F4" s="59">
        <f>VLOOKUP(C4,考勤!$A$5:AP13,42,0)</f>
        <v>200</v>
      </c>
      <c r="G4" s="59">
        <v>23</v>
      </c>
      <c r="H4" s="59">
        <f>F4*G4</f>
        <v>4600</v>
      </c>
      <c r="I4" s="64">
        <f>VLOOKUP(C4,考勤!$A$5:AP13,41,0)</f>
        <v>71.5</v>
      </c>
      <c r="J4" s="59">
        <v>23</v>
      </c>
      <c r="K4" s="59">
        <f>I4*J4</f>
        <v>1644.5</v>
      </c>
      <c r="L4" s="59">
        <f>IFERROR(VLOOKUP(C4,奖惩!B:D,3,0),0)</f>
        <v>0</v>
      </c>
      <c r="M4" s="59">
        <f>H4+K4+L4</f>
        <v>6244.5</v>
      </c>
      <c r="N4" s="64"/>
      <c r="O4" s="64">
        <f>M4+N4</f>
        <v>6244.5</v>
      </c>
      <c r="P4" s="68" t="str">
        <f>IFERROR(VLOOKUP(C4,奖惩!B:C,2,0),"")</f>
        <v/>
      </c>
    </row>
    <row r="5" s="52" customFormat="1" customHeight="1" spans="1:16">
      <c r="A5" s="57"/>
      <c r="B5" s="58" t="s">
        <v>17</v>
      </c>
      <c r="C5" s="58" t="s">
        <v>21</v>
      </c>
      <c r="D5" s="58" t="s">
        <v>19</v>
      </c>
      <c r="E5" s="59">
        <f>VLOOKUP(C5,考勤!$A:$AI,35,0)</f>
        <v>26.5</v>
      </c>
      <c r="F5" s="59">
        <f>VLOOKUP(C5,考勤!$A$5:AP13,42,0)</f>
        <v>216</v>
      </c>
      <c r="G5" s="59">
        <v>23</v>
      </c>
      <c r="H5" s="59">
        <f>F5*G5</f>
        <v>4968</v>
      </c>
      <c r="I5" s="64">
        <f>VLOOKUP(C5,考勤!$A$5:AP13,41,0)</f>
        <v>76</v>
      </c>
      <c r="J5" s="59">
        <v>23</v>
      </c>
      <c r="K5" s="59">
        <f>I5*J5</f>
        <v>1748</v>
      </c>
      <c r="L5" s="59">
        <f>IFERROR(VLOOKUP(C5,奖惩!B:D,3,0),0)</f>
        <v>0</v>
      </c>
      <c r="M5" s="59">
        <f>H5+K5+L5</f>
        <v>6716</v>
      </c>
      <c r="N5" s="64"/>
      <c r="O5" s="64">
        <f>M5+N5</f>
        <v>6716</v>
      </c>
      <c r="P5" s="68" t="str">
        <f>IFERROR(VLOOKUP(C5,奖惩!B:C,2,0),"")</f>
        <v/>
      </c>
    </row>
    <row r="6" customHeight="1" spans="1:16">
      <c r="A6" s="57" t="s">
        <v>22</v>
      </c>
      <c r="B6" s="62"/>
      <c r="C6" s="62"/>
      <c r="D6" s="63"/>
      <c r="E6" s="64">
        <f>SUM(E3:E5)</f>
        <v>73</v>
      </c>
      <c r="F6" s="64">
        <f>SUM(F3:F5)</f>
        <v>632</v>
      </c>
      <c r="G6" s="64">
        <f>SUM(G3:G5)</f>
        <v>69</v>
      </c>
      <c r="H6" s="64">
        <f t="shared" ref="H6:O6" si="0">SUM(H3:H5)</f>
        <v>14536</v>
      </c>
      <c r="I6" s="64">
        <f t="shared" si="0"/>
        <v>229</v>
      </c>
      <c r="J6" s="64">
        <f t="shared" si="0"/>
        <v>69</v>
      </c>
      <c r="K6" s="64">
        <f t="shared" si="0"/>
        <v>5267</v>
      </c>
      <c r="L6" s="64">
        <f t="shared" si="0"/>
        <v>0</v>
      </c>
      <c r="M6" s="64">
        <f t="shared" si="0"/>
        <v>19803</v>
      </c>
      <c r="N6" s="64">
        <f t="shared" si="0"/>
        <v>400</v>
      </c>
      <c r="O6" s="64">
        <f>SUM(O3:O5)</f>
        <v>20203</v>
      </c>
      <c r="P6" s="69"/>
    </row>
    <row r="7" customHeight="1" spans="1:16">
      <c r="A7" s="57" t="s">
        <v>23</v>
      </c>
      <c r="B7" s="57"/>
      <c r="C7" s="57">
        <f>O6</f>
        <v>20203</v>
      </c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</row>
    <row r="8" customHeight="1" spans="1:16">
      <c r="A8" s="65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70"/>
    </row>
    <row r="10" customHeight="1" spans="3:5">
      <c r="C10"/>
      <c r="D10"/>
      <c r="E10"/>
    </row>
    <row r="11" customHeight="1" spans="2:5">
      <c r="B11"/>
      <c r="C11"/>
      <c r="D11"/>
      <c r="E11"/>
    </row>
    <row r="12" customHeight="1" spans="2:5">
      <c r="B12"/>
      <c r="C12" s="66" t="s">
        <v>24</v>
      </c>
      <c r="D12" s="66" t="s">
        <v>25</v>
      </c>
      <c r="E12"/>
    </row>
    <row r="13" customHeight="1" spans="2:5">
      <c r="B13"/>
      <c r="C13" s="66" t="s">
        <v>26</v>
      </c>
      <c r="D13" s="66">
        <v>20203</v>
      </c>
      <c r="E13"/>
    </row>
    <row r="14" customHeight="1" spans="2:5">
      <c r="B14"/>
      <c r="C14"/>
      <c r="D14"/>
      <c r="E14"/>
    </row>
    <row r="15" customHeight="1" spans="2:5">
      <c r="B15"/>
      <c r="C15"/>
      <c r="D15"/>
      <c r="E15"/>
    </row>
    <row r="16" customHeight="1" spans="2:5">
      <c r="B16"/>
      <c r="C16"/>
      <c r="D16"/>
      <c r="E16"/>
    </row>
    <row r="17" customHeight="1" spans="2:5">
      <c r="B17"/>
      <c r="C17"/>
      <c r="D17"/>
      <c r="E17"/>
    </row>
    <row r="18" customHeight="1" spans="2:5">
      <c r="B18"/>
      <c r="C18"/>
      <c r="D18"/>
      <c r="E18"/>
    </row>
    <row r="19" customHeight="1" spans="2:5">
      <c r="B19"/>
      <c r="C19"/>
      <c r="D19"/>
      <c r="E19"/>
    </row>
    <row r="20" customHeight="1" spans="2:5">
      <c r="B20"/>
      <c r="C20"/>
      <c r="D20"/>
      <c r="E20"/>
    </row>
    <row r="21" customHeight="1" spans="2:5">
      <c r="B21"/>
      <c r="C21"/>
      <c r="D21"/>
      <c r="E21"/>
    </row>
    <row r="22" customHeight="1" spans="2:5">
      <c r="B22"/>
      <c r="C22"/>
      <c r="D22"/>
      <c r="E22"/>
    </row>
    <row r="23" customHeight="1" spans="2:5">
      <c r="B23"/>
      <c r="C23"/>
      <c r="D23"/>
      <c r="E23"/>
    </row>
    <row r="24" customHeight="1" spans="2:5">
      <c r="B24"/>
      <c r="C24"/>
      <c r="D24"/>
      <c r="E24"/>
    </row>
    <row r="25" customHeight="1" spans="2:5">
      <c r="B25"/>
      <c r="C25"/>
      <c r="D25"/>
      <c r="E25"/>
    </row>
    <row r="26" customHeight="1" spans="2:5">
      <c r="B26"/>
      <c r="C26"/>
      <c r="D26"/>
      <c r="E26"/>
    </row>
    <row r="27" customHeight="1" spans="2:5">
      <c r="B27"/>
      <c r="C27"/>
      <c r="D27"/>
      <c r="E27"/>
    </row>
    <row r="28" customHeight="1" spans="2:5">
      <c r="B28"/>
      <c r="C28"/>
      <c r="D28"/>
      <c r="E28"/>
    </row>
    <row r="29" customHeight="1" spans="2:4">
      <c r="B29"/>
      <c r="C29"/>
      <c r="D29"/>
    </row>
  </sheetData>
  <autoFilter ref="A2:P8">
    <extLst/>
  </autoFilter>
  <sortState ref="B3:O21">
    <sortCondition ref="B3:B21"/>
  </sortState>
  <mergeCells count="4">
    <mergeCell ref="A1:P1"/>
    <mergeCell ref="A7:B7"/>
    <mergeCell ref="C7:P7"/>
    <mergeCell ref="A8:P8"/>
  </mergeCells>
  <conditionalFormatting sqref="C$1:C$1048576">
    <cfRule type="duplicateValues" dxfId="0" priority="1"/>
  </conditionalFormatting>
  <pageMargins left="0.590277777777778" right="0.590277777777778" top="0.118055555555556" bottom="0.354166666666667" header="0.118055555555556" footer="0.156944444444444"/>
  <pageSetup paperSize="9" scale="90" orientation="landscape" horizontalDpi="600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14"/>
  <sheetViews>
    <sheetView workbookViewId="0">
      <pane xSplit="2" ySplit="4" topLeftCell="C5" activePane="bottomRight" state="frozen"/>
      <selection/>
      <selection pane="topRight"/>
      <selection pane="bottomLeft"/>
      <selection pane="bottomRight" activeCell="K34" sqref="K34"/>
    </sheetView>
  </sheetViews>
  <sheetFormatPr defaultColWidth="9" defaultRowHeight="13.5"/>
  <cols>
    <col min="1" max="2" width="6.63333333333333" style="22" customWidth="1"/>
    <col min="3" max="33" width="4.275" style="22" customWidth="1"/>
    <col min="34" max="34" width="5" style="22" customWidth="1"/>
    <col min="35" max="35" width="7.75" style="22" customWidth="1"/>
    <col min="36" max="36" width="11" style="22" customWidth="1"/>
    <col min="37" max="37" width="7.63333333333333" style="22" customWidth="1"/>
    <col min="38" max="38" width="5.5" style="22" customWidth="1"/>
    <col min="39" max="39" width="10.3833333333333" style="22" customWidth="1"/>
    <col min="40" max="40" width="7.88333333333333" style="22" customWidth="1"/>
    <col min="41" max="41" width="8" style="24" customWidth="1"/>
    <col min="42" max="55" width="9" style="22" customWidth="1"/>
    <col min="56" max="16381" width="9" style="22"/>
    <col min="16382" max="16384" width="9" style="23"/>
  </cols>
  <sheetData>
    <row r="1" s="22" customFormat="1" ht="30" customHeight="1" spans="1:16381">
      <c r="A1" s="25" t="s">
        <v>27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38"/>
      <c r="AK1" s="38"/>
      <c r="AL1" s="39">
        <v>2023</v>
      </c>
      <c r="AM1" s="39"/>
      <c r="AN1" s="40">
        <v>9</v>
      </c>
      <c r="XEZ1" s="23"/>
      <c r="XFA1" s="23"/>
    </row>
    <row r="2" s="22" customFormat="1" ht="21" customHeight="1" spans="1:16381">
      <c r="A2" s="25" t="str">
        <f>AL1&amp;"年"&amp;AN1&amp;"月"&amp;"("&amp;TEXT(DATE(AL1,AN1,1),"mm月dd日")&amp;"-"&amp;TEXT(EOMONTH(DATE(AL1,AN1,1),0),"mm月dd日")&amp;")"&amp;AJ1&amp;AJ2&amp;"考勤表"</f>
        <v>2023年9月(09月01日-09月30日)金属件厂焊接车间考勤表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41" t="s">
        <v>28</v>
      </c>
      <c r="AK2" s="41"/>
      <c r="AL2" s="41"/>
      <c r="AM2" s="26" t="s">
        <v>29</v>
      </c>
      <c r="AN2" s="42"/>
      <c r="XEZ2" s="23"/>
      <c r="XFA2" s="23"/>
    </row>
    <row r="3" s="22" customFormat="1" ht="15" customHeight="1" spans="1:16381">
      <c r="A3" s="27" t="s">
        <v>30</v>
      </c>
      <c r="B3" s="28" t="s">
        <v>31</v>
      </c>
      <c r="C3" s="28" t="s">
        <v>32</v>
      </c>
      <c r="D3" s="29">
        <f t="shared" ref="D3:AE3" si="0">DATE($AL$1,$AN$1,1)+COLUMN(A:A)-1</f>
        <v>45170</v>
      </c>
      <c r="E3" s="29">
        <f t="shared" si="0"/>
        <v>45171</v>
      </c>
      <c r="F3" s="29">
        <f t="shared" si="0"/>
        <v>45172</v>
      </c>
      <c r="G3" s="29">
        <f t="shared" si="0"/>
        <v>45173</v>
      </c>
      <c r="H3" s="29">
        <f t="shared" si="0"/>
        <v>45174</v>
      </c>
      <c r="I3" s="29">
        <f t="shared" si="0"/>
        <v>45175</v>
      </c>
      <c r="J3" s="29">
        <f t="shared" si="0"/>
        <v>45176</v>
      </c>
      <c r="K3" s="29">
        <f t="shared" si="0"/>
        <v>45177</v>
      </c>
      <c r="L3" s="29">
        <f t="shared" si="0"/>
        <v>45178</v>
      </c>
      <c r="M3" s="29">
        <f t="shared" si="0"/>
        <v>45179</v>
      </c>
      <c r="N3" s="29">
        <f t="shared" si="0"/>
        <v>45180</v>
      </c>
      <c r="O3" s="29">
        <f t="shared" si="0"/>
        <v>45181</v>
      </c>
      <c r="P3" s="29">
        <f t="shared" si="0"/>
        <v>45182</v>
      </c>
      <c r="Q3" s="29">
        <f t="shared" si="0"/>
        <v>45183</v>
      </c>
      <c r="R3" s="29">
        <f t="shared" si="0"/>
        <v>45184</v>
      </c>
      <c r="S3" s="29">
        <f t="shared" si="0"/>
        <v>45185</v>
      </c>
      <c r="T3" s="29">
        <f t="shared" si="0"/>
        <v>45186</v>
      </c>
      <c r="U3" s="29">
        <f t="shared" si="0"/>
        <v>45187</v>
      </c>
      <c r="V3" s="29">
        <f t="shared" si="0"/>
        <v>45188</v>
      </c>
      <c r="W3" s="29">
        <f t="shared" si="0"/>
        <v>45189</v>
      </c>
      <c r="X3" s="29">
        <f t="shared" si="0"/>
        <v>45190</v>
      </c>
      <c r="Y3" s="29">
        <f t="shared" si="0"/>
        <v>45191</v>
      </c>
      <c r="Z3" s="29">
        <f t="shared" si="0"/>
        <v>45192</v>
      </c>
      <c r="AA3" s="29">
        <f t="shared" si="0"/>
        <v>45193</v>
      </c>
      <c r="AB3" s="29">
        <f t="shared" si="0"/>
        <v>45194</v>
      </c>
      <c r="AC3" s="29">
        <f t="shared" si="0"/>
        <v>45195</v>
      </c>
      <c r="AD3" s="29">
        <f t="shared" si="0"/>
        <v>45196</v>
      </c>
      <c r="AE3" s="29">
        <f t="shared" si="0"/>
        <v>45197</v>
      </c>
      <c r="AF3" s="29">
        <f>IF(DAY(DATE($AL$1,$AN$1,1)+COLUMN(AC:AC)-1)&lt;5,"",DATE($AL$1,$AN$1,1)+COLUMN(AC:AC)-1)</f>
        <v>45198</v>
      </c>
      <c r="AG3" s="29">
        <f>IF(DAY(DATE($AL$1,$AN$1,1)+COLUMN(AD:AD)-1)&lt;5,"",DATE($AL$1,$AN$1,1)+COLUMN(AD:AD)-1)</f>
        <v>45199</v>
      </c>
      <c r="AH3" s="29" t="str">
        <f>IF(DAY(DATE($AL$1,$AN$1,1)+COLUMN(AE:AE)-1)&lt;5,"",DATE($AL$1,$AN$1,1)+COLUMN(AE:AE)-1)</f>
        <v/>
      </c>
      <c r="AI3" s="43" t="s">
        <v>33</v>
      </c>
      <c r="AJ3" s="44" t="s">
        <v>34</v>
      </c>
      <c r="AK3" s="44" t="s">
        <v>35</v>
      </c>
      <c r="AL3" s="44"/>
      <c r="AM3" s="44" t="s">
        <v>36</v>
      </c>
      <c r="AN3" s="28" t="s">
        <v>37</v>
      </c>
      <c r="AO3" s="46" t="s">
        <v>38</v>
      </c>
      <c r="AP3" s="46" t="s">
        <v>39</v>
      </c>
      <c r="XEY3" s="23"/>
      <c r="XEZ3" s="23"/>
      <c r="XFA3" s="23"/>
    </row>
    <row r="4" s="22" customFormat="1" ht="15" customHeight="1" spans="1:16381">
      <c r="A4" s="27" t="s">
        <v>3</v>
      </c>
      <c r="B4" s="28"/>
      <c r="C4" s="28"/>
      <c r="D4" s="30" t="str">
        <f t="shared" ref="D4:AH4" si="1">TEXT(D3,"aaa")</f>
        <v>五</v>
      </c>
      <c r="E4" s="30" t="str">
        <f t="shared" si="1"/>
        <v>六</v>
      </c>
      <c r="F4" s="30" t="str">
        <f t="shared" si="1"/>
        <v>日</v>
      </c>
      <c r="G4" s="30" t="str">
        <f t="shared" si="1"/>
        <v>一</v>
      </c>
      <c r="H4" s="30" t="str">
        <f t="shared" si="1"/>
        <v>二</v>
      </c>
      <c r="I4" s="30" t="str">
        <f t="shared" si="1"/>
        <v>三</v>
      </c>
      <c r="J4" s="30" t="str">
        <f t="shared" si="1"/>
        <v>四</v>
      </c>
      <c r="K4" s="30" t="str">
        <f t="shared" si="1"/>
        <v>五</v>
      </c>
      <c r="L4" s="30" t="str">
        <f t="shared" si="1"/>
        <v>六</v>
      </c>
      <c r="M4" s="30" t="str">
        <f t="shared" si="1"/>
        <v>日</v>
      </c>
      <c r="N4" s="30" t="str">
        <f t="shared" si="1"/>
        <v>一</v>
      </c>
      <c r="O4" s="30" t="str">
        <f t="shared" si="1"/>
        <v>二</v>
      </c>
      <c r="P4" s="30" t="str">
        <f t="shared" si="1"/>
        <v>三</v>
      </c>
      <c r="Q4" s="30" t="str">
        <f t="shared" si="1"/>
        <v>四</v>
      </c>
      <c r="R4" s="30" t="str">
        <f t="shared" si="1"/>
        <v>五</v>
      </c>
      <c r="S4" s="30" t="str">
        <f t="shared" si="1"/>
        <v>六</v>
      </c>
      <c r="T4" s="30" t="str">
        <f t="shared" si="1"/>
        <v>日</v>
      </c>
      <c r="U4" s="30" t="str">
        <f t="shared" si="1"/>
        <v>一</v>
      </c>
      <c r="V4" s="30" t="str">
        <f t="shared" si="1"/>
        <v>二</v>
      </c>
      <c r="W4" s="30" t="str">
        <f t="shared" si="1"/>
        <v>三</v>
      </c>
      <c r="X4" s="30" t="str">
        <f t="shared" si="1"/>
        <v>四</v>
      </c>
      <c r="Y4" s="30" t="str">
        <f t="shared" si="1"/>
        <v>五</v>
      </c>
      <c r="Z4" s="30" t="str">
        <f t="shared" si="1"/>
        <v>六</v>
      </c>
      <c r="AA4" s="30" t="str">
        <f t="shared" si="1"/>
        <v>日</v>
      </c>
      <c r="AB4" s="30" t="str">
        <f t="shared" si="1"/>
        <v>一</v>
      </c>
      <c r="AC4" s="30" t="str">
        <f t="shared" si="1"/>
        <v>二</v>
      </c>
      <c r="AD4" s="30" t="str">
        <f t="shared" si="1"/>
        <v>三</v>
      </c>
      <c r="AE4" s="30" t="str">
        <f t="shared" si="1"/>
        <v>四</v>
      </c>
      <c r="AF4" s="30" t="str">
        <f t="shared" si="1"/>
        <v>五</v>
      </c>
      <c r="AG4" s="30" t="str">
        <f t="shared" si="1"/>
        <v>六</v>
      </c>
      <c r="AH4" s="30" t="str">
        <f t="shared" si="1"/>
        <v/>
      </c>
      <c r="AI4" s="43"/>
      <c r="AJ4" s="44"/>
      <c r="AK4" s="44" t="s">
        <v>40</v>
      </c>
      <c r="AL4" s="44" t="s">
        <v>41</v>
      </c>
      <c r="AM4" s="44"/>
      <c r="AN4" s="28"/>
      <c r="AO4" s="46"/>
      <c r="AP4" s="46"/>
      <c r="XEY4" s="23"/>
      <c r="XEZ4" s="23"/>
      <c r="XFA4" s="23"/>
    </row>
    <row r="5" s="23" customFormat="1" spans="1:64">
      <c r="A5" s="31" t="s">
        <v>18</v>
      </c>
      <c r="B5" s="32" t="s">
        <v>42</v>
      </c>
      <c r="C5" s="33" t="s">
        <v>43</v>
      </c>
      <c r="D5" s="34">
        <v>4</v>
      </c>
      <c r="E5" s="34">
        <v>4</v>
      </c>
      <c r="F5" s="34">
        <v>4</v>
      </c>
      <c r="G5" s="34">
        <v>4</v>
      </c>
      <c r="H5" s="34">
        <v>4</v>
      </c>
      <c r="I5" s="34">
        <v>4</v>
      </c>
      <c r="J5" s="34">
        <v>4</v>
      </c>
      <c r="K5" s="34">
        <v>4</v>
      </c>
      <c r="L5" s="34">
        <v>4</v>
      </c>
      <c r="M5" s="34">
        <v>4</v>
      </c>
      <c r="N5" s="34">
        <v>4</v>
      </c>
      <c r="O5" s="34">
        <v>4</v>
      </c>
      <c r="P5" s="34">
        <v>4</v>
      </c>
      <c r="Q5" s="34">
        <v>4</v>
      </c>
      <c r="R5" s="34"/>
      <c r="S5" s="36">
        <v>4</v>
      </c>
      <c r="T5" s="36"/>
      <c r="U5" s="36">
        <v>4</v>
      </c>
      <c r="V5" s="36">
        <v>4</v>
      </c>
      <c r="W5" s="36">
        <v>4</v>
      </c>
      <c r="X5" s="36">
        <v>4</v>
      </c>
      <c r="Y5" s="36">
        <v>4</v>
      </c>
      <c r="Z5" s="36">
        <v>4</v>
      </c>
      <c r="AA5" s="34">
        <v>4</v>
      </c>
      <c r="AB5" s="34">
        <v>4</v>
      </c>
      <c r="AC5" s="34">
        <v>4</v>
      </c>
      <c r="AD5" s="34">
        <v>4</v>
      </c>
      <c r="AE5" s="34">
        <v>4</v>
      </c>
      <c r="AF5" s="34"/>
      <c r="AG5" s="34">
        <v>4</v>
      </c>
      <c r="AH5" s="34"/>
      <c r="AI5" s="45">
        <v>22</v>
      </c>
      <c r="AJ5" s="45">
        <f>SUMPRODUCT(IFERROR((IFERROR(WEEKDAY($D$3:$AH$3,2),999)&lt;6)*D5:AH6,0))</f>
        <v>152</v>
      </c>
      <c r="AK5" s="45">
        <f>SUMPRODUCT((IFERROR(WEEKDAY($D$3:$AH$3,2),999)&lt;6)*D7:AH7)</f>
        <v>59.5</v>
      </c>
      <c r="AL5" s="45">
        <f>SUMPRODUCT(IFERROR((IFERROR(WEEKDAY($D$3:$AH$3,2),0)&gt;5)*D5:AH7,0))</f>
        <v>86</v>
      </c>
      <c r="AM5" s="45">
        <f>IFERROR(SUM(AJ5:AL7),"")</f>
        <v>297.5</v>
      </c>
      <c r="AN5" s="28"/>
      <c r="AO5" s="47">
        <f>SUMPRODUCT((IFERROR((D5:AH5+D6:AH6+D7:AH7),0)&gt;8)*1,IFERROR((D5:AH5+D6:AH6+D7:AH7-8),0))</f>
        <v>81.5</v>
      </c>
      <c r="AP5" s="45">
        <f>AM5-AO5</f>
        <v>216</v>
      </c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50"/>
    </row>
    <row r="6" s="23" customFormat="1" spans="1:64">
      <c r="A6" s="31"/>
      <c r="B6" s="33"/>
      <c r="C6" s="33" t="s">
        <v>44</v>
      </c>
      <c r="D6" s="34">
        <v>4</v>
      </c>
      <c r="E6" s="34">
        <v>4</v>
      </c>
      <c r="F6" s="34">
        <v>4</v>
      </c>
      <c r="G6" s="34">
        <v>4</v>
      </c>
      <c r="H6" s="34">
        <v>4</v>
      </c>
      <c r="I6" s="34">
        <v>4</v>
      </c>
      <c r="J6" s="34">
        <v>4</v>
      </c>
      <c r="K6" s="34">
        <v>4</v>
      </c>
      <c r="L6" s="34">
        <v>4</v>
      </c>
      <c r="M6" s="34">
        <v>4</v>
      </c>
      <c r="N6" s="34">
        <v>4</v>
      </c>
      <c r="O6" s="34">
        <v>4</v>
      </c>
      <c r="P6" s="34">
        <v>4</v>
      </c>
      <c r="Q6" s="34">
        <v>4</v>
      </c>
      <c r="R6" s="34"/>
      <c r="S6" s="36">
        <v>4</v>
      </c>
      <c r="T6" s="36"/>
      <c r="U6" s="36">
        <v>4</v>
      </c>
      <c r="V6" s="36">
        <v>4</v>
      </c>
      <c r="W6" s="36">
        <v>4</v>
      </c>
      <c r="X6" s="36">
        <v>4</v>
      </c>
      <c r="Y6" s="36">
        <v>4</v>
      </c>
      <c r="Z6" s="36">
        <v>4</v>
      </c>
      <c r="AA6" s="34">
        <v>4</v>
      </c>
      <c r="AB6" s="34">
        <v>4</v>
      </c>
      <c r="AC6" s="34">
        <v>4</v>
      </c>
      <c r="AD6" s="34">
        <v>4</v>
      </c>
      <c r="AE6" s="34">
        <v>4</v>
      </c>
      <c r="AF6" s="34"/>
      <c r="AG6" s="34">
        <v>4</v>
      </c>
      <c r="AH6" s="34"/>
      <c r="AI6" s="45"/>
      <c r="AJ6" s="45"/>
      <c r="AK6" s="45"/>
      <c r="AL6" s="45"/>
      <c r="AM6" s="45"/>
      <c r="AN6" s="28"/>
      <c r="AO6" s="48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50"/>
    </row>
    <row r="7" s="23" customFormat="1" ht="16.5" spans="1:64">
      <c r="A7" s="31"/>
      <c r="B7" s="33"/>
      <c r="C7" s="33" t="s">
        <v>45</v>
      </c>
      <c r="D7" s="34">
        <v>3</v>
      </c>
      <c r="E7" s="34">
        <v>3</v>
      </c>
      <c r="F7" s="34">
        <v>3</v>
      </c>
      <c r="G7" s="34">
        <v>3.5</v>
      </c>
      <c r="H7" s="34">
        <v>3</v>
      </c>
      <c r="I7" s="34">
        <v>3</v>
      </c>
      <c r="J7" s="34">
        <v>3</v>
      </c>
      <c r="K7" s="34">
        <v>3</v>
      </c>
      <c r="L7" s="34">
        <v>3</v>
      </c>
      <c r="M7" s="34">
        <v>5</v>
      </c>
      <c r="N7" s="34">
        <v>3</v>
      </c>
      <c r="O7" s="34">
        <v>3</v>
      </c>
      <c r="P7" s="34">
        <v>3</v>
      </c>
      <c r="Q7" s="34">
        <v>3</v>
      </c>
      <c r="R7" s="35"/>
      <c r="S7" s="37">
        <v>3</v>
      </c>
      <c r="T7" s="37"/>
      <c r="U7" s="37">
        <v>3</v>
      </c>
      <c r="V7" s="37">
        <v>3</v>
      </c>
      <c r="W7" s="37">
        <v>5</v>
      </c>
      <c r="X7" s="37">
        <v>3</v>
      </c>
      <c r="Y7" s="37">
        <v>3</v>
      </c>
      <c r="Z7" s="37">
        <v>3</v>
      </c>
      <c r="AA7" s="34">
        <v>1</v>
      </c>
      <c r="AB7" s="34">
        <v>3</v>
      </c>
      <c r="AC7" s="34">
        <v>3</v>
      </c>
      <c r="AD7" s="34">
        <v>3</v>
      </c>
      <c r="AE7" s="34">
        <v>3</v>
      </c>
      <c r="AF7" s="34"/>
      <c r="AG7" s="34">
        <v>1</v>
      </c>
      <c r="AH7" s="34"/>
      <c r="AI7" s="45"/>
      <c r="AJ7" s="45"/>
      <c r="AK7" s="45"/>
      <c r="AL7" s="45"/>
      <c r="AM7" s="45"/>
      <c r="AN7" s="28"/>
      <c r="AO7" s="49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50"/>
    </row>
    <row r="8" s="23" customFormat="1" spans="1:64">
      <c r="A8" s="31" t="s">
        <v>21</v>
      </c>
      <c r="B8" s="32" t="s">
        <v>42</v>
      </c>
      <c r="C8" s="33" t="s">
        <v>43</v>
      </c>
      <c r="D8" s="34">
        <v>4</v>
      </c>
      <c r="E8" s="34">
        <v>4</v>
      </c>
      <c r="F8" s="34">
        <v>4</v>
      </c>
      <c r="G8" s="34">
        <v>4</v>
      </c>
      <c r="H8" s="34">
        <v>2</v>
      </c>
      <c r="I8" s="34">
        <v>4</v>
      </c>
      <c r="J8" s="34">
        <v>4</v>
      </c>
      <c r="K8" s="34">
        <v>4</v>
      </c>
      <c r="L8" s="34">
        <v>4</v>
      </c>
      <c r="M8" s="34">
        <v>4</v>
      </c>
      <c r="N8" s="34">
        <v>4</v>
      </c>
      <c r="O8" s="34">
        <v>4</v>
      </c>
      <c r="P8" s="34">
        <v>4</v>
      </c>
      <c r="Q8" s="34">
        <v>4</v>
      </c>
      <c r="R8" s="34">
        <v>4</v>
      </c>
      <c r="S8" s="34">
        <v>4</v>
      </c>
      <c r="T8" s="34"/>
      <c r="U8" s="34">
        <v>4</v>
      </c>
      <c r="V8" s="34">
        <v>4</v>
      </c>
      <c r="W8" s="34">
        <v>4</v>
      </c>
      <c r="X8" s="34">
        <v>4</v>
      </c>
      <c r="Y8" s="34">
        <v>4</v>
      </c>
      <c r="Z8" s="34">
        <v>4</v>
      </c>
      <c r="AA8" s="34">
        <v>4</v>
      </c>
      <c r="AB8" s="34">
        <v>4</v>
      </c>
      <c r="AC8" s="34">
        <v>4</v>
      </c>
      <c r="AD8" s="34">
        <v>4</v>
      </c>
      <c r="AE8" s="34">
        <v>4</v>
      </c>
      <c r="AF8" s="34"/>
      <c r="AG8" s="34"/>
      <c r="AH8" s="34"/>
      <c r="AI8" s="45">
        <f>IF(A5="","",COUNTIF(D8:AH9,"&gt;2")/2)</f>
        <v>26.5</v>
      </c>
      <c r="AJ8" s="45">
        <f>SUMPRODUCT(IFERROR((IFERROR(WEEKDAY($D$3:$AH$3,2),999)&lt;6)*D8:AH9,0))</f>
        <v>158</v>
      </c>
      <c r="AK8" s="45">
        <f>SUMPRODUCT((IFERROR(WEEKDAY($D$3:$AH$3,2),999)&lt;6)*D10:AH10)</f>
        <v>60</v>
      </c>
      <c r="AL8" s="45">
        <f>SUMPRODUCT(IFERROR((IFERROR(WEEKDAY($D$3:$AH$3,2),0)&gt;5)*D8:AH10,0))</f>
        <v>74</v>
      </c>
      <c r="AM8" s="45">
        <f>IFERROR(SUM(AJ8:AL10),"")</f>
        <v>292</v>
      </c>
      <c r="AN8" s="28"/>
      <c r="AO8" s="47">
        <f>SUMPRODUCT((IFERROR((D8:AH8+D9:AH9+D10:AH10),0)&gt;8)*1,IFERROR((D8:AH8+D9:AH9+D10:AH10-8),0))</f>
        <v>76</v>
      </c>
      <c r="AP8" s="45">
        <f>AM8-AO8</f>
        <v>216</v>
      </c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50"/>
    </row>
    <row r="9" s="23" customFormat="1" spans="1:64">
      <c r="A9" s="31"/>
      <c r="B9" s="33"/>
      <c r="C9" s="33" t="s">
        <v>44</v>
      </c>
      <c r="D9" s="34">
        <v>4</v>
      </c>
      <c r="E9" s="34">
        <v>4</v>
      </c>
      <c r="F9" s="34">
        <v>4</v>
      </c>
      <c r="G9" s="34">
        <v>4</v>
      </c>
      <c r="H9" s="34">
        <v>4</v>
      </c>
      <c r="I9" s="34">
        <v>4</v>
      </c>
      <c r="J9" s="34">
        <v>4</v>
      </c>
      <c r="K9" s="34">
        <v>4</v>
      </c>
      <c r="L9" s="34">
        <v>4</v>
      </c>
      <c r="M9" s="34">
        <v>4</v>
      </c>
      <c r="N9" s="34">
        <v>4</v>
      </c>
      <c r="O9" s="34">
        <v>4</v>
      </c>
      <c r="P9" s="34">
        <v>4</v>
      </c>
      <c r="Q9" s="34">
        <v>4</v>
      </c>
      <c r="R9" s="34">
        <v>4</v>
      </c>
      <c r="S9" s="34">
        <v>4</v>
      </c>
      <c r="T9" s="34"/>
      <c r="U9" s="34">
        <v>4</v>
      </c>
      <c r="V9" s="34">
        <v>4</v>
      </c>
      <c r="W9" s="34">
        <v>4</v>
      </c>
      <c r="X9" s="34">
        <v>4</v>
      </c>
      <c r="Y9" s="34">
        <v>4</v>
      </c>
      <c r="Z9" s="34">
        <v>4</v>
      </c>
      <c r="AA9" s="34">
        <v>4</v>
      </c>
      <c r="AB9" s="34">
        <v>4</v>
      </c>
      <c r="AC9" s="34">
        <v>4</v>
      </c>
      <c r="AD9" s="34">
        <v>4</v>
      </c>
      <c r="AE9" s="34">
        <v>4</v>
      </c>
      <c r="AF9" s="34"/>
      <c r="AG9" s="34"/>
      <c r="AH9" s="34"/>
      <c r="AI9" s="45"/>
      <c r="AJ9" s="45"/>
      <c r="AK9" s="45"/>
      <c r="AL9" s="45"/>
      <c r="AM9" s="45"/>
      <c r="AN9" s="28"/>
      <c r="AO9" s="48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50"/>
    </row>
    <row r="10" s="23" customFormat="1" ht="16.5" spans="1:64">
      <c r="A10" s="31"/>
      <c r="B10" s="33"/>
      <c r="C10" s="33" t="s">
        <v>45</v>
      </c>
      <c r="D10" s="34">
        <v>3</v>
      </c>
      <c r="E10" s="34">
        <v>2</v>
      </c>
      <c r="F10" s="34">
        <v>3</v>
      </c>
      <c r="G10" s="34">
        <v>3</v>
      </c>
      <c r="H10" s="35">
        <v>3</v>
      </c>
      <c r="I10" s="34">
        <v>3</v>
      </c>
      <c r="J10" s="34">
        <v>3</v>
      </c>
      <c r="K10" s="34">
        <v>3</v>
      </c>
      <c r="L10" s="34">
        <v>3</v>
      </c>
      <c r="M10" s="34">
        <v>3</v>
      </c>
      <c r="N10" s="34">
        <v>3</v>
      </c>
      <c r="O10" s="34">
        <v>3</v>
      </c>
      <c r="P10" s="34">
        <v>3</v>
      </c>
      <c r="Q10" s="34">
        <v>3</v>
      </c>
      <c r="R10" s="35">
        <v>3</v>
      </c>
      <c r="S10" s="35">
        <v>3</v>
      </c>
      <c r="T10" s="35"/>
      <c r="U10" s="34">
        <v>3</v>
      </c>
      <c r="V10" s="34">
        <v>3</v>
      </c>
      <c r="W10" s="34">
        <v>3</v>
      </c>
      <c r="X10" s="34">
        <v>3</v>
      </c>
      <c r="Y10" s="34">
        <v>3</v>
      </c>
      <c r="Z10" s="34">
        <v>3</v>
      </c>
      <c r="AA10" s="34">
        <v>1</v>
      </c>
      <c r="AB10" s="34">
        <v>3</v>
      </c>
      <c r="AC10" s="34">
        <v>3</v>
      </c>
      <c r="AD10" s="34">
        <v>3</v>
      </c>
      <c r="AE10" s="34">
        <v>3</v>
      </c>
      <c r="AF10" s="34"/>
      <c r="AG10" s="34"/>
      <c r="AH10" s="34"/>
      <c r="AI10" s="45"/>
      <c r="AJ10" s="45"/>
      <c r="AK10" s="45"/>
      <c r="AL10" s="45"/>
      <c r="AM10" s="45"/>
      <c r="AN10" s="28"/>
      <c r="AO10" s="49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50"/>
    </row>
    <row r="11" s="23" customFormat="1" spans="1:64">
      <c r="A11" s="31" t="s">
        <v>20</v>
      </c>
      <c r="B11" s="32" t="s">
        <v>42</v>
      </c>
      <c r="C11" s="33" t="s">
        <v>43</v>
      </c>
      <c r="D11" s="34">
        <v>4</v>
      </c>
      <c r="E11" s="34">
        <v>4</v>
      </c>
      <c r="F11" s="34"/>
      <c r="G11" s="34">
        <v>4</v>
      </c>
      <c r="H11" s="34">
        <v>4</v>
      </c>
      <c r="I11" s="34">
        <v>2</v>
      </c>
      <c r="J11" s="34">
        <v>4</v>
      </c>
      <c r="K11" s="34">
        <v>4</v>
      </c>
      <c r="L11" s="34">
        <v>4</v>
      </c>
      <c r="M11" s="34">
        <v>4</v>
      </c>
      <c r="N11" s="34">
        <v>4</v>
      </c>
      <c r="O11" s="34">
        <v>4</v>
      </c>
      <c r="P11" s="34">
        <v>4</v>
      </c>
      <c r="Q11" s="34">
        <v>4</v>
      </c>
      <c r="R11" s="34">
        <v>4</v>
      </c>
      <c r="S11" s="34">
        <v>4</v>
      </c>
      <c r="T11" s="34"/>
      <c r="U11" s="34"/>
      <c r="V11" s="34">
        <v>4</v>
      </c>
      <c r="W11" s="34">
        <v>4</v>
      </c>
      <c r="X11" s="34">
        <v>4</v>
      </c>
      <c r="Y11" s="34">
        <v>4</v>
      </c>
      <c r="Z11" s="34">
        <v>4</v>
      </c>
      <c r="AA11" s="34">
        <v>4</v>
      </c>
      <c r="AB11" s="34">
        <v>4</v>
      </c>
      <c r="AC11" s="34">
        <v>4</v>
      </c>
      <c r="AD11" s="34">
        <v>4</v>
      </c>
      <c r="AE11" s="34">
        <v>4</v>
      </c>
      <c r="AF11" s="34"/>
      <c r="AG11" s="34"/>
      <c r="AH11" s="34"/>
      <c r="AI11" s="45">
        <f>IF(A8="","",COUNTIF(D11:AH12,"&gt;2")/2)</f>
        <v>24.5</v>
      </c>
      <c r="AJ11" s="45">
        <f>SUMPRODUCT(IFERROR((IFERROR(WEEKDAY($D$3:$AH$3,2),999)&lt;6)*D11:AH12,0))</f>
        <v>150</v>
      </c>
      <c r="AK11" s="45">
        <f>SUMPRODUCT((IFERROR(WEEKDAY($D$3:$AH$3,2),999)&lt;6)*D13:AH13)</f>
        <v>59.5</v>
      </c>
      <c r="AL11" s="45">
        <f>SUMPRODUCT(IFERROR((IFERROR(WEEKDAY($D$3:$AH$3,2),0)&gt;5)*D11:AH13,0))</f>
        <v>62</v>
      </c>
      <c r="AM11" s="45">
        <f>IFERROR(SUM(AJ11:AL13),"")</f>
        <v>271.5</v>
      </c>
      <c r="AN11" s="28"/>
      <c r="AO11" s="47">
        <f>SUMPRODUCT((IFERROR((D11:AH11+D12:AH12+D13:AH13),0)&gt;8)*1,IFERROR((D11:AH11+D12:AH12+D13:AH13-8),0))</f>
        <v>71.5</v>
      </c>
      <c r="AP11" s="45">
        <f>AM11-AO11</f>
        <v>200</v>
      </c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50"/>
    </row>
    <row r="12" s="23" customFormat="1" spans="1:64">
      <c r="A12" s="31"/>
      <c r="B12" s="33"/>
      <c r="C12" s="33" t="s">
        <v>44</v>
      </c>
      <c r="D12" s="34">
        <v>4</v>
      </c>
      <c r="E12" s="34">
        <v>4</v>
      </c>
      <c r="F12" s="34"/>
      <c r="G12" s="34">
        <v>4</v>
      </c>
      <c r="H12" s="34">
        <v>4</v>
      </c>
      <c r="I12" s="34">
        <v>4</v>
      </c>
      <c r="J12" s="34">
        <v>4</v>
      </c>
      <c r="K12" s="34">
        <v>4</v>
      </c>
      <c r="L12" s="34">
        <v>4</v>
      </c>
      <c r="M12" s="34">
        <v>4</v>
      </c>
      <c r="N12" s="34">
        <v>4</v>
      </c>
      <c r="O12" s="34">
        <v>4</v>
      </c>
      <c r="P12" s="34">
        <v>4</v>
      </c>
      <c r="Q12" s="34">
        <v>4</v>
      </c>
      <c r="R12" s="34">
        <v>4</v>
      </c>
      <c r="S12" s="34">
        <v>4</v>
      </c>
      <c r="T12" s="34"/>
      <c r="U12" s="34"/>
      <c r="V12" s="34">
        <v>4</v>
      </c>
      <c r="W12" s="34">
        <v>4</v>
      </c>
      <c r="X12" s="34">
        <v>4</v>
      </c>
      <c r="Y12" s="34">
        <v>4</v>
      </c>
      <c r="Z12" s="34">
        <v>4</v>
      </c>
      <c r="AA12" s="34">
        <v>4</v>
      </c>
      <c r="AB12" s="34">
        <v>4</v>
      </c>
      <c r="AC12" s="34">
        <v>4</v>
      </c>
      <c r="AD12" s="34">
        <v>4</v>
      </c>
      <c r="AE12" s="34">
        <v>4</v>
      </c>
      <c r="AF12" s="34"/>
      <c r="AG12" s="34"/>
      <c r="AH12" s="34"/>
      <c r="AI12" s="45"/>
      <c r="AJ12" s="45"/>
      <c r="AK12" s="45"/>
      <c r="AL12" s="45"/>
      <c r="AM12" s="45"/>
      <c r="AN12" s="28"/>
      <c r="AO12" s="48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50"/>
    </row>
    <row r="13" s="23" customFormat="1" ht="16.5" spans="1:64">
      <c r="A13" s="31"/>
      <c r="B13" s="33"/>
      <c r="C13" s="33" t="s">
        <v>45</v>
      </c>
      <c r="D13" s="34">
        <v>3</v>
      </c>
      <c r="E13" s="34">
        <v>2</v>
      </c>
      <c r="F13" s="34"/>
      <c r="G13" s="34">
        <v>3</v>
      </c>
      <c r="H13" s="35">
        <v>3</v>
      </c>
      <c r="I13" s="34">
        <v>3</v>
      </c>
      <c r="J13" s="34">
        <v>3</v>
      </c>
      <c r="K13" s="34">
        <v>3</v>
      </c>
      <c r="L13" s="34">
        <v>3</v>
      </c>
      <c r="M13" s="34">
        <v>4</v>
      </c>
      <c r="N13" s="34">
        <v>3</v>
      </c>
      <c r="O13" s="34">
        <v>3</v>
      </c>
      <c r="P13" s="34">
        <v>3</v>
      </c>
      <c r="Q13" s="34">
        <v>3</v>
      </c>
      <c r="R13" s="35">
        <v>3</v>
      </c>
      <c r="S13" s="35">
        <v>3</v>
      </c>
      <c r="T13" s="35"/>
      <c r="U13" s="34"/>
      <c r="V13" s="34">
        <v>3</v>
      </c>
      <c r="W13" s="34">
        <v>5</v>
      </c>
      <c r="X13" s="34">
        <v>3</v>
      </c>
      <c r="Y13" s="34">
        <v>3.5</v>
      </c>
      <c r="Z13" s="34">
        <v>1</v>
      </c>
      <c r="AA13" s="34">
        <v>1</v>
      </c>
      <c r="AB13" s="34">
        <v>3</v>
      </c>
      <c r="AC13" s="34">
        <v>3</v>
      </c>
      <c r="AD13" s="34">
        <v>3</v>
      </c>
      <c r="AE13" s="34">
        <v>3</v>
      </c>
      <c r="AF13" s="34"/>
      <c r="AG13" s="34"/>
      <c r="AH13" s="34"/>
      <c r="AI13" s="45"/>
      <c r="AJ13" s="45"/>
      <c r="AK13" s="45"/>
      <c r="AL13" s="45"/>
      <c r="AM13" s="45"/>
      <c r="AN13" s="28"/>
      <c r="AO13" s="49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50"/>
    </row>
    <row r="14" spans="1:1">
      <c r="A14" s="21"/>
    </row>
  </sheetData>
  <mergeCells count="110">
    <mergeCell ref="A1:AI1"/>
    <mergeCell ref="AL1:AM1"/>
    <mergeCell ref="A2:AI2"/>
    <mergeCell ref="AJ2:AL2"/>
    <mergeCell ref="AM2:AN2"/>
    <mergeCell ref="AK3:AL3"/>
    <mergeCell ref="A5:A7"/>
    <mergeCell ref="A8:A10"/>
    <mergeCell ref="A11:A13"/>
    <mergeCell ref="B3:B4"/>
    <mergeCell ref="B5:B7"/>
    <mergeCell ref="B8:B10"/>
    <mergeCell ref="B11:B13"/>
    <mergeCell ref="C3:C4"/>
    <mergeCell ref="AI3:AI4"/>
    <mergeCell ref="AI5:AI7"/>
    <mergeCell ref="AI8:AI10"/>
    <mergeCell ref="AI11:AI13"/>
    <mergeCell ref="AJ3:AJ4"/>
    <mergeCell ref="AJ5:AJ7"/>
    <mergeCell ref="AJ8:AJ10"/>
    <mergeCell ref="AJ11:AJ13"/>
    <mergeCell ref="AK5:AK7"/>
    <mergeCell ref="AK8:AK10"/>
    <mergeCell ref="AK11:AK13"/>
    <mergeCell ref="AL5:AL7"/>
    <mergeCell ref="AL8:AL10"/>
    <mergeCell ref="AL11:AL13"/>
    <mergeCell ref="AM3:AM4"/>
    <mergeCell ref="AM5:AM7"/>
    <mergeCell ref="AM8:AM10"/>
    <mergeCell ref="AM11:AM13"/>
    <mergeCell ref="AN3:AN4"/>
    <mergeCell ref="AN5:AN7"/>
    <mergeCell ref="AN8:AN10"/>
    <mergeCell ref="AN11:AN13"/>
    <mergeCell ref="AO3:AO4"/>
    <mergeCell ref="AO5:AO7"/>
    <mergeCell ref="AO8:AO10"/>
    <mergeCell ref="AO11:AO13"/>
    <mergeCell ref="AP3:AP4"/>
    <mergeCell ref="AP5:AP7"/>
    <mergeCell ref="AP8:AP10"/>
    <mergeCell ref="AP11:AP13"/>
    <mergeCell ref="AQ5:AQ7"/>
    <mergeCell ref="AQ8:AQ10"/>
    <mergeCell ref="AQ11:AQ13"/>
    <mergeCell ref="AR5:AR7"/>
    <mergeCell ref="AR8:AR10"/>
    <mergeCell ref="AR11:AR13"/>
    <mergeCell ref="AS5:AS7"/>
    <mergeCell ref="AS8:AS10"/>
    <mergeCell ref="AS11:AS13"/>
    <mergeCell ref="AT5:AT7"/>
    <mergeCell ref="AT8:AT10"/>
    <mergeCell ref="AT11:AT13"/>
    <mergeCell ref="AU5:AU7"/>
    <mergeCell ref="AU8:AU10"/>
    <mergeCell ref="AU11:AU13"/>
    <mergeCell ref="AV5:AV7"/>
    <mergeCell ref="AV8:AV10"/>
    <mergeCell ref="AV11:AV13"/>
    <mergeCell ref="AW5:AW7"/>
    <mergeCell ref="AW8:AW10"/>
    <mergeCell ref="AW11:AW13"/>
    <mergeCell ref="AX5:AX7"/>
    <mergeCell ref="AX8:AX10"/>
    <mergeCell ref="AX11:AX13"/>
    <mergeCell ref="AY5:AY7"/>
    <mergeCell ref="AY8:AY10"/>
    <mergeCell ref="AY11:AY13"/>
    <mergeCell ref="AZ5:AZ7"/>
    <mergeCell ref="AZ8:AZ10"/>
    <mergeCell ref="AZ11:AZ13"/>
    <mergeCell ref="BA5:BA7"/>
    <mergeCell ref="BA8:BA10"/>
    <mergeCell ref="BA11:BA13"/>
    <mergeCell ref="BB5:BB7"/>
    <mergeCell ref="BB8:BB10"/>
    <mergeCell ref="BB11:BB13"/>
    <mergeCell ref="BC5:BC7"/>
    <mergeCell ref="BC8:BC10"/>
    <mergeCell ref="BC11:BC13"/>
    <mergeCell ref="BD5:BD7"/>
    <mergeCell ref="BD8:BD10"/>
    <mergeCell ref="BD11:BD13"/>
    <mergeCell ref="BE5:BE7"/>
    <mergeCell ref="BE8:BE10"/>
    <mergeCell ref="BE11:BE13"/>
    <mergeCell ref="BF5:BF7"/>
    <mergeCell ref="BF8:BF10"/>
    <mergeCell ref="BF11:BF13"/>
    <mergeCell ref="BG5:BG7"/>
    <mergeCell ref="BG8:BG10"/>
    <mergeCell ref="BG11:BG13"/>
    <mergeCell ref="BH5:BH7"/>
    <mergeCell ref="BH8:BH10"/>
    <mergeCell ref="BH11:BH13"/>
    <mergeCell ref="BI5:BI7"/>
    <mergeCell ref="BI8:BI10"/>
    <mergeCell ref="BI11:BI13"/>
    <mergeCell ref="BJ5:BJ7"/>
    <mergeCell ref="BJ8:BJ10"/>
    <mergeCell ref="BJ11:BJ13"/>
    <mergeCell ref="BK5:BK7"/>
    <mergeCell ref="BK8:BK10"/>
    <mergeCell ref="BK11:BK13"/>
    <mergeCell ref="BL5:BL7"/>
    <mergeCell ref="BL8:BL10"/>
    <mergeCell ref="BL11:BL13"/>
  </mergeCells>
  <conditionalFormatting sqref="A5">
    <cfRule type="duplicateValues" dxfId="1" priority="12"/>
    <cfRule type="duplicateValues" dxfId="1" priority="9"/>
    <cfRule type="duplicateValues" dxfId="1" priority="6"/>
    <cfRule type="duplicateValues" dxfId="1" priority="3"/>
  </conditionalFormatting>
  <conditionalFormatting sqref="A8">
    <cfRule type="duplicateValues" dxfId="1" priority="11"/>
    <cfRule type="duplicateValues" dxfId="1" priority="8"/>
    <cfRule type="duplicateValues" dxfId="1" priority="5"/>
    <cfRule type="duplicateValues" dxfId="1" priority="2"/>
  </conditionalFormatting>
  <conditionalFormatting sqref="A11">
    <cfRule type="duplicateValues" dxfId="1" priority="10"/>
    <cfRule type="duplicateValues" dxfId="1" priority="7"/>
    <cfRule type="duplicateValues" dxfId="1" priority="4"/>
    <cfRule type="duplicateValues" dxfId="1" priority="1"/>
  </conditionalFormatting>
  <conditionalFormatting sqref="A1:A4">
    <cfRule type="duplicateValues" dxfId="0" priority="65"/>
    <cfRule type="duplicateValues" dxfId="0" priority="64"/>
    <cfRule type="duplicateValues" dxfId="0" priority="63"/>
    <cfRule type="duplicateValues" dxfId="0" priority="62"/>
    <cfRule type="duplicateValues" dxfId="0" priority="61"/>
    <cfRule type="duplicateValues" dxfId="0" priority="60"/>
    <cfRule type="duplicateValues" dxfId="0" priority="59"/>
  </conditionalFormatting>
  <conditionalFormatting sqref="A14:A1048576">
    <cfRule type="duplicateValues" dxfId="0" priority="156"/>
  </conditionalFormatting>
  <dataValidations count="1">
    <dataValidation type="list" allowBlank="1" showInputMessage="1" showErrorMessage="1" sqref="AJ2:AL2">
      <formula1>"总装厂缝纫车间,金属件厂电泳车间,总装厂发泡车间,总装厂座椅车间,金属件厂前工序车间,金属件厂焊接车间,金属件厂骨架组装车间"</formula1>
    </dataValidation>
  </dataValidations>
  <pageMargins left="0.236111111111111" right="0.314583333333333" top="0.236111111111111" bottom="0.196527777777778" header="0.275" footer="0.511805555555556"/>
  <pageSetup paperSize="9" scale="99" orientation="landscape" horizontalDpi="600"/>
  <headerFooter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name="Spinner 14" r:id="rId4">
              <controlPr defaultSize="0">
                <anchor moveWithCells="1" sizeWithCells="1">
                  <from>
                    <xdr:col>34</xdr:col>
                    <xdr:colOff>628650</xdr:colOff>
                    <xdr:row>0</xdr:row>
                    <xdr:rowOff>9525</xdr:rowOff>
                  </from>
                  <to>
                    <xdr:col>34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Spinner 15" r:id="rId5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Spinner 16" r:id="rId6">
              <controlPr defaultSize="0">
                <anchor moveWithCells="1" sizeWithCells="1">
                  <from>
                    <xdr:col>39</xdr:col>
                    <xdr:colOff>285750</xdr:colOff>
                    <xdr:row>0</xdr:row>
                    <xdr:rowOff>19050</xdr:rowOff>
                  </from>
                  <to>
                    <xdr:col>40</xdr:col>
                    <xdr:colOff>0</xdr:colOff>
                    <xdr:row>0</xdr:row>
                    <xdr:rowOff>267970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Spinner 17" r:id="rId7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Spinner 18" r:id="rId8">
              <controlPr defaultSize="0">
                <anchor moveWithCells="1" sizeWithCells="1">
                  <from>
                    <xdr:col>34</xdr:col>
                    <xdr:colOff>628650</xdr:colOff>
                    <xdr:row>0</xdr:row>
                    <xdr:rowOff>9525</xdr:rowOff>
                  </from>
                  <to>
                    <xdr:col>34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Spinner 19" r:id="rId9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Spinner 21" r:id="rId10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Spinner 22" r:id="rId11">
              <controlPr defaultSize="0">
                <anchor moveWithCells="1" sizeWithCells="1">
                  <from>
                    <xdr:col>34</xdr:col>
                    <xdr:colOff>628650</xdr:colOff>
                    <xdr:row>0</xdr:row>
                    <xdr:rowOff>9525</xdr:rowOff>
                  </from>
                  <to>
                    <xdr:col>34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Spinner 23" r:id="rId12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Spinner 25" r:id="rId13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Spinner 26" r:id="rId14">
              <controlPr defaultSize="0">
                <anchor moveWithCells="1" sizeWithCells="1">
                  <from>
                    <xdr:col>33</xdr:col>
                    <xdr:colOff>628650</xdr:colOff>
                    <xdr:row>0</xdr:row>
                    <xdr:rowOff>9525</xdr:rowOff>
                  </from>
                  <to>
                    <xdr:col>33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Spinner 27" r:id="rId15">
              <controlPr defaultSize="0">
                <anchor moveWithCells="1" sizeWithCells="1">
                  <from>
                    <xdr:col>37</xdr:col>
                    <xdr:colOff>628650</xdr:colOff>
                    <xdr:row>0</xdr:row>
                    <xdr:rowOff>9525</xdr:rowOff>
                  </from>
                  <to>
                    <xdr:col>37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Spinner 28" r:id="rId16">
              <controlPr defaultSize="0">
                <anchor moveWithCells="1" sizeWithCells="1">
                  <from>
                    <xdr:col>38</xdr:col>
                    <xdr:colOff>419100</xdr:colOff>
                    <xdr:row>0</xdr:row>
                    <xdr:rowOff>19050</xdr:rowOff>
                  </from>
                  <to>
                    <xdr:col>38</xdr:col>
                    <xdr:colOff>572135</xdr:colOff>
                    <xdr:row>0</xdr:row>
                    <xdr:rowOff>248285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Spinner 29" r:id="rId17">
              <controlPr defaultSize="0">
                <anchor moveWithCells="1" sizeWithCells="1">
                  <from>
                    <xdr:col>37</xdr:col>
                    <xdr:colOff>628650</xdr:colOff>
                    <xdr:row>0</xdr:row>
                    <xdr:rowOff>9525</xdr:rowOff>
                  </from>
                  <to>
                    <xdr:col>37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Spinner 30" r:id="rId18">
              <controlPr defaultSize="0">
                <anchor moveWithCells="1" sizeWithCells="1">
                  <from>
                    <xdr:col>33</xdr:col>
                    <xdr:colOff>628650</xdr:colOff>
                    <xdr:row>0</xdr:row>
                    <xdr:rowOff>9525</xdr:rowOff>
                  </from>
                  <to>
                    <xdr:col>33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Spinner 31" r:id="rId19">
              <controlPr defaultSize="0">
                <anchor moveWithCells="1" sizeWithCells="1">
                  <from>
                    <xdr:col>37</xdr:col>
                    <xdr:colOff>628650</xdr:colOff>
                    <xdr:row>0</xdr:row>
                    <xdr:rowOff>9525</xdr:rowOff>
                  </from>
                  <to>
                    <xdr:col>37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Spinner 32" r:id="rId20">
              <controlPr defaultSize="0">
                <anchor moveWithCells="1" sizeWithCells="1">
                  <from>
                    <xdr:col>37</xdr:col>
                    <xdr:colOff>628650</xdr:colOff>
                    <xdr:row>0</xdr:row>
                    <xdr:rowOff>9525</xdr:rowOff>
                  </from>
                  <to>
                    <xdr:col>37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Spinner 33" r:id="rId21">
              <controlPr defaultSize="0">
                <anchor moveWithCells="1" sizeWithCells="1">
                  <from>
                    <xdr:col>34</xdr:col>
                    <xdr:colOff>628650</xdr:colOff>
                    <xdr:row>0</xdr:row>
                    <xdr:rowOff>9525</xdr:rowOff>
                  </from>
                  <to>
                    <xdr:col>34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Spinner 34" r:id="rId22">
              <controlPr defaultSize="0">
                <anchor moveWithCells="1" sizeWithCells="1">
                  <from>
                    <xdr:col>39</xdr:col>
                    <xdr:colOff>381000</xdr:colOff>
                    <xdr:row>0</xdr:row>
                    <xdr:rowOff>635</xdr:rowOff>
                  </from>
                  <to>
                    <xdr:col>40</xdr:col>
                    <xdr:colOff>9525</xdr:colOff>
                    <xdr:row>0</xdr:row>
                    <xdr:rowOff>248285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Spinner 35" r:id="rId23">
              <controlPr defaultSize="0">
                <anchor moveWithCells="1" sizeWithCells="1">
                  <from>
                    <xdr:col>34</xdr:col>
                    <xdr:colOff>628650</xdr:colOff>
                    <xdr:row>0</xdr:row>
                    <xdr:rowOff>9525</xdr:rowOff>
                  </from>
                  <to>
                    <xdr:col>34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Spinner 36" r:id="rId24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Spinner 37" r:id="rId25">
              <controlPr defaultSize="0">
                <anchor moveWithCells="1" sizeWithCells="1">
                  <from>
                    <xdr:col>39</xdr:col>
                    <xdr:colOff>419100</xdr:colOff>
                    <xdr:row>0</xdr:row>
                    <xdr:rowOff>19050</xdr:rowOff>
                  </from>
                  <to>
                    <xdr:col>39</xdr:col>
                    <xdr:colOff>572135</xdr:colOff>
                    <xdr:row>0</xdr:row>
                    <xdr:rowOff>248285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Spinner 38" r:id="rId26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Spinner 42" r:id="rId27">
              <controlPr defaultSize="0">
                <anchor moveWithCells="1" sizeWithCells="1">
                  <from>
                    <xdr:col>34</xdr:col>
                    <xdr:colOff>590550</xdr:colOff>
                    <xdr:row>0</xdr:row>
                    <xdr:rowOff>9525</xdr:rowOff>
                  </from>
                  <to>
                    <xdr:col>34</xdr:col>
                    <xdr:colOff>590550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Spinner 43" r:id="rId28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790575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Spinner 44" r:id="rId29">
              <controlPr defaultSize="0">
                <anchor moveWithCells="1" sizeWithCells="1">
                  <from>
                    <xdr:col>39</xdr:col>
                    <xdr:colOff>419100</xdr:colOff>
                    <xdr:row>0</xdr:row>
                    <xdr:rowOff>19050</xdr:rowOff>
                  </from>
                  <to>
                    <xdr:col>39</xdr:col>
                    <xdr:colOff>572135</xdr:colOff>
                    <xdr:row>0</xdr:row>
                    <xdr:rowOff>248285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Spinner 45" r:id="rId30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790575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Spinner 46" r:id="rId31">
              <controlPr defaultSize="0">
                <anchor moveWithCells="1" sizeWithCells="1">
                  <from>
                    <xdr:col>34</xdr:col>
                    <xdr:colOff>628650</xdr:colOff>
                    <xdr:row>0</xdr:row>
                    <xdr:rowOff>9525</xdr:rowOff>
                  </from>
                  <to>
                    <xdr:col>34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Spinner 47" r:id="rId32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Spinner 48" r:id="rId33">
              <controlPr defaultSize="0">
                <anchor moveWithCells="1" sizeWithCells="1">
                  <from>
                    <xdr:col>39</xdr:col>
                    <xdr:colOff>333375</xdr:colOff>
                    <xdr:row>0</xdr:row>
                    <xdr:rowOff>9525</xdr:rowOff>
                  </from>
                  <to>
                    <xdr:col>39</xdr:col>
                    <xdr:colOff>333375</xdr:colOff>
                    <xdr:row>0</xdr:row>
                    <xdr:rowOff>258445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Spinner 49" r:id="rId34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Spinner 50" r:id="rId35">
              <controlPr defaultSize="0">
                <anchor moveWithCells="1" sizeWithCells="1">
                  <from>
                    <xdr:col>34</xdr:col>
                    <xdr:colOff>628650</xdr:colOff>
                    <xdr:row>0</xdr:row>
                    <xdr:rowOff>9525</xdr:rowOff>
                  </from>
                  <to>
                    <xdr:col>34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Spinner 51" r:id="rId36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Spinner 52" r:id="rId37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Spinner 53" r:id="rId38">
              <controlPr defaultSize="0">
                <anchor moveWithCells="1" sizeWithCells="1">
                  <from>
                    <xdr:col>33</xdr:col>
                    <xdr:colOff>628650</xdr:colOff>
                    <xdr:row>0</xdr:row>
                    <xdr:rowOff>9525</xdr:rowOff>
                  </from>
                  <to>
                    <xdr:col>33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Spinner 54" r:id="rId39">
              <controlPr defaultSize="0">
                <anchor moveWithCells="1" sizeWithCells="1">
                  <from>
                    <xdr:col>37</xdr:col>
                    <xdr:colOff>628650</xdr:colOff>
                    <xdr:row>0</xdr:row>
                    <xdr:rowOff>9525</xdr:rowOff>
                  </from>
                  <to>
                    <xdr:col>37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Spinner 55" r:id="rId40">
              <controlPr defaultSize="0">
                <anchor moveWithCells="1" sizeWithCells="1">
                  <from>
                    <xdr:col>38</xdr:col>
                    <xdr:colOff>419100</xdr:colOff>
                    <xdr:row>0</xdr:row>
                    <xdr:rowOff>19050</xdr:rowOff>
                  </from>
                  <to>
                    <xdr:col>38</xdr:col>
                    <xdr:colOff>572135</xdr:colOff>
                    <xdr:row>0</xdr:row>
                    <xdr:rowOff>248285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Spinner 56" r:id="rId41">
              <controlPr defaultSize="0">
                <anchor moveWithCells="1" sizeWithCells="1">
                  <from>
                    <xdr:col>37</xdr:col>
                    <xdr:colOff>628650</xdr:colOff>
                    <xdr:row>0</xdr:row>
                    <xdr:rowOff>9525</xdr:rowOff>
                  </from>
                  <to>
                    <xdr:col>37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Spinner 57" r:id="rId42">
              <controlPr defaultSize="0">
                <anchor moveWithCells="1" sizeWithCells="1">
                  <from>
                    <xdr:col>33</xdr:col>
                    <xdr:colOff>628650</xdr:colOff>
                    <xdr:row>0</xdr:row>
                    <xdr:rowOff>9525</xdr:rowOff>
                  </from>
                  <to>
                    <xdr:col>33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Spinner 58" r:id="rId43">
              <controlPr defaultSize="0">
                <anchor moveWithCells="1" sizeWithCells="1">
                  <from>
                    <xdr:col>37</xdr:col>
                    <xdr:colOff>628650</xdr:colOff>
                    <xdr:row>0</xdr:row>
                    <xdr:rowOff>9525</xdr:rowOff>
                  </from>
                  <to>
                    <xdr:col>37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Spinner 59" r:id="rId44">
              <controlPr defaultSize="0">
                <anchor moveWithCells="1" sizeWithCells="1">
                  <from>
                    <xdr:col>37</xdr:col>
                    <xdr:colOff>628650</xdr:colOff>
                    <xdr:row>0</xdr:row>
                    <xdr:rowOff>9525</xdr:rowOff>
                  </from>
                  <to>
                    <xdr:col>37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Spinner 60" r:id="rId45">
              <controlPr defaultSize="0">
                <anchor moveWithCells="1" sizeWithCells="1">
                  <from>
                    <xdr:col>34</xdr:col>
                    <xdr:colOff>628650</xdr:colOff>
                    <xdr:row>0</xdr:row>
                    <xdr:rowOff>9525</xdr:rowOff>
                  </from>
                  <to>
                    <xdr:col>34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Spinner 61" r:id="rId46">
              <controlPr defaultSize="0">
                <anchor moveWithCells="1" sizeWithCells="1">
                  <from>
                    <xdr:col>39</xdr:col>
                    <xdr:colOff>381000</xdr:colOff>
                    <xdr:row>0</xdr:row>
                    <xdr:rowOff>635</xdr:rowOff>
                  </from>
                  <to>
                    <xdr:col>39</xdr:col>
                    <xdr:colOff>381000</xdr:colOff>
                    <xdr:row>0</xdr:row>
                    <xdr:rowOff>248285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Spinner 62" r:id="rId47">
              <controlPr defaultSize="0">
                <anchor moveWithCells="1" sizeWithCells="1">
                  <from>
                    <xdr:col>34</xdr:col>
                    <xdr:colOff>628650</xdr:colOff>
                    <xdr:row>0</xdr:row>
                    <xdr:rowOff>9525</xdr:rowOff>
                  </from>
                  <to>
                    <xdr:col>34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Spinner 63" r:id="rId48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Spinner 64" r:id="rId49">
              <controlPr defaultSize="0">
                <anchor moveWithCells="1" sizeWithCells="1">
                  <from>
                    <xdr:col>39</xdr:col>
                    <xdr:colOff>419100</xdr:colOff>
                    <xdr:row>0</xdr:row>
                    <xdr:rowOff>19050</xdr:rowOff>
                  </from>
                  <to>
                    <xdr:col>39</xdr:col>
                    <xdr:colOff>572135</xdr:colOff>
                    <xdr:row>0</xdr:row>
                    <xdr:rowOff>248285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name="Spinner 65" r:id="rId50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name="Spinner 66" r:id="rId51">
              <controlPr defaultSize="0">
                <anchor moveWithCells="1" sizeWithCells="1">
                  <from>
                    <xdr:col>36</xdr:col>
                    <xdr:colOff>628650</xdr:colOff>
                    <xdr:row>0</xdr:row>
                    <xdr:rowOff>9525</xdr:rowOff>
                  </from>
                  <to>
                    <xdr:col>36</xdr:col>
                    <xdr:colOff>628650</xdr:colOff>
                    <xdr:row>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name="Spinner 67" r:id="rId52">
              <controlPr defaultSize="0">
                <anchor moveWithCells="1" sizeWithCells="1">
                  <from>
                    <xdr:col>38</xdr:col>
                    <xdr:colOff>647065</xdr:colOff>
                    <xdr:row>0</xdr:row>
                    <xdr:rowOff>9525</xdr:rowOff>
                  </from>
                  <to>
                    <xdr:col>38</xdr:col>
                    <xdr:colOff>904875</xdr:colOff>
                    <xdr:row>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name="Spinner 68" r:id="rId53">
              <controlPr defaultSize="0">
                <anchor moveWithCells="1" sizeWithCells="1">
                  <from>
                    <xdr:col>37</xdr:col>
                    <xdr:colOff>266700</xdr:colOff>
                    <xdr:row>0</xdr:row>
                    <xdr:rowOff>0</xdr:rowOff>
                  </from>
                  <to>
                    <xdr:col>38</xdr:col>
                    <xdr:colOff>8890</xdr:colOff>
                    <xdr:row>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name="Spinner 81" r:id="rId54">
              <controlPr defaultSize="0">
                <anchor moveWithCells="1" sizeWithCells="1">
                  <from>
                    <xdr:col>34</xdr:col>
                    <xdr:colOff>628650</xdr:colOff>
                    <xdr:row>0</xdr:row>
                    <xdr:rowOff>9525</xdr:rowOff>
                  </from>
                  <to>
                    <xdr:col>34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name="Spinner 82" r:id="rId55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name="Spinner 83" r:id="rId56">
              <controlPr defaultSize="0">
                <anchor moveWithCells="1" sizeWithCells="1">
                  <from>
                    <xdr:col>39</xdr:col>
                    <xdr:colOff>419100</xdr:colOff>
                    <xdr:row>0</xdr:row>
                    <xdr:rowOff>19050</xdr:rowOff>
                  </from>
                  <to>
                    <xdr:col>39</xdr:col>
                    <xdr:colOff>572135</xdr:colOff>
                    <xdr:row>0</xdr:row>
                    <xdr:rowOff>248285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name="Spinner 84" r:id="rId57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name="Spinner 85" r:id="rId58">
              <controlPr defaultSize="0">
                <anchor moveWithCells="1" sizeWithCells="1">
                  <from>
                    <xdr:col>36</xdr:col>
                    <xdr:colOff>628650</xdr:colOff>
                    <xdr:row>0</xdr:row>
                    <xdr:rowOff>8255</xdr:rowOff>
                  </from>
                  <to>
                    <xdr:col>36</xdr:col>
                    <xdr:colOff>628650</xdr:colOff>
                    <xdr:row>0</xdr:row>
                    <xdr:rowOff>284480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name="Spinner 86" r:id="rId59">
              <controlPr defaultSize="0">
                <anchor moveWithCells="1" sizeWithCells="1">
                  <from>
                    <xdr:col>38</xdr:col>
                    <xdr:colOff>647065</xdr:colOff>
                    <xdr:row>0</xdr:row>
                    <xdr:rowOff>8255</xdr:rowOff>
                  </from>
                  <to>
                    <xdr:col>38</xdr:col>
                    <xdr:colOff>904875</xdr:colOff>
                    <xdr:row>0</xdr:row>
                    <xdr:rowOff>284480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name="Spinner 87" r:id="rId60">
              <controlPr defaultSize="0">
                <anchor moveWithCells="1" sizeWithCells="1">
                  <from>
                    <xdr:col>37</xdr:col>
                    <xdr:colOff>266700</xdr:colOff>
                    <xdr:row>0</xdr:row>
                    <xdr:rowOff>0</xdr:rowOff>
                  </from>
                  <to>
                    <xdr:col>38</xdr:col>
                    <xdr:colOff>8890</xdr:colOff>
                    <xdr:row>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name="Spinner 88" r:id="rId61">
              <controlPr defaultSize="0">
                <anchor moveWithCells="1" sizeWithCells="1">
                  <from>
                    <xdr:col>34</xdr:col>
                    <xdr:colOff>590550</xdr:colOff>
                    <xdr:row>0</xdr:row>
                    <xdr:rowOff>9525</xdr:rowOff>
                  </from>
                  <to>
                    <xdr:col>34</xdr:col>
                    <xdr:colOff>590550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name="Spinner 89" r:id="rId62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790575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name="Spinner 90" r:id="rId63">
              <controlPr defaultSize="0">
                <anchor moveWithCells="1" sizeWithCells="1">
                  <from>
                    <xdr:col>39</xdr:col>
                    <xdr:colOff>419100</xdr:colOff>
                    <xdr:row>0</xdr:row>
                    <xdr:rowOff>19050</xdr:rowOff>
                  </from>
                  <to>
                    <xdr:col>39</xdr:col>
                    <xdr:colOff>572135</xdr:colOff>
                    <xdr:row>0</xdr:row>
                    <xdr:rowOff>248285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name="Spinner 91" r:id="rId64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790575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name="Spinner 93" r:id="rId65">
              <controlPr defaultSize="0">
                <anchor moveWithCells="1" sizeWithCells="1">
                  <from>
                    <xdr:col>38</xdr:col>
                    <xdr:colOff>0</xdr:colOff>
                    <xdr:row>0</xdr:row>
                    <xdr:rowOff>9525</xdr:rowOff>
                  </from>
                  <to>
                    <xdr:col>38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name="Spinner 94" r:id="rId66">
              <controlPr defaultSize="0">
                <anchor moveWithCells="1" sizeWithCells="1">
                  <from>
                    <xdr:col>40</xdr:col>
                    <xdr:colOff>0</xdr:colOff>
                    <xdr:row>0</xdr:row>
                    <xdr:rowOff>9525</xdr:rowOff>
                  </from>
                  <to>
                    <xdr:col>40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name="Spinner 95" r:id="rId67">
              <controlPr defaultSize="0">
                <anchor moveWithCells="1" sizeWithCells="1">
                  <from>
                    <xdr:col>38</xdr:col>
                    <xdr:colOff>266700</xdr:colOff>
                    <xdr:row>0</xdr:row>
                    <xdr:rowOff>0</xdr:rowOff>
                  </from>
                  <to>
                    <xdr:col>39</xdr:col>
                    <xdr:colOff>9525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name="Spinner 96" r:id="rId68">
              <controlPr defaultSize="0">
                <anchor moveWithCells="1" sizeWithCells="1">
                  <from>
                    <xdr:col>36</xdr:col>
                    <xdr:colOff>628650</xdr:colOff>
                    <xdr:row>0</xdr:row>
                    <xdr:rowOff>8255</xdr:rowOff>
                  </from>
                  <to>
                    <xdr:col>36</xdr:col>
                    <xdr:colOff>628650</xdr:colOff>
                    <xdr:row>0</xdr:row>
                    <xdr:rowOff>284480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name="Spinner 97" r:id="rId69">
              <controlPr defaultSize="0">
                <anchor moveWithCells="1" sizeWithCells="1">
                  <from>
                    <xdr:col>38</xdr:col>
                    <xdr:colOff>647065</xdr:colOff>
                    <xdr:row>0</xdr:row>
                    <xdr:rowOff>8255</xdr:rowOff>
                  </from>
                  <to>
                    <xdr:col>38</xdr:col>
                    <xdr:colOff>904875</xdr:colOff>
                    <xdr:row>0</xdr:row>
                    <xdr:rowOff>284480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name="Spinner 98" r:id="rId70">
              <controlPr defaultSize="0">
                <anchor moveWithCells="1" sizeWithCells="1">
                  <from>
                    <xdr:col>37</xdr:col>
                    <xdr:colOff>266700</xdr:colOff>
                    <xdr:row>0</xdr:row>
                    <xdr:rowOff>0</xdr:rowOff>
                  </from>
                  <to>
                    <xdr:col>38</xdr:col>
                    <xdr:colOff>8890</xdr:colOff>
                    <xdr:row>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name="Spinner 99" r:id="rId71">
              <controlPr defaultSize="0">
                <anchor moveWithCells="1" sizeWithCells="1">
                  <from>
                    <xdr:col>34</xdr:col>
                    <xdr:colOff>590550</xdr:colOff>
                    <xdr:row>0</xdr:row>
                    <xdr:rowOff>9525</xdr:rowOff>
                  </from>
                  <to>
                    <xdr:col>34</xdr:col>
                    <xdr:colOff>590550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name="Spinner 100" r:id="rId72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790575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name="Spinner 101" r:id="rId73">
              <controlPr defaultSize="0">
                <anchor moveWithCells="1" sizeWithCells="1">
                  <from>
                    <xdr:col>39</xdr:col>
                    <xdr:colOff>419100</xdr:colOff>
                    <xdr:row>0</xdr:row>
                    <xdr:rowOff>19050</xdr:rowOff>
                  </from>
                  <to>
                    <xdr:col>39</xdr:col>
                    <xdr:colOff>572135</xdr:colOff>
                    <xdr:row>0</xdr:row>
                    <xdr:rowOff>248285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name="Spinner 102" r:id="rId74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790575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name="Spinner 103" r:id="rId75">
              <controlPr defaultSize="0">
                <anchor moveWithCells="1" sizeWithCells="1">
                  <from>
                    <xdr:col>38</xdr:col>
                    <xdr:colOff>0</xdr:colOff>
                    <xdr:row>0</xdr:row>
                    <xdr:rowOff>9525</xdr:rowOff>
                  </from>
                  <to>
                    <xdr:col>38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name="Spinner 104" r:id="rId76">
              <controlPr defaultSize="0">
                <anchor moveWithCells="1" sizeWithCells="1">
                  <from>
                    <xdr:col>39</xdr:col>
                    <xdr:colOff>647700</xdr:colOff>
                    <xdr:row>0</xdr:row>
                    <xdr:rowOff>9525</xdr:rowOff>
                  </from>
                  <to>
                    <xdr:col>39</xdr:col>
                    <xdr:colOff>904875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name="Spinner 105" r:id="rId77">
              <controlPr defaultSize="0">
                <anchor moveWithCells="1" sizeWithCells="1">
                  <from>
                    <xdr:col>38</xdr:col>
                    <xdr:colOff>266700</xdr:colOff>
                    <xdr:row>0</xdr:row>
                    <xdr:rowOff>0</xdr:rowOff>
                  </from>
                  <to>
                    <xdr:col>39</xdr:col>
                    <xdr:colOff>9525</xdr:colOff>
                    <xdr:row>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E29" sqref="E29"/>
    </sheetView>
  </sheetViews>
  <sheetFormatPr defaultColWidth="9" defaultRowHeight="16.5" outlineLevelCol="4"/>
  <cols>
    <col min="1" max="1" width="4.625" style="12" customWidth="1"/>
    <col min="2" max="2" width="9" style="12"/>
    <col min="3" max="3" width="31" style="12" customWidth="1"/>
    <col min="4" max="4" width="9" style="12"/>
  </cols>
  <sheetData>
    <row r="1" ht="20" customHeight="1" spans="1:5">
      <c r="A1" s="13" t="s">
        <v>1</v>
      </c>
      <c r="B1" s="13" t="s">
        <v>3</v>
      </c>
      <c r="C1" s="13" t="s">
        <v>46</v>
      </c>
      <c r="D1" s="13" t="s">
        <v>47</v>
      </c>
      <c r="E1" s="14"/>
    </row>
    <row r="2" ht="13.5" spans="1:5">
      <c r="A2" s="15">
        <f>ROW()-1</f>
        <v>1</v>
      </c>
      <c r="B2" s="16"/>
      <c r="C2" s="16"/>
      <c r="D2" s="16"/>
      <c r="E2" s="16"/>
    </row>
    <row r="3" spans="1:5">
      <c r="A3" s="15">
        <f>ROW()-1</f>
        <v>2</v>
      </c>
      <c r="B3" s="17"/>
      <c r="C3" s="16"/>
      <c r="D3" s="18"/>
      <c r="E3" s="19"/>
    </row>
    <row r="4" spans="1:5">
      <c r="A4" s="15">
        <f>ROW()-1</f>
        <v>3</v>
      </c>
      <c r="B4" s="17"/>
      <c r="C4" s="16"/>
      <c r="D4" s="18"/>
      <c r="E4" s="19"/>
    </row>
    <row r="5" spans="1:5">
      <c r="A5" s="15">
        <f t="shared" ref="A5:A15" si="0">ROW()-1</f>
        <v>4</v>
      </c>
      <c r="B5" s="17"/>
      <c r="C5" s="16"/>
      <c r="D5" s="18"/>
      <c r="E5" s="19"/>
    </row>
    <row r="6" ht="14.25" spans="1:5">
      <c r="A6" s="15">
        <f t="shared" si="0"/>
        <v>5</v>
      </c>
      <c r="B6" s="20"/>
      <c r="C6" s="16"/>
      <c r="D6" s="20"/>
      <c r="E6" s="20"/>
    </row>
    <row r="7" ht="14.25" spans="1:5">
      <c r="A7" s="15">
        <f t="shared" si="0"/>
        <v>6</v>
      </c>
      <c r="B7" s="20"/>
      <c r="C7" s="16"/>
      <c r="D7" s="20"/>
      <c r="E7" s="20"/>
    </row>
    <row r="8" ht="14.25" spans="1:5">
      <c r="A8" s="15">
        <f t="shared" si="0"/>
        <v>7</v>
      </c>
      <c r="B8" s="20"/>
      <c r="C8" s="16"/>
      <c r="D8" s="20"/>
      <c r="E8" s="20"/>
    </row>
    <row r="9" ht="14.25" spans="1:5">
      <c r="A9" s="15">
        <f t="shared" si="0"/>
        <v>8</v>
      </c>
      <c r="B9" s="20"/>
      <c r="C9" s="16"/>
      <c r="D9" s="20"/>
      <c r="E9" s="20"/>
    </row>
    <row r="10" ht="14.25" spans="1:5">
      <c r="A10" s="15">
        <f t="shared" si="0"/>
        <v>9</v>
      </c>
      <c r="B10" s="20"/>
      <c r="C10" s="16"/>
      <c r="D10" s="20"/>
      <c r="E10" s="20"/>
    </row>
    <row r="11" ht="14.25" spans="1:5">
      <c r="A11" s="15">
        <f t="shared" si="0"/>
        <v>10</v>
      </c>
      <c r="B11" s="20"/>
      <c r="C11" s="16"/>
      <c r="D11" s="20"/>
      <c r="E11" s="20"/>
    </row>
    <row r="12" ht="14.25" spans="1:5">
      <c r="A12" s="15">
        <f t="shared" si="0"/>
        <v>11</v>
      </c>
      <c r="B12" s="20"/>
      <c r="C12" s="16"/>
      <c r="D12" s="20"/>
      <c r="E12" s="14"/>
    </row>
    <row r="13" ht="14.25" spans="1:5">
      <c r="A13" s="15">
        <f t="shared" si="0"/>
        <v>12</v>
      </c>
      <c r="B13" s="20"/>
      <c r="C13" s="16"/>
      <c r="D13" s="20"/>
      <c r="E13" s="14"/>
    </row>
    <row r="14" ht="14.25" spans="1:5">
      <c r="A14" s="15">
        <f t="shared" si="0"/>
        <v>13</v>
      </c>
      <c r="B14" s="20"/>
      <c r="C14" s="16"/>
      <c r="D14" s="20"/>
      <c r="E14" s="14"/>
    </row>
    <row r="15" spans="1:5">
      <c r="A15" s="15">
        <f t="shared" si="0"/>
        <v>14</v>
      </c>
      <c r="B15" s="17"/>
      <c r="C15" s="16"/>
      <c r="D15" s="20"/>
      <c r="E15" s="14"/>
    </row>
    <row r="16" spans="1:5">
      <c r="A16" s="15"/>
      <c r="B16" s="17"/>
      <c r="C16" s="16"/>
      <c r="D16" s="20"/>
      <c r="E16" s="14"/>
    </row>
    <row r="20" spans="3:3">
      <c r="C20" s="21"/>
    </row>
  </sheetData>
  <conditionalFormatting sqref="B2">
    <cfRule type="duplicateValues" dxfId="0" priority="101"/>
    <cfRule type="duplicateValues" dxfId="0" priority="100"/>
    <cfRule type="duplicateValues" dxfId="0" priority="99"/>
    <cfRule type="duplicateValues" dxfId="0" priority="98"/>
    <cfRule type="duplicateValues" dxfId="0" priority="97"/>
    <cfRule type="duplicateValues" dxfId="0" priority="96"/>
    <cfRule type="duplicateValues" dxfId="0" priority="95"/>
    <cfRule type="duplicateValues" dxfId="0" priority="94"/>
    <cfRule type="duplicateValues" dxfId="0" priority="93"/>
    <cfRule type="duplicateValues" dxfId="0" priority="92"/>
    <cfRule type="duplicateValues" dxfId="0" priority="91"/>
    <cfRule type="duplicateValues" dxfId="0" priority="83"/>
    <cfRule type="duplicateValues" dxfId="0" priority="82"/>
  </conditionalFormatting>
  <conditionalFormatting sqref="B3">
    <cfRule type="duplicateValues" dxfId="0" priority="63"/>
    <cfRule type="duplicateValues" dxfId="0" priority="62"/>
  </conditionalFormatting>
  <conditionalFormatting sqref="B4">
    <cfRule type="duplicateValues" dxfId="0" priority="74"/>
    <cfRule type="duplicateValues" dxfId="0" priority="73"/>
  </conditionalFormatting>
  <conditionalFormatting sqref="B5">
    <cfRule type="duplicateValues" dxfId="0" priority="72"/>
    <cfRule type="duplicateValues" dxfId="0" priority="71"/>
  </conditionalFormatting>
  <conditionalFormatting sqref="B12">
    <cfRule type="duplicateValues" dxfId="0" priority="118"/>
    <cfRule type="duplicateValues" dxfId="0" priority="119"/>
    <cfRule type="duplicateValues" dxfId="0" priority="120"/>
    <cfRule type="duplicateValues" dxfId="0" priority="121"/>
    <cfRule type="duplicateValues" dxfId="0" priority="122"/>
    <cfRule type="duplicateValues" dxfId="0" priority="123"/>
    <cfRule type="duplicateValues" dxfId="0" priority="124"/>
    <cfRule type="duplicateValues" dxfId="0" priority="125"/>
    <cfRule type="duplicateValues" dxfId="0" priority="126"/>
    <cfRule type="duplicateValues" dxfId="0" priority="127"/>
    <cfRule type="duplicateValues" dxfId="0" priority="128"/>
    <cfRule type="duplicateValues" dxfId="0" priority="129"/>
  </conditionalFormatting>
  <conditionalFormatting sqref="B13">
    <cfRule type="duplicateValues" dxfId="0" priority="61"/>
    <cfRule type="duplicateValues" dxfId="0" priority="58"/>
    <cfRule type="duplicateValues" dxfId="0" priority="55"/>
    <cfRule type="duplicateValues" dxfId="0" priority="52"/>
    <cfRule type="duplicateValues" dxfId="0" priority="49"/>
    <cfRule type="duplicateValues" dxfId="0" priority="46"/>
    <cfRule type="duplicateValues" dxfId="0" priority="43"/>
    <cfRule type="duplicateValues" dxfId="0" priority="40"/>
    <cfRule type="duplicateValues" dxfId="0" priority="37"/>
    <cfRule type="duplicateValues" dxfId="0" priority="34"/>
    <cfRule type="duplicateValues" dxfId="0" priority="31"/>
    <cfRule type="duplicateValues" dxfId="0" priority="28"/>
  </conditionalFormatting>
  <conditionalFormatting sqref="B14">
    <cfRule type="duplicateValues" dxfId="0" priority="60"/>
    <cfRule type="duplicateValues" dxfId="0" priority="57"/>
    <cfRule type="duplicateValues" dxfId="0" priority="54"/>
    <cfRule type="duplicateValues" dxfId="0" priority="51"/>
    <cfRule type="duplicateValues" dxfId="0" priority="48"/>
    <cfRule type="duplicateValues" dxfId="0" priority="45"/>
    <cfRule type="duplicateValues" dxfId="0" priority="42"/>
    <cfRule type="duplicateValues" dxfId="0" priority="39"/>
    <cfRule type="duplicateValues" dxfId="0" priority="36"/>
    <cfRule type="duplicateValues" dxfId="0" priority="33"/>
    <cfRule type="duplicateValues" dxfId="0" priority="30"/>
    <cfRule type="duplicateValues" dxfId="0" priority="27"/>
  </conditionalFormatting>
  <conditionalFormatting sqref="C20">
    <cfRule type="duplicateValues" dxfId="0" priority="102"/>
  </conditionalFormatting>
  <conditionalFormatting sqref="B15:B16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workbookViewId="0">
      <selection activeCell="F1" sqref="F1:F5"/>
    </sheetView>
  </sheetViews>
  <sheetFormatPr defaultColWidth="9" defaultRowHeight="13.5" outlineLevelCol="6"/>
  <cols>
    <col min="6" max="7" width="9" style="1"/>
  </cols>
  <sheetData>
    <row r="1" ht="18.75" spans="1:7">
      <c r="A1" s="2" t="s">
        <v>48</v>
      </c>
      <c r="B1" s="3" t="s">
        <v>17</v>
      </c>
      <c r="C1" s="2" t="s">
        <v>48</v>
      </c>
      <c r="F1" s="4" t="s">
        <v>49</v>
      </c>
      <c r="G1" s="5" t="s">
        <v>17</v>
      </c>
    </row>
    <row r="2" ht="18.75" spans="1:7">
      <c r="A2" s="6" t="s">
        <v>50</v>
      </c>
      <c r="B2" s="7" t="s">
        <v>17</v>
      </c>
      <c r="C2" s="6" t="s">
        <v>50</v>
      </c>
      <c r="F2" s="8" t="s">
        <v>51</v>
      </c>
      <c r="G2" s="9" t="s">
        <v>17</v>
      </c>
    </row>
    <row r="3" ht="18.75" spans="1:7">
      <c r="A3" s="6" t="s">
        <v>49</v>
      </c>
      <c r="B3" s="7" t="s">
        <v>17</v>
      </c>
      <c r="C3" s="6" t="s">
        <v>49</v>
      </c>
      <c r="F3" s="8" t="s">
        <v>18</v>
      </c>
      <c r="G3" s="9" t="s">
        <v>17</v>
      </c>
    </row>
    <row r="4" ht="18.75" spans="1:7">
      <c r="A4" s="6" t="s">
        <v>51</v>
      </c>
      <c r="B4" s="3" t="s">
        <v>17</v>
      </c>
      <c r="C4" s="6" t="s">
        <v>51</v>
      </c>
      <c r="F4" s="8" t="s">
        <v>20</v>
      </c>
      <c r="G4" s="9" t="s">
        <v>17</v>
      </c>
    </row>
    <row r="5" ht="18.75" spans="1:7">
      <c r="A5" s="6" t="s">
        <v>52</v>
      </c>
      <c r="B5" s="7" t="s">
        <v>17</v>
      </c>
      <c r="C5" s="6" t="s">
        <v>52</v>
      </c>
      <c r="F5" s="8" t="s">
        <v>21</v>
      </c>
      <c r="G5" s="9" t="s">
        <v>17</v>
      </c>
    </row>
    <row r="6" spans="1:7">
      <c r="A6" s="6" t="s">
        <v>18</v>
      </c>
      <c r="B6" s="7" t="s">
        <v>17</v>
      </c>
      <c r="C6" s="6" t="s">
        <v>18</v>
      </c>
      <c r="F6" s="10"/>
      <c r="G6" s="10"/>
    </row>
    <row r="7" ht="18.75" spans="1:7">
      <c r="A7" s="2" t="s">
        <v>53</v>
      </c>
      <c r="B7" s="3" t="s">
        <v>17</v>
      </c>
      <c r="C7" s="2" t="s">
        <v>53</v>
      </c>
      <c r="F7" s="11"/>
      <c r="G7" s="9"/>
    </row>
    <row r="8" ht="18.75" spans="1:7">
      <c r="A8" s="6" t="s">
        <v>21</v>
      </c>
      <c r="B8" s="7" t="s">
        <v>17</v>
      </c>
      <c r="C8" s="6" t="s">
        <v>21</v>
      </c>
      <c r="F8" s="11"/>
      <c r="G8" s="9"/>
    </row>
    <row r="9" ht="18.75" spans="1:7">
      <c r="A9" s="2" t="s">
        <v>54</v>
      </c>
      <c r="B9" s="7" t="s">
        <v>17</v>
      </c>
      <c r="C9" s="2" t="s">
        <v>54</v>
      </c>
      <c r="F9" s="8"/>
      <c r="G9" s="9"/>
    </row>
    <row r="10" ht="18.75" spans="1:7">
      <c r="A10" s="2" t="s">
        <v>55</v>
      </c>
      <c r="B10" s="3" t="s">
        <v>17</v>
      </c>
      <c r="C10" s="2" t="s">
        <v>55</v>
      </c>
      <c r="F10" s="8"/>
      <c r="G10" s="9"/>
    </row>
    <row r="11" ht="18.75" spans="1:7">
      <c r="A11" s="6" t="s">
        <v>56</v>
      </c>
      <c r="B11" s="7" t="s">
        <v>17</v>
      </c>
      <c r="C11" s="6" t="s">
        <v>56</v>
      </c>
      <c r="F11" s="8"/>
      <c r="G11" s="9"/>
    </row>
    <row r="12" ht="18.75" spans="1:7">
      <c r="A12" s="6" t="s">
        <v>57</v>
      </c>
      <c r="B12" s="7" t="s">
        <v>17</v>
      </c>
      <c r="C12" s="6" t="s">
        <v>57</v>
      </c>
      <c r="F12" s="8"/>
      <c r="G12" s="9"/>
    </row>
    <row r="13" ht="18.75" spans="1:7">
      <c r="A13" s="2" t="s">
        <v>58</v>
      </c>
      <c r="B13" s="3" t="s">
        <v>17</v>
      </c>
      <c r="C13" s="2" t="s">
        <v>58</v>
      </c>
      <c r="F13" s="8"/>
      <c r="G13" s="9"/>
    </row>
    <row r="14" ht="18.75" spans="1:7">
      <c r="A14" s="6" t="s">
        <v>59</v>
      </c>
      <c r="B14" s="7" t="s">
        <v>17</v>
      </c>
      <c r="C14" s="6" t="s">
        <v>59</v>
      </c>
      <c r="F14" s="8"/>
      <c r="G14" s="9"/>
    </row>
    <row r="15" ht="18.75" spans="1:7">
      <c r="A15" s="6"/>
      <c r="B15" s="7"/>
      <c r="C15" s="6"/>
      <c r="F15" s="8"/>
      <c r="G15" s="9"/>
    </row>
    <row r="16" ht="18.75" spans="1:7">
      <c r="A16" s="6"/>
      <c r="B16" s="3"/>
      <c r="C16" s="6"/>
      <c r="F16" s="8"/>
      <c r="G16" s="9"/>
    </row>
    <row r="17" spans="1:3">
      <c r="A17" s="2"/>
      <c r="B17" s="7"/>
      <c r="C17" s="2"/>
    </row>
    <row r="18" spans="1:3">
      <c r="A18" s="2"/>
      <c r="B18" s="7"/>
      <c r="C18" s="2"/>
    </row>
    <row r="19" spans="1:3">
      <c r="A19" s="2"/>
      <c r="B19" s="3"/>
      <c r="C19" s="2"/>
    </row>
    <row r="20" spans="1:3">
      <c r="A20" s="2"/>
      <c r="B20" s="7"/>
      <c r="C20" s="2"/>
    </row>
    <row r="21" spans="1:3">
      <c r="A21" s="2"/>
      <c r="B21" s="7"/>
      <c r="C21" s="2"/>
    </row>
    <row r="22" spans="1:3">
      <c r="A22" s="2"/>
      <c r="B22" s="3"/>
      <c r="C22" s="2"/>
    </row>
    <row r="23" spans="1:3">
      <c r="A23" s="2"/>
      <c r="B23" s="7"/>
      <c r="C23" s="2"/>
    </row>
    <row r="24" spans="1:3">
      <c r="A24" s="2"/>
      <c r="B24" s="7"/>
      <c r="C24" s="2"/>
    </row>
    <row r="25" spans="1:3">
      <c r="A25" s="2"/>
      <c r="B25" s="3"/>
      <c r="C25" s="2"/>
    </row>
    <row r="26" spans="1:3">
      <c r="A26" s="2"/>
      <c r="B26" s="7"/>
      <c r="C26" s="2"/>
    </row>
    <row r="27" spans="1:3">
      <c r="A27" s="6"/>
      <c r="B27" s="7"/>
      <c r="C27" s="6"/>
    </row>
    <row r="28" spans="1:3">
      <c r="A28" s="6"/>
      <c r="B28" s="3"/>
      <c r="C28" s="6"/>
    </row>
    <row r="29" spans="1:3">
      <c r="A29" s="6"/>
      <c r="B29" s="7"/>
      <c r="C29" s="6"/>
    </row>
    <row r="30" spans="1:3">
      <c r="A30" s="6"/>
      <c r="B30" s="7"/>
      <c r="C30" s="6"/>
    </row>
    <row r="31" spans="1:3">
      <c r="A31" s="6"/>
      <c r="B31" s="3"/>
      <c r="C31" s="6"/>
    </row>
    <row r="32" spans="1:3">
      <c r="A32" s="6"/>
      <c r="B32" s="7"/>
      <c r="C32" s="6"/>
    </row>
    <row r="33" spans="1:3">
      <c r="A33" s="6"/>
      <c r="B33" s="7"/>
      <c r="C33" s="6"/>
    </row>
    <row r="34" spans="1:3">
      <c r="A34" s="6"/>
      <c r="B34" s="3"/>
      <c r="C34" s="6"/>
    </row>
    <row r="35" spans="1:3">
      <c r="A35" s="6"/>
      <c r="B35" s="7"/>
      <c r="C35" s="6"/>
    </row>
    <row r="36" spans="1:3">
      <c r="A36" s="6"/>
      <c r="B36" s="7"/>
      <c r="C36" s="6"/>
    </row>
    <row r="37" spans="1:3">
      <c r="A37" s="6"/>
      <c r="B37" s="3"/>
      <c r="C37" s="6"/>
    </row>
    <row r="38" spans="1:3">
      <c r="A38" s="6"/>
      <c r="B38" s="7"/>
      <c r="C38" s="6"/>
    </row>
    <row r="39" spans="1:3">
      <c r="A39" s="6"/>
      <c r="B39" s="7"/>
      <c r="C39" s="6"/>
    </row>
    <row r="40" spans="1:3">
      <c r="A40" s="6"/>
      <c r="B40" s="3"/>
      <c r="C40" s="6"/>
    </row>
    <row r="41" spans="1:3">
      <c r="A41" s="6"/>
      <c r="B41" s="7"/>
      <c r="C41" s="6"/>
    </row>
    <row r="42" spans="1:3">
      <c r="A42" s="6"/>
      <c r="B42" s="7"/>
      <c r="C42" s="6"/>
    </row>
  </sheetData>
  <sortState ref="F1:G42">
    <sortCondition ref="F1"/>
  </sortState>
  <conditionalFormatting sqref="A1 A10 A7 A4 A13 A16 A19 A22 A31 A28 A25 A34 A37 A40">
    <cfRule type="duplicateValues" dxfId="2" priority="12"/>
    <cfRule type="duplicateValues" dxfId="2" priority="11"/>
    <cfRule type="duplicateValues" dxfId="2" priority="10"/>
    <cfRule type="duplicateValues" dxfId="2" priority="9"/>
  </conditionalFormatting>
  <conditionalFormatting sqref="C1 C10 C7 C4 C13 C16 C19 C22 C31 C28 C25 C34 C37 C40">
    <cfRule type="duplicateValues" dxfId="2" priority="8"/>
    <cfRule type="duplicateValues" dxfId="2" priority="7"/>
    <cfRule type="duplicateValues" dxfId="2" priority="6"/>
    <cfRule type="duplicateValues" dxfId="2" priority="5"/>
  </conditionalFormatting>
  <conditionalFormatting sqref="F2 F5 F11 F8 F14">
    <cfRule type="duplicateValues" dxfId="3" priority="4"/>
    <cfRule type="duplicateValues" dxfId="3" priority="3"/>
    <cfRule type="duplicateValues" dxfId="3" priority="2"/>
    <cfRule type="duplicateValues" dxfId="3" priority="1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汇总表</vt:lpstr>
      <vt:lpstr>劳务费</vt:lpstr>
      <vt:lpstr>考勤</vt:lpstr>
      <vt:lpstr>奖惩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WuYanxia</cp:lastModifiedBy>
  <dcterms:created xsi:type="dcterms:W3CDTF">2006-09-13T11:21:00Z</dcterms:created>
  <dcterms:modified xsi:type="dcterms:W3CDTF">2023-10-30T00:05:39Z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</vt:lpwstr>
  </property>
  <property fmtid="{D5CDD505-2E9C-101B-9397-08002B2CF9AE}" pid="3" name="KSOProductBuildVer">
    <vt:lpwstr>2052-12.1.0.15398</vt:lpwstr>
  </property>
  <property fmtid="{D5CDD505-2E9C-101B-9397-08002B2CF9AE}" pid="4" name="KSOReadingLayout">
    <vt:bool>true</vt:bool>
  </property>
  <property fmtid="{D5CDD505-2E9C-101B-9397-08002B2CF9AE}" pid="5" name="ICV">
    <vt:lpwstr>D373FB70BDD94126B14A5C9958A6261C</vt:lpwstr>
  </property>
</Properties>
</file>