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汇总版" sheetId="17" r:id="rId1"/>
    <sheet name="劳务费" sheetId="10" r:id="rId2"/>
    <sheet name="考勤" sheetId="9" r:id="rId3"/>
    <sheet name="奖惩" sheetId="12" r:id="rId4"/>
    <sheet name="Sheet2" sheetId="18" r:id="rId5"/>
    <sheet name="Sheet1" sheetId="16" state="hidden" r:id="rId6"/>
  </sheets>
  <externalReferences>
    <externalReference r:id="rId9"/>
    <externalReference r:id="rId10"/>
  </externalReferences>
  <definedNames>
    <definedName name="_xlnm._FilterDatabase" localSheetId="1" hidden="1">劳务费!$A$2:$Z$23</definedName>
    <definedName name="_xlnm._FilterDatabase" localSheetId="2" hidden="1">考勤!$4:$61</definedName>
    <definedName name="_xlnm._FilterDatabase" localSheetId="4" hidden="1">Sheet2!$J$1:$K$87</definedName>
    <definedName name="_xlnm._FilterDatabase" localSheetId="5" hidden="1">Sheet1!$A$1:$W$1861</definedName>
    <definedName name="_xlnm.Print_Titles" localSheetId="2">考勤!#REF!</definedName>
    <definedName name="_xlnm.Print_Area" localSheetId="2">考勤!#REF!</definedName>
    <definedName name="_xlnm.Print_Titles" localSheetId="0">汇总版!$1:$2</definedName>
    <definedName name="_xlnm._FilterDatabase" localSheetId="3" hidden="1">奖惩!#REF!</definedName>
  </definedNames>
  <calcPr calcId="144525"/>
  <pivotCaches>
    <pivotCache cacheId="0" r:id="rId7"/>
    <pivotCache cacheId="1" r:id="rId8"/>
  </pivotCaches>
</workbook>
</file>

<file path=xl/comments1.xml><?xml version="1.0" encoding="utf-8"?>
<comments xmlns="http://schemas.openxmlformats.org/spreadsheetml/2006/main">
  <authors>
    <author>Administrator</author>
  </authors>
  <commentList>
    <comment ref="Q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U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X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E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F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G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H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I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J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K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L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M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N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O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P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Q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A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B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C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D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E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F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M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中间请假一小时</t>
        </r>
      </text>
    </comment>
    <comment ref="N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中间请假一小时</t>
        </r>
      </text>
    </comment>
  </commentList>
</comments>
</file>

<file path=xl/sharedStrings.xml><?xml version="1.0" encoding="utf-8"?>
<sst xmlns="http://schemas.openxmlformats.org/spreadsheetml/2006/main" count="13575" uniqueCount="1245">
  <si>
    <t>烽源9月劳务费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</si>
  <si>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</si>
  <si>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</si>
  <si>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</si>
  <si>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</si>
  <si>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</si>
  <si>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</si>
  <si>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</si>
  <si>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</si>
  <si>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</si>
  <si>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</si>
  <si>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</si>
  <si>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</si>
  <si>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</si>
  <si>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</si>
  <si>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</si>
  <si>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</si>
  <si>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发泡</t>
  </si>
  <si>
    <t>李晓慧</t>
  </si>
  <si>
    <t>操作工</t>
  </si>
  <si>
    <t>夏季工服一套50%</t>
  </si>
  <si>
    <t>赵金鹏</t>
  </si>
  <si>
    <t/>
  </si>
  <si>
    <t>邓梦雨</t>
  </si>
  <si>
    <t>李媛</t>
  </si>
  <si>
    <t>赵翠</t>
  </si>
  <si>
    <t>姜俊霞</t>
  </si>
  <si>
    <t>周震</t>
  </si>
  <si>
    <t>李小克</t>
  </si>
  <si>
    <t>不良品扣款</t>
  </si>
  <si>
    <t>吕佳陆</t>
  </si>
  <si>
    <t>崔华震</t>
  </si>
  <si>
    <t>崔杰</t>
  </si>
  <si>
    <t>胡金涛</t>
  </si>
  <si>
    <t>李昆</t>
  </si>
  <si>
    <t>周琳青</t>
  </si>
  <si>
    <t>张坤</t>
  </si>
  <si>
    <t>焊接</t>
  </si>
  <si>
    <t>滕向政</t>
  </si>
  <si>
    <t>H6靠背调角器星盘焊错-20</t>
  </si>
  <si>
    <t>赵广策</t>
  </si>
  <si>
    <t>H4座框焊接总成摆件不到位</t>
  </si>
  <si>
    <t>邓皓骏</t>
  </si>
  <si>
    <t>H6四级地址加摆件不到位-30</t>
  </si>
  <si>
    <t>陈俊洪</t>
  </si>
  <si>
    <t>缓冲支架螺母点偏</t>
  </si>
  <si>
    <t>合计：</t>
  </si>
  <si>
    <t>开票数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</si>
  <si>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</si>
  <si>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</si>
  <si>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</si>
  <si>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</si>
  <si>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</si>
  <si>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</si>
  <si>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</si>
  <si>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</si>
  <si>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</si>
  <si>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</si>
  <si>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</si>
  <si>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</si>
  <si>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</si>
  <si>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</si>
  <si>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</si>
  <si>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</si>
  <si>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</si>
  <si>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</si>
  <si>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</si>
  <si>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</si>
  <si>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放</t>
  </si>
  <si>
    <t>休</t>
  </si>
  <si>
    <t>正熙人力</t>
  </si>
  <si>
    <t>下午</t>
  </si>
  <si>
    <t>加班</t>
  </si>
  <si>
    <t>发泡
劳务</t>
  </si>
  <si>
    <t>异常情况</t>
  </si>
  <si>
    <t>金额</t>
  </si>
  <si>
    <t>H6司机支架摆件不到位-50</t>
  </si>
  <si>
    <t>H6翻折座框漏点螺母-10</t>
  </si>
  <si>
    <t>常小宁</t>
  </si>
  <si>
    <t>宗泽</t>
  </si>
  <si>
    <t>丰维香</t>
  </si>
  <si>
    <t>王莹莹</t>
  </si>
  <si>
    <t>谷兴伟</t>
  </si>
  <si>
    <t>韩元元</t>
  </si>
  <si>
    <t>李涛</t>
  </si>
  <si>
    <t>王敬佩</t>
  </si>
  <si>
    <t>李雪</t>
  </si>
  <si>
    <t>刘文英</t>
  </si>
  <si>
    <t>刘学通</t>
  </si>
  <si>
    <t>吴杰丽</t>
  </si>
  <si>
    <t>卢小侠</t>
  </si>
  <si>
    <t>孟祥越</t>
  </si>
  <si>
    <t>王冬辰</t>
  </si>
  <si>
    <t>田瑞明</t>
  </si>
  <si>
    <t>孟宇</t>
  </si>
  <si>
    <t>王秀丽</t>
  </si>
  <si>
    <t>杨主迎</t>
  </si>
  <si>
    <t>张海坤</t>
  </si>
  <si>
    <t>张井秀</t>
  </si>
  <si>
    <t>张楠</t>
  </si>
  <si>
    <t>张玉芳</t>
  </si>
  <si>
    <t>陈娜娜</t>
  </si>
  <si>
    <t>重卡</t>
  </si>
  <si>
    <t>部门</t>
  </si>
  <si>
    <t>设备工号</t>
  </si>
  <si>
    <t>班次</t>
  </si>
  <si>
    <t>考勤记录</t>
  </si>
  <si>
    <t>有效工时</t>
  </si>
  <si>
    <t>迟到</t>
  </si>
  <si>
    <t>早退</t>
  </si>
  <si>
    <t>外勤</t>
  </si>
  <si>
    <t>休假</t>
  </si>
  <si>
    <t>调休</t>
  </si>
  <si>
    <t>旷工</t>
  </si>
  <si>
    <t>上班点</t>
  </si>
  <si>
    <t>下班点</t>
  </si>
  <si>
    <r>
      <rPr>
        <sz val="10"/>
        <rFont val="宋体"/>
        <charset val="0"/>
      </rPr>
      <t>打卡小时数</t>
    </r>
    <r>
      <rPr>
        <sz val="10"/>
        <rFont val="Arial"/>
        <charset val="0"/>
      </rPr>
      <t>1</t>
    </r>
  </si>
  <si>
    <t>打卡小时数</t>
  </si>
  <si>
    <t>空</t>
  </si>
  <si>
    <t>合同关系</t>
  </si>
  <si>
    <t>打卡取整</t>
  </si>
  <si>
    <t>考勤表上时间</t>
  </si>
  <si>
    <t>差</t>
  </si>
  <si>
    <t>0418删</t>
  </si>
  <si>
    <t>9207</t>
  </si>
  <si>
    <t>崔新峰</t>
  </si>
  <si>
    <t>2023-03-01</t>
  </si>
  <si>
    <t>新增班次(1)</t>
  </si>
  <si>
    <t>07:37-11:25</t>
  </si>
  <si>
    <t>205</t>
  </si>
  <si>
    <t>旷全(365)</t>
  </si>
  <si>
    <t>2023-03-02</t>
  </si>
  <si>
    <t>07:36-17:09</t>
  </si>
  <si>
    <t>549</t>
  </si>
  <si>
    <t>早1(21)</t>
  </si>
  <si>
    <t>2023-03-03</t>
  </si>
  <si>
    <t>07:35-22:00</t>
  </si>
  <si>
    <t>570</t>
  </si>
  <si>
    <t>PJ(270)</t>
  </si>
  <si>
    <t>2023-03-04</t>
  </si>
  <si>
    <t>07:33-20:03</t>
  </si>
  <si>
    <t>XJ(153)</t>
  </si>
  <si>
    <t>2023-03-05</t>
  </si>
  <si>
    <t>07:36-20:01</t>
  </si>
  <si>
    <t>XJ(151)</t>
  </si>
  <si>
    <t>2023-03-06</t>
  </si>
  <si>
    <t>07:36-21:09</t>
  </si>
  <si>
    <t>PJ(219)</t>
  </si>
  <si>
    <t>2023-03-07</t>
  </si>
  <si>
    <t>07:35-17:13</t>
  </si>
  <si>
    <t>553</t>
  </si>
  <si>
    <t>早1(17)</t>
  </si>
  <si>
    <t>2023-03-08</t>
  </si>
  <si>
    <t>08:39-20:30</t>
  </si>
  <si>
    <t>531</t>
  </si>
  <si>
    <t>迟1(39)</t>
  </si>
  <si>
    <t>PJ(180)</t>
  </si>
  <si>
    <t>2023-03-09</t>
  </si>
  <si>
    <t>07:35-22:01</t>
  </si>
  <si>
    <t>PJ(271)</t>
  </si>
  <si>
    <t>2023-03-10</t>
  </si>
  <si>
    <t>07:37-22:04</t>
  </si>
  <si>
    <t>PJ(274)</t>
  </si>
  <si>
    <t>2023-03-11</t>
  </si>
  <si>
    <t>07:36-20:21</t>
  </si>
  <si>
    <t>XJ(171)</t>
  </si>
  <si>
    <t>2023-03-12</t>
  </si>
  <si>
    <t>07:36-17:00</t>
  </si>
  <si>
    <t>540</t>
  </si>
  <si>
    <t>早1(30)</t>
  </si>
  <si>
    <t>2023-03-13</t>
  </si>
  <si>
    <t>旷全(570)</t>
  </si>
  <si>
    <t>2023-03-14</t>
  </si>
  <si>
    <t>2023-03-15</t>
  </si>
  <si>
    <t>XX:XX-16:56</t>
  </si>
  <si>
    <t>2023-03-16</t>
  </si>
  <si>
    <t>XX:XX-17:16</t>
  </si>
  <si>
    <t>2023-03-17</t>
  </si>
  <si>
    <t>XX:XX-19:53</t>
  </si>
  <si>
    <t>PJ(143)</t>
  </si>
  <si>
    <t>2023-03-18</t>
  </si>
  <si>
    <t>XX:XX-19:52</t>
  </si>
  <si>
    <t>XJ(142)</t>
  </si>
  <si>
    <t>2023-03-19</t>
  </si>
  <si>
    <t>07:01-19:55</t>
  </si>
  <si>
    <t>XJ(145)</t>
  </si>
  <si>
    <t>2023-03-20</t>
  </si>
  <si>
    <t>07:05-18:56</t>
  </si>
  <si>
    <t>PJ(86)</t>
  </si>
  <si>
    <t>2023-03-21</t>
  </si>
  <si>
    <t>07:01-19:51</t>
  </si>
  <si>
    <t>PJ(141)</t>
  </si>
  <si>
    <t>2023-03-22</t>
  </si>
  <si>
    <t>07:01-19:56</t>
  </si>
  <si>
    <t>PJ(146)</t>
  </si>
  <si>
    <t>2023-03-23</t>
  </si>
  <si>
    <t>XX:XX-19:54</t>
  </si>
  <si>
    <t>PJ(144)</t>
  </si>
  <si>
    <t>2023-03-24</t>
  </si>
  <si>
    <t>2023-03-25</t>
  </si>
  <si>
    <t>XJ(144)</t>
  </si>
  <si>
    <t>2023-03-26</t>
  </si>
  <si>
    <t>XX:XX-20:18</t>
  </si>
  <si>
    <t>XJ(168)</t>
  </si>
  <si>
    <t>2023-03-27</t>
  </si>
  <si>
    <t>XX:XX-19:51</t>
  </si>
  <si>
    <t>2023-03-28</t>
  </si>
  <si>
    <t>XX:XX-次日01:41</t>
  </si>
  <si>
    <t>PJ(491)</t>
  </si>
  <si>
    <t>2023-03-29</t>
  </si>
  <si>
    <t>2023-03-30</t>
  </si>
  <si>
    <t>2023-03-31</t>
  </si>
  <si>
    <t>新建部门[3]</t>
  </si>
  <si>
    <t>9213</t>
  </si>
  <si>
    <t>王仲旭</t>
  </si>
  <si>
    <t>13:12-20:10</t>
  </si>
  <si>
    <t>258</t>
  </si>
  <si>
    <t>PJ(160)</t>
  </si>
  <si>
    <t>旷全(312)</t>
  </si>
  <si>
    <t>07:44-20:01</t>
  </si>
  <si>
    <t>PJ(151)</t>
  </si>
  <si>
    <t>07:47-20:00</t>
  </si>
  <si>
    <t>XJ(150)</t>
  </si>
  <si>
    <t>07:48-20:01</t>
  </si>
  <si>
    <t>07:54-20:00</t>
  </si>
  <si>
    <t>PJ(150)</t>
  </si>
  <si>
    <t>08:00-20:02</t>
  </si>
  <si>
    <t>PJ(152)</t>
  </si>
  <si>
    <t>08:22-20:01</t>
  </si>
  <si>
    <t>548</t>
  </si>
  <si>
    <t>迟1(22)</t>
  </si>
  <si>
    <t>07:39-20:01</t>
  </si>
  <si>
    <t>07:40-20:02</t>
  </si>
  <si>
    <t>07:40-17:00</t>
  </si>
  <si>
    <t>07:57-20:00</t>
  </si>
  <si>
    <t>07:43-20:01</t>
  </si>
  <si>
    <t>04101054删</t>
  </si>
  <si>
    <t>9227</t>
  </si>
  <si>
    <t>孙文江</t>
  </si>
  <si>
    <t>07:33-20:00</t>
  </si>
  <si>
    <t>07:34-20:00</t>
  </si>
  <si>
    <t>07:33-20:01</t>
  </si>
  <si>
    <t>07:34-22:00</t>
  </si>
  <si>
    <t>07:34-17:00</t>
  </si>
  <si>
    <t>07:37-22:00</t>
  </si>
  <si>
    <t>07:33-22:00</t>
  </si>
  <si>
    <t>XJ(270)</t>
  </si>
  <si>
    <t>07:35-14:01</t>
  </si>
  <si>
    <t>361</t>
  </si>
  <si>
    <t>旷半(209)</t>
  </si>
  <si>
    <t>底座组装车间</t>
  </si>
  <si>
    <t>9228</t>
  </si>
  <si>
    <t>石家昌</t>
  </si>
  <si>
    <t>07:49-23:00</t>
  </si>
  <si>
    <t>PJ(330)</t>
  </si>
  <si>
    <t>07:45-17:34</t>
  </si>
  <si>
    <t>07:59-次日02:00</t>
  </si>
  <si>
    <t>PJ(510)</t>
  </si>
  <si>
    <t>12:50-次日00:00</t>
  </si>
  <si>
    <t>280</t>
  </si>
  <si>
    <t>XJ(390)</t>
  </si>
  <si>
    <t>旷全(290)</t>
  </si>
  <si>
    <t>07:50-次日02:00</t>
  </si>
  <si>
    <t>12:40-次日01:01</t>
  </si>
  <si>
    <t>290</t>
  </si>
  <si>
    <t>PJ(451)</t>
  </si>
  <si>
    <t>旷全(280)</t>
  </si>
  <si>
    <t>07:46-次日00:30</t>
  </si>
  <si>
    <t>PJ(420)</t>
  </si>
  <si>
    <t>09:22-次日01:30</t>
  </si>
  <si>
    <t>488</t>
  </si>
  <si>
    <t>迟1(82)</t>
  </si>
  <si>
    <t>PJ(480)</t>
  </si>
  <si>
    <t>10:21-次日00:00</t>
  </si>
  <si>
    <t>429</t>
  </si>
  <si>
    <t>旷半(141)</t>
  </si>
  <si>
    <t>08:10-次日00:30</t>
  </si>
  <si>
    <t>560</t>
  </si>
  <si>
    <t>迟1(10)</t>
  </si>
  <si>
    <t>12:52-次日01:00</t>
  </si>
  <si>
    <t>278</t>
  </si>
  <si>
    <t>PJ(450)</t>
  </si>
  <si>
    <t>旷全(292)</t>
  </si>
  <si>
    <t>07:44-15:01</t>
  </si>
  <si>
    <t>421</t>
  </si>
  <si>
    <t>旷半(149)</t>
  </si>
  <si>
    <t>15:01-次日01:36</t>
  </si>
  <si>
    <t>149</t>
  </si>
  <si>
    <t>PJ(486)</t>
  </si>
  <si>
    <t>旷全(421)</t>
  </si>
  <si>
    <t>12:49-18:31</t>
  </si>
  <si>
    <t>281</t>
  </si>
  <si>
    <t>XJ(61)</t>
  </si>
  <si>
    <t>旷全(289)</t>
  </si>
  <si>
    <t>07:44-21:04</t>
  </si>
  <si>
    <t>PJ(214)</t>
  </si>
  <si>
    <t>07:46-21:03</t>
  </si>
  <si>
    <t>PJ(213)</t>
  </si>
  <si>
    <t>07:45-21:05</t>
  </si>
  <si>
    <t>PJ(215)</t>
  </si>
  <si>
    <t>08:58-17:36</t>
  </si>
  <si>
    <t>512</t>
  </si>
  <si>
    <t>迟1(58)</t>
  </si>
  <si>
    <t>08:08-23:02</t>
  </si>
  <si>
    <t>562</t>
  </si>
  <si>
    <t>迟1(8)</t>
  </si>
  <si>
    <t>PJ(332)</t>
  </si>
  <si>
    <t>12:57-21:40</t>
  </si>
  <si>
    <t>273</t>
  </si>
  <si>
    <t>XJ(250)</t>
  </si>
  <si>
    <t>旷全(297)</t>
  </si>
  <si>
    <t>07:40-20:00</t>
  </si>
  <si>
    <t>12:59-21:00</t>
  </si>
  <si>
    <t>271</t>
  </si>
  <si>
    <t>PJ(210)</t>
  </si>
  <si>
    <t>旷全(299)</t>
  </si>
  <si>
    <t>07:42-22:31</t>
  </si>
  <si>
    <t>PJ(301)</t>
  </si>
  <si>
    <t>07:42-18:11</t>
  </si>
  <si>
    <t>PJ(41)</t>
  </si>
  <si>
    <t>07:52-17:01</t>
  </si>
  <si>
    <t>541</t>
  </si>
  <si>
    <t>早1(29)</t>
  </si>
  <si>
    <t>弯管冲压车间</t>
  </si>
  <si>
    <t>9235</t>
  </si>
  <si>
    <t>07:40-23:35</t>
  </si>
  <si>
    <t>PJ(365)</t>
  </si>
  <si>
    <t>07:49-次日02:01</t>
  </si>
  <si>
    <t>PJ(511)</t>
  </si>
  <si>
    <t>10:02-次日02:00</t>
  </si>
  <si>
    <t>448</t>
  </si>
  <si>
    <t>XJ(510)</t>
  </si>
  <si>
    <t>旷半(122)</t>
  </si>
  <si>
    <t>12:36-次日00:00</t>
  </si>
  <si>
    <t>294</t>
  </si>
  <si>
    <t>旷全(276)</t>
  </si>
  <si>
    <t>07:43-17:30</t>
  </si>
  <si>
    <t>07:51-次日00:33</t>
  </si>
  <si>
    <t>PJ(423)</t>
  </si>
  <si>
    <t>08:57-17:30</t>
  </si>
  <si>
    <t>513</t>
  </si>
  <si>
    <t>迟1(57)</t>
  </si>
  <si>
    <t>07:50-次日01:00</t>
  </si>
  <si>
    <t>08:56-次日02:33</t>
  </si>
  <si>
    <t>514</t>
  </si>
  <si>
    <t>迟1(56)</t>
  </si>
  <si>
    <t>PJ(543)</t>
  </si>
  <si>
    <t>09:58-次日01:00</t>
  </si>
  <si>
    <t>452</t>
  </si>
  <si>
    <t>迟1(118)</t>
  </si>
  <si>
    <t>08:01-21:01</t>
  </si>
  <si>
    <t>569</t>
  </si>
  <si>
    <t>迟1(1)</t>
  </si>
  <si>
    <t>XJ(211)</t>
  </si>
  <si>
    <t>XX:XX-20:00</t>
  </si>
  <si>
    <t>07:58-21:02</t>
  </si>
  <si>
    <t>PJ(212)</t>
  </si>
  <si>
    <t>07:54-21:00</t>
  </si>
  <si>
    <t>12:49-21:30</t>
  </si>
  <si>
    <t>PJ(240)</t>
  </si>
  <si>
    <t>07:55-次日00:01</t>
  </si>
  <si>
    <t>PJ(391)</t>
  </si>
  <si>
    <t>07:53-23:02</t>
  </si>
  <si>
    <t>08:53-21:38</t>
  </si>
  <si>
    <t>517</t>
  </si>
  <si>
    <t>迟1(53)</t>
  </si>
  <si>
    <t>XJ(248)</t>
  </si>
  <si>
    <t>07:44-20:00</t>
  </si>
  <si>
    <t>09:50-21:00</t>
  </si>
  <si>
    <t>460</t>
  </si>
  <si>
    <t>迟1(110)</t>
  </si>
  <si>
    <t>07:43-22:30</t>
  </si>
  <si>
    <t>PJ(300)</t>
  </si>
  <si>
    <t>07:46-20:30</t>
  </si>
  <si>
    <t>07:42-19:00</t>
  </si>
  <si>
    <t>PJ(90)</t>
  </si>
  <si>
    <t>9236</t>
  </si>
  <si>
    <t>王谋瑞</t>
  </si>
  <si>
    <t>07:39-23:01</t>
  </si>
  <si>
    <t>PJ(331)</t>
  </si>
  <si>
    <t>08:07-17:30</t>
  </si>
  <si>
    <t>563</t>
  </si>
  <si>
    <t>迟1(7)</t>
  </si>
  <si>
    <t>07:31-次日02:00</t>
  </si>
  <si>
    <t>09:50-次日02:01</t>
  </si>
  <si>
    <t>XJ(511)</t>
  </si>
  <si>
    <t>07:38-次日02:00</t>
  </si>
  <si>
    <t>09:53-次日01:01</t>
  </si>
  <si>
    <t>457</t>
  </si>
  <si>
    <t>迟1(113)</t>
  </si>
  <si>
    <t>08:49-次日00:35</t>
  </si>
  <si>
    <t>521</t>
  </si>
  <si>
    <t>迟1(49)</t>
  </si>
  <si>
    <t>PJ(425)</t>
  </si>
  <si>
    <t>08:54-20:00</t>
  </si>
  <si>
    <t>516</t>
  </si>
  <si>
    <t>迟1(54)</t>
  </si>
  <si>
    <t>08:21-20:03</t>
  </si>
  <si>
    <t>迟1(21)</t>
  </si>
  <si>
    <t>PJ(153)</t>
  </si>
  <si>
    <t>09:58-20:09</t>
  </si>
  <si>
    <t>XJ(159)</t>
  </si>
  <si>
    <t>XJ(300)</t>
  </si>
  <si>
    <t>07:38-23:00</t>
  </si>
  <si>
    <t>07:35-21:01</t>
  </si>
  <si>
    <t>PJ(211)</t>
  </si>
  <si>
    <t>07:42-次日00:34</t>
  </si>
  <si>
    <t>PJ(424)</t>
  </si>
  <si>
    <t>07:39-17:30</t>
  </si>
  <si>
    <t>07:42-22:01</t>
  </si>
  <si>
    <t>08:22-21:00</t>
  </si>
  <si>
    <t>XJ(210)</t>
  </si>
  <si>
    <t>07:42-21:02</t>
  </si>
  <si>
    <t>07:28-21:01</t>
  </si>
  <si>
    <t>07:37-21:31</t>
  </si>
  <si>
    <t>PJ(241)</t>
  </si>
  <si>
    <t>07:42-23:01</t>
  </si>
  <si>
    <t>07:43-21:33</t>
  </si>
  <si>
    <t>XJ(243)</t>
  </si>
  <si>
    <t>07:42-20:02</t>
  </si>
  <si>
    <t>XJ(152)</t>
  </si>
  <si>
    <t>07:41-21:02</t>
  </si>
  <si>
    <t>09:54-22:31</t>
  </si>
  <si>
    <t>456</t>
  </si>
  <si>
    <t>迟1(114)</t>
  </si>
  <si>
    <t>07:26-21:02</t>
  </si>
  <si>
    <t>07:43-17:31</t>
  </si>
  <si>
    <t>07:39-11:39</t>
  </si>
  <si>
    <t>219</t>
  </si>
  <si>
    <t>旷全(351)</t>
  </si>
  <si>
    <t>9239</t>
  </si>
  <si>
    <t>张小飞</t>
  </si>
  <si>
    <t>07:38-20:05</t>
  </si>
  <si>
    <t>PJ(155)</t>
  </si>
  <si>
    <t>07:39-20:04</t>
  </si>
  <si>
    <t>PJ(154)</t>
  </si>
  <si>
    <t>07:38-20:09</t>
  </si>
  <si>
    <t>07:39-20:02</t>
  </si>
  <si>
    <t>07:38-22:02</t>
  </si>
  <si>
    <t>PJ(272)</t>
  </si>
  <si>
    <t>07:38-22:48</t>
  </si>
  <si>
    <t>PJ(318)</t>
  </si>
  <si>
    <t>07:39-22:01</t>
  </si>
  <si>
    <t>07:39-22:07</t>
  </si>
  <si>
    <t>PJ(277)</t>
  </si>
  <si>
    <t>XJ(271)</t>
  </si>
  <si>
    <t>07:37-21:41</t>
  </si>
  <si>
    <t>XJ(251)</t>
  </si>
  <si>
    <t>07:38-次日00:22</t>
  </si>
  <si>
    <t>PJ(412)</t>
  </si>
  <si>
    <t>XX:XX-19:27</t>
  </si>
  <si>
    <t>PJ(117)</t>
  </si>
  <si>
    <t>08:21-19:16</t>
  </si>
  <si>
    <t>PJ(106)</t>
  </si>
  <si>
    <t>XX:XX-17:21</t>
  </si>
  <si>
    <t>17:14-次日04:01</t>
  </si>
  <si>
    <t>16</t>
  </si>
  <si>
    <t>PJ(631)</t>
  </si>
  <si>
    <t>旷全(554)</t>
  </si>
  <si>
    <t>16:54-次日05:04</t>
  </si>
  <si>
    <t>36</t>
  </si>
  <si>
    <t>PJ(694)</t>
  </si>
  <si>
    <t>旷全(534)</t>
  </si>
  <si>
    <t>16:42-次日05:04</t>
  </si>
  <si>
    <t>48</t>
  </si>
  <si>
    <t>旷全(522)</t>
  </si>
  <si>
    <t>XX:XX-17:55</t>
  </si>
  <si>
    <t>07:00-17:47</t>
  </si>
  <si>
    <t>07:04-18:14</t>
  </si>
  <si>
    <t>XJ(44)</t>
  </si>
  <si>
    <t>XX:XX-16:48</t>
  </si>
  <si>
    <t>XX:XX-次日05:12</t>
  </si>
  <si>
    <t>PJ(702)</t>
  </si>
  <si>
    <t>XX:XX-17:28</t>
  </si>
  <si>
    <t>XX:XX-19:50</t>
  </si>
  <si>
    <t>PJ(140)</t>
  </si>
  <si>
    <t>07:00-19:50</t>
  </si>
  <si>
    <t>07:01-19:13</t>
  </si>
  <si>
    <t>PJ(103)</t>
  </si>
  <si>
    <t>9245</t>
  </si>
  <si>
    <t>戴臣</t>
  </si>
  <si>
    <t>07:27-17:35</t>
  </si>
  <si>
    <t>07:46-次日02:01</t>
  </si>
  <si>
    <t>09:13-17:35</t>
  </si>
  <si>
    <t>497</t>
  </si>
  <si>
    <t>迟1(73)</t>
  </si>
  <si>
    <t>07:46-次日00:00</t>
  </si>
  <si>
    <t>08:29-21:10</t>
  </si>
  <si>
    <t>迟1(29)</t>
  </si>
  <si>
    <t>PJ(220)</t>
  </si>
  <si>
    <t>07:47-次日00:34</t>
  </si>
  <si>
    <t>07:41-23:00</t>
  </si>
  <si>
    <t>07:52-20:08</t>
  </si>
  <si>
    <t>PJ(158)</t>
  </si>
  <si>
    <t>07:47-20:03</t>
  </si>
  <si>
    <t>07:37-20:07</t>
  </si>
  <si>
    <t>PJ(157)</t>
  </si>
  <si>
    <t>07:37-20:01</t>
  </si>
  <si>
    <t>07:39-17:08</t>
  </si>
  <si>
    <t>早1(22)</t>
  </si>
  <si>
    <t>07:24-20:04</t>
  </si>
  <si>
    <t>07:43-20:04</t>
  </si>
  <si>
    <t>07:41-20:03</t>
  </si>
  <si>
    <t>07:36-21:17</t>
  </si>
  <si>
    <t>PJ(227)</t>
  </si>
  <si>
    <t>07:38-20:02</t>
  </si>
  <si>
    <t>07:35-20:02</t>
  </si>
  <si>
    <t>07:40-20:07</t>
  </si>
  <si>
    <t>07:38-17:05</t>
  </si>
  <si>
    <t>545</t>
  </si>
  <si>
    <t>早1(25)</t>
  </si>
  <si>
    <t>焊接车间</t>
  </si>
  <si>
    <t>9253</t>
  </si>
  <si>
    <t>范秀荷</t>
  </si>
  <si>
    <t>07:35-20:00</t>
  </si>
  <si>
    <t>07:33-23:36</t>
  </si>
  <si>
    <t>XJ(366)</t>
  </si>
  <si>
    <t>09:52-20:04</t>
  </si>
  <si>
    <t>458</t>
  </si>
  <si>
    <t>迟1(112)</t>
  </si>
  <si>
    <t>XJ(154)</t>
  </si>
  <si>
    <t>07:36-20:03</t>
  </si>
  <si>
    <t>07:40-20:04</t>
  </si>
  <si>
    <t>07:32-17:09</t>
  </si>
  <si>
    <t>07:36-17:17</t>
  </si>
  <si>
    <t>557</t>
  </si>
  <si>
    <t>早1(13)</t>
  </si>
  <si>
    <t>07:30-20:03</t>
  </si>
  <si>
    <t>07:37-20:04</t>
  </si>
  <si>
    <t>07:31-20:04</t>
  </si>
  <si>
    <t>07:37-20:02</t>
  </si>
  <si>
    <t>07:36-20:02</t>
  </si>
  <si>
    <t>07:46-20:02</t>
  </si>
  <si>
    <t>07:34-20:01</t>
  </si>
  <si>
    <t>07:38-20:03</t>
  </si>
  <si>
    <t>07:36-20:00</t>
  </si>
  <si>
    <t>07:30-17:04</t>
  </si>
  <si>
    <t>544</t>
  </si>
  <si>
    <t>早1(26)</t>
  </si>
  <si>
    <t>9258</t>
  </si>
  <si>
    <t>高维儒</t>
  </si>
  <si>
    <t>16:30-次日05:01</t>
  </si>
  <si>
    <t>60</t>
  </si>
  <si>
    <t>XJ(691)</t>
  </si>
  <si>
    <t>旷全(510)</t>
  </si>
  <si>
    <t>16:52-次日05:00</t>
  </si>
  <si>
    <t>38</t>
  </si>
  <si>
    <t>XJ(690)</t>
  </si>
  <si>
    <t>旷全(532)</t>
  </si>
  <si>
    <t>XX:XX-17:54</t>
  </si>
  <si>
    <t>XX:XX-17:51</t>
  </si>
  <si>
    <t>XX:XX-17:57</t>
  </si>
  <si>
    <t>XX:XX-17:58</t>
  </si>
  <si>
    <t>XX:XX-17:59</t>
  </si>
  <si>
    <t>XX:XX-次日00:04</t>
  </si>
  <si>
    <t>PJ(394)</t>
  </si>
  <si>
    <t>07:28-20:00</t>
  </si>
  <si>
    <t>07:37-20:00</t>
  </si>
  <si>
    <t>07:31-19:00</t>
  </si>
  <si>
    <t>XJ(90)</t>
  </si>
  <si>
    <t>07:36-11:55</t>
  </si>
  <si>
    <t>235</t>
  </si>
  <si>
    <t>旷全(335)</t>
  </si>
  <si>
    <t>07:42-20:00</t>
  </si>
  <si>
    <t>07:39-20:00</t>
  </si>
  <si>
    <t>9259</t>
  </si>
  <si>
    <t>杨福超</t>
  </si>
  <si>
    <t>07:31-17:00</t>
  </si>
  <si>
    <t>07:31-20:00</t>
  </si>
  <si>
    <t>07:34-20:02</t>
  </si>
  <si>
    <t>07:29-17:01</t>
  </si>
  <si>
    <t>07:35-20:01</t>
  </si>
  <si>
    <t>07:30-20:00</t>
  </si>
  <si>
    <t>07:29-20:01</t>
  </si>
  <si>
    <t>07:28-20:02</t>
  </si>
  <si>
    <t>07:30-20:01</t>
  </si>
  <si>
    <t>07:25-20:00</t>
  </si>
  <si>
    <t>07:26-20:05</t>
  </si>
  <si>
    <t>07:22-20:00</t>
  </si>
  <si>
    <t>9266</t>
  </si>
  <si>
    <t>蒋金伟</t>
  </si>
  <si>
    <t>07:40-20:01</t>
  </si>
  <si>
    <t>07:32-20:00</t>
  </si>
  <si>
    <t>07:38-19:30</t>
  </si>
  <si>
    <t>XJ(120)</t>
  </si>
  <si>
    <t>07:38-20:01</t>
  </si>
  <si>
    <t>07:29-20:00</t>
  </si>
  <si>
    <t>07:38-20:00</t>
  </si>
  <si>
    <t>07:34-12:00</t>
  </si>
  <si>
    <t>240</t>
  </si>
  <si>
    <t>旷全(330)</t>
  </si>
  <si>
    <t>07:32-20:03</t>
  </si>
  <si>
    <t>07:33-20:06</t>
  </si>
  <si>
    <t>PJ(156)</t>
  </si>
  <si>
    <t>9267</t>
  </si>
  <si>
    <t>杨金军</t>
  </si>
  <si>
    <t>07:27-XX:XX</t>
  </si>
  <si>
    <t>07:22-20:03</t>
  </si>
  <si>
    <t>07:32-20:01</t>
  </si>
  <si>
    <t>07:36-22:00</t>
  </si>
  <si>
    <t>07:21-20:03</t>
  </si>
  <si>
    <t>07:23-20:00</t>
  </si>
  <si>
    <t>9269</t>
  </si>
  <si>
    <t>赵家奇</t>
  </si>
  <si>
    <t>10:06-XX:XX</t>
  </si>
  <si>
    <t>07:33-XX:XX</t>
  </si>
  <si>
    <t>07:41-20:00</t>
  </si>
  <si>
    <t>07:27-20:00</t>
  </si>
  <si>
    <t>07:33-18:00</t>
  </si>
  <si>
    <t>XJ(30)</t>
  </si>
  <si>
    <t>07:38-11:34</t>
  </si>
  <si>
    <t>214</t>
  </si>
  <si>
    <t>旷全(356)</t>
  </si>
  <si>
    <t>07:35-18:10</t>
  </si>
  <si>
    <t>XJ(40)</t>
  </si>
  <si>
    <t>07:01-20:00</t>
  </si>
  <si>
    <t>07:24-20:02</t>
  </si>
  <si>
    <t>07:28-17:08</t>
  </si>
  <si>
    <t>9288</t>
  </si>
  <si>
    <t>张孝天</t>
  </si>
  <si>
    <t>07:39-23:00</t>
  </si>
  <si>
    <t>07:51-20:08</t>
  </si>
  <si>
    <t>07:46-20:03</t>
  </si>
  <si>
    <t>07:36-20:04</t>
  </si>
  <si>
    <t>07:40-20:03</t>
  </si>
  <si>
    <t>07:28-20:01</t>
  </si>
  <si>
    <t>07:32-20:02</t>
  </si>
  <si>
    <t>9291</t>
  </si>
  <si>
    <t>李全乐</t>
  </si>
  <si>
    <t>07:29-17:05</t>
  </si>
  <si>
    <t>07:25-17:03</t>
  </si>
  <si>
    <t>543</t>
  </si>
  <si>
    <t>早1(27)</t>
  </si>
  <si>
    <t>07:17-17:07</t>
  </si>
  <si>
    <t>547</t>
  </si>
  <si>
    <t>早1(23)</t>
  </si>
  <si>
    <t>09:07-17:01</t>
  </si>
  <si>
    <t>474</t>
  </si>
  <si>
    <t>迟1(67)</t>
  </si>
  <si>
    <t>10:10-XX:XX</t>
  </si>
  <si>
    <t>9297</t>
  </si>
  <si>
    <t>郑立中</t>
  </si>
  <si>
    <t>10:25-XX:XX</t>
  </si>
  <si>
    <t>07:35-20:06</t>
  </si>
  <si>
    <t>07:36-17:01</t>
  </si>
  <si>
    <t>07:38-20:04</t>
  </si>
  <si>
    <t>07:33-20:02</t>
  </si>
  <si>
    <t>07:37-21:01</t>
  </si>
  <si>
    <t>07:36-21:01</t>
  </si>
  <si>
    <t>9300</t>
  </si>
  <si>
    <t>张增宇</t>
  </si>
  <si>
    <t>07:33-20:04</t>
  </si>
  <si>
    <t>07:27-20:04</t>
  </si>
  <si>
    <t>07:28-XX:XX</t>
  </si>
  <si>
    <t>12:19-20:01</t>
  </si>
  <si>
    <t>311</t>
  </si>
  <si>
    <t>旷全(259)</t>
  </si>
  <si>
    <t>07:31-20:03</t>
  </si>
  <si>
    <t>07:34-20:03</t>
  </si>
  <si>
    <t>07:25-20:02</t>
  </si>
  <si>
    <t>07:31-20:01</t>
  </si>
  <si>
    <t>9301</t>
  </si>
  <si>
    <t>张增喜</t>
  </si>
  <si>
    <t>07:35-20:03</t>
  </si>
  <si>
    <t>07:32-20:04</t>
  </si>
  <si>
    <t>07:28-20:03</t>
  </si>
  <si>
    <t>07:30-XX:XX</t>
  </si>
  <si>
    <t>9305</t>
  </si>
  <si>
    <t>张超楠</t>
  </si>
  <si>
    <t>07:44-17:12</t>
  </si>
  <si>
    <t>552</t>
  </si>
  <si>
    <t>早1(18)</t>
  </si>
  <si>
    <t>07:43-17:00</t>
  </si>
  <si>
    <t>07:38-17:08</t>
  </si>
  <si>
    <t>07:38-19:01</t>
  </si>
  <si>
    <t>XJ(91)</t>
  </si>
  <si>
    <t>07:40-20:56</t>
  </si>
  <si>
    <t>PJ(206)</t>
  </si>
  <si>
    <t>07:40-20:05</t>
  </si>
  <si>
    <t>07:41-12:30</t>
  </si>
  <si>
    <t>270</t>
  </si>
  <si>
    <t>旷全(300)</t>
  </si>
  <si>
    <t>08:26-17:11</t>
  </si>
  <si>
    <t>525</t>
  </si>
  <si>
    <t>迟1(26)</t>
  </si>
  <si>
    <t>早1(19)</t>
  </si>
  <si>
    <t>07:31-XX:XX</t>
  </si>
  <si>
    <t>08:42-19:32</t>
  </si>
  <si>
    <t>528</t>
  </si>
  <si>
    <t>迟1(42)</t>
  </si>
  <si>
    <t>PJ(122)</t>
  </si>
  <si>
    <t>07:46-19:01</t>
  </si>
  <si>
    <t>PJ(91)</t>
  </si>
  <si>
    <t>07:41-21:01</t>
  </si>
  <si>
    <t>07:51-19:27</t>
  </si>
  <si>
    <t>9306</t>
  </si>
  <si>
    <t>李硕</t>
  </si>
  <si>
    <t>07:44-12:26</t>
  </si>
  <si>
    <t>266</t>
  </si>
  <si>
    <t>旷全(304)</t>
  </si>
  <si>
    <t>08:26-22:38</t>
  </si>
  <si>
    <t>PJ(308)</t>
  </si>
  <si>
    <t>12:17-19:32</t>
  </si>
  <si>
    <t>313</t>
  </si>
  <si>
    <t>XJ(122)</t>
  </si>
  <si>
    <t>旷全(257)</t>
  </si>
  <si>
    <t>07:39-18:01</t>
  </si>
  <si>
    <t>XJ(31)</t>
  </si>
  <si>
    <t>07:43-19:49</t>
  </si>
  <si>
    <t>PJ(139)</t>
  </si>
  <si>
    <t>07:41-20:01</t>
  </si>
  <si>
    <t>9314</t>
  </si>
  <si>
    <t>刘明达</t>
  </si>
  <si>
    <t>09:05-20:01</t>
  </si>
  <si>
    <t>505</t>
  </si>
  <si>
    <t>迟1(65)</t>
  </si>
  <si>
    <t>07:26-20:00</t>
  </si>
  <si>
    <t>07:20-20:00</t>
  </si>
  <si>
    <t>07:28-17:00</t>
  </si>
  <si>
    <t>9318</t>
  </si>
  <si>
    <t>刘德凯</t>
  </si>
  <si>
    <t>XX:XX-20:05</t>
  </si>
  <si>
    <t>07:35-20:04</t>
  </si>
  <si>
    <t>07:36-20:06</t>
  </si>
  <si>
    <t>XJ(156)</t>
  </si>
  <si>
    <t>9319</t>
  </si>
  <si>
    <t>许德田</t>
  </si>
  <si>
    <t>12:49-20:01</t>
  </si>
  <si>
    <t>07:36-20:09</t>
  </si>
  <si>
    <t>PJ(159)</t>
  </si>
  <si>
    <t>07:39-20:03</t>
  </si>
  <si>
    <t>XJ(155)</t>
  </si>
  <si>
    <t>07:42-20:07</t>
  </si>
  <si>
    <t>07:40-20:13</t>
  </si>
  <si>
    <t>PJ(163)</t>
  </si>
  <si>
    <t>07:39-20:11</t>
  </si>
  <si>
    <t>PJ(161)</t>
  </si>
  <si>
    <t>9320</t>
  </si>
  <si>
    <t>何俊发</t>
  </si>
  <si>
    <t>13:10-18:00</t>
  </si>
  <si>
    <t>260</t>
  </si>
  <si>
    <t>PJ(30)</t>
  </si>
  <si>
    <t>旷全(310)</t>
  </si>
  <si>
    <t>14:23-20:06</t>
  </si>
  <si>
    <t>187</t>
  </si>
  <si>
    <t>旷全(383)</t>
  </si>
  <si>
    <t>07:40-18:18</t>
  </si>
  <si>
    <t>XJ(48)</t>
  </si>
  <si>
    <t>07:42-20:03</t>
  </si>
  <si>
    <t>08:03-20:05</t>
  </si>
  <si>
    <t>567</t>
  </si>
  <si>
    <t>迟1(3)</t>
  </si>
  <si>
    <t>07:45-20:02</t>
  </si>
  <si>
    <t>07:51-XX:XX</t>
  </si>
  <si>
    <t>9327</t>
  </si>
  <si>
    <t>刘辰硕</t>
  </si>
  <si>
    <t>10:33-XX:XX</t>
  </si>
  <si>
    <t>08:01-17:31</t>
  </si>
  <si>
    <t>07:41-17:30</t>
  </si>
  <si>
    <t>08:00-20:03</t>
  </si>
  <si>
    <t>9339</t>
  </si>
  <si>
    <t>张书瑞</t>
  </si>
  <si>
    <t>08:38-XX:XX</t>
  </si>
  <si>
    <t>座椅车间</t>
  </si>
  <si>
    <t>20304</t>
  </si>
  <si>
    <t>康永增</t>
  </si>
  <si>
    <t>07:38-次日01:31</t>
  </si>
  <si>
    <t>PJ(481)</t>
  </si>
  <si>
    <t>10:00-21:34</t>
  </si>
  <si>
    <t>450</t>
  </si>
  <si>
    <t>PJ(244)</t>
  </si>
  <si>
    <t>旷半(120)</t>
  </si>
  <si>
    <t>07:41-次日01:33</t>
  </si>
  <si>
    <t>XJ(483)</t>
  </si>
  <si>
    <t>10:04-22:09</t>
  </si>
  <si>
    <t>446</t>
  </si>
  <si>
    <t>XJ(279)</t>
  </si>
  <si>
    <t>旷半(124)</t>
  </si>
  <si>
    <t>07:44-次日02:01</t>
  </si>
  <si>
    <t>10:02-次日01:05</t>
  </si>
  <si>
    <t>PJ(455)</t>
  </si>
  <si>
    <t>10:03-次日00:38</t>
  </si>
  <si>
    <t>447</t>
  </si>
  <si>
    <t>PJ(428)</t>
  </si>
  <si>
    <t>旷半(123)</t>
  </si>
  <si>
    <t>10:02-23:18</t>
  </si>
  <si>
    <t>PJ(348)</t>
  </si>
  <si>
    <t>08:47-22:02</t>
  </si>
  <si>
    <t>523</t>
  </si>
  <si>
    <t>迟1(47)</t>
  </si>
  <si>
    <t>XJ(272)</t>
  </si>
  <si>
    <t>08:37-次日01:09</t>
  </si>
  <si>
    <t>533</t>
  </si>
  <si>
    <t>迟1(37)</t>
  </si>
  <si>
    <t>PJ(459)</t>
  </si>
  <si>
    <t>10:07-21:42</t>
  </si>
  <si>
    <t>443</t>
  </si>
  <si>
    <t>PJ(252)</t>
  </si>
  <si>
    <t>旷半(127)</t>
  </si>
  <si>
    <t>07:47-21:30</t>
  </si>
  <si>
    <t>08:33-次日00:01</t>
  </si>
  <si>
    <t>537</t>
  </si>
  <si>
    <t>迟1(33)</t>
  </si>
  <si>
    <t>09:15-次日00:32</t>
  </si>
  <si>
    <t>495</t>
  </si>
  <si>
    <t>迟1(75)</t>
  </si>
  <si>
    <t>PJ(422)</t>
  </si>
  <si>
    <t>10:00-次日03:33</t>
  </si>
  <si>
    <t>XJ(603)</t>
  </si>
  <si>
    <t>13:27-22:36</t>
  </si>
  <si>
    <t>243</t>
  </si>
  <si>
    <t>XJ(306)</t>
  </si>
  <si>
    <t>旷全(327)</t>
  </si>
  <si>
    <t>07:44-次日00:14</t>
  </si>
  <si>
    <t>PJ(404)</t>
  </si>
  <si>
    <t>10:02-次日01:00</t>
  </si>
  <si>
    <t>09:10-次日02:02</t>
  </si>
  <si>
    <t>500</t>
  </si>
  <si>
    <t>迟1(70)</t>
  </si>
  <si>
    <t>PJ(512)</t>
  </si>
  <si>
    <t>13:00-次日02:41</t>
  </si>
  <si>
    <t>PJ(551)</t>
  </si>
  <si>
    <t>13:53-23:31</t>
  </si>
  <si>
    <t>217</t>
  </si>
  <si>
    <t>PJ(361)</t>
  </si>
  <si>
    <t>旷全(353)</t>
  </si>
  <si>
    <t>07:53-次日00:14</t>
  </si>
  <si>
    <t>XJ(404)</t>
  </si>
  <si>
    <t>XJ(391)</t>
  </si>
  <si>
    <t>09:00-次日00:01</t>
  </si>
  <si>
    <t>510</t>
  </si>
  <si>
    <t>迟1(60)</t>
  </si>
  <si>
    <t>10:31-23:05</t>
  </si>
  <si>
    <t>419</t>
  </si>
  <si>
    <t>PJ(335)</t>
  </si>
  <si>
    <t>旷半(151)</t>
  </si>
  <si>
    <t>07:48-20:31</t>
  </si>
  <si>
    <t>PJ(181)</t>
  </si>
  <si>
    <t>发泡车间</t>
  </si>
  <si>
    <t>20607</t>
  </si>
  <si>
    <t>徐硕</t>
  </si>
  <si>
    <t>09:26-XX:XX</t>
  </si>
  <si>
    <t>07:32-XX:XX</t>
  </si>
  <si>
    <t>20640</t>
  </si>
  <si>
    <t>翟国兴</t>
  </si>
  <si>
    <t>09:57-次日01:30</t>
  </si>
  <si>
    <t>453</t>
  </si>
  <si>
    <t>迟1(117)</t>
  </si>
  <si>
    <t>09:50-次日01:43</t>
  </si>
  <si>
    <t>PJ(493)</t>
  </si>
  <si>
    <t>08:54-21:37</t>
  </si>
  <si>
    <t>PJ(247)</t>
  </si>
  <si>
    <t>07:56-23:38</t>
  </si>
  <si>
    <t>XJ(368)</t>
  </si>
  <si>
    <t>07:52-19:39</t>
  </si>
  <si>
    <t>XJ(129)</t>
  </si>
  <si>
    <t>07:43-23:31</t>
  </si>
  <si>
    <t>07:47-次日01:09</t>
  </si>
  <si>
    <t>08:49-XX:XX</t>
  </si>
  <si>
    <t>XX:XX-次日03:09</t>
  </si>
  <si>
    <t>PJ(579)</t>
  </si>
  <si>
    <t>11:29-次日00:07</t>
  </si>
  <si>
    <t>PJ(397)</t>
  </si>
  <si>
    <t>07:43-次日01:03</t>
  </si>
  <si>
    <t>XJ(453)</t>
  </si>
  <si>
    <t>07:44-23:30</t>
  </si>
  <si>
    <t>XJ(360)</t>
  </si>
  <si>
    <t>07:45-次日00:00</t>
  </si>
  <si>
    <t>PJ(390)</t>
  </si>
  <si>
    <t>07:41-次日00:23</t>
  </si>
  <si>
    <t>PJ(413)</t>
  </si>
  <si>
    <t>07:33-22:34</t>
  </si>
  <si>
    <t>PJ(304)</t>
  </si>
  <si>
    <t>07:41-23:34</t>
  </si>
  <si>
    <t>PJ(364)</t>
  </si>
  <si>
    <t>07:39-22:35</t>
  </si>
  <si>
    <t>PJ(305)</t>
  </si>
  <si>
    <t>07:40-次日00:06</t>
  </si>
  <si>
    <t>XJ(396)</t>
  </si>
  <si>
    <t>07:33-19:30</t>
  </si>
  <si>
    <t>07:27-23:45</t>
  </si>
  <si>
    <t>PJ(375)</t>
  </si>
  <si>
    <t>07:44-23:38</t>
  </si>
  <si>
    <t>PJ(368)</t>
  </si>
  <si>
    <t>07:47-23:33</t>
  </si>
  <si>
    <t>PJ(363)</t>
  </si>
  <si>
    <t>07:39-23:38</t>
  </si>
  <si>
    <t>07:42-20:01</t>
  </si>
  <si>
    <t>07:39-23:05</t>
  </si>
  <si>
    <t>07:37-23:29</t>
  </si>
  <si>
    <t>PJ(359)</t>
  </si>
  <si>
    <t>07:46-17:38</t>
  </si>
  <si>
    <t>20679</t>
  </si>
  <si>
    <t>孟祥龙</t>
  </si>
  <si>
    <t>07:46-17:32</t>
  </si>
  <si>
    <t>07:43-17:32</t>
  </si>
  <si>
    <t>07:40-17:32</t>
  </si>
  <si>
    <t>07:44-17:32</t>
  </si>
  <si>
    <t>07:44-17:33</t>
  </si>
  <si>
    <t>20680</t>
  </si>
  <si>
    <t>赵焱焱</t>
  </si>
  <si>
    <t>07:43-17:38</t>
  </si>
  <si>
    <t>07:39-19:06</t>
  </si>
  <si>
    <t>XJ(96)</t>
  </si>
  <si>
    <t>07:34-23:31</t>
  </si>
  <si>
    <t>07:37-次日01:06</t>
  </si>
  <si>
    <t>PJ(456)</t>
  </si>
  <si>
    <t>08:53-次日05:00</t>
  </si>
  <si>
    <t>PJ(690)</t>
  </si>
  <si>
    <t>XX:XX-次日02:33</t>
  </si>
  <si>
    <t>11:21-17:31</t>
  </si>
  <si>
    <t>369</t>
  </si>
  <si>
    <t>旷半(201)</t>
  </si>
  <si>
    <t>20703</t>
  </si>
  <si>
    <t>崔明羽</t>
  </si>
  <si>
    <t>10:12-XX:XX</t>
  </si>
  <si>
    <t>07:38-20:07</t>
  </si>
  <si>
    <t>07:45-20:10</t>
  </si>
  <si>
    <t>XJ(160)</t>
  </si>
  <si>
    <t>07:49-20:00</t>
  </si>
  <si>
    <t>07:47-20:02</t>
  </si>
  <si>
    <t>07:44-20:02</t>
  </si>
  <si>
    <t>07:44-20:03</t>
  </si>
  <si>
    <t>07:47-20:04</t>
  </si>
  <si>
    <t>XX:XX-22:00</t>
  </si>
  <si>
    <t>07:47-22:02</t>
  </si>
  <si>
    <t>07:46-22:00</t>
  </si>
  <si>
    <t>07:52-22:02</t>
  </si>
  <si>
    <t>07:47-21:01</t>
  </si>
  <si>
    <t>09:11-18:31</t>
  </si>
  <si>
    <t>499</t>
  </si>
  <si>
    <t>迟1(71)</t>
  </si>
  <si>
    <t>PJ(61)</t>
  </si>
  <si>
    <t>20704</t>
  </si>
  <si>
    <t>赵宝峰</t>
  </si>
  <si>
    <t>07:51-21:49</t>
  </si>
  <si>
    <t>PJ(259)</t>
  </si>
  <si>
    <t>07:54-20:02</t>
  </si>
  <si>
    <t>07:50-20:02</t>
  </si>
  <si>
    <t>07:41-20:02</t>
  </si>
  <si>
    <t>07:43-20:02</t>
  </si>
  <si>
    <t>07:46-20:01</t>
  </si>
  <si>
    <t>07:45-20:09</t>
  </si>
  <si>
    <t>07:40-17:44</t>
  </si>
  <si>
    <t>XX:XX-20:02</t>
  </si>
  <si>
    <t>07:47-23:07</t>
  </si>
  <si>
    <t>PJ(337)</t>
  </si>
  <si>
    <t>07:48-21:12</t>
  </si>
  <si>
    <t>PJ(222)</t>
  </si>
  <si>
    <t>07:46-21:02</t>
  </si>
  <si>
    <t>07:49-17:32</t>
  </si>
  <si>
    <t>07:50-20:01</t>
  </si>
  <si>
    <t>07:45-20:01</t>
  </si>
  <si>
    <t>07:48-17:33</t>
  </si>
  <si>
    <t>20711</t>
  </si>
  <si>
    <t>何浩然</t>
  </si>
  <si>
    <t>XX:XX-15:27</t>
  </si>
  <si>
    <t>07:45-20:08</t>
  </si>
  <si>
    <t>07:45-20:03</t>
  </si>
  <si>
    <t>07:46-21:00</t>
  </si>
  <si>
    <t>07:43-次日00:00</t>
  </si>
  <si>
    <t>07:51-23:01</t>
  </si>
  <si>
    <t>07:49-XX:XX</t>
  </si>
  <si>
    <t>07:51-22:04</t>
  </si>
  <si>
    <t>08:00-22:02</t>
  </si>
  <si>
    <t>07:46-23:01</t>
  </si>
  <si>
    <t>07:49-22:02</t>
  </si>
  <si>
    <t>07:46-23:00</t>
  </si>
  <si>
    <t>07:45-XX:XX</t>
  </si>
  <si>
    <t>20712</t>
  </si>
  <si>
    <t>王庆臣</t>
  </si>
  <si>
    <t>07:47-20:08</t>
  </si>
  <si>
    <t>07:48-20:02</t>
  </si>
  <si>
    <t>07:51-20:02</t>
  </si>
  <si>
    <t>07:43-20:03</t>
  </si>
  <si>
    <t>07:48-20:03</t>
  </si>
  <si>
    <t>XX:XX-22:02</t>
  </si>
  <si>
    <t>07:47-22:03</t>
  </si>
  <si>
    <t>PJ(273)</t>
  </si>
  <si>
    <t>07:45-22:02</t>
  </si>
  <si>
    <t>07:45-22:01</t>
  </si>
  <si>
    <t>07:44-21:00</t>
  </si>
  <si>
    <t>07:45-21:01</t>
  </si>
  <si>
    <t>07:43-22:00</t>
  </si>
  <si>
    <t>07:44-22:00</t>
  </si>
  <si>
    <t>07:46-22:01</t>
  </si>
  <si>
    <t>07:45-18:32</t>
  </si>
  <si>
    <t>PJ(62)</t>
  </si>
  <si>
    <t>20713</t>
  </si>
  <si>
    <t>闫新硕</t>
  </si>
  <si>
    <t>07:49-20:01</t>
  </si>
  <si>
    <t>07:49-20:03</t>
  </si>
  <si>
    <t>07:48-22:02</t>
  </si>
  <si>
    <t>07:43-22:02</t>
  </si>
  <si>
    <t>07:48-22:01</t>
  </si>
  <si>
    <t>07:47-20:01</t>
  </si>
  <si>
    <t>07:44-22:01</t>
  </si>
  <si>
    <t>07:43-18:32</t>
  </si>
  <si>
    <t>20715</t>
  </si>
  <si>
    <t>李东航</t>
  </si>
  <si>
    <t>XX:XX-15:28</t>
  </si>
  <si>
    <t>07:44-20:08</t>
  </si>
  <si>
    <t>XX:XX-17:40</t>
  </si>
  <si>
    <t>11:26-次日00:00</t>
  </si>
  <si>
    <t>364</t>
  </si>
  <si>
    <t>旷半(206)</t>
  </si>
  <si>
    <t>08:05-XX:XX</t>
  </si>
  <si>
    <t>20720</t>
  </si>
  <si>
    <t>赵龙</t>
  </si>
  <si>
    <t>10:30-22:16</t>
  </si>
  <si>
    <t>420</t>
  </si>
  <si>
    <t>PJ(286)</t>
  </si>
  <si>
    <t>旷半(150)</t>
  </si>
  <si>
    <t>07:50-20:03</t>
  </si>
  <si>
    <t>07:44-20:17</t>
  </si>
  <si>
    <t>PJ(167)</t>
  </si>
  <si>
    <t>07:43-20:07</t>
  </si>
  <si>
    <t>XJ(157)</t>
  </si>
  <si>
    <t>07:46-20:06</t>
  </si>
  <si>
    <t>07:48-20:05</t>
  </si>
  <si>
    <t>12:50-20:05</t>
  </si>
  <si>
    <t>07:45-20:04</t>
  </si>
  <si>
    <t>07:43-次日01:07</t>
  </si>
  <si>
    <t>XJ(457)</t>
  </si>
  <si>
    <t>07:44-20:42</t>
  </si>
  <si>
    <t>XJ(192)</t>
  </si>
  <si>
    <t>XX:XX-22:43</t>
  </si>
  <si>
    <t>PJ(313)</t>
  </si>
  <si>
    <t>20721</t>
  </si>
  <si>
    <t>周会凤</t>
  </si>
  <si>
    <t>10:30-XX:XX</t>
  </si>
  <si>
    <t>07:34-20:04</t>
  </si>
  <si>
    <t>07:49-20:02</t>
  </si>
  <si>
    <t>07:32-20:05</t>
  </si>
  <si>
    <t>07:29-20:02</t>
  </si>
  <si>
    <t>07:30-20:02</t>
  </si>
  <si>
    <t>07:26-20:02</t>
  </si>
  <si>
    <t>07:25-20:01</t>
  </si>
  <si>
    <t>07:39-17:34</t>
  </si>
  <si>
    <t>20722</t>
  </si>
  <si>
    <t>高英</t>
  </si>
  <si>
    <t>10:31-XX:XX</t>
  </si>
  <si>
    <t>07:26-20:01</t>
  </si>
  <si>
    <t>20723</t>
  </si>
  <si>
    <t>王素芬</t>
  </si>
  <si>
    <t>07:37-20:03</t>
  </si>
  <si>
    <t>07:33-15:13</t>
  </si>
  <si>
    <t>433</t>
  </si>
  <si>
    <t>旷半(137)</t>
  </si>
  <si>
    <t>07:33-20:08</t>
  </si>
  <si>
    <t>20724</t>
  </si>
  <si>
    <t>韩振芝</t>
  </si>
  <si>
    <t>07:29-20:03</t>
  </si>
  <si>
    <t>07:31-20:02</t>
  </si>
  <si>
    <t>07:33-19:12</t>
  </si>
  <si>
    <t>PJ(102)</t>
  </si>
  <si>
    <t>07:26-19:37</t>
  </si>
  <si>
    <t>PJ(127)</t>
  </si>
  <si>
    <t>07:32-18:02</t>
  </si>
  <si>
    <t>PJ(32)</t>
  </si>
  <si>
    <t>20733</t>
  </si>
  <si>
    <t>李江超</t>
  </si>
  <si>
    <t>10:19-XX:XX</t>
  </si>
  <si>
    <t>07:36-20:07</t>
  </si>
  <si>
    <t>07:45-20:06</t>
  </si>
  <si>
    <t>07:44-20:06</t>
  </si>
  <si>
    <t>07:44-20:05</t>
  </si>
  <si>
    <t>07:43-20:05</t>
  </si>
  <si>
    <t>07:42-17:31</t>
  </si>
  <si>
    <t>07:40-22:02</t>
  </si>
  <si>
    <t>07:37-21:35</t>
  </si>
  <si>
    <t>XJ(245)</t>
  </si>
  <si>
    <t>07:38-12:58</t>
  </si>
  <si>
    <t>298</t>
  </si>
  <si>
    <t>旷全(272)</t>
  </si>
  <si>
    <t>20745</t>
  </si>
  <si>
    <t>李江涛</t>
  </si>
  <si>
    <t>10:18-20:03</t>
  </si>
  <si>
    <t>432</t>
  </si>
  <si>
    <t>旷半(138)</t>
  </si>
  <si>
    <t>07:42-20:04</t>
  </si>
  <si>
    <t>07:40-21:35</t>
  </si>
  <si>
    <t>PJ(245)</t>
  </si>
  <si>
    <t>07:54-21:03</t>
  </si>
  <si>
    <t>07:42-17:32</t>
  </si>
  <si>
    <t>20746</t>
  </si>
  <si>
    <t>陈松胜</t>
  </si>
  <si>
    <t>11:05-XX:XX</t>
  </si>
  <si>
    <t>07:45-17:32</t>
  </si>
  <si>
    <t>20756</t>
  </si>
  <si>
    <t>王东</t>
  </si>
  <si>
    <t>09:08-21:04</t>
  </si>
  <si>
    <t>502</t>
  </si>
  <si>
    <t>迟1(68)</t>
  </si>
  <si>
    <t>08:01-20:03</t>
  </si>
  <si>
    <t>07:53-20:06</t>
  </si>
  <si>
    <t>07:53-22:04</t>
  </si>
  <si>
    <t>XJ(274)</t>
  </si>
  <si>
    <t>07:52-20:03</t>
  </si>
  <si>
    <t>08:49-22:01</t>
  </si>
  <si>
    <t>08:50-22:03</t>
  </si>
  <si>
    <t>520</t>
  </si>
  <si>
    <t>迟1(50)</t>
  </si>
  <si>
    <t>XJ(273)</t>
  </si>
  <si>
    <t>07:51-22:01</t>
  </si>
  <si>
    <t>07:50-20:30</t>
  </si>
  <si>
    <t>07:41-22:05</t>
  </si>
  <si>
    <t>PJ(275)</t>
  </si>
  <si>
    <t>20761</t>
  </si>
  <si>
    <t>XX:XX-15:05</t>
  </si>
  <si>
    <t>07:38-21:08</t>
  </si>
  <si>
    <t>PJ(218)</t>
  </si>
  <si>
    <t>07:42-20:31</t>
  </si>
  <si>
    <t>XJ(181)</t>
  </si>
  <si>
    <t>07:46-11:38</t>
  </si>
  <si>
    <t>218</t>
  </si>
  <si>
    <t>旷全(352)</t>
  </si>
  <si>
    <t>07:38-21:25</t>
  </si>
  <si>
    <t>PJ(235)</t>
  </si>
  <si>
    <t>XX:XX-21:05</t>
  </si>
  <si>
    <t>07:40-21:06</t>
  </si>
  <si>
    <t>PJ(216)</t>
  </si>
  <si>
    <t>07:39-21:32</t>
  </si>
  <si>
    <t>PJ(242)</t>
  </si>
  <si>
    <t>07:42-22:00</t>
  </si>
  <si>
    <t>07:40-22:01</t>
  </si>
  <si>
    <t>07:40-22:34</t>
  </si>
  <si>
    <t>07:42-20:05</t>
  </si>
  <si>
    <t>07:34-21:17</t>
  </si>
  <si>
    <t>20770</t>
  </si>
  <si>
    <t>于宏宏</t>
  </si>
  <si>
    <t>10:02-XX:XX</t>
  </si>
  <si>
    <t>07:25-20:03</t>
  </si>
  <si>
    <t>07:16-20:04</t>
  </si>
  <si>
    <t>07:18-20:05</t>
  </si>
  <si>
    <t>07:23-20:03</t>
  </si>
  <si>
    <t>07:17-20:08</t>
  </si>
  <si>
    <t>07:14-20:00</t>
  </si>
  <si>
    <t>07:11-20:02</t>
  </si>
  <si>
    <t>07:15-21:06</t>
  </si>
  <si>
    <t>07:14-20:04</t>
  </si>
  <si>
    <t>07:15-20:05</t>
  </si>
  <si>
    <t>07:16-20:11</t>
  </si>
  <si>
    <t>07:15-19:35</t>
  </si>
  <si>
    <t>PJ(125)</t>
  </si>
  <si>
    <t>20776</t>
  </si>
  <si>
    <t>任浩玮</t>
  </si>
  <si>
    <t>XX:XX-22:39</t>
  </si>
  <si>
    <t>PJ(309)</t>
  </si>
  <si>
    <t>07:56-次日00:13</t>
  </si>
  <si>
    <t>PJ(403)</t>
  </si>
  <si>
    <t>08:57-22:48</t>
  </si>
  <si>
    <t>07:55-23:04</t>
  </si>
  <si>
    <t>XJ(334)</t>
  </si>
  <si>
    <t>07:48-22:08</t>
  </si>
  <si>
    <t>XJ(278)</t>
  </si>
  <si>
    <t>07:48-22:06</t>
  </si>
  <si>
    <t>PJ(276)</t>
  </si>
  <si>
    <t>07:54-22:00</t>
  </si>
  <si>
    <t>07:50-XX:XX</t>
  </si>
  <si>
    <t>20777</t>
  </si>
  <si>
    <t>付书盟</t>
  </si>
  <si>
    <t>07:58-22:08</t>
  </si>
  <si>
    <t>07:55-22:06</t>
  </si>
  <si>
    <t>20778</t>
  </si>
  <si>
    <t>李泽晓</t>
  </si>
  <si>
    <t>07:49-21:01</t>
  </si>
  <si>
    <t>07:48-21:30</t>
  </si>
  <si>
    <t>07:46-21:01</t>
  </si>
  <si>
    <t>07:47-20:33</t>
  </si>
  <si>
    <t>XJ(183)</t>
  </si>
  <si>
    <t>07:50-20:12</t>
  </si>
  <si>
    <t>PJ(162)</t>
  </si>
  <si>
    <t>07:47-20:30</t>
  </si>
  <si>
    <t>07:43-21:00</t>
  </si>
  <si>
    <t>20781</t>
  </si>
  <si>
    <t>蒋芸瑞</t>
  </si>
  <si>
    <t>XX:XX-21:31</t>
  </si>
  <si>
    <t>08:05-19:25</t>
  </si>
  <si>
    <t>565</t>
  </si>
  <si>
    <t>迟1(5)</t>
  </si>
  <si>
    <t>PJ(115)</t>
  </si>
  <si>
    <t>08:04-19:42</t>
  </si>
  <si>
    <t>566</t>
  </si>
  <si>
    <t>迟1(4)</t>
  </si>
  <si>
    <t>PJ(132)</t>
  </si>
  <si>
    <t>08:02-19:43</t>
  </si>
  <si>
    <t>568</t>
  </si>
  <si>
    <t>迟1(2)</t>
  </si>
  <si>
    <t>XJ(133)</t>
  </si>
  <si>
    <t>08:00-19:43</t>
  </si>
  <si>
    <t>08:03-19:36</t>
  </si>
  <si>
    <t>PJ(126)</t>
  </si>
  <si>
    <t>08:01-19:40</t>
  </si>
  <si>
    <t>PJ(130)</t>
  </si>
  <si>
    <t>08:14-19:43</t>
  </si>
  <si>
    <t>556</t>
  </si>
  <si>
    <t>迟1(14)</t>
  </si>
  <si>
    <t>PJ(133)</t>
  </si>
  <si>
    <t>08:07-19:46</t>
  </si>
  <si>
    <t>PJ(136)</t>
  </si>
  <si>
    <t>08:13-19:53</t>
  </si>
  <si>
    <t>迟1(13)</t>
  </si>
  <si>
    <t>20798</t>
  </si>
  <si>
    <t>XX:XX-16:09</t>
  </si>
  <si>
    <t>07:36-20:33</t>
  </si>
  <si>
    <t>07:41-20:34</t>
  </si>
  <si>
    <t>XJ(184)</t>
  </si>
  <si>
    <t>07:28-21:00</t>
  </si>
  <si>
    <t>07:38-20:31</t>
  </si>
  <si>
    <t>07:43-20:31</t>
  </si>
  <si>
    <t>07:31-次日00:06</t>
  </si>
  <si>
    <t>PJ(396)</t>
  </si>
  <si>
    <t>XX:XX-19:41</t>
  </si>
  <si>
    <t>PJ(131)</t>
  </si>
  <si>
    <t>20900</t>
  </si>
  <si>
    <t>王全亮</t>
  </si>
  <si>
    <t>10:15-22:03</t>
  </si>
  <si>
    <t>435</t>
  </si>
  <si>
    <t>旷半(135)</t>
  </si>
  <si>
    <t>07:49-22:01</t>
  </si>
  <si>
    <t>07:41-22:35</t>
  </si>
  <si>
    <t>07:32-21:29</t>
  </si>
  <si>
    <t>PJ(239)</t>
  </si>
  <si>
    <t>20903</t>
  </si>
  <si>
    <t>刘梓聪</t>
  </si>
  <si>
    <t>未分配</t>
  </si>
  <si>
    <t>20920</t>
  </si>
  <si>
    <t>李明连</t>
  </si>
  <si>
    <t>XX:XX-20:01</t>
  </si>
  <si>
    <t>07:36-22:02</t>
  </si>
  <si>
    <t>07:31-17:35</t>
  </si>
  <si>
    <t>20921</t>
  </si>
  <si>
    <t>王全洪</t>
  </si>
  <si>
    <t>20926</t>
  </si>
  <si>
    <t>王宇</t>
  </si>
  <si>
    <t>16:35-20:07</t>
  </si>
  <si>
    <t>55</t>
  </si>
  <si>
    <t>旷全(515)</t>
  </si>
  <si>
    <t>20927</t>
  </si>
  <si>
    <t>肖金铜</t>
  </si>
  <si>
    <t>16:26-20:03</t>
  </si>
  <si>
    <t>64</t>
  </si>
  <si>
    <t>旷全(506)</t>
  </si>
  <si>
    <t>求和项:差</t>
  </si>
</sst>
</file>

<file path=xl/styles.xml><?xml version="1.0" encoding="utf-8"?>
<styleSheet xmlns="http://schemas.openxmlformats.org/spreadsheetml/2006/main" xmlns:xr9="http://schemas.microsoft.com/office/spreadsheetml/2016/revision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  <numFmt numFmtId="177" formatCode="dd"/>
    <numFmt numFmtId="178" formatCode="aaa"/>
    <numFmt numFmtId="179" formatCode="General&quot;年&quot;"/>
    <numFmt numFmtId="180" formatCode="General&quot;月&quot;"/>
    <numFmt numFmtId="181" formatCode="0.0"/>
    <numFmt numFmtId="182" formatCode="yyyy/m/d;@"/>
    <numFmt numFmtId="183" formatCode="m&quot;月&quot;d&quot;日&quot;;@"/>
    <numFmt numFmtId="184" formatCode="0.00_ "/>
  </numFmts>
  <fonts count="50">
    <font>
      <sz val="11"/>
      <color theme="1"/>
      <name val="宋体"/>
      <charset val="134"/>
      <scheme val="minor"/>
    </font>
    <font>
      <sz val="9"/>
      <name val="Tahoma"/>
      <charset val="1"/>
    </font>
    <font>
      <sz val="9"/>
      <name val="宋体"/>
      <charset val="1"/>
    </font>
    <font>
      <sz val="10"/>
      <name val="宋体"/>
      <charset val="0"/>
    </font>
    <font>
      <sz val="10"/>
      <name val="Arial"/>
      <charset val="0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微软雅黑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12"/>
      <name val="宋体"/>
      <charset val="134"/>
    </font>
    <font>
      <sz val="9"/>
      <color theme="1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4"/>
      <color indexed="8"/>
      <name val="微软雅黑"/>
      <charset val="134"/>
    </font>
    <font>
      <b/>
      <sz val="12"/>
      <color theme="1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15" borderId="11" applyNumberFormat="0" applyAlignment="0" applyProtection="0">
      <alignment vertical="center"/>
    </xf>
    <xf numFmtId="0" fontId="38" fillId="16" borderId="12" applyNumberFormat="0" applyAlignment="0" applyProtection="0">
      <alignment vertical="center"/>
    </xf>
    <xf numFmtId="0" fontId="39" fillId="16" borderId="11" applyNumberFormat="0" applyAlignment="0" applyProtection="0">
      <alignment vertical="center"/>
    </xf>
    <xf numFmtId="0" fontId="40" fillId="17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</cellStyleXfs>
  <cellXfs count="107">
    <xf numFmtId="0" fontId="0" fillId="0" borderId="0" xfId="0">
      <alignment vertical="center"/>
    </xf>
    <xf numFmtId="0" fontId="1" fillId="2" borderId="1" xfId="0" applyNumberFormat="1" applyFont="1" applyFill="1" applyBorder="1" applyAlignment="1" applyProtection="1">
      <alignment horizontal="left" vertical="top" wrapText="1"/>
    </xf>
    <xf numFmtId="0" fontId="2" fillId="0" borderId="2" xfId="0" applyNumberFormat="1" applyFont="1" applyFill="1" applyBorder="1" applyAlignment="1" applyProtection="1">
      <alignment horizontal="left" vertical="top" wrapText="1"/>
    </xf>
    <xf numFmtId="0" fontId="2" fillId="3" borderId="2" xfId="0" applyNumberFormat="1" applyFont="1" applyFill="1" applyBorder="1" applyAlignment="1" applyProtection="1">
      <alignment horizontal="left" vertical="top" wrapText="1"/>
    </xf>
    <xf numFmtId="0" fontId="2" fillId="4" borderId="2" xfId="0" applyNumberFormat="1" applyFont="1" applyFill="1" applyBorder="1" applyAlignment="1" applyProtection="1">
      <alignment horizontal="left" vertical="top" wrapText="1"/>
    </xf>
    <xf numFmtId="0" fontId="2" fillId="5" borderId="2" xfId="0" applyNumberFormat="1" applyFont="1" applyFill="1" applyBorder="1" applyAlignment="1" applyProtection="1">
      <alignment horizontal="left" vertical="top" wrapText="1"/>
    </xf>
    <xf numFmtId="0" fontId="3" fillId="0" borderId="0" xfId="0" applyFont="1" applyFill="1" applyBorder="1" applyAlignment="1"/>
    <xf numFmtId="0" fontId="2" fillId="6" borderId="2" xfId="0" applyNumberFormat="1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/>
    <xf numFmtId="0" fontId="4" fillId="0" borderId="0" xfId="0" applyNumberFormat="1" applyFont="1" applyFill="1" applyBorder="1" applyAlignment="1"/>
    <xf numFmtId="0" fontId="2" fillId="7" borderId="2" xfId="0" applyNumberFormat="1" applyFont="1" applyFill="1" applyBorder="1" applyAlignment="1" applyProtection="1">
      <alignment horizontal="left" vertical="top" wrapText="1"/>
    </xf>
    <xf numFmtId="176" fontId="4" fillId="0" borderId="0" xfId="0" applyNumberFormat="1" applyFont="1" applyFill="1" applyBorder="1" applyAlignment="1"/>
    <xf numFmtId="0" fontId="4" fillId="5" borderId="0" xfId="0" applyFont="1" applyFill="1" applyBorder="1" applyAlignment="1"/>
    <xf numFmtId="0" fontId="0" fillId="0" borderId="0" xfId="0" applyAlignment="1">
      <alignment vertical="center"/>
    </xf>
    <xf numFmtId="0" fontId="0" fillId="0" borderId="3" xfId="0" applyFont="1" applyFill="1" applyBorder="1" applyAlignment="1">
      <alignment vertical="center"/>
    </xf>
    <xf numFmtId="0" fontId="5" fillId="0" borderId="3" xfId="0" applyFont="1" applyFill="1" applyBorder="1" applyAlignment="1" applyProtection="1">
      <alignment vertical="center"/>
      <protection locked="0"/>
    </xf>
    <xf numFmtId="0" fontId="5" fillId="0" borderId="4" xfId="0" applyFont="1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vertical="center"/>
      <protection locked="0"/>
    </xf>
    <xf numFmtId="0" fontId="5" fillId="0" borderId="6" xfId="0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Fill="1" applyBorder="1" applyAlignment="1">
      <alignment vertical="center"/>
    </xf>
    <xf numFmtId="0" fontId="7" fillId="8" borderId="3" xfId="0" applyFont="1" applyFill="1" applyBorder="1" applyAlignment="1">
      <alignment vertical="center"/>
    </xf>
    <xf numFmtId="0" fontId="5" fillId="8" borderId="3" xfId="0" applyFont="1" applyFill="1" applyBorder="1" applyAlignment="1" applyProtection="1">
      <alignment vertical="center" wrapText="1"/>
      <protection locked="0"/>
    </xf>
    <xf numFmtId="0" fontId="8" fillId="9" borderId="3" xfId="0" applyFont="1" applyFill="1" applyBorder="1" applyAlignment="1" applyProtection="1">
      <alignment vertical="center"/>
      <protection locked="0"/>
    </xf>
    <xf numFmtId="0" fontId="9" fillId="9" borderId="3" xfId="0" applyFont="1" applyFill="1" applyBorder="1" applyAlignment="1" applyProtection="1">
      <alignment vertical="center"/>
      <protection locked="0"/>
    </xf>
    <xf numFmtId="0" fontId="8" fillId="10" borderId="3" xfId="0" applyFont="1" applyFill="1" applyBorder="1" applyAlignment="1" applyProtection="1">
      <alignment vertical="center"/>
      <protection locked="0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3" fillId="0" borderId="7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/>
    <xf numFmtId="0" fontId="14" fillId="0" borderId="3" xfId="0" applyFont="1" applyFill="1" applyBorder="1" applyAlignment="1">
      <alignment horizontal="center" vertical="center"/>
    </xf>
    <xf numFmtId="0" fontId="15" fillId="0" borderId="0" xfId="0" applyFont="1" applyFill="1" applyAlignment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6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</xf>
    <xf numFmtId="0" fontId="19" fillId="0" borderId="3" xfId="0" applyFont="1" applyFill="1" applyBorder="1" applyAlignment="1" applyProtection="1">
      <alignment horizontal="center" vertical="center"/>
    </xf>
    <xf numFmtId="177" fontId="20" fillId="0" borderId="3" xfId="0" applyNumberFormat="1" applyFont="1" applyFill="1" applyBorder="1" applyAlignment="1" applyProtection="1">
      <alignment horizontal="center" vertical="center"/>
    </xf>
    <xf numFmtId="178" fontId="19" fillId="0" borderId="3" xfId="0" applyNumberFormat="1" applyFont="1" applyFill="1" applyBorder="1" applyAlignment="1" applyProtection="1">
      <alignment horizontal="center" vertical="center"/>
    </xf>
    <xf numFmtId="0" fontId="8" fillId="9" borderId="3" xfId="0" applyFont="1" applyFill="1" applyBorder="1" applyAlignment="1" applyProtection="1">
      <alignment horizontal="center" vertical="center"/>
      <protection locked="0"/>
    </xf>
    <xf numFmtId="0" fontId="9" fillId="9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21" fillId="0" borderId="3" xfId="0" applyFont="1" applyFill="1" applyBorder="1" applyAlignment="1">
      <alignment horizontal="center" vertical="center"/>
    </xf>
    <xf numFmtId="0" fontId="21" fillId="11" borderId="3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5" fillId="8" borderId="3" xfId="0" applyFont="1" applyFill="1" applyBorder="1" applyAlignment="1" applyProtection="1">
      <alignment horizontal="center" vertical="center" wrapText="1"/>
      <protection locked="0"/>
    </xf>
    <xf numFmtId="0" fontId="5" fillId="8" borderId="3" xfId="0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0" fillId="12" borderId="3" xfId="0" applyFont="1" applyFill="1" applyBorder="1" applyAlignment="1">
      <alignment horizontal="center" vertical="center"/>
    </xf>
    <xf numFmtId="0" fontId="5" fillId="8" borderId="6" xfId="0" applyFont="1" applyFill="1" applyBorder="1" applyAlignment="1" applyProtection="1">
      <alignment horizontal="center" vertical="center"/>
      <protection locked="0"/>
    </xf>
    <xf numFmtId="0" fontId="0" fillId="0" borderId="6" xfId="0" applyFont="1" applyFill="1" applyBorder="1" applyAlignment="1">
      <alignment horizontal="center" vertical="center"/>
    </xf>
    <xf numFmtId="0" fontId="0" fillId="12" borderId="6" xfId="0" applyFont="1" applyFill="1" applyBorder="1" applyAlignment="1">
      <alignment horizontal="center" vertical="center"/>
    </xf>
    <xf numFmtId="0" fontId="8" fillId="10" borderId="3" xfId="0" applyFont="1" applyFill="1" applyBorder="1" applyAlignment="1" applyProtection="1">
      <alignment horizontal="center" vertical="center"/>
      <protection locked="0"/>
    </xf>
    <xf numFmtId="0" fontId="22" fillId="0" borderId="3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/>
    </xf>
    <xf numFmtId="0" fontId="0" fillId="13" borderId="3" xfId="0" applyFont="1" applyFill="1" applyBorder="1" applyAlignment="1">
      <alignment horizontal="center" vertical="center"/>
    </xf>
    <xf numFmtId="0" fontId="13" fillId="13" borderId="3" xfId="0" applyFont="1" applyFill="1" applyBorder="1" applyAlignment="1">
      <alignment horizontal="center" vertical="center"/>
    </xf>
    <xf numFmtId="0" fontId="23" fillId="0" borderId="0" xfId="0" applyFont="1" applyFill="1" applyBorder="1" applyAlignment="1" applyProtection="1">
      <protection locked="0"/>
    </xf>
    <xf numFmtId="179" fontId="16" fillId="0" borderId="0" xfId="0" applyNumberFormat="1" applyFont="1" applyFill="1" applyBorder="1" applyAlignment="1" applyProtection="1">
      <alignment horizontal="left" vertical="center"/>
      <protection locked="0"/>
    </xf>
    <xf numFmtId="180" fontId="17" fillId="0" borderId="0" xfId="0" applyNumberFormat="1" applyFont="1" applyFill="1" applyBorder="1" applyAlignment="1" applyProtection="1">
      <alignment horizontal="left" vertical="center"/>
      <protection locked="0"/>
    </xf>
    <xf numFmtId="0" fontId="24" fillId="0" borderId="0" xfId="0" applyFont="1" applyFill="1" applyBorder="1" applyAlignment="1" applyProtection="1">
      <alignment horizontal="center"/>
      <protection locked="0"/>
    </xf>
    <xf numFmtId="0" fontId="17" fillId="0" borderId="0" xfId="0" applyFont="1" applyFill="1" applyBorder="1" applyAlignment="1" applyProtection="1">
      <alignment vertical="center"/>
    </xf>
    <xf numFmtId="0" fontId="20" fillId="0" borderId="3" xfId="0" applyFont="1" applyFill="1" applyBorder="1" applyAlignment="1" applyProtection="1">
      <alignment horizontal="center" vertical="center"/>
    </xf>
    <xf numFmtId="0" fontId="19" fillId="0" borderId="3" xfId="0" applyFont="1" applyFill="1" applyBorder="1" applyAlignment="1" applyProtection="1">
      <alignment horizontal="center" vertical="center" wrapText="1"/>
    </xf>
    <xf numFmtId="181" fontId="6" fillId="8" borderId="3" xfId="0" applyNumberFormat="1" applyFont="1" applyFill="1" applyBorder="1" applyAlignment="1" applyProtection="1">
      <alignment horizontal="center" vertical="center"/>
    </xf>
    <xf numFmtId="181" fontId="6" fillId="0" borderId="3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Alignment="1">
      <alignment horizontal="center" wrapText="1"/>
    </xf>
    <xf numFmtId="181" fontId="6" fillId="0" borderId="4" xfId="0" applyNumberFormat="1" applyFont="1" applyFill="1" applyBorder="1" applyAlignment="1" applyProtection="1">
      <alignment horizontal="center" vertical="center"/>
    </xf>
    <xf numFmtId="181" fontId="6" fillId="0" borderId="5" xfId="0" applyNumberFormat="1" applyFont="1" applyFill="1" applyBorder="1" applyAlignment="1" applyProtection="1">
      <alignment horizontal="center" vertical="center"/>
    </xf>
    <xf numFmtId="181" fontId="6" fillId="0" borderId="6" xfId="0" applyNumberFormat="1" applyFont="1" applyFill="1" applyBorder="1" applyAlignment="1" applyProtection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26" fillId="0" borderId="0" xfId="0" applyFont="1" applyFill="1">
      <alignment vertical="center"/>
    </xf>
    <xf numFmtId="0" fontId="26" fillId="0" borderId="0" xfId="0" applyFont="1" applyFill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182" fontId="26" fillId="0" borderId="0" xfId="0" applyNumberFormat="1" applyFont="1" applyFill="1" applyAlignment="1">
      <alignment horizontal="center" vertical="center"/>
    </xf>
    <xf numFmtId="183" fontId="26" fillId="0" borderId="0" xfId="0" applyNumberFormat="1" applyFont="1" applyFill="1" applyAlignment="1">
      <alignment horizontal="left" vertical="center"/>
    </xf>
    <xf numFmtId="0" fontId="25" fillId="0" borderId="3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left" vertical="center"/>
    </xf>
    <xf numFmtId="0" fontId="27" fillId="0" borderId="3" xfId="0" applyFont="1" applyFill="1" applyBorder="1" applyAlignment="1" applyProtection="1">
      <alignment horizontal="center" vertical="center"/>
      <protection locked="0"/>
    </xf>
    <xf numFmtId="0" fontId="26" fillId="0" borderId="3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 wrapText="1"/>
    </xf>
    <xf numFmtId="184" fontId="14" fillId="0" borderId="3" xfId="0" applyNumberFormat="1" applyFont="1" applyFill="1" applyBorder="1" applyAlignment="1">
      <alignment vertical="center"/>
    </xf>
    <xf numFmtId="0" fontId="26" fillId="0" borderId="3" xfId="0" applyFont="1" applyFill="1" applyBorder="1" applyAlignment="1">
      <alignment vertical="center"/>
    </xf>
    <xf numFmtId="182" fontId="26" fillId="0" borderId="3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center"/>
    </xf>
    <xf numFmtId="0" fontId="26" fillId="0" borderId="0" xfId="0" applyFont="1" applyFill="1" applyBorder="1">
      <alignment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right" vertical="center"/>
    </xf>
    <xf numFmtId="184" fontId="14" fillId="0" borderId="3" xfId="0" applyNumberFormat="1" applyFont="1" applyFill="1" applyBorder="1" applyAlignment="1">
      <alignment horizontal="left" wrapText="1"/>
    </xf>
    <xf numFmtId="183" fontId="25" fillId="0" borderId="0" xfId="0" applyNumberFormat="1" applyFont="1" applyFill="1" applyAlignment="1">
      <alignment horizontal="center" vertical="center"/>
    </xf>
    <xf numFmtId="183" fontId="25" fillId="0" borderId="0" xfId="0" applyNumberFormat="1" applyFont="1" applyFill="1" applyAlignment="1">
      <alignment horizontal="left" vertical="center"/>
    </xf>
    <xf numFmtId="183" fontId="26" fillId="0" borderId="0" xfId="0" applyNumberFormat="1" applyFont="1" applyFill="1">
      <alignment vertical="center"/>
    </xf>
    <xf numFmtId="183" fontId="26" fillId="0" borderId="0" xfId="0" applyNumberFormat="1" applyFont="1" applyFill="1" applyBorder="1" applyAlignment="1">
      <alignment horizontal="left" vertical="center"/>
    </xf>
    <xf numFmtId="0" fontId="28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FFC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L$1" max="2100" min="1900" page="10" val="2023"/>
</file>

<file path=xl/ctrlProps/ctrlProp11.xml><?xml version="1.0" encoding="utf-8"?>
<formControlPr xmlns="http://schemas.microsoft.com/office/spreadsheetml/2009/9/main" objectType="Spin" dx="22" fmlaLink="$AK$1" max="2099" min="2020" page="10" val="2020"/>
</file>

<file path=xl/ctrlProps/ctrlProp12.xml><?xml version="1.0" encoding="utf-8"?>
<formControlPr xmlns="http://schemas.microsoft.com/office/spreadsheetml/2009/9/main" objectType="Spin" dx="22" fmlaLink="$AM$1" max="12" min="1" page="10" val="1"/>
</file>

<file path=xl/ctrlProps/ctrlProp13.xml><?xml version="1.0" encoding="utf-8"?>
<formControlPr xmlns="http://schemas.microsoft.com/office/spreadsheetml/2009/9/main" objectType="Spin" dx="22" fmlaLink="$AK$1" max="2100" min="1900" page="10" val="1900"/>
</file>

<file path=xl/ctrlProps/ctrlProp14.xml><?xml version="1.0" encoding="utf-8"?>
<formControlPr xmlns="http://schemas.microsoft.com/office/spreadsheetml/2009/9/main" objectType="Spin" dx="22" fmlaLink="$AI$1" max="2099" min="2020" page="10" val="2020"/>
</file>

<file path=xl/ctrlProps/ctrlProp15.xml><?xml version="1.0" encoding="utf-8"?>
<formControlPr xmlns="http://schemas.microsoft.com/office/spreadsheetml/2009/9/main" objectType="Spin" dx="22" fmlaLink="$AM$1" max="2099" min="2020" page="10" val="2020"/>
</file>

<file path=xl/ctrlProps/ctrlProp16.xml><?xml version="1.0" encoding="utf-8"?>
<formControlPr xmlns="http://schemas.microsoft.com/office/spreadsheetml/2009/9/main" objectType="Spin" dx="22" fmlaLink="$AN$1" max="12" min="1" page="10" val="9"/>
</file>

<file path=xl/ctrlProps/ctrlProp17.xml><?xml version="1.0" encoding="utf-8"?>
<formControlPr xmlns="http://schemas.microsoft.com/office/spreadsheetml/2009/9/main" objectType="Spin" dx="22" fmlaLink="$AM$1" max="2099" min="2020" page="10" val="2020"/>
</file>

<file path=xl/ctrlProps/ctrlProp18.xml><?xml version="1.0" encoding="utf-8"?>
<formControlPr xmlns="http://schemas.microsoft.com/office/spreadsheetml/2009/9/main" objectType="Spin" dx="22" fmlaLink="$AL$1" max="2099" min="2020" page="10" val="2023"/>
</file>

<file path=xl/ctrlProps/ctrlProp19.xml><?xml version="1.0" encoding="utf-8"?>
<formControlPr xmlns="http://schemas.microsoft.com/office/spreadsheetml/2009/9/main" objectType="Spin" dx="22" fmlaLink="$AN$1" max="12" min="1" page="10" val="9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L$1" max="2100" min="1900" page="10" val="2023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9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3"/>
</file>

<file path=xl/ctrlProps/ctrlProp9.xml><?xml version="1.0" encoding="utf-8"?>
<formControlPr xmlns="http://schemas.microsoft.com/office/spreadsheetml/2009/9/main" objectType="Spin" dx="22" fmlaLink="$AN$1" max="12" min="1" page="10" val="9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0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1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2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3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4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5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6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7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8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9" name="Text Box 2"/>
        <xdr:cNvSpPr txBox="1"/>
      </xdr:nvSpPr>
      <xdr:spPr>
        <a:xfrm>
          <a:off x="1303020" y="131095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2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3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4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5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6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7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8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9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40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41" name="Text Box 2"/>
        <xdr:cNvSpPr txBox="1"/>
      </xdr:nvSpPr>
      <xdr:spPr>
        <a:xfrm>
          <a:off x="1303020" y="121951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0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1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2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3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4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5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6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7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8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9" name="Text Box 2"/>
        <xdr:cNvSpPr txBox="1"/>
      </xdr:nvSpPr>
      <xdr:spPr>
        <a:xfrm>
          <a:off x="1303020" y="137953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3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3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3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3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3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3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6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6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6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6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6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6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7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8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9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0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1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2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3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4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5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6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7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4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5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6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7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8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89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90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91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92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21</xdr:row>
      <xdr:rowOff>0</xdr:rowOff>
    </xdr:from>
    <xdr:to>
      <xdr:col>2</xdr:col>
      <xdr:colOff>93345</xdr:colOff>
      <xdr:row>21</xdr:row>
      <xdr:rowOff>166370</xdr:rowOff>
    </xdr:to>
    <xdr:sp>
      <xdr:nvSpPr>
        <xdr:cNvPr id="193" name="Text Box 2"/>
        <xdr:cNvSpPr txBox="1"/>
      </xdr:nvSpPr>
      <xdr:spPr>
        <a:xfrm>
          <a:off x="1303020" y="10553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2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3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4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5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6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7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8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9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0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1" name="Text Box 2"/>
        <xdr:cNvSpPr txBox="1"/>
      </xdr:nvSpPr>
      <xdr:spPr>
        <a:xfrm>
          <a:off x="1303020" y="124237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92313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98930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51898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8360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9708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5525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9708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34" name="Spinner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1534223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035" name="Spinner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1673415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36" name="Spinner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1560893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9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9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9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9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9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19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0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1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2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3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4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5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6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7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8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29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0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1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2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32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9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0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1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2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3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4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5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6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7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8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19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0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1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22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779" name="Spinner 755" hidden="1">
              <a:extLst>
                <a:ext uri="{63B3BB69-23CF-44E3-9099-C40C66FF867C}">
                  <a14:compatExt spid="_x0000_s1779"/>
                </a:ext>
              </a:extLst>
            </xdr:cNvPr>
            <xdr:cNvSpPr/>
          </xdr:nvSpPr>
          <xdr:spPr>
            <a:xfrm>
              <a:off x="1492313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780" name="Spinner 756" hidden="1">
              <a:extLst>
                <a:ext uri="{63B3BB69-23CF-44E3-9099-C40C66FF867C}">
                  <a14:compatExt spid="_x0000_s1780"/>
                </a:ext>
              </a:extLst>
            </xdr:cNvPr>
            <xdr:cNvSpPr/>
          </xdr:nvSpPr>
          <xdr:spPr>
            <a:xfrm>
              <a:off x="1598930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781" name="Spinner 757" hidden="1">
              <a:extLst>
                <a:ext uri="{63B3BB69-23CF-44E3-9099-C40C66FF867C}">
                  <a14:compatExt spid="_x0000_s1781"/>
                </a:ext>
              </a:extLst>
            </xdr:cNvPr>
            <xdr:cNvSpPr/>
          </xdr:nvSpPr>
          <xdr:spPr>
            <a:xfrm>
              <a:off x="151898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782" name="Spinner 758" hidden="1">
              <a:extLst>
                <a:ext uri="{63B3BB69-23CF-44E3-9099-C40C66FF867C}">
                  <a14:compatExt spid="_x0000_s1782"/>
                </a:ext>
              </a:extLst>
            </xdr:cNvPr>
            <xdr:cNvSpPr/>
          </xdr:nvSpPr>
          <xdr:spPr>
            <a:xfrm>
              <a:off x="138360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783" name="Spinner 759" hidden="1">
              <a:extLst>
                <a:ext uri="{63B3BB69-23CF-44E3-9099-C40C66FF867C}">
                  <a14:compatExt spid="_x0000_s1783"/>
                </a:ext>
              </a:extLst>
            </xdr:cNvPr>
            <xdr:cNvSpPr/>
          </xdr:nvSpPr>
          <xdr:spPr>
            <a:xfrm>
              <a:off x="159708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784" name="Spinner 760" hidden="1">
              <a:extLst>
                <a:ext uri="{63B3BB69-23CF-44E3-9099-C40C66FF867C}">
                  <a14:compatExt spid="_x0000_s1784"/>
                </a:ext>
              </a:extLst>
            </xdr:cNvPr>
            <xdr:cNvSpPr/>
          </xdr:nvSpPr>
          <xdr:spPr>
            <a:xfrm>
              <a:off x="165525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785" name="Spinner 761" hidden="1">
              <a:extLst>
                <a:ext uri="{63B3BB69-23CF-44E3-9099-C40C66FF867C}">
                  <a14:compatExt spid="_x0000_s1785"/>
                </a:ext>
              </a:extLst>
            </xdr:cNvPr>
            <xdr:cNvSpPr/>
          </xdr:nvSpPr>
          <xdr:spPr>
            <a:xfrm>
              <a:off x="159708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786" name="Spinner 762" hidden="1">
              <a:extLst>
                <a:ext uri="{63B3BB69-23CF-44E3-9099-C40C66FF867C}">
                  <a14:compatExt spid="_x0000_s1786"/>
                </a:ext>
              </a:extLst>
            </xdr:cNvPr>
            <xdr:cNvSpPr/>
          </xdr:nvSpPr>
          <xdr:spPr>
            <a:xfrm>
              <a:off x="1534223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787" name="Spinner 763" hidden="1">
              <a:extLst>
                <a:ext uri="{63B3BB69-23CF-44E3-9099-C40C66FF867C}">
                  <a14:compatExt spid="_x0000_s1787"/>
                </a:ext>
              </a:extLst>
            </xdr:cNvPr>
            <xdr:cNvSpPr/>
          </xdr:nvSpPr>
          <xdr:spPr>
            <a:xfrm>
              <a:off x="1673415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788" name="Spinner 764" hidden="1">
              <a:extLst>
                <a:ext uri="{63B3BB69-23CF-44E3-9099-C40C66FF867C}">
                  <a14:compatExt spid="_x0000_s1788"/>
                </a:ext>
              </a:extLst>
            </xdr:cNvPr>
            <xdr:cNvSpPr/>
          </xdr:nvSpPr>
          <xdr:spPr>
            <a:xfrm>
              <a:off x="1560893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6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7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8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49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0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1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2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2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2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52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2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2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2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2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2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2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3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4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5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6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7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8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59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0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1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2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3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4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5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5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5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6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7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8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69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0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1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2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3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4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5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6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0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1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2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3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4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5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6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7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8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58</xdr:row>
      <xdr:rowOff>0</xdr:rowOff>
    </xdr:from>
    <xdr:to>
      <xdr:col>0</xdr:col>
      <xdr:colOff>93345</xdr:colOff>
      <xdr:row>58</xdr:row>
      <xdr:rowOff>166370</xdr:rowOff>
    </xdr:to>
    <xdr:sp>
      <xdr:nvSpPr>
        <xdr:cNvPr id="779" name="Text Box 2"/>
        <xdr:cNvSpPr txBox="1"/>
      </xdr:nvSpPr>
      <xdr:spPr>
        <a:xfrm>
          <a:off x="17145" y="11325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8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79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0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1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8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3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4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5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6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7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8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29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30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30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5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5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6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7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7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7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7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7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7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57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7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8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69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0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1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2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3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4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5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69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0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1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2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3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4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5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6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7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78" name="Text Box 2"/>
        <xdr:cNvSpPr txBox="1"/>
      </xdr:nvSpPr>
      <xdr:spPr>
        <a:xfrm>
          <a:off x="17145" y="160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8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9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0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5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6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7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8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19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0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5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6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7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8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29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0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5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6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7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8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39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0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5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6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7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8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49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0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5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6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7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8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59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0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5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6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7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8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69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0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1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2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3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4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5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6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7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8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49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50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51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52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76200</xdr:colOff>
      <xdr:row>1</xdr:row>
      <xdr:rowOff>171450</xdr:rowOff>
    </xdr:to>
    <xdr:sp>
      <xdr:nvSpPr>
        <xdr:cNvPr id="753" name="Text Box 2"/>
        <xdr:cNvSpPr txBox="1"/>
      </xdr:nvSpPr>
      <xdr:spPr>
        <a:xfrm>
          <a:off x="963930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7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0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1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2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3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4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8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0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1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2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3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4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9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0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1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2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3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4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0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0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1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2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3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4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1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0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1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2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3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4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2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0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1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2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3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4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3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0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1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2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3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4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5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6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7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8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6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7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8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499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500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501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502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503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504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19050</xdr:colOff>
      <xdr:row>1</xdr:row>
      <xdr:rowOff>0</xdr:rowOff>
    </xdr:from>
    <xdr:to>
      <xdr:col>1</xdr:col>
      <xdr:colOff>95250</xdr:colOff>
      <xdr:row>1</xdr:row>
      <xdr:rowOff>171450</xdr:rowOff>
    </xdr:to>
    <xdr:sp>
      <xdr:nvSpPr>
        <xdr:cNvPr id="1505" name="Text Box 2"/>
        <xdr:cNvSpPr txBox="1"/>
      </xdr:nvSpPr>
      <xdr:spPr>
        <a:xfrm>
          <a:off x="704850" y="171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4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5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6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7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8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9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0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1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2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3" name="Text Box 2"/>
        <xdr:cNvSpPr txBox="1"/>
      </xdr:nvSpPr>
      <xdr:spPr>
        <a:xfrm>
          <a:off x="171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2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3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4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5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6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7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8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9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0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1" name="Text Box 2"/>
        <xdr:cNvSpPr txBox="1"/>
      </xdr:nvSpPr>
      <xdr:spPr>
        <a:xfrm>
          <a:off x="171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0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1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2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3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4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5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6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7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8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9" name="Text Box 2"/>
        <xdr:cNvSpPr txBox="1"/>
      </xdr:nvSpPr>
      <xdr:spPr>
        <a:xfrm>
          <a:off x="171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2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3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4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5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6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7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8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9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40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41" name="Text Box 2"/>
        <xdr:cNvSpPr txBox="1"/>
      </xdr:nvSpPr>
      <xdr:spPr>
        <a:xfrm>
          <a:off x="1388745" y="1314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0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1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2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3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4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5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6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7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8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9" name="Text Box 2"/>
        <xdr:cNvSpPr txBox="1"/>
      </xdr:nvSpPr>
      <xdr:spPr>
        <a:xfrm>
          <a:off x="1388745" y="1828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8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9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0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1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2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3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4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5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6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7" name="Text Box 2"/>
        <xdr:cNvSpPr txBox="1"/>
      </xdr:nvSpPr>
      <xdr:spPr>
        <a:xfrm>
          <a:off x="1388745" y="93345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89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89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0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1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2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3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4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5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6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7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8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99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0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6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7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8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19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20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21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22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23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24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45</xdr:row>
      <xdr:rowOff>0</xdr:rowOff>
    </xdr:from>
    <xdr:to>
      <xdr:col>9</xdr:col>
      <xdr:colOff>93345</xdr:colOff>
      <xdr:row>45</xdr:row>
      <xdr:rowOff>166370</xdr:rowOff>
    </xdr:to>
    <xdr:sp>
      <xdr:nvSpPr>
        <xdr:cNvPr id="1025" name="Text Box 2"/>
        <xdr:cNvSpPr txBox="1"/>
      </xdr:nvSpPr>
      <xdr:spPr>
        <a:xfrm>
          <a:off x="61893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2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2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2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2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3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4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5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6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7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8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09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0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1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2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3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4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5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6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7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8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49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50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51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52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5</xdr:row>
      <xdr:rowOff>0</xdr:rowOff>
    </xdr:from>
    <xdr:to>
      <xdr:col>9</xdr:col>
      <xdr:colOff>92710</xdr:colOff>
      <xdr:row>5</xdr:row>
      <xdr:rowOff>165735</xdr:rowOff>
    </xdr:to>
    <xdr:sp>
      <xdr:nvSpPr>
        <xdr:cNvPr id="1153" name="Text Box 2"/>
        <xdr:cNvSpPr txBox="1"/>
      </xdr:nvSpPr>
      <xdr:spPr>
        <a:xfrm>
          <a:off x="61893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5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5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5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5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5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5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6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7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8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19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0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1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2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3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4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5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6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7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8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128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8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29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0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1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2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3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4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5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6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7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8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39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0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1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2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3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4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5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6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7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8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20</xdr:row>
      <xdr:rowOff>0</xdr:rowOff>
    </xdr:from>
    <xdr:to>
      <xdr:col>9</xdr:col>
      <xdr:colOff>93345</xdr:colOff>
      <xdr:row>20</xdr:row>
      <xdr:rowOff>166370</xdr:rowOff>
    </xdr:to>
    <xdr:sp>
      <xdr:nvSpPr>
        <xdr:cNvPr id="1409" name="Text Box 2"/>
        <xdr:cNvSpPr txBox="1"/>
      </xdr:nvSpPr>
      <xdr:spPr>
        <a:xfrm>
          <a:off x="61893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1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2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3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4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5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6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7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8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49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0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1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2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153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3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3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4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5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6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7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8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59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0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1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2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3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4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5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6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6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6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6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6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166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6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6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6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6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7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8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69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0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1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72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3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4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5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6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7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8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79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0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1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2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3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4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185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5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5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6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7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8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89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0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1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2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3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4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5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6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7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8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8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8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8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8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198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8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8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8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8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199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0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1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2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3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4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5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6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7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8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09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0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1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1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1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11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1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1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1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1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1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1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2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3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4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5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6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7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8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19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0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1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2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3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4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24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4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5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6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7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8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29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0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1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2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3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4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5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36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7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8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39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0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1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2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3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3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3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43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3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3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3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3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3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3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4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5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6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7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8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49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0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1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2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3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4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2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3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4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5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6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7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8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59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60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41</xdr:row>
      <xdr:rowOff>0</xdr:rowOff>
    </xdr:from>
    <xdr:to>
      <xdr:col>9</xdr:col>
      <xdr:colOff>93345</xdr:colOff>
      <xdr:row>41</xdr:row>
      <xdr:rowOff>166370</xdr:rowOff>
    </xdr:to>
    <xdr:sp>
      <xdr:nvSpPr>
        <xdr:cNvPr id="2561" name="Text Box 2"/>
        <xdr:cNvSpPr txBox="1"/>
      </xdr:nvSpPr>
      <xdr:spPr>
        <a:xfrm>
          <a:off x="61893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6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7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8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59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0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1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2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3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4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5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6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7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0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1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2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3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4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5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6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7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8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14</xdr:row>
      <xdr:rowOff>0</xdr:rowOff>
    </xdr:from>
    <xdr:to>
      <xdr:col>9</xdr:col>
      <xdr:colOff>93345</xdr:colOff>
      <xdr:row>14</xdr:row>
      <xdr:rowOff>166370</xdr:rowOff>
    </xdr:to>
    <xdr:sp>
      <xdr:nvSpPr>
        <xdr:cNvPr id="2689" name="Text Box 2"/>
        <xdr:cNvSpPr txBox="1"/>
      </xdr:nvSpPr>
      <xdr:spPr>
        <a:xfrm>
          <a:off x="61893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69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0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1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2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3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4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5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6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7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8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79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8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09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0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1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2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3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4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5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6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25</xdr:row>
      <xdr:rowOff>0</xdr:rowOff>
    </xdr:from>
    <xdr:to>
      <xdr:col>9</xdr:col>
      <xdr:colOff>92710</xdr:colOff>
      <xdr:row>25</xdr:row>
      <xdr:rowOff>165735</xdr:rowOff>
    </xdr:to>
    <xdr:sp>
      <xdr:nvSpPr>
        <xdr:cNvPr id="2817" name="Text Box 2"/>
        <xdr:cNvSpPr txBox="1"/>
      </xdr:nvSpPr>
      <xdr:spPr>
        <a:xfrm>
          <a:off x="61893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1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1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2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3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4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5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6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7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8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89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0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1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2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6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7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8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39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40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41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42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43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44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15</xdr:row>
      <xdr:rowOff>0</xdr:rowOff>
    </xdr:from>
    <xdr:to>
      <xdr:col>9</xdr:col>
      <xdr:colOff>93345</xdr:colOff>
      <xdr:row>15</xdr:row>
      <xdr:rowOff>165735</xdr:rowOff>
    </xdr:to>
    <xdr:sp>
      <xdr:nvSpPr>
        <xdr:cNvPr id="2945" name="Text Box 2"/>
        <xdr:cNvSpPr txBox="1"/>
      </xdr:nvSpPr>
      <xdr:spPr>
        <a:xfrm>
          <a:off x="61893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4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4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4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4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5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6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7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8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299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0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1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2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3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4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5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4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5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6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7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8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69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70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71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72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17145</xdr:colOff>
      <xdr:row>16</xdr:row>
      <xdr:rowOff>0</xdr:rowOff>
    </xdr:from>
    <xdr:to>
      <xdr:col>9</xdr:col>
      <xdr:colOff>93345</xdr:colOff>
      <xdr:row>16</xdr:row>
      <xdr:rowOff>166370</xdr:rowOff>
    </xdr:to>
    <xdr:sp>
      <xdr:nvSpPr>
        <xdr:cNvPr id="3073" name="Text Box 2"/>
        <xdr:cNvSpPr txBox="1"/>
      </xdr:nvSpPr>
      <xdr:spPr>
        <a:xfrm>
          <a:off x="61893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7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7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7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7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7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7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8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09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0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1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2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3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4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5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6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7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8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2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3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4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5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6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7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8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199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200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45</xdr:row>
      <xdr:rowOff>0</xdr:rowOff>
    </xdr:from>
    <xdr:to>
      <xdr:col>11</xdr:col>
      <xdr:colOff>93345</xdr:colOff>
      <xdr:row>45</xdr:row>
      <xdr:rowOff>166370</xdr:rowOff>
    </xdr:to>
    <xdr:sp>
      <xdr:nvSpPr>
        <xdr:cNvPr id="3201" name="Text Box 2"/>
        <xdr:cNvSpPr txBox="1"/>
      </xdr:nvSpPr>
      <xdr:spPr>
        <a:xfrm>
          <a:off x="7560945" y="11715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0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1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2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3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4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5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6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7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8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29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0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1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0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1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2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3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4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5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6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7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8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5</xdr:row>
      <xdr:rowOff>0</xdr:rowOff>
    </xdr:from>
    <xdr:to>
      <xdr:col>11</xdr:col>
      <xdr:colOff>92710</xdr:colOff>
      <xdr:row>5</xdr:row>
      <xdr:rowOff>165735</xdr:rowOff>
    </xdr:to>
    <xdr:sp>
      <xdr:nvSpPr>
        <xdr:cNvPr id="3329" name="Text Box 2"/>
        <xdr:cNvSpPr txBox="1"/>
      </xdr:nvSpPr>
      <xdr:spPr>
        <a:xfrm>
          <a:off x="7560945" y="15240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3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4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5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6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7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8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39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0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1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2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3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4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345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5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5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6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7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8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49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0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1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2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3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4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5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6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6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7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8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79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80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81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82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83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84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20</xdr:row>
      <xdr:rowOff>0</xdr:rowOff>
    </xdr:from>
    <xdr:to>
      <xdr:col>11</xdr:col>
      <xdr:colOff>93345</xdr:colOff>
      <xdr:row>20</xdr:row>
      <xdr:rowOff>166370</xdr:rowOff>
    </xdr:to>
    <xdr:sp>
      <xdr:nvSpPr>
        <xdr:cNvPr id="3585" name="Text Box 2"/>
        <xdr:cNvSpPr txBox="1"/>
      </xdr:nvSpPr>
      <xdr:spPr>
        <a:xfrm>
          <a:off x="7560945" y="57626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8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8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8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8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59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0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1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2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3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64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5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6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7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8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69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0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1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2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3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4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5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6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377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7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7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8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79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0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1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2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3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4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5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6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7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8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89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90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90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90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90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90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390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0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0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0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0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1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2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3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4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5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6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7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8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399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0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1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2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3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3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3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03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3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3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3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3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3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3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4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5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6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7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8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09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0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1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2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3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4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5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6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16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6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7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8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19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0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1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2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3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4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5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6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7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28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29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0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1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2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3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4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5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5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5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35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5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5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5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5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5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5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6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7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8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39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0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1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2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3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4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5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6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2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3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4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5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6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7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8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79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80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41</xdr:row>
      <xdr:rowOff>0</xdr:rowOff>
    </xdr:from>
    <xdr:to>
      <xdr:col>11</xdr:col>
      <xdr:colOff>93345</xdr:colOff>
      <xdr:row>41</xdr:row>
      <xdr:rowOff>166370</xdr:rowOff>
    </xdr:to>
    <xdr:sp>
      <xdr:nvSpPr>
        <xdr:cNvPr id="4481" name="Text Box 2"/>
        <xdr:cNvSpPr txBox="1"/>
      </xdr:nvSpPr>
      <xdr:spPr>
        <a:xfrm>
          <a:off x="7560945" y="10763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8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49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0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1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2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3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4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5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6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7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8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59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0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1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2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3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4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5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6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7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8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14</xdr:row>
      <xdr:rowOff>0</xdr:rowOff>
    </xdr:from>
    <xdr:to>
      <xdr:col>11</xdr:col>
      <xdr:colOff>93345</xdr:colOff>
      <xdr:row>14</xdr:row>
      <xdr:rowOff>166370</xdr:rowOff>
    </xdr:to>
    <xdr:sp>
      <xdr:nvSpPr>
        <xdr:cNvPr id="4609" name="Text Box 2"/>
        <xdr:cNvSpPr txBox="1"/>
      </xdr:nvSpPr>
      <xdr:spPr>
        <a:xfrm>
          <a:off x="7560945" y="4267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1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2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3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4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5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6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7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8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69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0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1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8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29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0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1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2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3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4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5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6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25</xdr:row>
      <xdr:rowOff>0</xdr:rowOff>
    </xdr:from>
    <xdr:to>
      <xdr:col>11</xdr:col>
      <xdr:colOff>92710</xdr:colOff>
      <xdr:row>25</xdr:row>
      <xdr:rowOff>165735</xdr:rowOff>
    </xdr:to>
    <xdr:sp>
      <xdr:nvSpPr>
        <xdr:cNvPr id="4737" name="Text Box 2"/>
        <xdr:cNvSpPr txBox="1"/>
      </xdr:nvSpPr>
      <xdr:spPr>
        <a:xfrm>
          <a:off x="7560945" y="69532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3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3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4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5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6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7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8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79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0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1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2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3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4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6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7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8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59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60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61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62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63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64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15</xdr:row>
      <xdr:rowOff>0</xdr:rowOff>
    </xdr:from>
    <xdr:to>
      <xdr:col>11</xdr:col>
      <xdr:colOff>93345</xdr:colOff>
      <xdr:row>15</xdr:row>
      <xdr:rowOff>165735</xdr:rowOff>
    </xdr:to>
    <xdr:sp>
      <xdr:nvSpPr>
        <xdr:cNvPr id="4865" name="Text Box 2"/>
        <xdr:cNvSpPr txBox="1"/>
      </xdr:nvSpPr>
      <xdr:spPr>
        <a:xfrm>
          <a:off x="7560945" y="4572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6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6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6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6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7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8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89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0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1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2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3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4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5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6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7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4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5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6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7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8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89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90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91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92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17145</xdr:colOff>
      <xdr:row>16</xdr:row>
      <xdr:rowOff>0</xdr:rowOff>
    </xdr:from>
    <xdr:to>
      <xdr:col>11</xdr:col>
      <xdr:colOff>93345</xdr:colOff>
      <xdr:row>16</xdr:row>
      <xdr:rowOff>166370</xdr:rowOff>
    </xdr:to>
    <xdr:sp>
      <xdr:nvSpPr>
        <xdr:cNvPr id="4993" name="Text Box 2"/>
        <xdr:cNvSpPr txBox="1"/>
      </xdr:nvSpPr>
      <xdr:spPr>
        <a:xfrm>
          <a:off x="7560945" y="48101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1496;2023\&#24037;&#36164;\3&#26376;&#24037;&#36164;\2023&#24180;3&#26376;&#21592;&#24037;&#33457;&#21517;&#20876;-&#27827;&#21271;&#24037;&#21378;&#21464;&#2116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&#30000;&#26195;&#32988;\1234567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员工变动"/>
      <sheetName val="离职人员"/>
      <sheetName val="Sheet1"/>
    </sheetNames>
    <sheetDataSet>
      <sheetData sheetId="0"/>
      <sheetData sheetId="1"/>
      <sheetData sheetId="2"/>
      <sheetData sheetId="3">
        <row r="2">
          <cell r="D2" t="str">
            <v>姓名</v>
          </cell>
          <cell r="E2" t="str">
            <v>身份证号</v>
          </cell>
          <cell r="F2" t="str">
            <v>性别</v>
          </cell>
          <cell r="G2" t="str">
            <v>所属平台</v>
          </cell>
          <cell r="H2" t="str">
            <v>所在单位      （一级）</v>
          </cell>
          <cell r="I2" t="str">
            <v>所在部门     （二级）</v>
          </cell>
          <cell r="J2" t="str">
            <v>所属科室（三级）</v>
          </cell>
          <cell r="K2" t="str">
            <v>所在岗位</v>
          </cell>
          <cell r="L2" t="str">
            <v>职称</v>
          </cell>
          <cell r="M2" t="str">
            <v>工作地</v>
          </cell>
        </row>
        <row r="3">
          <cell r="D3" t="str">
            <v>王磊</v>
          </cell>
          <cell r="E3" t="str">
            <v>130732198808033070</v>
          </cell>
          <cell r="F3" t="str">
            <v>男</v>
          </cell>
          <cell r="G3" t="str">
            <v>前台</v>
          </cell>
          <cell r="H3" t="str">
            <v>河北光华荣昌汽车部件有限公司</v>
          </cell>
          <cell r="I3" t="str">
            <v>厂长室</v>
          </cell>
          <cell r="J3" t="str">
            <v>厂长室</v>
          </cell>
          <cell r="K3" t="str">
            <v>金属件事业部总经理</v>
          </cell>
        </row>
        <row r="3">
          <cell r="M3" t="str">
            <v>河北</v>
          </cell>
        </row>
        <row r="4">
          <cell r="D4" t="str">
            <v>张黎明</v>
          </cell>
          <cell r="E4" t="str">
            <v>132930197210030057</v>
          </cell>
          <cell r="F4" t="str">
            <v>男</v>
          </cell>
          <cell r="G4" t="str">
            <v>前台</v>
          </cell>
          <cell r="H4" t="str">
            <v>河北光华荣昌汽车部件有限公司</v>
          </cell>
          <cell r="I4" t="str">
            <v>党务室</v>
          </cell>
          <cell r="J4" t="str">
            <v>党务室</v>
          </cell>
          <cell r="K4" t="str">
            <v>公司党委书记</v>
          </cell>
        </row>
        <row r="4">
          <cell r="M4" t="str">
            <v>河北</v>
          </cell>
        </row>
        <row r="5">
          <cell r="D5" t="str">
            <v>刘思含</v>
          </cell>
          <cell r="E5" t="str">
            <v>120104199211167644</v>
          </cell>
          <cell r="F5" t="str">
            <v>女</v>
          </cell>
          <cell r="G5" t="str">
            <v>前台</v>
          </cell>
          <cell r="H5" t="str">
            <v>河北光华荣昌汽车部件有限公司</v>
          </cell>
          <cell r="I5" t="str">
            <v>集团运营管理部</v>
          </cell>
          <cell r="J5" t="str">
            <v>集团运营管理部</v>
          </cell>
          <cell r="K5" t="str">
            <v>集团运营管理部部长助理</v>
          </cell>
        </row>
        <row r="5">
          <cell r="M5" t="str">
            <v>河北</v>
          </cell>
        </row>
        <row r="6">
          <cell r="D6" t="str">
            <v>赵志强</v>
          </cell>
          <cell r="E6" t="str">
            <v>132930198208222230</v>
          </cell>
          <cell r="F6" t="str">
            <v>男</v>
          </cell>
          <cell r="G6" t="str">
            <v>前台</v>
          </cell>
          <cell r="H6" t="str">
            <v>河北光华荣昌汽车部件有限公司</v>
          </cell>
          <cell r="I6" t="str">
            <v>售后服务部</v>
          </cell>
          <cell r="J6" t="str">
            <v>售后服务部</v>
          </cell>
          <cell r="K6" t="str">
            <v>三包服务</v>
          </cell>
        </row>
        <row r="6">
          <cell r="M6" t="str">
            <v>河北</v>
          </cell>
        </row>
        <row r="7">
          <cell r="D7" t="str">
            <v>刘强</v>
          </cell>
          <cell r="E7" t="str">
            <v>130922198810014854</v>
          </cell>
          <cell r="F7" t="str">
            <v>男</v>
          </cell>
          <cell r="G7" t="str">
            <v>前台</v>
          </cell>
          <cell r="H7" t="str">
            <v>河北光华荣昌汽车部件有限公司</v>
          </cell>
          <cell r="I7" t="str">
            <v>售后服务部</v>
          </cell>
          <cell r="J7" t="str">
            <v>售后服务部</v>
          </cell>
          <cell r="K7" t="str">
            <v>三包人员</v>
          </cell>
        </row>
        <row r="7">
          <cell r="M7" t="str">
            <v>河北</v>
          </cell>
        </row>
        <row r="8">
          <cell r="D8" t="str">
            <v>许嘉辉</v>
          </cell>
          <cell r="E8" t="str">
            <v>13092419820326351X</v>
          </cell>
          <cell r="F8" t="str">
            <v>男</v>
          </cell>
          <cell r="G8" t="str">
            <v>前台</v>
          </cell>
          <cell r="H8" t="str">
            <v>河北光华荣昌汽车部件有限公司</v>
          </cell>
          <cell r="I8" t="str">
            <v>箫驰公司</v>
          </cell>
          <cell r="J8" t="str">
            <v>箫驰公司</v>
          </cell>
          <cell r="K8" t="str">
            <v>配件厂主管</v>
          </cell>
        </row>
        <row r="8">
          <cell r="M8" t="str">
            <v>河北</v>
          </cell>
        </row>
        <row r="9">
          <cell r="D9" t="str">
            <v>孙秀霞</v>
          </cell>
          <cell r="E9" t="str">
            <v>130924198107103524</v>
          </cell>
          <cell r="F9" t="str">
            <v>女</v>
          </cell>
          <cell r="G9" t="str">
            <v>前台</v>
          </cell>
          <cell r="H9" t="str">
            <v>河北光华荣昌汽车部件有限公司</v>
          </cell>
          <cell r="I9" t="str">
            <v>箫驰公司</v>
          </cell>
          <cell r="J9" t="str">
            <v>箫驰公司</v>
          </cell>
          <cell r="K9" t="str">
            <v>库管员</v>
          </cell>
        </row>
        <row r="9">
          <cell r="M9" t="str">
            <v>河北</v>
          </cell>
        </row>
        <row r="10">
          <cell r="D10" t="str">
            <v>葛雁宇</v>
          </cell>
          <cell r="E10" t="str">
            <v>230822198301100875</v>
          </cell>
          <cell r="F10" t="str">
            <v>男</v>
          </cell>
          <cell r="G10" t="str">
            <v>前台</v>
          </cell>
          <cell r="H10" t="str">
            <v>河北光华荣昌汽车部件有限公司</v>
          </cell>
          <cell r="I10" t="str">
            <v>制造技术部</v>
          </cell>
          <cell r="J10" t="str">
            <v>制造技术部</v>
          </cell>
          <cell r="K10" t="str">
            <v>河北工厂技术总监</v>
          </cell>
        </row>
        <row r="10">
          <cell r="M10" t="str">
            <v>河北</v>
          </cell>
        </row>
        <row r="11">
          <cell r="D11" t="str">
            <v>冯亮亮</v>
          </cell>
          <cell r="E11" t="str">
            <v>131126199105053011</v>
          </cell>
          <cell r="F11" t="str">
            <v>男</v>
          </cell>
          <cell r="G11" t="str">
            <v>前台</v>
          </cell>
          <cell r="H11" t="str">
            <v>河北光华荣昌汽车部件有限公司</v>
          </cell>
          <cell r="I11" t="str">
            <v>制造技术部</v>
          </cell>
          <cell r="J11" t="str">
            <v>项目管理科</v>
          </cell>
          <cell r="K11" t="str">
            <v>项目工程师（重卡2.0平台）</v>
          </cell>
          <cell r="L11" t="str">
            <v>初级工程师</v>
          </cell>
          <cell r="M11" t="str">
            <v>河北</v>
          </cell>
        </row>
        <row r="12">
          <cell r="D12" t="str">
            <v>李兴宇</v>
          </cell>
          <cell r="E12" t="str">
            <v>130924199709073216</v>
          </cell>
          <cell r="F12" t="str">
            <v>男</v>
          </cell>
          <cell r="G12" t="str">
            <v>前台</v>
          </cell>
          <cell r="H12" t="str">
            <v>河北光华荣昌汽车部件有限公司</v>
          </cell>
          <cell r="I12" t="str">
            <v>制造技术部</v>
          </cell>
          <cell r="J12" t="str">
            <v>项目管理科</v>
          </cell>
          <cell r="K12" t="str">
            <v>项目管理员</v>
          </cell>
          <cell r="L12" t="str">
            <v>初级工程师</v>
          </cell>
          <cell r="M12" t="str">
            <v>河北</v>
          </cell>
        </row>
        <row r="13">
          <cell r="D13" t="str">
            <v>张宝龙</v>
          </cell>
          <cell r="E13" t="str">
            <v>130983199911080014</v>
          </cell>
          <cell r="F13" t="str">
            <v>男</v>
          </cell>
          <cell r="G13" t="str">
            <v>前台</v>
          </cell>
          <cell r="H13" t="str">
            <v>河北光华荣昌汽车部件有限公司</v>
          </cell>
          <cell r="I13" t="str">
            <v>制造技术部</v>
          </cell>
          <cell r="J13" t="str">
            <v>项目管理科</v>
          </cell>
          <cell r="K13" t="str">
            <v>技术员</v>
          </cell>
        </row>
        <row r="13">
          <cell r="M13" t="str">
            <v>河北</v>
          </cell>
        </row>
        <row r="14">
          <cell r="D14" t="str">
            <v>孟凡玉</v>
          </cell>
          <cell r="E14" t="str">
            <v>37148119861127247X</v>
          </cell>
          <cell r="F14" t="str">
            <v>男</v>
          </cell>
          <cell r="G14" t="str">
            <v>前台</v>
          </cell>
          <cell r="H14" t="str">
            <v>河北光华荣昌汽车部件有限公司</v>
          </cell>
          <cell r="I14" t="str">
            <v>制造技术部</v>
          </cell>
          <cell r="J14" t="str">
            <v>项目管理科</v>
          </cell>
          <cell r="K14" t="str">
            <v>冲压模具设计工程师</v>
          </cell>
          <cell r="L14" t="str">
            <v>中级工程师</v>
          </cell>
          <cell r="M14" t="str">
            <v>河北</v>
          </cell>
        </row>
        <row r="15">
          <cell r="D15" t="str">
            <v>刘艳霞</v>
          </cell>
          <cell r="E15" t="str">
            <v>130924199004233240</v>
          </cell>
          <cell r="F15" t="str">
            <v>女</v>
          </cell>
          <cell r="G15" t="str">
            <v>前台</v>
          </cell>
          <cell r="H15" t="str">
            <v>河北光华荣昌汽车部件有限公司</v>
          </cell>
          <cell r="I15" t="str">
            <v>制造技术部</v>
          </cell>
          <cell r="J15" t="str">
            <v>项目管理科</v>
          </cell>
          <cell r="K15" t="str">
            <v>档案员</v>
          </cell>
        </row>
        <row r="15">
          <cell r="M15" t="str">
            <v>河北</v>
          </cell>
        </row>
        <row r="16">
          <cell r="D16" t="str">
            <v>程丽宇</v>
          </cell>
          <cell r="E16" t="str">
            <v>13098319921211502X</v>
          </cell>
          <cell r="F16" t="str">
            <v>女</v>
          </cell>
          <cell r="G16" t="str">
            <v>前台</v>
          </cell>
          <cell r="H16" t="str">
            <v>河北光华荣昌汽车部件有限公司</v>
          </cell>
          <cell r="I16" t="str">
            <v>制造技术部</v>
          </cell>
          <cell r="J16" t="str">
            <v>采购商务科</v>
          </cell>
          <cell r="K16" t="str">
            <v>采购工程师</v>
          </cell>
        </row>
        <row r="16">
          <cell r="M16" t="str">
            <v>河北</v>
          </cell>
        </row>
        <row r="17">
          <cell r="D17" t="str">
            <v>滕奉伟</v>
          </cell>
          <cell r="E17" t="str">
            <v>130983198905102411</v>
          </cell>
          <cell r="F17" t="str">
            <v>男</v>
          </cell>
          <cell r="G17" t="str">
            <v>前台</v>
          </cell>
          <cell r="H17" t="str">
            <v>河北光华荣昌汽车部件有限公司</v>
          </cell>
          <cell r="I17" t="str">
            <v>制造技术部</v>
          </cell>
          <cell r="J17" t="str">
            <v>采购商务科</v>
          </cell>
          <cell r="K17" t="str">
            <v>零星采购专员</v>
          </cell>
        </row>
        <row r="17">
          <cell r="M17" t="str">
            <v>河北</v>
          </cell>
        </row>
        <row r="18">
          <cell r="D18" t="str">
            <v>田健</v>
          </cell>
          <cell r="E18" t="str">
            <v>130927198905212716</v>
          </cell>
          <cell r="F18" t="str">
            <v>男</v>
          </cell>
          <cell r="G18" t="str">
            <v>中台</v>
          </cell>
          <cell r="H18" t="str">
            <v>河北光华荣昌汽车部件有限公司</v>
          </cell>
          <cell r="I18" t="str">
            <v>制造技术部</v>
          </cell>
          <cell r="J18" t="str">
            <v>工艺科</v>
          </cell>
          <cell r="K18" t="str">
            <v>后视镜组装工艺工程师</v>
          </cell>
          <cell r="L18" t="str">
            <v>中级工程师</v>
          </cell>
          <cell r="M18" t="str">
            <v>河北</v>
          </cell>
        </row>
        <row r="19">
          <cell r="D19" t="str">
            <v>翟福芹</v>
          </cell>
          <cell r="E19" t="str">
            <v>130983198709010026</v>
          </cell>
          <cell r="F19" t="str">
            <v>女</v>
          </cell>
          <cell r="G19" t="str">
            <v>中台</v>
          </cell>
          <cell r="H19" t="str">
            <v>河北光华荣昌汽车部件有限公司</v>
          </cell>
          <cell r="I19" t="str">
            <v>制造技术部</v>
          </cell>
          <cell r="J19" t="str">
            <v>工艺科</v>
          </cell>
          <cell r="K19" t="str">
            <v>座椅缝纫工程师（兼缝纫过程检验员）</v>
          </cell>
          <cell r="L19" t="str">
            <v>初级工程师</v>
          </cell>
          <cell r="M19" t="str">
            <v>河北</v>
          </cell>
        </row>
        <row r="20">
          <cell r="D20" t="str">
            <v>范瑶臣</v>
          </cell>
          <cell r="E20" t="str">
            <v>130983198801080916</v>
          </cell>
          <cell r="F20" t="str">
            <v>男</v>
          </cell>
          <cell r="G20" t="str">
            <v>中台</v>
          </cell>
          <cell r="H20" t="str">
            <v>河北光华荣昌汽车部件有限公司</v>
          </cell>
          <cell r="I20" t="str">
            <v>制造技术部</v>
          </cell>
          <cell r="J20" t="str">
            <v>工艺科</v>
          </cell>
          <cell r="K20" t="str">
            <v>底座模块化工艺工程师</v>
          </cell>
        </row>
        <row r="20">
          <cell r="M20" t="str">
            <v>河北</v>
          </cell>
        </row>
        <row r="21">
          <cell r="D21" t="str">
            <v>刘建轮</v>
          </cell>
          <cell r="E21" t="str">
            <v>130983198803140919</v>
          </cell>
          <cell r="F21" t="str">
            <v>男</v>
          </cell>
          <cell r="G21" t="str">
            <v>中台</v>
          </cell>
          <cell r="H21" t="str">
            <v>河北光华荣昌汽车部件有限公司</v>
          </cell>
          <cell r="I21" t="str">
            <v>制造技术部</v>
          </cell>
          <cell r="J21" t="str">
            <v>工艺科</v>
          </cell>
          <cell r="K21" t="str">
            <v>焊接工艺工程师</v>
          </cell>
        </row>
        <row r="21">
          <cell r="M21" t="str">
            <v>河北</v>
          </cell>
        </row>
        <row r="22">
          <cell r="D22" t="str">
            <v>赵化胜</v>
          </cell>
          <cell r="E22" t="str">
            <v>37292219820802479X</v>
          </cell>
          <cell r="F22" t="str">
            <v>男</v>
          </cell>
          <cell r="G22" t="str">
            <v>中台</v>
          </cell>
          <cell r="H22" t="str">
            <v>河北光华荣昌汽车部件有限公司</v>
          </cell>
          <cell r="I22" t="str">
            <v>制造技术部</v>
          </cell>
          <cell r="J22" t="str">
            <v>工艺科</v>
          </cell>
          <cell r="K22" t="str">
            <v>喷涂工艺工程师</v>
          </cell>
        </row>
        <row r="22">
          <cell r="M22" t="str">
            <v>河北</v>
          </cell>
        </row>
        <row r="23">
          <cell r="D23" t="str">
            <v>刘荣浩</v>
          </cell>
          <cell r="E23" t="str">
            <v>130983198805050714</v>
          </cell>
          <cell r="F23" t="str">
            <v>男</v>
          </cell>
          <cell r="G23" t="str">
            <v>中台</v>
          </cell>
          <cell r="H23" t="str">
            <v>河北光华荣昌汽车部件有限公司</v>
          </cell>
          <cell r="I23" t="str">
            <v>制造技术部</v>
          </cell>
          <cell r="J23" t="str">
            <v>工艺科</v>
          </cell>
          <cell r="K23" t="str">
            <v>总装工艺工程师（3.0平台、2.0平台）</v>
          </cell>
        </row>
        <row r="23">
          <cell r="M23" t="str">
            <v>河北</v>
          </cell>
        </row>
        <row r="24">
          <cell r="D24" t="str">
            <v>赵玉臣</v>
          </cell>
          <cell r="E24" t="str">
            <v>132930196612212211</v>
          </cell>
          <cell r="F24" t="str">
            <v>男</v>
          </cell>
          <cell r="G24" t="str">
            <v>中台</v>
          </cell>
          <cell r="H24" t="str">
            <v>河北光华荣昌汽车部件有限公司</v>
          </cell>
          <cell r="I24" t="str">
            <v>制造技术部</v>
          </cell>
          <cell r="J24" t="str">
            <v>工艺科</v>
          </cell>
          <cell r="K24" t="str">
            <v>冲压工艺质量工程师</v>
          </cell>
        </row>
        <row r="24">
          <cell r="M24" t="str">
            <v>河北</v>
          </cell>
        </row>
        <row r="25">
          <cell r="D25" t="str">
            <v>张庆超</v>
          </cell>
          <cell r="E25" t="str">
            <v>130930199810020036</v>
          </cell>
          <cell r="F25" t="str">
            <v>男</v>
          </cell>
          <cell r="G25" t="str">
            <v>中台</v>
          </cell>
          <cell r="H25" t="str">
            <v>河北光华荣昌汽车部件有限公司</v>
          </cell>
          <cell r="I25" t="str">
            <v>制造技术部</v>
          </cell>
          <cell r="J25" t="str">
            <v>工艺科</v>
          </cell>
          <cell r="K25" t="str">
            <v>座椅总装工艺员</v>
          </cell>
        </row>
        <row r="25">
          <cell r="M25" t="str">
            <v>河北</v>
          </cell>
        </row>
        <row r="26">
          <cell r="D26" t="str">
            <v>邓春博</v>
          </cell>
          <cell r="E26" t="str">
            <v>130983198703101672</v>
          </cell>
          <cell r="F26" t="str">
            <v>男</v>
          </cell>
          <cell r="G26" t="str">
            <v>前台</v>
          </cell>
          <cell r="H26" t="str">
            <v>河北光华荣昌汽车部件有限公司</v>
          </cell>
          <cell r="I26" t="str">
            <v>制造技术部</v>
          </cell>
          <cell r="J26" t="str">
            <v>模具车间</v>
          </cell>
          <cell r="K26" t="str">
            <v>模具车间主任</v>
          </cell>
        </row>
        <row r="26">
          <cell r="M26" t="str">
            <v>河北</v>
          </cell>
        </row>
        <row r="27">
          <cell r="D27" t="str">
            <v>王杏纳</v>
          </cell>
          <cell r="E27" t="str">
            <v>130926198703153221</v>
          </cell>
          <cell r="F27" t="str">
            <v>女</v>
          </cell>
          <cell r="G27" t="str">
            <v>前台</v>
          </cell>
          <cell r="H27" t="str">
            <v>河北光华荣昌汽车部件有限公司</v>
          </cell>
          <cell r="I27" t="str">
            <v>制造技术部</v>
          </cell>
          <cell r="J27" t="str">
            <v>模具车间</v>
          </cell>
          <cell r="K27" t="str">
            <v>焊接夹具设计工程师</v>
          </cell>
        </row>
        <row r="27">
          <cell r="M27" t="str">
            <v>河北</v>
          </cell>
        </row>
        <row r="28">
          <cell r="D28" t="str">
            <v>史义虹</v>
          </cell>
          <cell r="E28" t="str">
            <v>130983198508093929</v>
          </cell>
          <cell r="F28" t="str">
            <v>女</v>
          </cell>
          <cell r="G28" t="str">
            <v>前台</v>
          </cell>
          <cell r="H28" t="str">
            <v>河北光华荣昌汽车部件有限公司</v>
          </cell>
          <cell r="I28" t="str">
            <v>制造技术部</v>
          </cell>
          <cell r="J28" t="str">
            <v>模具车间</v>
          </cell>
          <cell r="K28" t="str">
            <v>模具车间库管员</v>
          </cell>
        </row>
        <row r="28">
          <cell r="M28" t="str">
            <v>河北</v>
          </cell>
        </row>
        <row r="29">
          <cell r="D29" t="str">
            <v>刘建群</v>
          </cell>
          <cell r="E29" t="str">
            <v>132930199312191811</v>
          </cell>
          <cell r="F29" t="str">
            <v>男</v>
          </cell>
          <cell r="G29" t="str">
            <v>前台</v>
          </cell>
          <cell r="H29" t="str">
            <v>河北光华荣昌汽车部件有限公司</v>
          </cell>
          <cell r="I29" t="str">
            <v>制造技术部</v>
          </cell>
          <cell r="J29" t="str">
            <v>模具车间</v>
          </cell>
          <cell r="K29" t="str">
            <v>工装模具装配钳工</v>
          </cell>
        </row>
        <row r="29">
          <cell r="M29" t="str">
            <v>河北</v>
          </cell>
        </row>
        <row r="30">
          <cell r="D30" t="str">
            <v>王旗</v>
          </cell>
          <cell r="E30" t="str">
            <v>130983199904201113</v>
          </cell>
          <cell r="F30" t="str">
            <v>男</v>
          </cell>
          <cell r="G30" t="str">
            <v>前台</v>
          </cell>
          <cell r="H30" t="str">
            <v>河北光华荣昌汽车部件有限公司</v>
          </cell>
          <cell r="I30" t="str">
            <v>制造技术部</v>
          </cell>
          <cell r="J30" t="str">
            <v>模具车间</v>
          </cell>
          <cell r="K30" t="str">
            <v>工装模具装配钳工</v>
          </cell>
        </row>
        <row r="30">
          <cell r="M30" t="str">
            <v>河北</v>
          </cell>
        </row>
        <row r="31">
          <cell r="D31" t="str">
            <v>李明杰</v>
          </cell>
          <cell r="E31" t="str">
            <v>130927198403210614</v>
          </cell>
          <cell r="F31" t="str">
            <v>男</v>
          </cell>
          <cell r="G31" t="str">
            <v>前台</v>
          </cell>
          <cell r="H31" t="str">
            <v>河北光华荣昌汽车部件有限公司</v>
          </cell>
          <cell r="I31" t="str">
            <v>制造技术部</v>
          </cell>
          <cell r="J31" t="str">
            <v>模具车间</v>
          </cell>
          <cell r="K31" t="str">
            <v>工装模具装配钳工</v>
          </cell>
        </row>
        <row r="31">
          <cell r="M31" t="str">
            <v>河北</v>
          </cell>
        </row>
        <row r="32">
          <cell r="D32" t="str">
            <v>刘福刚</v>
          </cell>
          <cell r="E32" t="str">
            <v>132930197502282010</v>
          </cell>
          <cell r="F32" t="str">
            <v>男</v>
          </cell>
          <cell r="G32" t="str">
            <v>前台</v>
          </cell>
          <cell r="H32" t="str">
            <v>河北光华荣昌汽车部件有限公司</v>
          </cell>
          <cell r="I32" t="str">
            <v>制造技术部</v>
          </cell>
          <cell r="J32" t="str">
            <v>模具车间</v>
          </cell>
          <cell r="K32" t="str">
            <v>工装模具装配钳工</v>
          </cell>
        </row>
        <row r="32">
          <cell r="M32" t="str">
            <v>河北</v>
          </cell>
        </row>
        <row r="33">
          <cell r="D33" t="str">
            <v>王长浩</v>
          </cell>
          <cell r="E33" t="str">
            <v>130983199004072213</v>
          </cell>
          <cell r="F33" t="str">
            <v>男</v>
          </cell>
          <cell r="G33" t="str">
            <v>前台</v>
          </cell>
          <cell r="H33" t="str">
            <v>河北光华荣昌汽车部件有限公司</v>
          </cell>
          <cell r="I33" t="str">
            <v>制造技术部</v>
          </cell>
          <cell r="J33" t="str">
            <v>模具车间</v>
          </cell>
          <cell r="K33" t="str">
            <v>线切割操机工</v>
          </cell>
        </row>
        <row r="33">
          <cell r="M33" t="str">
            <v>河北</v>
          </cell>
        </row>
        <row r="34">
          <cell r="D34" t="str">
            <v>张建江</v>
          </cell>
          <cell r="E34" t="str">
            <v>130983198806125319</v>
          </cell>
          <cell r="F34" t="str">
            <v>男</v>
          </cell>
          <cell r="G34" t="str">
            <v>前台</v>
          </cell>
          <cell r="H34" t="str">
            <v>河北光华荣昌汽车部件有限公司</v>
          </cell>
          <cell r="I34" t="str">
            <v>制造技术部</v>
          </cell>
          <cell r="J34" t="str">
            <v>模具车间</v>
          </cell>
          <cell r="K34" t="str">
            <v>CNC操机工</v>
          </cell>
        </row>
        <row r="34">
          <cell r="M34" t="str">
            <v>河北</v>
          </cell>
        </row>
        <row r="35">
          <cell r="D35" t="str">
            <v>商木刚</v>
          </cell>
          <cell r="E35" t="str">
            <v>130983198801222216</v>
          </cell>
          <cell r="F35" t="str">
            <v>男</v>
          </cell>
          <cell r="G35" t="str">
            <v>前台</v>
          </cell>
          <cell r="H35" t="str">
            <v>河北光华荣昌汽车部件有限公司</v>
          </cell>
          <cell r="I35" t="str">
            <v>制造技术部</v>
          </cell>
          <cell r="J35" t="str">
            <v>模具车间</v>
          </cell>
          <cell r="K35" t="str">
            <v>新产品试制技工</v>
          </cell>
        </row>
        <row r="35">
          <cell r="M35" t="str">
            <v>河北</v>
          </cell>
        </row>
        <row r="36">
          <cell r="D36" t="str">
            <v>赵学超</v>
          </cell>
          <cell r="E36" t="str">
            <v>132930197712021812</v>
          </cell>
          <cell r="F36" t="str">
            <v>男</v>
          </cell>
          <cell r="G36" t="str">
            <v>前台</v>
          </cell>
          <cell r="H36" t="str">
            <v>河北光华荣昌汽车部件有限公司</v>
          </cell>
          <cell r="I36" t="str">
            <v>制造技术部</v>
          </cell>
          <cell r="J36" t="str">
            <v>模具车间</v>
          </cell>
          <cell r="K36" t="str">
            <v>新产品试制技工</v>
          </cell>
        </row>
        <row r="36">
          <cell r="M36" t="str">
            <v>河北</v>
          </cell>
        </row>
        <row r="37">
          <cell r="D37" t="str">
            <v>商鹏雨</v>
          </cell>
          <cell r="E37" t="str">
            <v>130983200204212415</v>
          </cell>
          <cell r="F37" t="str">
            <v>男</v>
          </cell>
          <cell r="G37" t="str">
            <v>前台</v>
          </cell>
          <cell r="H37" t="str">
            <v>河北光华荣昌汽车部件有限公司</v>
          </cell>
          <cell r="I37" t="str">
            <v>制造技术部</v>
          </cell>
          <cell r="J37" t="str">
            <v>模具车间</v>
          </cell>
          <cell r="K37" t="str">
            <v>新产品试制技工</v>
          </cell>
        </row>
        <row r="37">
          <cell r="M37" t="str">
            <v>河北</v>
          </cell>
        </row>
        <row r="38">
          <cell r="D38" t="str">
            <v>李庆海</v>
          </cell>
          <cell r="E38" t="str">
            <v>130983198806160712</v>
          </cell>
          <cell r="F38" t="str">
            <v>男</v>
          </cell>
          <cell r="G38" t="str">
            <v>前台</v>
          </cell>
          <cell r="H38" t="str">
            <v>河北光华荣昌汽车部件有限公司</v>
          </cell>
          <cell r="I38" t="str">
            <v>制造技术部</v>
          </cell>
          <cell r="J38" t="str">
            <v>模具车间</v>
          </cell>
          <cell r="K38" t="str">
            <v>新产品试制技工</v>
          </cell>
        </row>
        <row r="38">
          <cell r="M38" t="str">
            <v>河北</v>
          </cell>
        </row>
        <row r="39">
          <cell r="D39" t="str">
            <v>谷朋坤</v>
          </cell>
          <cell r="E39" t="str">
            <v>130983199210061419</v>
          </cell>
          <cell r="F39" t="str">
            <v>男</v>
          </cell>
          <cell r="G39" t="str">
            <v>中台</v>
          </cell>
          <cell r="H39" t="str">
            <v>河北光华荣昌汽车部件有限公司</v>
          </cell>
          <cell r="I39" t="str">
            <v>财务管理部</v>
          </cell>
          <cell r="J39" t="str">
            <v>财务管理部</v>
          </cell>
          <cell r="K39" t="str">
            <v>副部长</v>
          </cell>
        </row>
        <row r="39">
          <cell r="M39" t="str">
            <v>河北</v>
          </cell>
        </row>
        <row r="40">
          <cell r="D40" t="str">
            <v>张亚婷</v>
          </cell>
          <cell r="E40" t="str">
            <v>132930199311021124</v>
          </cell>
          <cell r="F40" t="str">
            <v>女</v>
          </cell>
          <cell r="G40" t="str">
            <v>中台</v>
          </cell>
          <cell r="H40" t="str">
            <v>河北光华荣昌汽车部件有限公司</v>
          </cell>
          <cell r="I40" t="str">
            <v>财务管理部</v>
          </cell>
          <cell r="J40" t="str">
            <v>会计科</v>
          </cell>
          <cell r="K40" t="str">
            <v>会计科副科长</v>
          </cell>
        </row>
        <row r="40">
          <cell r="M40" t="str">
            <v>河北</v>
          </cell>
        </row>
        <row r="41">
          <cell r="D41" t="str">
            <v>张如燕</v>
          </cell>
          <cell r="E41" t="str">
            <v>132930197709061629</v>
          </cell>
          <cell r="F41" t="str">
            <v>女</v>
          </cell>
          <cell r="G41" t="str">
            <v>中台</v>
          </cell>
          <cell r="H41" t="str">
            <v>河北光华荣昌汽车部件有限公司</v>
          </cell>
          <cell r="I41" t="str">
            <v>财务管理部</v>
          </cell>
          <cell r="J41" t="str">
            <v>会计科</v>
          </cell>
          <cell r="K41" t="str">
            <v>资金会计</v>
          </cell>
        </row>
        <row r="41">
          <cell r="M41" t="str">
            <v>河北</v>
          </cell>
        </row>
        <row r="42">
          <cell r="D42" t="str">
            <v>王凤荣</v>
          </cell>
          <cell r="E42" t="str">
            <v>13293019820709242X</v>
          </cell>
          <cell r="F42" t="str">
            <v>女</v>
          </cell>
          <cell r="G42" t="str">
            <v>中台</v>
          </cell>
          <cell r="H42" t="str">
            <v>河北光华荣昌汽车部件有限公司</v>
          </cell>
          <cell r="I42" t="str">
            <v>财务管理部</v>
          </cell>
          <cell r="J42" t="str">
            <v>会计科</v>
          </cell>
          <cell r="K42" t="str">
            <v>税费会计</v>
          </cell>
        </row>
        <row r="42">
          <cell r="M42" t="str">
            <v>河北</v>
          </cell>
        </row>
        <row r="43">
          <cell r="D43" t="str">
            <v>张佳怡</v>
          </cell>
          <cell r="E43" t="str">
            <v>130983199412123921</v>
          </cell>
          <cell r="F43" t="str">
            <v>女</v>
          </cell>
          <cell r="G43" t="str">
            <v>中台</v>
          </cell>
          <cell r="H43" t="str">
            <v>河北光华荣昌汽车部件有限公司</v>
          </cell>
          <cell r="I43" t="str">
            <v>财务管理部</v>
          </cell>
          <cell r="J43" t="str">
            <v>会计科</v>
          </cell>
          <cell r="K43" t="str">
            <v>应收会计</v>
          </cell>
        </row>
        <row r="43">
          <cell r="M43" t="str">
            <v>河北</v>
          </cell>
        </row>
        <row r="44">
          <cell r="D44" t="str">
            <v>李芳慧</v>
          </cell>
          <cell r="E44" t="str">
            <v>130983199111042220</v>
          </cell>
          <cell r="F44" t="str">
            <v>女</v>
          </cell>
          <cell r="G44" t="str">
            <v>中台</v>
          </cell>
          <cell r="H44" t="str">
            <v>河北光华荣昌汽车部件有限公司</v>
          </cell>
          <cell r="I44" t="str">
            <v>财务管理部</v>
          </cell>
          <cell r="J44" t="str">
            <v>成本科</v>
          </cell>
          <cell r="K44" t="str">
            <v>成本科副科长</v>
          </cell>
        </row>
        <row r="44">
          <cell r="M44" t="str">
            <v>河北</v>
          </cell>
        </row>
        <row r="45">
          <cell r="D45" t="str">
            <v>董云霞</v>
          </cell>
          <cell r="E45" t="str">
            <v>132930198608023548</v>
          </cell>
          <cell r="F45" t="str">
            <v>女</v>
          </cell>
          <cell r="G45" t="str">
            <v>中台</v>
          </cell>
          <cell r="H45" t="str">
            <v>河北光华荣昌汽车部件有限公司</v>
          </cell>
          <cell r="I45" t="str">
            <v>财务管理部</v>
          </cell>
          <cell r="J45" t="str">
            <v>成本科</v>
          </cell>
          <cell r="K45" t="str">
            <v>应付会计</v>
          </cell>
        </row>
        <row r="45">
          <cell r="M45" t="str">
            <v>河北</v>
          </cell>
        </row>
        <row r="46">
          <cell r="D46" t="str">
            <v>东雅杰</v>
          </cell>
          <cell r="E46" t="str">
            <v>13293019890118472X</v>
          </cell>
          <cell r="F46" t="str">
            <v>女</v>
          </cell>
          <cell r="G46" t="str">
            <v>中台</v>
          </cell>
          <cell r="H46" t="str">
            <v>河北光华荣昌汽车部件有限公司</v>
          </cell>
          <cell r="I46" t="str">
            <v>财务管理部</v>
          </cell>
          <cell r="J46" t="str">
            <v>成本科</v>
          </cell>
          <cell r="K46" t="str">
            <v>成本及固定资产会计</v>
          </cell>
        </row>
        <row r="46">
          <cell r="M46" t="str">
            <v>河北</v>
          </cell>
        </row>
        <row r="47">
          <cell r="D47" t="str">
            <v>刘新杰</v>
          </cell>
          <cell r="E47" t="str">
            <v>131127198502155240</v>
          </cell>
          <cell r="F47" t="str">
            <v>女</v>
          </cell>
          <cell r="G47" t="str">
            <v>中台</v>
          </cell>
          <cell r="H47" t="str">
            <v>河北光华荣昌汽车部件有限公司</v>
          </cell>
          <cell r="I47" t="str">
            <v>综合管理部</v>
          </cell>
          <cell r="J47" t="str">
            <v>人力资源科</v>
          </cell>
          <cell r="K47" t="str">
            <v>部长兼人力资源科科长</v>
          </cell>
        </row>
        <row r="47">
          <cell r="M47" t="str">
            <v>河北</v>
          </cell>
        </row>
        <row r="48">
          <cell r="D48" t="str">
            <v>蔺元元</v>
          </cell>
          <cell r="E48" t="str">
            <v>130621199101181862</v>
          </cell>
          <cell r="F48" t="str">
            <v>女</v>
          </cell>
          <cell r="G48" t="str">
            <v>中台</v>
          </cell>
          <cell r="H48" t="str">
            <v>河北光华荣昌汽车部件有限公司</v>
          </cell>
          <cell r="I48" t="str">
            <v>综合管理部</v>
          </cell>
          <cell r="J48" t="str">
            <v>人力资源科</v>
          </cell>
          <cell r="K48" t="str">
            <v>招聘培训主管</v>
          </cell>
        </row>
        <row r="48">
          <cell r="M48" t="str">
            <v>河北</v>
          </cell>
        </row>
        <row r="49">
          <cell r="D49" t="str">
            <v>牟群</v>
          </cell>
          <cell r="E49" t="str">
            <v>132930198710064725</v>
          </cell>
          <cell r="F49" t="str">
            <v>女</v>
          </cell>
          <cell r="G49" t="str">
            <v>中台</v>
          </cell>
          <cell r="H49" t="str">
            <v>河北光华荣昌汽车部件有限公司</v>
          </cell>
          <cell r="I49" t="str">
            <v>综合管理部</v>
          </cell>
          <cell r="J49" t="str">
            <v>人力资源科</v>
          </cell>
          <cell r="K49" t="str">
            <v>绩效主管</v>
          </cell>
        </row>
        <row r="49">
          <cell r="M49" t="str">
            <v>河北</v>
          </cell>
        </row>
        <row r="50">
          <cell r="D50" t="str">
            <v>吴燕霞</v>
          </cell>
          <cell r="E50" t="str">
            <v>330424198608101420</v>
          </cell>
          <cell r="F50" t="str">
            <v>女</v>
          </cell>
          <cell r="G50" t="str">
            <v>中台</v>
          </cell>
          <cell r="H50" t="str">
            <v>河北光华荣昌汽车部件有限公司</v>
          </cell>
          <cell r="I50" t="str">
            <v>综合管理部</v>
          </cell>
          <cell r="J50" t="str">
            <v>人力资源科</v>
          </cell>
          <cell r="K50" t="str">
            <v>薪酬保险专员</v>
          </cell>
        </row>
        <row r="50">
          <cell r="M50" t="str">
            <v>河北</v>
          </cell>
        </row>
        <row r="51">
          <cell r="D51" t="str">
            <v>宋清镇</v>
          </cell>
          <cell r="E51" t="str">
            <v>130983199302214515</v>
          </cell>
          <cell r="F51" t="str">
            <v>男</v>
          </cell>
          <cell r="G51" t="str">
            <v>中台</v>
          </cell>
          <cell r="H51" t="str">
            <v>河北光华荣昌汽车部件有限公司</v>
          </cell>
          <cell r="I51" t="str">
            <v>综合管理部</v>
          </cell>
          <cell r="J51" t="str">
            <v>行政管理科</v>
          </cell>
          <cell r="K51" t="str">
            <v>行政科副科长</v>
          </cell>
        </row>
        <row r="51">
          <cell r="M51" t="str">
            <v>河北</v>
          </cell>
        </row>
        <row r="52">
          <cell r="D52" t="str">
            <v>杨亚琼</v>
          </cell>
          <cell r="E52" t="str">
            <v>132930197702281821</v>
          </cell>
          <cell r="F52" t="str">
            <v>女</v>
          </cell>
          <cell r="G52" t="str">
            <v>中台</v>
          </cell>
          <cell r="H52" t="str">
            <v>河北光华荣昌汽车部件有限公司</v>
          </cell>
          <cell r="I52" t="str">
            <v>综合管理部</v>
          </cell>
          <cell r="J52" t="str">
            <v>行政管理科</v>
          </cell>
          <cell r="K52" t="str">
            <v>宿舍管理员</v>
          </cell>
        </row>
        <row r="52">
          <cell r="M52" t="str">
            <v>河北</v>
          </cell>
        </row>
        <row r="53">
          <cell r="D53" t="str">
            <v>赵金旺</v>
          </cell>
          <cell r="E53" t="str">
            <v>130983198402241612</v>
          </cell>
          <cell r="F53" t="str">
            <v>男</v>
          </cell>
          <cell r="G53" t="str">
            <v>中台</v>
          </cell>
          <cell r="H53" t="str">
            <v>河北光华荣昌汽车部件有限公司</v>
          </cell>
          <cell r="I53" t="str">
            <v>综合管理部</v>
          </cell>
          <cell r="J53" t="str">
            <v>行政管理科</v>
          </cell>
          <cell r="K53" t="str">
            <v>司机</v>
          </cell>
        </row>
        <row r="53">
          <cell r="M53" t="str">
            <v>河北</v>
          </cell>
        </row>
        <row r="54">
          <cell r="D54" t="str">
            <v>刘士明</v>
          </cell>
          <cell r="E54" t="str">
            <v>230403198803040816</v>
          </cell>
          <cell r="F54" t="str">
            <v>男</v>
          </cell>
          <cell r="G54" t="str">
            <v>中台</v>
          </cell>
          <cell r="H54" t="str">
            <v>河北光华荣昌汽车部件有限公司</v>
          </cell>
          <cell r="I54" t="str">
            <v>综合管理部</v>
          </cell>
          <cell r="J54" t="str">
            <v>行政管理科</v>
          </cell>
          <cell r="K54" t="str">
            <v>食堂-厨师</v>
          </cell>
        </row>
        <row r="54">
          <cell r="M54" t="str">
            <v>河北</v>
          </cell>
        </row>
        <row r="55">
          <cell r="D55" t="str">
            <v>陈阔</v>
          </cell>
          <cell r="E55" t="str">
            <v>132930199202050532</v>
          </cell>
          <cell r="F55" t="str">
            <v>男</v>
          </cell>
          <cell r="G55" t="str">
            <v>中台</v>
          </cell>
          <cell r="H55" t="str">
            <v>河北光华荣昌汽车部件有限公司</v>
          </cell>
          <cell r="I55" t="str">
            <v>综合管理部</v>
          </cell>
          <cell r="J55" t="str">
            <v>行政管理科</v>
          </cell>
          <cell r="K55" t="str">
            <v>食堂-厨师</v>
          </cell>
        </row>
        <row r="55">
          <cell r="M55" t="str">
            <v>河北</v>
          </cell>
        </row>
        <row r="56">
          <cell r="D56" t="str">
            <v>宋静</v>
          </cell>
          <cell r="E56" t="str">
            <v>132930198006255528</v>
          </cell>
          <cell r="F56" t="str">
            <v>女</v>
          </cell>
          <cell r="G56" t="str">
            <v>中台</v>
          </cell>
          <cell r="H56" t="str">
            <v>河北光华荣昌汽车部件有限公司</v>
          </cell>
          <cell r="I56" t="str">
            <v>综合管理部</v>
          </cell>
          <cell r="J56" t="str">
            <v>行政管理科</v>
          </cell>
          <cell r="K56" t="str">
            <v>食堂记账员兼勤杂工</v>
          </cell>
        </row>
        <row r="56">
          <cell r="M56" t="str">
            <v>河北</v>
          </cell>
        </row>
        <row r="57">
          <cell r="D57" t="str">
            <v>张馀林</v>
          </cell>
          <cell r="E57" t="str">
            <v>130924199207164214</v>
          </cell>
          <cell r="F57" t="str">
            <v>男</v>
          </cell>
          <cell r="G57" t="str">
            <v>前台</v>
          </cell>
          <cell r="H57" t="str">
            <v>河北光华荣昌汽车部件有限公司</v>
          </cell>
          <cell r="I57" t="str">
            <v>销售管理部</v>
          </cell>
          <cell r="J57" t="str">
            <v>销售管理部</v>
          </cell>
          <cell r="K57" t="str">
            <v>副部长兼销售服务科科长</v>
          </cell>
        </row>
        <row r="57">
          <cell r="M57" t="str">
            <v>河北</v>
          </cell>
        </row>
        <row r="58">
          <cell r="D58" t="str">
            <v>刘增莲</v>
          </cell>
          <cell r="E58" t="str">
            <v>130925198802085221</v>
          </cell>
          <cell r="F58" t="str">
            <v>女</v>
          </cell>
          <cell r="G58" t="str">
            <v>前台</v>
          </cell>
          <cell r="H58" t="str">
            <v>河北光华荣昌汽车部件有限公司</v>
          </cell>
          <cell r="I58" t="str">
            <v>销售管理部</v>
          </cell>
          <cell r="J58" t="str">
            <v>销售管理科</v>
          </cell>
          <cell r="K58" t="str">
            <v>销售管理科科长</v>
          </cell>
        </row>
        <row r="58">
          <cell r="M58" t="str">
            <v>河北</v>
          </cell>
        </row>
        <row r="59">
          <cell r="D59" t="str">
            <v>陈晓晴</v>
          </cell>
          <cell r="E59" t="str">
            <v>130983199305180023</v>
          </cell>
          <cell r="F59" t="str">
            <v>女</v>
          </cell>
          <cell r="G59" t="str">
            <v>前台</v>
          </cell>
          <cell r="H59" t="str">
            <v>河北光华荣昌汽车部件有限公司</v>
          </cell>
          <cell r="I59" t="str">
            <v>销售管理部</v>
          </cell>
          <cell r="J59" t="str">
            <v>销售管理科</v>
          </cell>
          <cell r="K59" t="str">
            <v>对账员兼统计员</v>
          </cell>
        </row>
        <row r="59">
          <cell r="M59" t="str">
            <v>河北</v>
          </cell>
        </row>
        <row r="60">
          <cell r="D60" t="str">
            <v>施立如</v>
          </cell>
          <cell r="E60" t="str">
            <v>130983199703111621</v>
          </cell>
          <cell r="F60" t="str">
            <v>女</v>
          </cell>
          <cell r="G60" t="str">
            <v>前台</v>
          </cell>
          <cell r="H60" t="str">
            <v>河北光华荣昌汽车部件有限公司</v>
          </cell>
          <cell r="I60" t="str">
            <v>销售管理部</v>
          </cell>
          <cell r="J60" t="str">
            <v>销售管理科</v>
          </cell>
          <cell r="K60" t="str">
            <v>对账员兼统计员</v>
          </cell>
        </row>
        <row r="60">
          <cell r="M60" t="str">
            <v>河北</v>
          </cell>
        </row>
        <row r="61">
          <cell r="D61" t="str">
            <v>张文昌</v>
          </cell>
          <cell r="E61" t="str">
            <v>132934198212054618</v>
          </cell>
          <cell r="F61" t="str">
            <v>男</v>
          </cell>
          <cell r="G61" t="str">
            <v>前台</v>
          </cell>
          <cell r="H61" t="str">
            <v>河北光华荣昌汽车部件有限公司</v>
          </cell>
          <cell r="I61" t="str">
            <v>销售管理部</v>
          </cell>
          <cell r="J61" t="str">
            <v>成品运输科</v>
          </cell>
          <cell r="K61" t="str">
            <v>运输管理科科长</v>
          </cell>
        </row>
        <row r="61">
          <cell r="M61" t="str">
            <v>河北</v>
          </cell>
        </row>
        <row r="62">
          <cell r="D62" t="str">
            <v>于全生</v>
          </cell>
          <cell r="E62" t="str">
            <v>130983198902282218</v>
          </cell>
          <cell r="F62" t="str">
            <v>男</v>
          </cell>
          <cell r="G62" t="str">
            <v>前台</v>
          </cell>
          <cell r="H62" t="str">
            <v>河北光华荣昌汽车部件有限公司</v>
          </cell>
          <cell r="I62" t="str">
            <v>销售管理部</v>
          </cell>
          <cell r="J62" t="str">
            <v>成品运输科</v>
          </cell>
          <cell r="K62" t="str">
            <v>发货员</v>
          </cell>
        </row>
        <row r="62">
          <cell r="M62" t="str">
            <v>河北</v>
          </cell>
        </row>
        <row r="63">
          <cell r="D63" t="str">
            <v>高胜利</v>
          </cell>
          <cell r="E63" t="str">
            <v>132930196606240013</v>
          </cell>
          <cell r="F63" t="str">
            <v>男</v>
          </cell>
          <cell r="G63" t="str">
            <v>前台</v>
          </cell>
          <cell r="H63" t="str">
            <v>河北光华荣昌汽车部件有限公司</v>
          </cell>
          <cell r="I63" t="str">
            <v>销售管理部</v>
          </cell>
          <cell r="J63" t="str">
            <v>成品运输科</v>
          </cell>
          <cell r="K63" t="str">
            <v>发货员</v>
          </cell>
        </row>
        <row r="63">
          <cell r="M63" t="str">
            <v>河北</v>
          </cell>
        </row>
        <row r="64">
          <cell r="D64" t="str">
            <v>张东</v>
          </cell>
          <cell r="E64" t="str">
            <v>130983199204100311</v>
          </cell>
          <cell r="F64" t="str">
            <v>男</v>
          </cell>
          <cell r="G64" t="str">
            <v>前台</v>
          </cell>
          <cell r="H64" t="str">
            <v>河北光华荣昌汽车部件有限公司</v>
          </cell>
          <cell r="I64" t="str">
            <v>销售管理部</v>
          </cell>
          <cell r="J64" t="str">
            <v>成品运输科</v>
          </cell>
          <cell r="K64" t="str">
            <v>叉车司机</v>
          </cell>
        </row>
        <row r="64">
          <cell r="M64" t="str">
            <v>河北</v>
          </cell>
        </row>
        <row r="65">
          <cell r="D65" t="str">
            <v>沈瑞朋</v>
          </cell>
          <cell r="E65" t="str">
            <v>130983199205155517</v>
          </cell>
          <cell r="F65" t="str">
            <v>男</v>
          </cell>
          <cell r="G65" t="str">
            <v>前台</v>
          </cell>
          <cell r="H65" t="str">
            <v>河北光华荣昌汽车部件有限公司</v>
          </cell>
          <cell r="I65" t="str">
            <v>销售管理部</v>
          </cell>
          <cell r="J65" t="str">
            <v>成品运输科</v>
          </cell>
          <cell r="K65" t="str">
            <v>叉车司机</v>
          </cell>
        </row>
        <row r="65">
          <cell r="M65" t="str">
            <v>河北</v>
          </cell>
        </row>
        <row r="66">
          <cell r="D66" t="str">
            <v>闻龙福</v>
          </cell>
          <cell r="E66" t="str">
            <v>13098319981002163X</v>
          </cell>
          <cell r="F66" t="str">
            <v>男</v>
          </cell>
          <cell r="G66" t="str">
            <v>前台</v>
          </cell>
          <cell r="H66" t="str">
            <v>河北光华荣昌汽车部件有限公司</v>
          </cell>
          <cell r="I66" t="str">
            <v>销售管理部</v>
          </cell>
          <cell r="J66" t="str">
            <v>成品运输科</v>
          </cell>
          <cell r="K66" t="str">
            <v>叉车司机</v>
          </cell>
        </row>
        <row r="66">
          <cell r="M66" t="str">
            <v>河北</v>
          </cell>
        </row>
        <row r="67">
          <cell r="D67" t="str">
            <v>孔德佳</v>
          </cell>
          <cell r="E67" t="str">
            <v>130983198706032414</v>
          </cell>
          <cell r="F67" t="str">
            <v>男</v>
          </cell>
          <cell r="G67" t="str">
            <v>前台</v>
          </cell>
          <cell r="H67" t="str">
            <v>河北光华荣昌汽车部件有限公司</v>
          </cell>
          <cell r="I67" t="str">
            <v>销售管理部</v>
          </cell>
          <cell r="J67" t="str">
            <v>成品运输科</v>
          </cell>
          <cell r="K67" t="str">
            <v>装卸工</v>
          </cell>
        </row>
        <row r="67">
          <cell r="M67" t="str">
            <v>河北</v>
          </cell>
        </row>
        <row r="68">
          <cell r="D68" t="str">
            <v>孙兴旺</v>
          </cell>
          <cell r="E68" t="str">
            <v>132930197308031437</v>
          </cell>
          <cell r="F68" t="str">
            <v>男</v>
          </cell>
          <cell r="G68" t="str">
            <v>前台</v>
          </cell>
          <cell r="H68" t="str">
            <v>河北光华荣昌汽车部件有限公司</v>
          </cell>
          <cell r="I68" t="str">
            <v>销售管理部</v>
          </cell>
          <cell r="J68" t="str">
            <v>成品运输科</v>
          </cell>
          <cell r="K68" t="str">
            <v>装卸工</v>
          </cell>
        </row>
        <row r="68">
          <cell r="M68" t="str">
            <v>河北</v>
          </cell>
        </row>
        <row r="69">
          <cell r="D69" t="str">
            <v>于来明</v>
          </cell>
          <cell r="E69" t="str">
            <v>133030197102185491</v>
          </cell>
          <cell r="F69" t="str">
            <v>男</v>
          </cell>
          <cell r="G69" t="str">
            <v>前台</v>
          </cell>
          <cell r="H69" t="str">
            <v>河北光华荣昌汽车部件有限公司</v>
          </cell>
          <cell r="I69" t="str">
            <v>销售管理部</v>
          </cell>
          <cell r="J69" t="str">
            <v>成品运输科</v>
          </cell>
          <cell r="K69" t="str">
            <v>装卸工</v>
          </cell>
        </row>
        <row r="69">
          <cell r="M69" t="str">
            <v>河北</v>
          </cell>
        </row>
        <row r="70">
          <cell r="D70" t="str">
            <v>刘梅娟</v>
          </cell>
          <cell r="E70" t="str">
            <v>130983198909091625</v>
          </cell>
          <cell r="F70" t="str">
            <v>女</v>
          </cell>
          <cell r="G70" t="str">
            <v>前台</v>
          </cell>
          <cell r="H70" t="str">
            <v>河北光华荣昌汽车部件有限公司</v>
          </cell>
          <cell r="I70" t="str">
            <v>销售管理部</v>
          </cell>
          <cell r="J70" t="str">
            <v>成品运输科</v>
          </cell>
          <cell r="K70" t="str">
            <v>骨架成品库库管员</v>
          </cell>
        </row>
        <row r="70">
          <cell r="M70" t="str">
            <v>河北</v>
          </cell>
        </row>
        <row r="71">
          <cell r="D71" t="str">
            <v>白艳焕</v>
          </cell>
          <cell r="E71" t="str">
            <v>132930198004252227</v>
          </cell>
          <cell r="F71" t="str">
            <v>女</v>
          </cell>
          <cell r="G71" t="str">
            <v>前台</v>
          </cell>
          <cell r="H71" t="str">
            <v>河北光华荣昌汽车部件有限公司</v>
          </cell>
          <cell r="I71" t="str">
            <v>销售管理部</v>
          </cell>
          <cell r="J71" t="str">
            <v>成品运输科</v>
          </cell>
          <cell r="K71" t="str">
            <v>后视镜成品库管员</v>
          </cell>
        </row>
        <row r="71">
          <cell r="M71" t="str">
            <v>河北</v>
          </cell>
        </row>
        <row r="72">
          <cell r="D72" t="str">
            <v>赵静</v>
          </cell>
          <cell r="E72" t="str">
            <v>132930198003231627</v>
          </cell>
          <cell r="F72" t="str">
            <v>女</v>
          </cell>
          <cell r="G72" t="str">
            <v>前台</v>
          </cell>
          <cell r="H72" t="str">
            <v>河北光华荣昌汽车部件有限公司</v>
          </cell>
          <cell r="I72" t="str">
            <v>销售管理部</v>
          </cell>
          <cell r="J72" t="str">
            <v>成品运输科</v>
          </cell>
          <cell r="K72" t="str">
            <v>座椅成品库库管员</v>
          </cell>
        </row>
        <row r="72">
          <cell r="M72" t="str">
            <v>河北</v>
          </cell>
        </row>
        <row r="73">
          <cell r="D73" t="str">
            <v>赵连风</v>
          </cell>
          <cell r="E73" t="str">
            <v>131121198211044411</v>
          </cell>
          <cell r="F73" t="str">
            <v>男</v>
          </cell>
          <cell r="G73" t="str">
            <v>前台</v>
          </cell>
          <cell r="H73" t="str">
            <v>河北光华荣昌汽车部件有限公司</v>
          </cell>
          <cell r="I73" t="str">
            <v>销售驻外</v>
          </cell>
          <cell r="J73" t="str">
            <v>北京市场</v>
          </cell>
          <cell r="K73" t="str">
            <v>北京现场服务经理</v>
          </cell>
        </row>
        <row r="73">
          <cell r="M73" t="str">
            <v>北京</v>
          </cell>
        </row>
        <row r="74">
          <cell r="D74" t="str">
            <v>邢建国</v>
          </cell>
          <cell r="E74" t="str">
            <v>110227197910111817</v>
          </cell>
          <cell r="F74" t="str">
            <v>男</v>
          </cell>
          <cell r="G74" t="str">
            <v>前台</v>
          </cell>
          <cell r="H74" t="str">
            <v>河北光华荣昌汽车部件有限公司</v>
          </cell>
          <cell r="I74" t="str">
            <v>销售驻外</v>
          </cell>
          <cell r="J74" t="str">
            <v>北京市场</v>
          </cell>
          <cell r="K74" t="str">
            <v>北京戴姆勒现场服务</v>
          </cell>
        </row>
        <row r="74">
          <cell r="M74" t="str">
            <v>北京</v>
          </cell>
        </row>
        <row r="75">
          <cell r="D75" t="str">
            <v>谭月涛</v>
          </cell>
          <cell r="E75" t="str">
            <v>371427198602232515</v>
          </cell>
          <cell r="F75" t="str">
            <v>男</v>
          </cell>
          <cell r="G75" t="str">
            <v>前台</v>
          </cell>
          <cell r="H75" t="str">
            <v>河北光华荣昌汽车部件有限公司</v>
          </cell>
          <cell r="I75" t="str">
            <v>销售驻外</v>
          </cell>
          <cell r="J75" t="str">
            <v>北京市场</v>
          </cell>
          <cell r="K75" t="str">
            <v>北京戴姆勒现场服务</v>
          </cell>
        </row>
        <row r="75">
          <cell r="M75" t="str">
            <v>北京</v>
          </cell>
        </row>
        <row r="76">
          <cell r="D76" t="str">
            <v>刘君伟</v>
          </cell>
          <cell r="E76" t="str">
            <v>140227199706265055</v>
          </cell>
          <cell r="F76" t="str">
            <v>男</v>
          </cell>
          <cell r="G76" t="str">
            <v>前台</v>
          </cell>
          <cell r="H76" t="str">
            <v>河北光华荣昌汽车部件有限公司</v>
          </cell>
          <cell r="I76" t="str">
            <v>销售驻外</v>
          </cell>
          <cell r="J76" t="str">
            <v>北京市场</v>
          </cell>
          <cell r="K76" t="str">
            <v>北京北汽越分现场服务</v>
          </cell>
        </row>
        <row r="76">
          <cell r="M76" t="str">
            <v>北京</v>
          </cell>
        </row>
        <row r="77">
          <cell r="D77" t="str">
            <v>王明</v>
          </cell>
          <cell r="E77" t="str">
            <v>110222198106151212</v>
          </cell>
          <cell r="F77" t="str">
            <v>男</v>
          </cell>
          <cell r="G77" t="str">
            <v>前台</v>
          </cell>
          <cell r="H77" t="str">
            <v>河北光华荣昌汽车部件有限公司</v>
          </cell>
          <cell r="I77" t="str">
            <v>销售驻外</v>
          </cell>
          <cell r="J77" t="str">
            <v>北京市场</v>
          </cell>
          <cell r="K77" t="str">
            <v>北京北汽越分现场服务</v>
          </cell>
        </row>
        <row r="77">
          <cell r="M77" t="str">
            <v>北京</v>
          </cell>
        </row>
        <row r="78">
          <cell r="D78" t="str">
            <v>张奇</v>
          </cell>
          <cell r="E78" t="str">
            <v>110222198606305791</v>
          </cell>
          <cell r="F78" t="str">
            <v>男</v>
          </cell>
          <cell r="G78" t="str">
            <v>前台</v>
          </cell>
          <cell r="H78" t="str">
            <v>河北光华荣昌汽车部件有限公司</v>
          </cell>
          <cell r="I78" t="str">
            <v>销售驻外</v>
          </cell>
          <cell r="J78" t="str">
            <v>北京市场</v>
          </cell>
          <cell r="K78" t="str">
            <v>北京北汽越分现场服务</v>
          </cell>
        </row>
        <row r="78">
          <cell r="M78" t="str">
            <v>北京</v>
          </cell>
        </row>
        <row r="79">
          <cell r="D79" t="str">
            <v>于磊磊</v>
          </cell>
          <cell r="E79" t="str">
            <v>133030198101315498</v>
          </cell>
          <cell r="F79" t="str">
            <v>男</v>
          </cell>
          <cell r="G79" t="str">
            <v>前台</v>
          </cell>
          <cell r="H79" t="str">
            <v>河北光华荣昌汽车部件有限公司</v>
          </cell>
          <cell r="I79" t="str">
            <v>销售驻外</v>
          </cell>
          <cell r="J79" t="str">
            <v>济南市场</v>
          </cell>
          <cell r="K79" t="str">
            <v>济南现场服务主管</v>
          </cell>
        </row>
        <row r="79">
          <cell r="M79" t="str">
            <v>其他</v>
          </cell>
        </row>
        <row r="80">
          <cell r="D80" t="str">
            <v>席智伟</v>
          </cell>
          <cell r="E80" t="str">
            <v>141023198902120013</v>
          </cell>
          <cell r="F80" t="str">
            <v>男</v>
          </cell>
          <cell r="G80" t="str">
            <v>前台</v>
          </cell>
          <cell r="H80" t="str">
            <v>河北光华荣昌汽车部件有限公司</v>
          </cell>
          <cell r="I80" t="str">
            <v>销售驻外</v>
          </cell>
          <cell r="J80" t="str">
            <v>济南市场</v>
          </cell>
          <cell r="K80" t="str">
            <v>济南轻卡现场服务</v>
          </cell>
        </row>
        <row r="80">
          <cell r="M80" t="str">
            <v>其他</v>
          </cell>
        </row>
        <row r="81">
          <cell r="D81" t="str">
            <v>王克杰</v>
          </cell>
          <cell r="E81" t="str">
            <v>370983198801063395</v>
          </cell>
          <cell r="F81" t="str">
            <v>男</v>
          </cell>
          <cell r="G81" t="str">
            <v>前台</v>
          </cell>
          <cell r="H81" t="str">
            <v>河北光华荣昌汽车部件有限公司</v>
          </cell>
          <cell r="I81" t="str">
            <v>销售驻外</v>
          </cell>
          <cell r="J81" t="str">
            <v>济南市场</v>
          </cell>
          <cell r="K81" t="str">
            <v>济南卡车公司现场服务</v>
          </cell>
        </row>
        <row r="81">
          <cell r="M81" t="str">
            <v>其他</v>
          </cell>
        </row>
        <row r="82">
          <cell r="D82" t="str">
            <v>陈伟</v>
          </cell>
          <cell r="E82" t="str">
            <v>130929198402282213</v>
          </cell>
          <cell r="F82" t="str">
            <v>男</v>
          </cell>
          <cell r="G82" t="str">
            <v>前台</v>
          </cell>
          <cell r="H82" t="str">
            <v>河北光华荣昌汽车部件有限公司</v>
          </cell>
          <cell r="I82" t="str">
            <v>质量部</v>
          </cell>
          <cell r="J82" t="str">
            <v>质量部</v>
          </cell>
          <cell r="K82" t="str">
            <v>河北座椅厂厂长</v>
          </cell>
          <cell r="L82" t="str">
            <v>初级工程师</v>
          </cell>
          <cell r="M82" t="str">
            <v>河北</v>
          </cell>
        </row>
        <row r="83">
          <cell r="D83" t="str">
            <v>刘清馨</v>
          </cell>
          <cell r="E83" t="str">
            <v>130983199312094123</v>
          </cell>
          <cell r="F83" t="str">
            <v>女</v>
          </cell>
          <cell r="G83" t="str">
            <v>前台</v>
          </cell>
          <cell r="H83" t="str">
            <v>河北光华荣昌汽车部件有限公司</v>
          </cell>
          <cell r="I83" t="str">
            <v>质量部</v>
          </cell>
          <cell r="J83" t="str">
            <v>质量管理科</v>
          </cell>
          <cell r="K83" t="str">
            <v>体系运行员</v>
          </cell>
        </row>
        <row r="83">
          <cell r="M83" t="str">
            <v>河北</v>
          </cell>
        </row>
        <row r="84">
          <cell r="D84" t="str">
            <v>王春新</v>
          </cell>
          <cell r="E84" t="str">
            <v>130927198803043026</v>
          </cell>
          <cell r="F84" t="str">
            <v>女</v>
          </cell>
          <cell r="G84" t="str">
            <v>前台</v>
          </cell>
          <cell r="H84" t="str">
            <v>河北光华荣昌汽车部件有限公司</v>
          </cell>
          <cell r="I84" t="str">
            <v>质量部</v>
          </cell>
          <cell r="J84" t="str">
            <v>质量管理科</v>
          </cell>
          <cell r="K84" t="str">
            <v>实验员</v>
          </cell>
        </row>
        <row r="84">
          <cell r="M84" t="str">
            <v>河北</v>
          </cell>
        </row>
        <row r="85">
          <cell r="D85" t="str">
            <v>司艳策</v>
          </cell>
          <cell r="E85" t="str">
            <v>130983199210273032</v>
          </cell>
          <cell r="F85" t="str">
            <v>男</v>
          </cell>
          <cell r="G85" t="str">
            <v>前台</v>
          </cell>
          <cell r="H85" t="str">
            <v>河北光华荣昌汽车部件有限公司</v>
          </cell>
          <cell r="I85" t="str">
            <v>质量部</v>
          </cell>
          <cell r="J85" t="str">
            <v>金属件质检科</v>
          </cell>
          <cell r="K85" t="str">
            <v>金属件厂质检科科长</v>
          </cell>
        </row>
        <row r="85">
          <cell r="M85" t="str">
            <v>河北</v>
          </cell>
        </row>
        <row r="86">
          <cell r="D86" t="str">
            <v>刘元元</v>
          </cell>
          <cell r="E86" t="str">
            <v>130983198907120322</v>
          </cell>
          <cell r="F86" t="str">
            <v>女</v>
          </cell>
          <cell r="G86" t="str">
            <v>前台</v>
          </cell>
          <cell r="H86" t="str">
            <v>河北光华荣昌汽车部件有限公司</v>
          </cell>
          <cell r="I86" t="str">
            <v>质量部</v>
          </cell>
          <cell r="J86" t="str">
            <v>金属件质检科</v>
          </cell>
          <cell r="K86" t="str">
            <v>金属件厂-外检员</v>
          </cell>
        </row>
        <row r="86">
          <cell r="M86" t="str">
            <v>河北</v>
          </cell>
        </row>
        <row r="87">
          <cell r="D87" t="str">
            <v>陈自铅</v>
          </cell>
          <cell r="E87" t="str">
            <v>130983199703021415</v>
          </cell>
          <cell r="F87" t="str">
            <v>男</v>
          </cell>
          <cell r="G87" t="str">
            <v>前台</v>
          </cell>
          <cell r="H87" t="str">
            <v>河北光华荣昌汽车部件有限公司</v>
          </cell>
          <cell r="I87" t="str">
            <v>质量部</v>
          </cell>
          <cell r="J87" t="str">
            <v>金属件质检科</v>
          </cell>
          <cell r="K87" t="str">
            <v>金属件厂-巡检</v>
          </cell>
        </row>
        <row r="87">
          <cell r="M87" t="str">
            <v>河北</v>
          </cell>
        </row>
        <row r="88">
          <cell r="D88" t="str">
            <v>刘祥成</v>
          </cell>
          <cell r="E88" t="str">
            <v>130983199609301410</v>
          </cell>
          <cell r="F88" t="str">
            <v>男</v>
          </cell>
          <cell r="G88" t="str">
            <v>前台</v>
          </cell>
          <cell r="H88" t="str">
            <v>河北光华荣昌汽车部件有限公司</v>
          </cell>
          <cell r="I88" t="str">
            <v>质量部</v>
          </cell>
          <cell r="J88" t="str">
            <v>金属件质检科</v>
          </cell>
          <cell r="K88" t="str">
            <v>金属件厂-巡检</v>
          </cell>
        </row>
        <row r="88">
          <cell r="M88" t="str">
            <v>河北</v>
          </cell>
        </row>
        <row r="89">
          <cell r="D89" t="str">
            <v>冯辉</v>
          </cell>
          <cell r="E89" t="str">
            <v>130983198405183040</v>
          </cell>
          <cell r="F89" t="str">
            <v>女</v>
          </cell>
          <cell r="G89" t="str">
            <v>前台</v>
          </cell>
          <cell r="H89" t="str">
            <v>河北光华荣昌汽车部件有限公司</v>
          </cell>
          <cell r="I89" t="str">
            <v>质量部</v>
          </cell>
          <cell r="J89" t="str">
            <v>金属件质检科</v>
          </cell>
          <cell r="K89" t="str">
            <v>金属件厂-质量工程师</v>
          </cell>
        </row>
        <row r="89">
          <cell r="M89" t="str">
            <v>河北</v>
          </cell>
        </row>
        <row r="90">
          <cell r="D90" t="str">
            <v>郝家庆</v>
          </cell>
          <cell r="E90" t="str">
            <v>130983199811200031</v>
          </cell>
          <cell r="F90" t="str">
            <v>男</v>
          </cell>
          <cell r="G90" t="str">
            <v>前台</v>
          </cell>
          <cell r="H90" t="str">
            <v>河北光华荣昌汽车部件有限公司</v>
          </cell>
          <cell r="I90" t="str">
            <v>质量部</v>
          </cell>
          <cell r="J90" t="str">
            <v>金属件质检科</v>
          </cell>
          <cell r="K90" t="str">
            <v>金属件厂-电泳化验员</v>
          </cell>
        </row>
        <row r="90">
          <cell r="M90" t="str">
            <v>河北</v>
          </cell>
        </row>
        <row r="91">
          <cell r="D91" t="str">
            <v>冯雁洲</v>
          </cell>
          <cell r="E91" t="str">
            <v>130924198111244258</v>
          </cell>
          <cell r="F91" t="str">
            <v>男</v>
          </cell>
          <cell r="G91" t="str">
            <v>前台</v>
          </cell>
          <cell r="H91" t="str">
            <v>河北光华荣昌汽车部件有限公司</v>
          </cell>
          <cell r="I91" t="str">
            <v>质量部</v>
          </cell>
          <cell r="J91" t="str">
            <v>座椅质检科</v>
          </cell>
          <cell r="K91" t="str">
            <v>总装厂-座椅质检科科长</v>
          </cell>
        </row>
        <row r="91">
          <cell r="M91" t="str">
            <v>河北</v>
          </cell>
        </row>
        <row r="92">
          <cell r="D92" t="str">
            <v>陈浩</v>
          </cell>
          <cell r="E92" t="str">
            <v>130983199205073036</v>
          </cell>
          <cell r="F92" t="str">
            <v>男</v>
          </cell>
          <cell r="G92" t="str">
            <v>前台</v>
          </cell>
          <cell r="H92" t="str">
            <v>河北光华荣昌汽车部件有限公司</v>
          </cell>
          <cell r="I92" t="str">
            <v>质量部</v>
          </cell>
          <cell r="J92" t="str">
            <v>座椅质检科</v>
          </cell>
          <cell r="K92" t="str">
            <v>总装厂-座椅质量工程师（济南市场）</v>
          </cell>
        </row>
        <row r="92">
          <cell r="M92" t="str">
            <v>河北</v>
          </cell>
        </row>
        <row r="93">
          <cell r="D93" t="str">
            <v>赵广超</v>
          </cell>
          <cell r="E93" t="str">
            <v>130983199402180914</v>
          </cell>
          <cell r="F93" t="str">
            <v>男</v>
          </cell>
          <cell r="G93" t="str">
            <v>前台</v>
          </cell>
          <cell r="H93" t="str">
            <v>河北光华荣昌汽车部件有限公司</v>
          </cell>
          <cell r="I93" t="str">
            <v>质量部</v>
          </cell>
          <cell r="J93" t="str">
            <v>质量管理科</v>
          </cell>
          <cell r="K93" t="str">
            <v>总装厂-外检员</v>
          </cell>
        </row>
        <row r="93">
          <cell r="M93" t="str">
            <v>河北</v>
          </cell>
        </row>
        <row r="94">
          <cell r="D94" t="str">
            <v>陈学博</v>
          </cell>
          <cell r="E94" t="str">
            <v>130924199912054213</v>
          </cell>
          <cell r="F94" t="str">
            <v>男</v>
          </cell>
          <cell r="G94" t="str">
            <v>前台</v>
          </cell>
          <cell r="H94" t="str">
            <v>河北光华荣昌汽车部件有限公司</v>
          </cell>
          <cell r="I94" t="str">
            <v>质量部</v>
          </cell>
          <cell r="J94" t="str">
            <v>座椅质检科</v>
          </cell>
          <cell r="K94" t="str">
            <v>总装厂-外检员</v>
          </cell>
        </row>
        <row r="94">
          <cell r="M94" t="str">
            <v>河北</v>
          </cell>
        </row>
        <row r="95">
          <cell r="D95" t="str">
            <v>赵文俊</v>
          </cell>
          <cell r="E95" t="str">
            <v>130983199704081639</v>
          </cell>
          <cell r="F95" t="str">
            <v>男</v>
          </cell>
          <cell r="G95" t="str">
            <v>前台</v>
          </cell>
          <cell r="H95" t="str">
            <v>河北光华荣昌汽车部件有限公司</v>
          </cell>
          <cell r="I95" t="str">
            <v>质量部</v>
          </cell>
          <cell r="J95" t="str">
            <v>座椅质检科</v>
          </cell>
          <cell r="K95" t="str">
            <v>总装厂-座椅质量工程师</v>
          </cell>
        </row>
        <row r="95">
          <cell r="M95" t="str">
            <v>河北</v>
          </cell>
        </row>
        <row r="96">
          <cell r="D96" t="str">
            <v>胡希港</v>
          </cell>
          <cell r="E96" t="str">
            <v>130983199706292413</v>
          </cell>
          <cell r="F96" t="str">
            <v>男</v>
          </cell>
          <cell r="G96" t="str">
            <v>前台</v>
          </cell>
          <cell r="H96" t="str">
            <v>河北光华荣昌汽车部件有限公司</v>
          </cell>
          <cell r="I96" t="str">
            <v>质量部</v>
          </cell>
          <cell r="J96" t="str">
            <v>后视镜质检科</v>
          </cell>
          <cell r="K96" t="str">
            <v>后视镜主管</v>
          </cell>
        </row>
        <row r="96">
          <cell r="M96" t="str">
            <v>河北</v>
          </cell>
        </row>
        <row r="97">
          <cell r="D97" t="str">
            <v>白智贤</v>
          </cell>
          <cell r="E97" t="str">
            <v>130983200001183917</v>
          </cell>
          <cell r="F97" t="str">
            <v>男</v>
          </cell>
          <cell r="G97" t="str">
            <v>前台</v>
          </cell>
          <cell r="H97" t="str">
            <v>河北光华荣昌汽车部件有限公司</v>
          </cell>
          <cell r="I97" t="str">
            <v>质量部</v>
          </cell>
          <cell r="J97" t="str">
            <v>后视镜质检科</v>
          </cell>
          <cell r="K97" t="str">
            <v>后视镜-外检员</v>
          </cell>
        </row>
        <row r="97">
          <cell r="M97" t="str">
            <v>河北</v>
          </cell>
        </row>
        <row r="98">
          <cell r="D98" t="str">
            <v>苏东</v>
          </cell>
          <cell r="E98" t="str">
            <v>232126198209073375</v>
          </cell>
          <cell r="F98" t="str">
            <v>男</v>
          </cell>
          <cell r="G98" t="str">
            <v>前台</v>
          </cell>
          <cell r="H98" t="str">
            <v>河北光华荣昌汽车部件有限公司</v>
          </cell>
          <cell r="I98" t="str">
            <v>生产管理部</v>
          </cell>
          <cell r="J98" t="str">
            <v>生产管理部</v>
          </cell>
          <cell r="K98" t="str">
            <v>河北工厂副厂长</v>
          </cell>
        </row>
        <row r="98">
          <cell r="M98" t="str">
            <v>河北</v>
          </cell>
        </row>
        <row r="99">
          <cell r="D99" t="str">
            <v>云荣娟</v>
          </cell>
          <cell r="E99" t="str">
            <v>132930198312050029</v>
          </cell>
          <cell r="F99" t="str">
            <v>女</v>
          </cell>
          <cell r="G99" t="str">
            <v>前台</v>
          </cell>
          <cell r="H99" t="str">
            <v>河北光华荣昌汽车部件有限公司</v>
          </cell>
          <cell r="I99" t="str">
            <v>生产管理部</v>
          </cell>
          <cell r="J99" t="str">
            <v>信息管理科</v>
          </cell>
          <cell r="K99" t="str">
            <v>副部长兼信息科科长</v>
          </cell>
        </row>
        <row r="99">
          <cell r="M99" t="str">
            <v>河北</v>
          </cell>
        </row>
        <row r="100">
          <cell r="D100" t="str">
            <v>滕敬涛</v>
          </cell>
          <cell r="E100" t="str">
            <v>130983199605032436</v>
          </cell>
          <cell r="F100" t="str">
            <v>男</v>
          </cell>
          <cell r="G100" t="str">
            <v>前台</v>
          </cell>
          <cell r="H100" t="str">
            <v>河北光华荣昌汽车部件有限公司</v>
          </cell>
          <cell r="I100" t="str">
            <v>生产管理部</v>
          </cell>
          <cell r="J100" t="str">
            <v>信息管理科</v>
          </cell>
          <cell r="K100" t="str">
            <v>信息管理员</v>
          </cell>
        </row>
        <row r="100">
          <cell r="M100" t="str">
            <v>河北</v>
          </cell>
        </row>
        <row r="101">
          <cell r="D101" t="str">
            <v>李洪秀</v>
          </cell>
          <cell r="E101" t="str">
            <v>13098319981201162X</v>
          </cell>
          <cell r="F101" t="str">
            <v>女</v>
          </cell>
          <cell r="G101" t="str">
            <v>前台</v>
          </cell>
          <cell r="H101" t="str">
            <v>河北光华荣昌汽车部件有限公司</v>
          </cell>
          <cell r="I101" t="str">
            <v>生产管理部</v>
          </cell>
          <cell r="J101" t="str">
            <v>信息管理科</v>
          </cell>
          <cell r="K101" t="str">
            <v>录入员总装厂兼供应商对账</v>
          </cell>
        </row>
        <row r="101">
          <cell r="M101" t="str">
            <v>河北</v>
          </cell>
        </row>
        <row r="102">
          <cell r="D102" t="str">
            <v>张巧慧</v>
          </cell>
          <cell r="E102" t="str">
            <v>130924198906184244</v>
          </cell>
          <cell r="F102" t="str">
            <v>女</v>
          </cell>
          <cell r="G102" t="str">
            <v>前台</v>
          </cell>
          <cell r="H102" t="str">
            <v>河北光华荣昌汽车部件有限公司</v>
          </cell>
          <cell r="I102" t="str">
            <v>生产管理部</v>
          </cell>
          <cell r="J102" t="str">
            <v>信息管理科</v>
          </cell>
          <cell r="K102" t="str">
            <v>录入员-金属件厂</v>
          </cell>
        </row>
        <row r="102">
          <cell r="M102" t="str">
            <v>河北</v>
          </cell>
        </row>
        <row r="103">
          <cell r="D103" t="str">
            <v>张琳</v>
          </cell>
          <cell r="E103" t="str">
            <v>130921198012143022</v>
          </cell>
          <cell r="F103" t="str">
            <v>女</v>
          </cell>
          <cell r="G103" t="str">
            <v>前台</v>
          </cell>
          <cell r="H103" t="str">
            <v>河北光华荣昌汽车部件有限公司</v>
          </cell>
          <cell r="I103" t="str">
            <v>生产管理部</v>
          </cell>
          <cell r="J103" t="str">
            <v>信息管理科</v>
          </cell>
          <cell r="K103" t="str">
            <v>录入员-后视镜</v>
          </cell>
        </row>
        <row r="103">
          <cell r="M103" t="str">
            <v>河北</v>
          </cell>
        </row>
        <row r="104">
          <cell r="D104" t="str">
            <v>马亚青</v>
          </cell>
          <cell r="E104" t="str">
            <v>130983199209011625</v>
          </cell>
          <cell r="F104" t="str">
            <v>女</v>
          </cell>
          <cell r="G104" t="str">
            <v>前台</v>
          </cell>
          <cell r="H104" t="str">
            <v>河北光华荣昌汽车部件有限公司</v>
          </cell>
          <cell r="I104" t="str">
            <v>生产管理部</v>
          </cell>
          <cell r="J104" t="str">
            <v>生产计划科</v>
          </cell>
          <cell r="K104" t="str">
            <v>生产计划科科长</v>
          </cell>
        </row>
        <row r="104">
          <cell r="M104" t="str">
            <v>河北</v>
          </cell>
        </row>
        <row r="105">
          <cell r="D105" t="str">
            <v>刘寿超</v>
          </cell>
          <cell r="E105" t="str">
            <v>130531199210303213</v>
          </cell>
          <cell r="F105" t="str">
            <v>男</v>
          </cell>
          <cell r="G105" t="str">
            <v>前台</v>
          </cell>
          <cell r="H105" t="str">
            <v>河北光华荣昌汽车部件有限公司</v>
          </cell>
          <cell r="I105" t="str">
            <v>生产管理部</v>
          </cell>
          <cell r="J105" t="str">
            <v>生产计划科</v>
          </cell>
          <cell r="K105" t="str">
            <v>生产计划员</v>
          </cell>
        </row>
        <row r="105">
          <cell r="M105" t="str">
            <v>河北</v>
          </cell>
        </row>
        <row r="106">
          <cell r="D106" t="str">
            <v>郭金凯</v>
          </cell>
          <cell r="E106" t="str">
            <v>130983199707255016</v>
          </cell>
          <cell r="F106" t="str">
            <v>男</v>
          </cell>
          <cell r="G106" t="str">
            <v>前台</v>
          </cell>
          <cell r="H106" t="str">
            <v>河北光华荣昌汽车部件有限公司</v>
          </cell>
          <cell r="I106" t="str">
            <v>生产管理部</v>
          </cell>
          <cell r="J106" t="str">
            <v>生产计划科</v>
          </cell>
          <cell r="K106" t="str">
            <v>生产计划员</v>
          </cell>
        </row>
        <row r="106">
          <cell r="M106" t="str">
            <v>河北</v>
          </cell>
        </row>
        <row r="107">
          <cell r="D107" t="str">
            <v>刘秀娟</v>
          </cell>
          <cell r="E107" t="str">
            <v>130983198807115067</v>
          </cell>
          <cell r="F107" t="str">
            <v>女</v>
          </cell>
          <cell r="G107" t="str">
            <v>前台</v>
          </cell>
          <cell r="H107" t="str">
            <v>河北光华荣昌汽车部件有限公司</v>
          </cell>
          <cell r="I107" t="str">
            <v>生产管理部</v>
          </cell>
          <cell r="J107" t="str">
            <v>生产计划科</v>
          </cell>
          <cell r="K107" t="str">
            <v>生产计划员</v>
          </cell>
        </row>
        <row r="107">
          <cell r="M107" t="str">
            <v>河北</v>
          </cell>
        </row>
        <row r="108">
          <cell r="D108" t="str">
            <v>李伟杰</v>
          </cell>
          <cell r="E108" t="str">
            <v>130984199001104271</v>
          </cell>
          <cell r="F108" t="str">
            <v>男</v>
          </cell>
          <cell r="G108" t="str">
            <v>前台</v>
          </cell>
          <cell r="H108" t="str">
            <v>河北光华荣昌汽车部件有限公司</v>
          </cell>
          <cell r="I108" t="str">
            <v>生产管理部</v>
          </cell>
          <cell r="J108" t="str">
            <v>物料计划科</v>
          </cell>
          <cell r="K108" t="str">
            <v>代理物料计划主管</v>
          </cell>
        </row>
        <row r="108">
          <cell r="M108" t="str">
            <v>河北</v>
          </cell>
        </row>
        <row r="109">
          <cell r="D109" t="str">
            <v>张强</v>
          </cell>
          <cell r="E109" t="str">
            <v>130983199710275536</v>
          </cell>
          <cell r="F109" t="str">
            <v>男</v>
          </cell>
          <cell r="G109" t="str">
            <v>前台</v>
          </cell>
          <cell r="H109" t="str">
            <v>河北光华荣昌汽车部件有限公司</v>
          </cell>
          <cell r="I109" t="str">
            <v>生产管理部</v>
          </cell>
          <cell r="J109" t="str">
            <v>物料计划科</v>
          </cell>
          <cell r="K109" t="str">
            <v>物料计划员</v>
          </cell>
        </row>
        <row r="109">
          <cell r="M109" t="str">
            <v>河北</v>
          </cell>
        </row>
        <row r="110">
          <cell r="D110" t="str">
            <v>周洪基</v>
          </cell>
          <cell r="E110" t="str">
            <v>320830197606135638</v>
          </cell>
          <cell r="F110" t="str">
            <v>男</v>
          </cell>
          <cell r="G110" t="str">
            <v>前台</v>
          </cell>
          <cell r="H110" t="str">
            <v>河北光华荣昌汽车部件有限公司</v>
          </cell>
          <cell r="I110" t="str">
            <v>生产管理部</v>
          </cell>
          <cell r="J110" t="str">
            <v>物料计划科</v>
          </cell>
          <cell r="K110" t="str">
            <v>潍坊工厂厂长助理</v>
          </cell>
        </row>
        <row r="110">
          <cell r="M110" t="str">
            <v>河北</v>
          </cell>
        </row>
        <row r="111">
          <cell r="D111" t="str">
            <v>赵艳翠</v>
          </cell>
          <cell r="E111" t="str">
            <v>130981198605190621</v>
          </cell>
          <cell r="F111" t="str">
            <v>女</v>
          </cell>
          <cell r="G111" t="str">
            <v>前台</v>
          </cell>
          <cell r="H111" t="str">
            <v>河北光华荣昌汽车部件有限公司</v>
          </cell>
          <cell r="I111" t="str">
            <v>生产管理部</v>
          </cell>
          <cell r="J111" t="str">
            <v>物料计划科</v>
          </cell>
          <cell r="K111" t="str">
            <v>物料计划员</v>
          </cell>
        </row>
        <row r="111">
          <cell r="M111" t="str">
            <v>河北</v>
          </cell>
        </row>
        <row r="112">
          <cell r="D112" t="str">
            <v>董会娟</v>
          </cell>
          <cell r="E112" t="str">
            <v>130924199212313229</v>
          </cell>
          <cell r="F112" t="str">
            <v>女</v>
          </cell>
          <cell r="G112" t="str">
            <v>前台</v>
          </cell>
          <cell r="H112" t="str">
            <v>河北光华荣昌汽车部件有限公司</v>
          </cell>
          <cell r="I112" t="str">
            <v>生产管理部</v>
          </cell>
          <cell r="J112" t="str">
            <v>物料计划科</v>
          </cell>
          <cell r="K112" t="str">
            <v>物料计划员</v>
          </cell>
        </row>
        <row r="112">
          <cell r="M112" t="str">
            <v>河北</v>
          </cell>
        </row>
        <row r="113">
          <cell r="D113" t="str">
            <v>李鹏</v>
          </cell>
          <cell r="E113" t="str">
            <v>130983199309021812</v>
          </cell>
          <cell r="F113" t="str">
            <v>男</v>
          </cell>
          <cell r="G113" t="str">
            <v>前台</v>
          </cell>
          <cell r="H113" t="str">
            <v>河北光华荣昌汽车部件有限公司</v>
          </cell>
          <cell r="I113" t="str">
            <v>生产管理部</v>
          </cell>
          <cell r="J113" t="str">
            <v>物料计划科</v>
          </cell>
          <cell r="K113" t="str">
            <v>物料计划员</v>
          </cell>
        </row>
        <row r="113">
          <cell r="M113" t="str">
            <v>河北</v>
          </cell>
        </row>
        <row r="114">
          <cell r="D114" t="str">
            <v>董新</v>
          </cell>
          <cell r="E114" t="str">
            <v>130983199212155013</v>
          </cell>
          <cell r="F114" t="str">
            <v>男</v>
          </cell>
          <cell r="G114" t="str">
            <v>前台</v>
          </cell>
          <cell r="H114" t="str">
            <v>河北光华荣昌汽车部件有限公司</v>
          </cell>
          <cell r="I114" t="str">
            <v>生产管理部</v>
          </cell>
          <cell r="J114" t="str">
            <v>物料计划科</v>
          </cell>
          <cell r="K114" t="str">
            <v>物料计划员</v>
          </cell>
        </row>
        <row r="114">
          <cell r="M114" t="str">
            <v>河北</v>
          </cell>
        </row>
        <row r="115">
          <cell r="D115" t="str">
            <v>高俊青</v>
          </cell>
          <cell r="E115" t="str">
            <v>130633198810281074</v>
          </cell>
          <cell r="F115" t="str">
            <v>男</v>
          </cell>
          <cell r="G115" t="str">
            <v>前台</v>
          </cell>
          <cell r="H115" t="str">
            <v>河北光华荣昌汽车部件有限公司</v>
          </cell>
          <cell r="I115" t="str">
            <v>生产管理部</v>
          </cell>
          <cell r="J115" t="str">
            <v>金属件、座椅物料科</v>
          </cell>
          <cell r="K115" t="str">
            <v>物料科长</v>
          </cell>
        </row>
        <row r="115">
          <cell r="M115" t="str">
            <v>河北</v>
          </cell>
        </row>
        <row r="116">
          <cell r="D116" t="str">
            <v>杨慧娟</v>
          </cell>
          <cell r="E116" t="str">
            <v>13293019860606352X</v>
          </cell>
          <cell r="F116" t="str">
            <v>女</v>
          </cell>
          <cell r="G116" t="str">
            <v>前台</v>
          </cell>
          <cell r="H116" t="str">
            <v>河北光华荣昌汽车部件有限公司</v>
          </cell>
          <cell r="I116" t="str">
            <v>生产管理部</v>
          </cell>
          <cell r="J116" t="str">
            <v>金属件物料科</v>
          </cell>
          <cell r="K116" t="str">
            <v>金属件厂-外协库库管员</v>
          </cell>
        </row>
        <row r="116">
          <cell r="M116" t="str">
            <v>河北</v>
          </cell>
        </row>
        <row r="117">
          <cell r="D117" t="str">
            <v>陈钰璞</v>
          </cell>
          <cell r="E117" t="str">
            <v>13062719960715064X</v>
          </cell>
          <cell r="F117" t="str">
            <v>女</v>
          </cell>
          <cell r="G117" t="str">
            <v>前台</v>
          </cell>
          <cell r="H117" t="str">
            <v>河北光华荣昌汽车部件有限公司</v>
          </cell>
          <cell r="I117" t="str">
            <v>生产管理部</v>
          </cell>
          <cell r="J117" t="str">
            <v>金属件物料科</v>
          </cell>
          <cell r="K117" t="str">
            <v>金属件厂功能件库库管员</v>
          </cell>
        </row>
        <row r="117">
          <cell r="M117" t="str">
            <v>河北</v>
          </cell>
        </row>
        <row r="118">
          <cell r="D118" t="str">
            <v>吴宝新</v>
          </cell>
          <cell r="E118" t="str">
            <v>132930196502212237</v>
          </cell>
          <cell r="F118" t="str">
            <v>男</v>
          </cell>
          <cell r="G118" t="str">
            <v>前台</v>
          </cell>
          <cell r="H118" t="str">
            <v>河北光华荣昌汽车部件有限公司</v>
          </cell>
          <cell r="I118" t="str">
            <v>生产管理部</v>
          </cell>
          <cell r="J118" t="str">
            <v>金属件物料科</v>
          </cell>
          <cell r="K118" t="str">
            <v>金属件厂-前序原材料库管员</v>
          </cell>
        </row>
        <row r="118">
          <cell r="M118" t="str">
            <v>河北</v>
          </cell>
        </row>
        <row r="119">
          <cell r="D119" t="str">
            <v>高福亮</v>
          </cell>
          <cell r="E119" t="str">
            <v>130923198702110538</v>
          </cell>
          <cell r="F119" t="str">
            <v>男</v>
          </cell>
          <cell r="G119" t="str">
            <v>前台</v>
          </cell>
          <cell r="H119" t="str">
            <v>河北光华荣昌汽车部件有限公司</v>
          </cell>
          <cell r="I119" t="str">
            <v>生产管理部</v>
          </cell>
          <cell r="J119" t="str">
            <v>金属件物料科</v>
          </cell>
          <cell r="K119" t="str">
            <v>金属件厂-理货员</v>
          </cell>
        </row>
        <row r="119">
          <cell r="M119" t="str">
            <v>河北</v>
          </cell>
        </row>
        <row r="120">
          <cell r="D120" t="str">
            <v>付智辉</v>
          </cell>
          <cell r="E120" t="str">
            <v>13092419861117054X</v>
          </cell>
          <cell r="F120" t="str">
            <v>女</v>
          </cell>
          <cell r="G120" t="str">
            <v>前台</v>
          </cell>
          <cell r="H120" t="str">
            <v>河北光华荣昌汽车部件有限公司</v>
          </cell>
          <cell r="I120" t="str">
            <v>生产管理部</v>
          </cell>
          <cell r="J120" t="str">
            <v>金属件物料科</v>
          </cell>
          <cell r="K120" t="str">
            <v>金属件厂-H6库库管员</v>
          </cell>
        </row>
        <row r="120">
          <cell r="M120" t="str">
            <v>河北</v>
          </cell>
        </row>
        <row r="121">
          <cell r="D121" t="str">
            <v>刘振娜</v>
          </cell>
          <cell r="E121" t="str">
            <v>130921198802042066</v>
          </cell>
          <cell r="F121" t="str">
            <v>女</v>
          </cell>
          <cell r="G121" t="str">
            <v>前台</v>
          </cell>
          <cell r="H121" t="str">
            <v>河北光华荣昌汽车部件有限公司</v>
          </cell>
          <cell r="I121" t="str">
            <v>生产管理部</v>
          </cell>
          <cell r="J121" t="str">
            <v>金属件物料科</v>
          </cell>
          <cell r="K121" t="str">
            <v>金属件厂-外协库库管员</v>
          </cell>
        </row>
        <row r="121">
          <cell r="M121" t="str">
            <v>河北</v>
          </cell>
        </row>
        <row r="122">
          <cell r="D122" t="str">
            <v>刘畅达</v>
          </cell>
          <cell r="E122" t="str">
            <v>130983199806062252</v>
          </cell>
          <cell r="F122" t="str">
            <v>男</v>
          </cell>
          <cell r="G122" t="str">
            <v>前台</v>
          </cell>
          <cell r="H122" t="str">
            <v>河北光华荣昌汽车部件有限公司</v>
          </cell>
          <cell r="I122" t="str">
            <v>生产管理部</v>
          </cell>
          <cell r="J122" t="str">
            <v>金属件物料科</v>
          </cell>
          <cell r="K122" t="str">
            <v>金属件外协库理货员</v>
          </cell>
        </row>
        <row r="122">
          <cell r="M122" t="str">
            <v>河北</v>
          </cell>
        </row>
        <row r="123">
          <cell r="D123" t="str">
            <v>程进</v>
          </cell>
          <cell r="E123" t="str">
            <v>13098320020630281X</v>
          </cell>
          <cell r="F123" t="str">
            <v>男</v>
          </cell>
          <cell r="G123" t="str">
            <v>前台</v>
          </cell>
          <cell r="H123" t="str">
            <v>河北光华荣昌汽车部件有限公司</v>
          </cell>
          <cell r="I123" t="str">
            <v>生产管理部</v>
          </cell>
          <cell r="J123" t="str">
            <v>金属件物料科</v>
          </cell>
          <cell r="K123" t="str">
            <v>金属件功能件库管员</v>
          </cell>
        </row>
        <row r="123">
          <cell r="M123" t="str">
            <v>河北</v>
          </cell>
        </row>
        <row r="124">
          <cell r="D124" t="str">
            <v>王桂欣</v>
          </cell>
          <cell r="E124" t="str">
            <v>132401197706177061</v>
          </cell>
          <cell r="F124" t="str">
            <v>女</v>
          </cell>
          <cell r="G124" t="str">
            <v>前台</v>
          </cell>
          <cell r="H124" t="str">
            <v>河北光华荣昌汽车部件有限公司</v>
          </cell>
          <cell r="I124" t="str">
            <v>生产管理部</v>
          </cell>
          <cell r="J124" t="str">
            <v>座椅物料科</v>
          </cell>
          <cell r="K124" t="str">
            <v>总装厂-座椅轻卡库管员</v>
          </cell>
        </row>
        <row r="124">
          <cell r="M124" t="str">
            <v>河北</v>
          </cell>
        </row>
        <row r="125">
          <cell r="D125" t="str">
            <v>白莉莉</v>
          </cell>
          <cell r="E125" t="str">
            <v>130983198905172225</v>
          </cell>
          <cell r="F125" t="str">
            <v>女</v>
          </cell>
          <cell r="G125" t="str">
            <v>前台</v>
          </cell>
          <cell r="H125" t="str">
            <v>河北光华荣昌汽车部件有限公司</v>
          </cell>
          <cell r="I125" t="str">
            <v>生产管理部</v>
          </cell>
          <cell r="J125" t="str">
            <v>座椅物料科</v>
          </cell>
          <cell r="K125" t="str">
            <v>总装厂-对账员</v>
          </cell>
        </row>
        <row r="125">
          <cell r="M125" t="str">
            <v>河北</v>
          </cell>
        </row>
        <row r="126">
          <cell r="D126" t="str">
            <v>张美静</v>
          </cell>
          <cell r="E126" t="str">
            <v>130983198812151126</v>
          </cell>
          <cell r="F126" t="str">
            <v>女</v>
          </cell>
          <cell r="G126" t="str">
            <v>前台</v>
          </cell>
          <cell r="H126" t="str">
            <v>河北光华荣昌汽车部件有限公司</v>
          </cell>
          <cell r="I126" t="str">
            <v>生产管理部</v>
          </cell>
          <cell r="J126" t="str">
            <v>座椅物料科</v>
          </cell>
          <cell r="K126" t="str">
            <v>总装厂-H6、重卡库管员</v>
          </cell>
        </row>
        <row r="126">
          <cell r="M126" t="str">
            <v>河北</v>
          </cell>
        </row>
        <row r="127">
          <cell r="D127" t="str">
            <v>吴洪宇</v>
          </cell>
          <cell r="E127" t="str">
            <v>130983199712230315</v>
          </cell>
          <cell r="F127" t="str">
            <v>男</v>
          </cell>
          <cell r="G127" t="str">
            <v>前台</v>
          </cell>
          <cell r="H127" t="str">
            <v>河北光华荣昌汽车部件有限公司</v>
          </cell>
          <cell r="I127" t="str">
            <v>生产管理部</v>
          </cell>
          <cell r="J127" t="str">
            <v>座椅物料科</v>
          </cell>
          <cell r="K127" t="str">
            <v>总装厂-收货叉车司机</v>
          </cell>
        </row>
        <row r="127">
          <cell r="M127" t="str">
            <v>河北</v>
          </cell>
        </row>
        <row r="128">
          <cell r="D128" t="str">
            <v>张林旺</v>
          </cell>
          <cell r="E128" t="str">
            <v>130921200111261219</v>
          </cell>
          <cell r="F128" t="str">
            <v>男</v>
          </cell>
          <cell r="G128" t="str">
            <v>前台</v>
          </cell>
          <cell r="H128" t="str">
            <v>河北光华荣昌汽车部件有限公司</v>
          </cell>
          <cell r="I128" t="str">
            <v>生产管理部</v>
          </cell>
          <cell r="J128" t="str">
            <v>座椅物料科</v>
          </cell>
          <cell r="K128" t="str">
            <v>总装厂-周转叉车司机</v>
          </cell>
        </row>
        <row r="128">
          <cell r="M128" t="str">
            <v>河北</v>
          </cell>
        </row>
        <row r="129">
          <cell r="D129" t="str">
            <v>王震</v>
          </cell>
          <cell r="E129" t="str">
            <v>132529196805221213</v>
          </cell>
          <cell r="F129" t="str">
            <v>男</v>
          </cell>
          <cell r="G129" t="str">
            <v>前台</v>
          </cell>
          <cell r="H129" t="str">
            <v>河北光华荣昌汽车部件有限公司</v>
          </cell>
          <cell r="I129" t="str">
            <v>生产管理部</v>
          </cell>
          <cell r="J129" t="str">
            <v>座椅物料科</v>
          </cell>
          <cell r="K129" t="str">
            <v>总装厂-轻卡备料员</v>
          </cell>
        </row>
        <row r="129">
          <cell r="M129" t="str">
            <v>河北</v>
          </cell>
        </row>
        <row r="130">
          <cell r="D130" t="str">
            <v>张峰</v>
          </cell>
          <cell r="E130" t="str">
            <v>130983198912121135</v>
          </cell>
          <cell r="F130" t="str">
            <v>男</v>
          </cell>
          <cell r="G130" t="str">
            <v>前台</v>
          </cell>
          <cell r="H130" t="str">
            <v>河北光华荣昌汽车部件有限公司</v>
          </cell>
          <cell r="I130" t="str">
            <v>生产管理部</v>
          </cell>
          <cell r="J130" t="str">
            <v>座椅物料科</v>
          </cell>
          <cell r="K130" t="str">
            <v>总装厂-重卡备料员</v>
          </cell>
        </row>
        <row r="130">
          <cell r="M130" t="str">
            <v>河北</v>
          </cell>
        </row>
        <row r="131">
          <cell r="D131" t="str">
            <v>谷云健</v>
          </cell>
          <cell r="E131" t="str">
            <v>130983199601021414</v>
          </cell>
          <cell r="F131" t="str">
            <v>男</v>
          </cell>
          <cell r="G131" t="str">
            <v>前台</v>
          </cell>
          <cell r="H131" t="str">
            <v>河北光华荣昌汽车部件有限公司</v>
          </cell>
          <cell r="I131" t="str">
            <v>生产管理部</v>
          </cell>
          <cell r="J131" t="str">
            <v>座椅物料科</v>
          </cell>
          <cell r="K131" t="str">
            <v>总装厂-缝纫原料库库管员</v>
          </cell>
        </row>
        <row r="131">
          <cell r="M131" t="str">
            <v>河北</v>
          </cell>
        </row>
        <row r="132">
          <cell r="D132" t="str">
            <v>孙刚</v>
          </cell>
          <cell r="E132" t="str">
            <v>132624198002157513</v>
          </cell>
          <cell r="F132" t="str">
            <v>男</v>
          </cell>
          <cell r="G132" t="str">
            <v>前台</v>
          </cell>
          <cell r="H132" t="str">
            <v>河北光华荣昌汽车部件有限公司</v>
          </cell>
          <cell r="I132" t="str">
            <v>生产管理部</v>
          </cell>
          <cell r="J132" t="str">
            <v>座椅物料科</v>
          </cell>
          <cell r="K132" t="str">
            <v>总装厂-面套库管员</v>
          </cell>
        </row>
        <row r="132">
          <cell r="M132" t="str">
            <v>河北</v>
          </cell>
        </row>
        <row r="133">
          <cell r="D133" t="str">
            <v>滕巨猛</v>
          </cell>
          <cell r="E133" t="str">
            <v>130983199901142410</v>
          </cell>
          <cell r="F133" t="str">
            <v>男</v>
          </cell>
          <cell r="G133" t="str">
            <v>前台</v>
          </cell>
          <cell r="H133" t="str">
            <v>河北光华荣昌汽车部件有限公司</v>
          </cell>
          <cell r="I133" t="str">
            <v>生产管理部</v>
          </cell>
          <cell r="J133" t="str">
            <v>座椅物料科</v>
          </cell>
          <cell r="K133" t="str">
            <v>总装厂-外购骨架库管</v>
          </cell>
        </row>
        <row r="133">
          <cell r="M133" t="str">
            <v>河北</v>
          </cell>
        </row>
        <row r="134">
          <cell r="D134" t="str">
            <v>徐亚新</v>
          </cell>
          <cell r="E134" t="str">
            <v>130983199512101420</v>
          </cell>
          <cell r="F134" t="str">
            <v>女</v>
          </cell>
          <cell r="G134" t="str">
            <v>前台</v>
          </cell>
          <cell r="H134" t="str">
            <v>河北光华荣昌汽车部件有限公司</v>
          </cell>
          <cell r="I134" t="str">
            <v>生产管理部</v>
          </cell>
          <cell r="J134" t="str">
            <v>总装厂物料科</v>
          </cell>
          <cell r="K134" t="str">
            <v>座椅轻卡原料库管员</v>
          </cell>
        </row>
        <row r="134">
          <cell r="M134" t="str">
            <v>河北</v>
          </cell>
        </row>
        <row r="135">
          <cell r="D135" t="str">
            <v>赵李峰</v>
          </cell>
          <cell r="E135" t="str">
            <v>130627198910162219</v>
          </cell>
          <cell r="F135" t="str">
            <v>男</v>
          </cell>
          <cell r="G135" t="str">
            <v>前台</v>
          </cell>
          <cell r="H135" t="str">
            <v>河北光华荣昌汽车部件有限公司</v>
          </cell>
          <cell r="I135" t="str">
            <v>生产管理部</v>
          </cell>
          <cell r="J135" t="str">
            <v>后视镜物料科</v>
          </cell>
          <cell r="K135" t="str">
            <v>后视镜物料管理科科长</v>
          </cell>
        </row>
        <row r="135">
          <cell r="M135" t="str">
            <v>河北</v>
          </cell>
        </row>
        <row r="136">
          <cell r="D136" t="str">
            <v>李冲冲</v>
          </cell>
          <cell r="E136" t="str">
            <v>13098319930310537X</v>
          </cell>
          <cell r="F136" t="str">
            <v>男</v>
          </cell>
          <cell r="G136" t="str">
            <v>前台</v>
          </cell>
          <cell r="H136" t="str">
            <v>河北光华荣昌汽车部件有限公司</v>
          </cell>
          <cell r="I136" t="str">
            <v>生产管理部</v>
          </cell>
          <cell r="J136" t="str">
            <v>后视镜物料科</v>
          </cell>
          <cell r="K136" t="str">
            <v>后视镜-库管员</v>
          </cell>
        </row>
        <row r="136">
          <cell r="M136" t="str">
            <v>河北</v>
          </cell>
        </row>
        <row r="137">
          <cell r="D137" t="str">
            <v>张海霞</v>
          </cell>
          <cell r="E137" t="str">
            <v>130925199401096629</v>
          </cell>
          <cell r="F137" t="str">
            <v>女</v>
          </cell>
          <cell r="G137" t="str">
            <v>前台</v>
          </cell>
          <cell r="H137" t="str">
            <v>河北光华荣昌汽车部件有限公司</v>
          </cell>
          <cell r="I137" t="str">
            <v>生产管理部</v>
          </cell>
          <cell r="J137" t="str">
            <v>后视镜物料科</v>
          </cell>
          <cell r="K137" t="str">
            <v>后视镜-库管员</v>
          </cell>
        </row>
        <row r="137">
          <cell r="M137" t="str">
            <v>河北</v>
          </cell>
        </row>
        <row r="138">
          <cell r="D138" t="str">
            <v>张月敏</v>
          </cell>
          <cell r="E138" t="str">
            <v>23102319761128332X</v>
          </cell>
          <cell r="F138" t="str">
            <v>女</v>
          </cell>
          <cell r="G138" t="str">
            <v>前台</v>
          </cell>
          <cell r="H138" t="str">
            <v>河北光华荣昌汽车部件有限公司</v>
          </cell>
          <cell r="I138" t="str">
            <v>生产管理部</v>
          </cell>
          <cell r="J138" t="str">
            <v>后视镜物料科</v>
          </cell>
          <cell r="K138" t="str">
            <v>后视镜-库管员</v>
          </cell>
        </row>
        <row r="138">
          <cell r="M138" t="str">
            <v>河北</v>
          </cell>
        </row>
        <row r="139">
          <cell r="D139" t="str">
            <v>王建娥</v>
          </cell>
          <cell r="E139" t="str">
            <v>130921198312102249</v>
          </cell>
          <cell r="F139" t="str">
            <v>女</v>
          </cell>
          <cell r="G139" t="str">
            <v>前台</v>
          </cell>
          <cell r="H139" t="str">
            <v>河北光华荣昌汽车部件有限公司</v>
          </cell>
          <cell r="I139" t="str">
            <v>生产管理部</v>
          </cell>
          <cell r="J139" t="str">
            <v>后视镜物料科</v>
          </cell>
          <cell r="K139" t="str">
            <v>后视镜-库管员</v>
          </cell>
        </row>
        <row r="139">
          <cell r="M139" t="str">
            <v>河北</v>
          </cell>
        </row>
        <row r="140">
          <cell r="D140" t="str">
            <v>张俊新</v>
          </cell>
          <cell r="E140" t="str">
            <v>132930196701291812</v>
          </cell>
          <cell r="F140" t="str">
            <v>男</v>
          </cell>
          <cell r="G140" t="str">
            <v>前台</v>
          </cell>
          <cell r="H140" t="str">
            <v>河北光华荣昌汽车部件有限公司</v>
          </cell>
          <cell r="I140" t="str">
            <v>生产管理部</v>
          </cell>
          <cell r="J140" t="str">
            <v>后视镜物料科</v>
          </cell>
          <cell r="K140" t="str">
            <v>后视镜-理货员</v>
          </cell>
        </row>
        <row r="140">
          <cell r="M140" t="str">
            <v>河北</v>
          </cell>
        </row>
        <row r="141">
          <cell r="D141" t="str">
            <v>王玲玲</v>
          </cell>
          <cell r="E141" t="str">
            <v>132930197707180042</v>
          </cell>
          <cell r="F141" t="str">
            <v>女</v>
          </cell>
          <cell r="G141" t="str">
            <v>前台</v>
          </cell>
          <cell r="H141" t="str">
            <v>河北光华荣昌汽车部件有限公司</v>
          </cell>
          <cell r="I141" t="str">
            <v>生产管理部</v>
          </cell>
          <cell r="J141" t="str">
            <v>后视镜物料科</v>
          </cell>
          <cell r="K141" t="str">
            <v>后视镜-理货员</v>
          </cell>
        </row>
        <row r="141">
          <cell r="M141" t="str">
            <v>河北</v>
          </cell>
        </row>
        <row r="142">
          <cell r="D142" t="str">
            <v>刘昱材</v>
          </cell>
          <cell r="E142" t="str">
            <v>130983199911112426</v>
          </cell>
          <cell r="F142" t="str">
            <v>女</v>
          </cell>
          <cell r="G142" t="str">
            <v>前台</v>
          </cell>
          <cell r="H142" t="str">
            <v>河北光华荣昌汽车部件有限公司</v>
          </cell>
          <cell r="I142" t="str">
            <v>生产管理部</v>
          </cell>
          <cell r="J142" t="str">
            <v>后视镜物料科</v>
          </cell>
          <cell r="K142" t="str">
            <v>后视镜-理货员</v>
          </cell>
        </row>
        <row r="142">
          <cell r="M142" t="str">
            <v>河北</v>
          </cell>
        </row>
        <row r="143">
          <cell r="D143" t="str">
            <v>董岗生</v>
          </cell>
          <cell r="E143" t="str">
            <v>132930196611190030</v>
          </cell>
          <cell r="F143" t="str">
            <v>男</v>
          </cell>
          <cell r="G143" t="str">
            <v>中台</v>
          </cell>
          <cell r="H143" t="str">
            <v>河北光华荣昌汽车部件有限公司</v>
          </cell>
          <cell r="I143" t="str">
            <v>安环科</v>
          </cell>
          <cell r="J143" t="str">
            <v>安环科</v>
          </cell>
          <cell r="K143" t="str">
            <v>安环工程师</v>
          </cell>
        </row>
        <row r="143">
          <cell r="M143" t="str">
            <v>河北</v>
          </cell>
        </row>
        <row r="144">
          <cell r="D144" t="str">
            <v>刘阔阔</v>
          </cell>
          <cell r="E144" t="str">
            <v>132930199410171830</v>
          </cell>
          <cell r="F144" t="str">
            <v>男</v>
          </cell>
          <cell r="G144" t="str">
            <v>中台</v>
          </cell>
          <cell r="H144" t="str">
            <v>河北光华荣昌汽车部件有限公司</v>
          </cell>
          <cell r="I144" t="str">
            <v>安环科</v>
          </cell>
          <cell r="J144" t="str">
            <v>安环科</v>
          </cell>
          <cell r="K144" t="str">
            <v>污水站管理员</v>
          </cell>
        </row>
        <row r="144">
          <cell r="M144" t="str">
            <v>河北</v>
          </cell>
        </row>
        <row r="145">
          <cell r="D145" t="str">
            <v>韩丙村</v>
          </cell>
          <cell r="E145" t="str">
            <v>132930196512130016</v>
          </cell>
          <cell r="F145" t="str">
            <v>男</v>
          </cell>
          <cell r="G145" t="str">
            <v>中台</v>
          </cell>
          <cell r="H145" t="str">
            <v>河北光华荣昌汽车部件有限公司</v>
          </cell>
          <cell r="I145" t="str">
            <v>安环科</v>
          </cell>
          <cell r="J145" t="str">
            <v>安环科</v>
          </cell>
          <cell r="K145" t="str">
            <v>污水处理</v>
          </cell>
        </row>
        <row r="145">
          <cell r="M145" t="str">
            <v>河北</v>
          </cell>
        </row>
        <row r="146">
          <cell r="D146" t="str">
            <v>李永超</v>
          </cell>
          <cell r="E146" t="str">
            <v>130983199101070711</v>
          </cell>
          <cell r="F146" t="str">
            <v>男</v>
          </cell>
          <cell r="G146" t="str">
            <v>中台</v>
          </cell>
          <cell r="H146" t="str">
            <v>河北光华荣昌汽车部件有限公司</v>
          </cell>
          <cell r="I146" t="str">
            <v>安环科</v>
          </cell>
          <cell r="J146" t="str">
            <v>安环科</v>
          </cell>
          <cell r="K146" t="str">
            <v>安环主管兼安全员</v>
          </cell>
        </row>
        <row r="146">
          <cell r="M146" t="str">
            <v>河北</v>
          </cell>
        </row>
        <row r="147">
          <cell r="D147" t="str">
            <v>王孟力</v>
          </cell>
          <cell r="E147" t="str">
            <v>410711198001100055</v>
          </cell>
          <cell r="F147" t="str">
            <v>男</v>
          </cell>
          <cell r="G147" t="str">
            <v>前台</v>
          </cell>
          <cell r="H147" t="str">
            <v>河北光华荣昌汽车部件有限公司</v>
          </cell>
          <cell r="I147" t="str">
            <v>设备动力科</v>
          </cell>
          <cell r="J147" t="str">
            <v>设备动力科</v>
          </cell>
          <cell r="K147" t="str">
            <v>设备动力科科长</v>
          </cell>
          <cell r="L147" t="str">
            <v>初级工程师</v>
          </cell>
          <cell r="M147" t="str">
            <v>河北</v>
          </cell>
        </row>
        <row r="148">
          <cell r="D148" t="str">
            <v>何伟伟</v>
          </cell>
          <cell r="E148" t="str">
            <v>13032419880125002X</v>
          </cell>
          <cell r="F148" t="str">
            <v>女</v>
          </cell>
          <cell r="G148" t="str">
            <v>前台</v>
          </cell>
          <cell r="H148" t="str">
            <v>河北光华荣昌汽车部件有限公司</v>
          </cell>
          <cell r="I148" t="str">
            <v>设备动力科</v>
          </cell>
          <cell r="J148" t="str">
            <v>设备动力科</v>
          </cell>
          <cell r="K148" t="str">
            <v>工装管理员</v>
          </cell>
        </row>
        <row r="148">
          <cell r="M148" t="str">
            <v>河北</v>
          </cell>
        </row>
        <row r="149">
          <cell r="D149" t="str">
            <v>张庆雨</v>
          </cell>
          <cell r="E149" t="str">
            <v>130921196409110211</v>
          </cell>
          <cell r="F149" t="str">
            <v>男</v>
          </cell>
          <cell r="G149" t="str">
            <v>前台</v>
          </cell>
          <cell r="H149" t="str">
            <v>河北光华荣昌汽车部件有限公司</v>
          </cell>
          <cell r="I149" t="str">
            <v>设备动力科</v>
          </cell>
          <cell r="J149" t="str">
            <v>设备动力科</v>
          </cell>
          <cell r="K149" t="str">
            <v>维修保全-冲压、缝纫</v>
          </cell>
        </row>
        <row r="149">
          <cell r="M149" t="str">
            <v>河北</v>
          </cell>
        </row>
        <row r="150">
          <cell r="D150" t="str">
            <v>张泽</v>
          </cell>
          <cell r="E150" t="str">
            <v>130983199606255017</v>
          </cell>
          <cell r="F150" t="str">
            <v>男</v>
          </cell>
          <cell r="G150" t="str">
            <v>前台</v>
          </cell>
          <cell r="H150" t="str">
            <v>河北光华荣昌汽车部件有限公司</v>
          </cell>
          <cell r="I150" t="str">
            <v>设备动力科</v>
          </cell>
          <cell r="J150" t="str">
            <v>设备动力科</v>
          </cell>
          <cell r="K150" t="str">
            <v>维修保全-前工序、电泳</v>
          </cell>
        </row>
        <row r="150">
          <cell r="M150" t="str">
            <v>河北</v>
          </cell>
        </row>
        <row r="151">
          <cell r="D151" t="str">
            <v>田增军</v>
          </cell>
          <cell r="E151" t="str">
            <v>132930197905100031</v>
          </cell>
          <cell r="F151" t="str">
            <v>男</v>
          </cell>
          <cell r="G151" t="str">
            <v>前台</v>
          </cell>
          <cell r="H151" t="str">
            <v>河北光华荣昌汽车部件有限公司</v>
          </cell>
          <cell r="I151" t="str">
            <v>设备动力科</v>
          </cell>
          <cell r="J151" t="str">
            <v>设备动力科</v>
          </cell>
          <cell r="K151" t="str">
            <v>维修保全-注塑、涂装、后视镜</v>
          </cell>
        </row>
        <row r="151">
          <cell r="M151" t="str">
            <v>河北</v>
          </cell>
        </row>
        <row r="152">
          <cell r="D152" t="str">
            <v>薛维新</v>
          </cell>
          <cell r="E152" t="str">
            <v>132526196510311052</v>
          </cell>
          <cell r="F152" t="str">
            <v>男</v>
          </cell>
          <cell r="G152" t="str">
            <v>前台</v>
          </cell>
          <cell r="H152" t="str">
            <v>河北光华荣昌汽车部件有限公司</v>
          </cell>
          <cell r="I152" t="str">
            <v>设备动力科</v>
          </cell>
          <cell r="J152" t="str">
            <v>设备动力科</v>
          </cell>
          <cell r="K152" t="str">
            <v>维修保全-发泡</v>
          </cell>
        </row>
        <row r="152">
          <cell r="M152" t="str">
            <v>河北</v>
          </cell>
        </row>
        <row r="153">
          <cell r="D153" t="str">
            <v>王化涛</v>
          </cell>
          <cell r="E153" t="str">
            <v>132930199508040310</v>
          </cell>
          <cell r="F153" t="str">
            <v>男</v>
          </cell>
          <cell r="G153" t="str">
            <v>前台</v>
          </cell>
          <cell r="H153" t="str">
            <v>河北光华荣昌汽车部件有限公司</v>
          </cell>
          <cell r="I153" t="str">
            <v>设备动力科</v>
          </cell>
          <cell r="J153" t="str">
            <v>设备动力科</v>
          </cell>
          <cell r="K153" t="str">
            <v>维修保全-焊接、座椅总装</v>
          </cell>
        </row>
        <row r="153">
          <cell r="M153" t="str">
            <v>河北</v>
          </cell>
        </row>
        <row r="154">
          <cell r="D154" t="str">
            <v>朱敬臣</v>
          </cell>
          <cell r="E154" t="str">
            <v>130929200201216631</v>
          </cell>
          <cell r="F154" t="str">
            <v>男</v>
          </cell>
          <cell r="G154" t="str">
            <v>前台</v>
          </cell>
          <cell r="H154" t="str">
            <v>河北光华荣昌汽车部件有限公司</v>
          </cell>
          <cell r="I154" t="str">
            <v>设备动力科</v>
          </cell>
          <cell r="J154" t="str">
            <v>设备动力科</v>
          </cell>
          <cell r="K154" t="str">
            <v>维修保全-冲压、缝纫</v>
          </cell>
        </row>
        <row r="154">
          <cell r="M154" t="str">
            <v>河北</v>
          </cell>
        </row>
        <row r="155">
          <cell r="D155" t="str">
            <v>闫建波</v>
          </cell>
          <cell r="E155" t="str">
            <v>130983198910183017</v>
          </cell>
          <cell r="F155" t="str">
            <v>男</v>
          </cell>
          <cell r="G155" t="str">
            <v>前台</v>
          </cell>
          <cell r="H155" t="str">
            <v>河北光华荣昌汽车部件有限公司</v>
          </cell>
          <cell r="I155" t="str">
            <v>设备动力科</v>
          </cell>
          <cell r="J155" t="str">
            <v>设备动力科</v>
          </cell>
          <cell r="K155" t="str">
            <v>工装维修</v>
          </cell>
        </row>
        <row r="155">
          <cell r="M155" t="str">
            <v>河北</v>
          </cell>
        </row>
        <row r="156">
          <cell r="D156" t="str">
            <v>张长江</v>
          </cell>
          <cell r="E156" t="str">
            <v>13092419931114423X</v>
          </cell>
          <cell r="F156" t="str">
            <v>男</v>
          </cell>
          <cell r="G156" t="str">
            <v>前台</v>
          </cell>
          <cell r="H156" t="str">
            <v>河北光华荣昌汽车部件有限公司</v>
          </cell>
          <cell r="I156" t="str">
            <v>设备动力科</v>
          </cell>
          <cell r="J156" t="str">
            <v>设备动力科</v>
          </cell>
          <cell r="K156" t="str">
            <v>工装维修</v>
          </cell>
        </row>
        <row r="156">
          <cell r="M156" t="str">
            <v>河北</v>
          </cell>
        </row>
        <row r="157">
          <cell r="D157" t="str">
            <v>阚兵兵</v>
          </cell>
          <cell r="E157" t="str">
            <v>132930198911101115</v>
          </cell>
          <cell r="F157" t="str">
            <v>男</v>
          </cell>
          <cell r="G157" t="str">
            <v>前台</v>
          </cell>
          <cell r="H157" t="str">
            <v>河北光华荣昌汽车部件有限公司</v>
          </cell>
          <cell r="I157" t="str">
            <v>设备动力科</v>
          </cell>
          <cell r="J157" t="str">
            <v>设备动力科</v>
          </cell>
          <cell r="K157" t="str">
            <v>工装维修</v>
          </cell>
        </row>
        <row r="157">
          <cell r="M157" t="str">
            <v>河北</v>
          </cell>
        </row>
        <row r="158">
          <cell r="D158" t="str">
            <v>向利新</v>
          </cell>
          <cell r="E158" t="str">
            <v>132435197807162110</v>
          </cell>
          <cell r="F158" t="str">
            <v>男</v>
          </cell>
          <cell r="G158" t="str">
            <v>前台</v>
          </cell>
          <cell r="H158" t="str">
            <v>河北光华荣昌汽车部件有限公司</v>
          </cell>
          <cell r="I158" t="str">
            <v>制造部-金属件厂后勤</v>
          </cell>
          <cell r="J158" t="str">
            <v>后勤</v>
          </cell>
          <cell r="K158" t="str">
            <v>金属件事业部总经理助理</v>
          </cell>
        </row>
        <row r="158">
          <cell r="M158" t="str">
            <v>河北</v>
          </cell>
        </row>
        <row r="159">
          <cell r="D159" t="str">
            <v>王发</v>
          </cell>
          <cell r="E159" t="str">
            <v>610631198211111016</v>
          </cell>
          <cell r="F159" t="str">
            <v>男</v>
          </cell>
          <cell r="G159" t="str">
            <v>前台</v>
          </cell>
          <cell r="H159" t="str">
            <v>河北光华荣昌汽车部件有限公司</v>
          </cell>
          <cell r="I159" t="str">
            <v>制造部-金属件厂后勤</v>
          </cell>
          <cell r="J159" t="str">
            <v>后勤</v>
          </cell>
          <cell r="K159" t="str">
            <v>电泳车间主任兼工艺工程师</v>
          </cell>
        </row>
        <row r="159">
          <cell r="M159" t="str">
            <v>河北</v>
          </cell>
        </row>
        <row r="160">
          <cell r="D160" t="str">
            <v>耿晓朋</v>
          </cell>
          <cell r="E160" t="str">
            <v>13052419821210501X</v>
          </cell>
          <cell r="F160" t="str">
            <v>男</v>
          </cell>
          <cell r="G160" t="str">
            <v>前台</v>
          </cell>
          <cell r="H160" t="str">
            <v>河北光华荣昌汽车部件有限公司</v>
          </cell>
          <cell r="I160" t="str">
            <v>制造部-金属件厂后勤</v>
          </cell>
          <cell r="J160" t="str">
            <v>后勤</v>
          </cell>
          <cell r="K160" t="str">
            <v>焊接车间主任</v>
          </cell>
        </row>
        <row r="160">
          <cell r="M160" t="str">
            <v>河北</v>
          </cell>
        </row>
        <row r="161">
          <cell r="D161" t="str">
            <v>房珍珍</v>
          </cell>
          <cell r="E161" t="str">
            <v>130434199107160529</v>
          </cell>
          <cell r="F161" t="str">
            <v>女</v>
          </cell>
          <cell r="G161" t="str">
            <v>前台</v>
          </cell>
          <cell r="H161" t="str">
            <v>河北光华荣昌汽车部件有限公司</v>
          </cell>
          <cell r="I161" t="str">
            <v>制造部-金属件厂后勤</v>
          </cell>
          <cell r="J161" t="str">
            <v>后勤</v>
          </cell>
          <cell r="K161" t="str">
            <v>核算员</v>
          </cell>
        </row>
        <row r="161">
          <cell r="M161" t="str">
            <v>河北</v>
          </cell>
        </row>
        <row r="162">
          <cell r="D162" t="str">
            <v>翟凤娟</v>
          </cell>
          <cell r="E162" t="str">
            <v>132931198206033328</v>
          </cell>
          <cell r="F162" t="str">
            <v>女</v>
          </cell>
          <cell r="G162" t="str">
            <v>前台</v>
          </cell>
          <cell r="H162" t="str">
            <v>河北光华荣昌汽车部件有限公司</v>
          </cell>
          <cell r="I162" t="str">
            <v>制造部-总装厂后勤</v>
          </cell>
          <cell r="J162" t="str">
            <v>后勤</v>
          </cell>
          <cell r="K162" t="str">
            <v>缝纫车间主任</v>
          </cell>
        </row>
        <row r="162">
          <cell r="M162" t="str">
            <v>河北</v>
          </cell>
        </row>
        <row r="163">
          <cell r="D163" t="str">
            <v>王伟</v>
          </cell>
          <cell r="E163" t="str">
            <v>142623199004023017</v>
          </cell>
          <cell r="F163" t="str">
            <v>男</v>
          </cell>
          <cell r="G163" t="str">
            <v>前台</v>
          </cell>
          <cell r="H163" t="str">
            <v>河北光华荣昌汽车部件有限公司</v>
          </cell>
          <cell r="I163" t="str">
            <v>制造部-总装厂后勤</v>
          </cell>
          <cell r="J163" t="str">
            <v>后勤</v>
          </cell>
          <cell r="K163" t="str">
            <v>座椅总装车间3.0平台车间主任</v>
          </cell>
        </row>
        <row r="163">
          <cell r="M163" t="str">
            <v>河北</v>
          </cell>
        </row>
        <row r="164">
          <cell r="D164" t="str">
            <v>米芝霖</v>
          </cell>
          <cell r="E164" t="str">
            <v>130983199803102220</v>
          </cell>
          <cell r="F164" t="str">
            <v>女</v>
          </cell>
          <cell r="G164" t="str">
            <v>前台</v>
          </cell>
          <cell r="H164" t="str">
            <v>河北光华荣昌汽车部件有限公司</v>
          </cell>
          <cell r="I164" t="str">
            <v>制造部-总装厂后勤</v>
          </cell>
          <cell r="J164" t="str">
            <v>后勤</v>
          </cell>
          <cell r="K164" t="str">
            <v>统计员</v>
          </cell>
        </row>
        <row r="164">
          <cell r="M164" t="str">
            <v>河北</v>
          </cell>
        </row>
        <row r="165">
          <cell r="D165" t="str">
            <v>李贵林</v>
          </cell>
          <cell r="E165" t="str">
            <v>372324198709253216</v>
          </cell>
          <cell r="F165" t="str">
            <v>男</v>
          </cell>
          <cell r="G165" t="str">
            <v>前台</v>
          </cell>
          <cell r="H165" t="str">
            <v>河北光华荣昌汽车部件有限公司</v>
          </cell>
          <cell r="I165" t="str">
            <v>制造部-后视镜模块后勤</v>
          </cell>
          <cell r="J165" t="str">
            <v>后勤</v>
          </cell>
          <cell r="K165" t="str">
            <v>注塑车间模具工艺主管</v>
          </cell>
        </row>
        <row r="165">
          <cell r="M165" t="str">
            <v>河北</v>
          </cell>
        </row>
        <row r="166">
          <cell r="D166" t="str">
            <v>宋连利</v>
          </cell>
          <cell r="E166" t="str">
            <v>120225198105034672</v>
          </cell>
          <cell r="F166" t="str">
            <v>男</v>
          </cell>
          <cell r="G166" t="str">
            <v>前台</v>
          </cell>
          <cell r="H166" t="str">
            <v>河北光华荣昌汽车部件有限公司</v>
          </cell>
          <cell r="I166" t="str">
            <v>制造部-后视镜模块后勤</v>
          </cell>
          <cell r="J166" t="str">
            <v>后勤</v>
          </cell>
          <cell r="K166" t="str">
            <v>涂装车间主任</v>
          </cell>
        </row>
        <row r="166">
          <cell r="M166" t="str">
            <v>河北</v>
          </cell>
        </row>
        <row r="167">
          <cell r="D167" t="str">
            <v>李兆港</v>
          </cell>
          <cell r="E167" t="str">
            <v>130983199101283311</v>
          </cell>
          <cell r="F167" t="str">
            <v>男</v>
          </cell>
          <cell r="G167" t="str">
            <v>前台</v>
          </cell>
          <cell r="H167" t="str">
            <v>河北光华荣昌汽车部件有限公司</v>
          </cell>
          <cell r="I167" t="str">
            <v>制造部-后视镜模块后勤</v>
          </cell>
          <cell r="J167" t="str">
            <v>后勤</v>
          </cell>
          <cell r="K167" t="str">
            <v>代理后视镜车间主任</v>
          </cell>
        </row>
        <row r="167">
          <cell r="M167" t="str">
            <v>河北</v>
          </cell>
        </row>
        <row r="168">
          <cell r="D168" t="str">
            <v>姬胜阳</v>
          </cell>
          <cell r="E168" t="str">
            <v>130983199201222217</v>
          </cell>
          <cell r="F168" t="str">
            <v>男</v>
          </cell>
          <cell r="G168" t="str">
            <v>前台</v>
          </cell>
          <cell r="H168" t="str">
            <v>河北光华荣昌汽车部件有限公司</v>
          </cell>
          <cell r="I168" t="str">
            <v>制造部-金属件厂后勤</v>
          </cell>
          <cell r="J168" t="str">
            <v>后勤</v>
          </cell>
          <cell r="K168" t="str">
            <v>冲压弯管车间班长</v>
          </cell>
        </row>
        <row r="168">
          <cell r="M168" t="str">
            <v>河北</v>
          </cell>
        </row>
        <row r="169">
          <cell r="D169" t="str">
            <v>王祥</v>
          </cell>
          <cell r="E169" t="str">
            <v>130983199302141619</v>
          </cell>
          <cell r="F169" t="str">
            <v>男</v>
          </cell>
          <cell r="G169" t="str">
            <v>前台</v>
          </cell>
          <cell r="H169" t="str">
            <v>河北光华荣昌汽车部件有限公司</v>
          </cell>
          <cell r="I169" t="str">
            <v>冲压弯管车间</v>
          </cell>
          <cell r="J169" t="str">
            <v>冲压弯管车间</v>
          </cell>
          <cell r="K169" t="str">
            <v>冲压工</v>
          </cell>
        </row>
        <row r="169">
          <cell r="M169" t="str">
            <v>河北</v>
          </cell>
        </row>
        <row r="170">
          <cell r="D170" t="str">
            <v>王宝俊</v>
          </cell>
          <cell r="E170" t="str">
            <v>130925198506255812</v>
          </cell>
          <cell r="F170" t="str">
            <v>男</v>
          </cell>
          <cell r="G170" t="str">
            <v>前台</v>
          </cell>
          <cell r="H170" t="str">
            <v>河北光华荣昌汽车部件有限公司</v>
          </cell>
          <cell r="I170" t="str">
            <v>冲压弯管车间</v>
          </cell>
          <cell r="J170" t="str">
            <v>冲压弯管车间</v>
          </cell>
          <cell r="K170" t="str">
            <v>模具维修</v>
          </cell>
        </row>
        <row r="170">
          <cell r="M170" t="str">
            <v>河北</v>
          </cell>
        </row>
        <row r="171">
          <cell r="D171" t="str">
            <v>邓福源</v>
          </cell>
          <cell r="E171" t="str">
            <v>130983198402171618</v>
          </cell>
          <cell r="F171" t="str">
            <v>男</v>
          </cell>
          <cell r="G171" t="str">
            <v>前台</v>
          </cell>
          <cell r="H171" t="str">
            <v>河北光华荣昌汽车部件有限公司</v>
          </cell>
          <cell r="I171" t="str">
            <v>冲压弯管车间</v>
          </cell>
          <cell r="J171" t="str">
            <v>冲压弯管车间</v>
          </cell>
          <cell r="K171" t="str">
            <v>模具维修</v>
          </cell>
        </row>
        <row r="171">
          <cell r="M171" t="str">
            <v>河北</v>
          </cell>
        </row>
        <row r="172">
          <cell r="D172" t="str">
            <v>于正军</v>
          </cell>
          <cell r="E172" t="str">
            <v>132930197707191817</v>
          </cell>
          <cell r="F172" t="str">
            <v>男</v>
          </cell>
          <cell r="G172" t="str">
            <v>前台</v>
          </cell>
          <cell r="H172" t="str">
            <v>河北光华荣昌汽车部件有限公司</v>
          </cell>
          <cell r="I172" t="str">
            <v>冲压弯管车间</v>
          </cell>
          <cell r="J172" t="str">
            <v>冲压弯管车间</v>
          </cell>
          <cell r="K172" t="str">
            <v>辅工</v>
          </cell>
        </row>
        <row r="172">
          <cell r="M172" t="str">
            <v>河北</v>
          </cell>
        </row>
        <row r="173">
          <cell r="D173" t="str">
            <v>梁国敏</v>
          </cell>
          <cell r="E173" t="str">
            <v>132930198203022838</v>
          </cell>
          <cell r="F173" t="str">
            <v>男</v>
          </cell>
          <cell r="G173" t="str">
            <v>前台</v>
          </cell>
          <cell r="H173" t="str">
            <v>河北光华荣昌汽车部件有限公司</v>
          </cell>
          <cell r="I173" t="str">
            <v>冲压弯管车间</v>
          </cell>
          <cell r="J173" t="str">
            <v>冲压弯管车间</v>
          </cell>
          <cell r="K173" t="str">
            <v>辅工</v>
          </cell>
        </row>
        <row r="173">
          <cell r="M173" t="str">
            <v>河北</v>
          </cell>
        </row>
        <row r="174">
          <cell r="D174" t="str">
            <v>范丙星</v>
          </cell>
          <cell r="E174" t="str">
            <v>130983199104105537</v>
          </cell>
          <cell r="F174" t="str">
            <v>男</v>
          </cell>
          <cell r="G174" t="str">
            <v>前台</v>
          </cell>
          <cell r="H174" t="str">
            <v>河北光华荣昌汽车部件有限公司</v>
          </cell>
          <cell r="I174" t="str">
            <v>冲压弯管车间</v>
          </cell>
          <cell r="J174" t="str">
            <v>冲压弯管车间</v>
          </cell>
          <cell r="K174" t="str">
            <v>焊工</v>
          </cell>
        </row>
        <row r="174">
          <cell r="M174" t="str">
            <v>河北</v>
          </cell>
        </row>
        <row r="175">
          <cell r="D175" t="str">
            <v>陈月涛</v>
          </cell>
          <cell r="E175" t="str">
            <v>132930198112282239</v>
          </cell>
          <cell r="F175" t="str">
            <v>男</v>
          </cell>
          <cell r="G175" t="str">
            <v>前台</v>
          </cell>
          <cell r="H175" t="str">
            <v>河北光华荣昌汽车部件有限公司</v>
          </cell>
          <cell r="I175" t="str">
            <v>冲压弯管车间</v>
          </cell>
          <cell r="J175" t="str">
            <v>冲压弯管车间</v>
          </cell>
          <cell r="K175" t="str">
            <v>焊工</v>
          </cell>
        </row>
        <row r="175">
          <cell r="M175" t="str">
            <v>河北</v>
          </cell>
        </row>
        <row r="176">
          <cell r="D176" t="str">
            <v>王滨</v>
          </cell>
          <cell r="E176" t="str">
            <v>132930197803071815</v>
          </cell>
          <cell r="F176" t="str">
            <v>男</v>
          </cell>
          <cell r="G176" t="str">
            <v>前台</v>
          </cell>
          <cell r="H176" t="str">
            <v>河北光华荣昌汽车部件有限公司</v>
          </cell>
          <cell r="I176" t="str">
            <v>冲压弯管车间</v>
          </cell>
          <cell r="J176" t="str">
            <v>冲压弯管车间</v>
          </cell>
          <cell r="K176" t="str">
            <v>冲压工</v>
          </cell>
        </row>
        <row r="176">
          <cell r="M176" t="str">
            <v>河北</v>
          </cell>
        </row>
        <row r="177">
          <cell r="D177" t="str">
            <v>董凤海</v>
          </cell>
          <cell r="E177" t="str">
            <v>232622197602272618</v>
          </cell>
          <cell r="F177" t="str">
            <v>男</v>
          </cell>
          <cell r="G177" t="str">
            <v>前台</v>
          </cell>
          <cell r="H177" t="str">
            <v>河北光华荣昌汽车部件有限公司</v>
          </cell>
          <cell r="I177" t="str">
            <v>冲压弯管车间</v>
          </cell>
          <cell r="J177" t="str">
            <v>冲压弯管车间</v>
          </cell>
          <cell r="K177" t="str">
            <v>冲压工</v>
          </cell>
        </row>
        <row r="177">
          <cell r="M177" t="str">
            <v>河北</v>
          </cell>
        </row>
        <row r="178">
          <cell r="D178" t="str">
            <v>崔永文</v>
          </cell>
          <cell r="E178" t="str">
            <v>132930199410102835</v>
          </cell>
          <cell r="F178" t="str">
            <v>男</v>
          </cell>
          <cell r="G178" t="str">
            <v>前台</v>
          </cell>
          <cell r="H178" t="str">
            <v>河北光华荣昌汽车部件有限公司</v>
          </cell>
          <cell r="I178" t="str">
            <v>冲压弯管车间</v>
          </cell>
          <cell r="J178" t="str">
            <v>冲压弯管车间</v>
          </cell>
          <cell r="K178" t="str">
            <v>冲压工</v>
          </cell>
        </row>
        <row r="178">
          <cell r="M178" t="str">
            <v>河北</v>
          </cell>
        </row>
        <row r="179">
          <cell r="D179" t="str">
            <v>赵卫</v>
          </cell>
          <cell r="E179" t="str">
            <v>130983199405053718</v>
          </cell>
          <cell r="F179" t="str">
            <v>男</v>
          </cell>
          <cell r="G179" t="str">
            <v>前台</v>
          </cell>
          <cell r="H179" t="str">
            <v>河北光华荣昌汽车部件有限公司</v>
          </cell>
          <cell r="I179" t="str">
            <v>冲压弯管车间</v>
          </cell>
          <cell r="J179" t="str">
            <v>冲压弯管车间</v>
          </cell>
          <cell r="K179" t="str">
            <v>冲压工</v>
          </cell>
        </row>
        <row r="179">
          <cell r="M179" t="str">
            <v>河北</v>
          </cell>
        </row>
        <row r="180">
          <cell r="D180" t="str">
            <v>王先平</v>
          </cell>
          <cell r="E180" t="str">
            <v>230231199402132030</v>
          </cell>
          <cell r="F180" t="str">
            <v>男</v>
          </cell>
          <cell r="G180" t="str">
            <v>前台</v>
          </cell>
          <cell r="H180" t="str">
            <v>河北光华荣昌汽车部件有限公司</v>
          </cell>
          <cell r="I180" t="str">
            <v>冲压弯管车间</v>
          </cell>
          <cell r="J180" t="str">
            <v>冲压弯管车间</v>
          </cell>
          <cell r="K180" t="str">
            <v>冲压工</v>
          </cell>
        </row>
        <row r="180">
          <cell r="M180" t="str">
            <v>河北</v>
          </cell>
        </row>
        <row r="181">
          <cell r="D181" t="str">
            <v>蒋云浩</v>
          </cell>
          <cell r="E181" t="str">
            <v>130924198510143534</v>
          </cell>
          <cell r="F181" t="str">
            <v>男</v>
          </cell>
          <cell r="G181" t="str">
            <v>前台</v>
          </cell>
          <cell r="H181" t="str">
            <v>河北光华荣昌汽车部件有限公司</v>
          </cell>
          <cell r="I181" t="str">
            <v>冲压弯管车间</v>
          </cell>
          <cell r="J181" t="str">
            <v>冲压弯管车间</v>
          </cell>
          <cell r="K181" t="str">
            <v>冲压工</v>
          </cell>
        </row>
        <row r="181">
          <cell r="M181" t="str">
            <v>河北</v>
          </cell>
        </row>
        <row r="182">
          <cell r="D182" t="str">
            <v>于型淼</v>
          </cell>
          <cell r="E182" t="str">
            <v>132930199201233513</v>
          </cell>
          <cell r="F182" t="str">
            <v>男</v>
          </cell>
          <cell r="G182" t="str">
            <v>前台</v>
          </cell>
          <cell r="H182" t="str">
            <v>河北光华荣昌汽车部件有限公司</v>
          </cell>
          <cell r="I182" t="str">
            <v>冲压弯管车间</v>
          </cell>
          <cell r="J182" t="str">
            <v>冲压弯管车间</v>
          </cell>
          <cell r="K182" t="str">
            <v>冲压工</v>
          </cell>
        </row>
        <row r="182">
          <cell r="M182" t="str">
            <v>河北</v>
          </cell>
        </row>
        <row r="183">
          <cell r="D183" t="str">
            <v>于代弟</v>
          </cell>
          <cell r="E183" t="str">
            <v>132930197512041827</v>
          </cell>
          <cell r="F183" t="str">
            <v>女</v>
          </cell>
          <cell r="G183" t="str">
            <v>前台</v>
          </cell>
          <cell r="H183" t="str">
            <v>河北光华荣昌汽车部件有限公司</v>
          </cell>
          <cell r="I183" t="str">
            <v>冲压弯管车间</v>
          </cell>
          <cell r="J183" t="str">
            <v>冲压弯管车间</v>
          </cell>
          <cell r="K183" t="str">
            <v>冲压工</v>
          </cell>
        </row>
        <row r="183">
          <cell r="M183" t="str">
            <v>河北</v>
          </cell>
        </row>
        <row r="184">
          <cell r="D184" t="str">
            <v>范淑菁</v>
          </cell>
          <cell r="E184" t="str">
            <v>132930197411160923</v>
          </cell>
          <cell r="F184" t="str">
            <v>女</v>
          </cell>
          <cell r="G184" t="str">
            <v>前台</v>
          </cell>
          <cell r="H184" t="str">
            <v>河北光华荣昌汽车部件有限公司</v>
          </cell>
          <cell r="I184" t="str">
            <v>冲压弯管车间</v>
          </cell>
          <cell r="J184" t="str">
            <v>冲压弯管车间</v>
          </cell>
          <cell r="K184" t="str">
            <v>冲压工</v>
          </cell>
        </row>
        <row r="184">
          <cell r="M184" t="str">
            <v>河北</v>
          </cell>
        </row>
        <row r="185">
          <cell r="D185" t="str">
            <v>郭瑞超</v>
          </cell>
          <cell r="E185" t="str">
            <v>130983199610081419</v>
          </cell>
          <cell r="F185" t="str">
            <v>男</v>
          </cell>
          <cell r="G185" t="str">
            <v>前台</v>
          </cell>
          <cell r="H185" t="str">
            <v>河北光华荣昌汽车部件有限公司</v>
          </cell>
          <cell r="I185" t="str">
            <v>冲压弯管车间</v>
          </cell>
          <cell r="J185" t="str">
            <v>冲压弯管车间</v>
          </cell>
          <cell r="K185" t="str">
            <v>冲压工</v>
          </cell>
        </row>
        <row r="185">
          <cell r="M185" t="str">
            <v>河北</v>
          </cell>
        </row>
        <row r="186">
          <cell r="D186" t="str">
            <v>白华庚</v>
          </cell>
          <cell r="E186" t="str">
            <v>130983199203102219</v>
          </cell>
          <cell r="F186" t="str">
            <v>男</v>
          </cell>
          <cell r="G186" t="str">
            <v>前台</v>
          </cell>
          <cell r="H186" t="str">
            <v>河北光华荣昌汽车部件有限公司</v>
          </cell>
          <cell r="I186" t="str">
            <v>冲压弯管车间</v>
          </cell>
          <cell r="J186" t="str">
            <v>冲压弯管车间</v>
          </cell>
          <cell r="K186" t="str">
            <v>冲压工</v>
          </cell>
        </row>
        <row r="186">
          <cell r="M186" t="str">
            <v>河北</v>
          </cell>
        </row>
        <row r="187">
          <cell r="D187" t="str">
            <v>邓雪</v>
          </cell>
          <cell r="E187" t="str">
            <v>130983198403101638</v>
          </cell>
          <cell r="F187" t="str">
            <v>男</v>
          </cell>
          <cell r="G187" t="str">
            <v>前台</v>
          </cell>
          <cell r="H187" t="str">
            <v>河北光华荣昌汽车部件有限公司</v>
          </cell>
          <cell r="I187" t="str">
            <v>冲压弯管车间</v>
          </cell>
          <cell r="J187" t="str">
            <v>冲压弯管车间</v>
          </cell>
          <cell r="K187" t="str">
            <v>冲压工</v>
          </cell>
        </row>
        <row r="187">
          <cell r="M187" t="str">
            <v>河北</v>
          </cell>
        </row>
        <row r="188">
          <cell r="D188" t="str">
            <v>易春凤</v>
          </cell>
          <cell r="E188" t="str">
            <v>132930197601291422</v>
          </cell>
          <cell r="F188" t="str">
            <v>女</v>
          </cell>
          <cell r="G188" t="str">
            <v>前台</v>
          </cell>
          <cell r="H188" t="str">
            <v>河北光华荣昌汽车部件有限公司</v>
          </cell>
          <cell r="I188" t="str">
            <v>冲压弯管车间</v>
          </cell>
          <cell r="J188" t="str">
            <v>冲压弯管车间</v>
          </cell>
          <cell r="K188" t="str">
            <v>冲压工</v>
          </cell>
        </row>
        <row r="188">
          <cell r="M188" t="str">
            <v>河北</v>
          </cell>
        </row>
        <row r="189">
          <cell r="D189" t="str">
            <v>刘建海</v>
          </cell>
          <cell r="E189" t="str">
            <v>130924199905020533</v>
          </cell>
          <cell r="F189" t="str">
            <v>男</v>
          </cell>
          <cell r="G189" t="str">
            <v>前台</v>
          </cell>
          <cell r="H189" t="str">
            <v>河北光华荣昌汽车部件有限公司</v>
          </cell>
          <cell r="I189" t="str">
            <v>冲压弯管车间</v>
          </cell>
          <cell r="J189" t="str">
            <v>冲压弯管车间</v>
          </cell>
          <cell r="K189" t="str">
            <v>冲压工</v>
          </cell>
        </row>
        <row r="189">
          <cell r="M189" t="str">
            <v>河北</v>
          </cell>
        </row>
        <row r="190">
          <cell r="D190" t="str">
            <v>王建国</v>
          </cell>
          <cell r="E190" t="str">
            <v>130924198201294216</v>
          </cell>
          <cell r="F190" t="str">
            <v>男</v>
          </cell>
          <cell r="G190" t="str">
            <v>前台</v>
          </cell>
          <cell r="H190" t="str">
            <v>河北光华荣昌汽车部件有限公司</v>
          </cell>
          <cell r="I190" t="str">
            <v>冲压弯管车间</v>
          </cell>
          <cell r="J190" t="str">
            <v>冲压弯管车间</v>
          </cell>
          <cell r="K190" t="str">
            <v>冲压工</v>
          </cell>
        </row>
        <row r="190">
          <cell r="M190" t="str">
            <v>河北</v>
          </cell>
        </row>
        <row r="191">
          <cell r="D191" t="str">
            <v>孙建华</v>
          </cell>
          <cell r="E191" t="str">
            <v>132930197603060310</v>
          </cell>
          <cell r="F191" t="str">
            <v>男</v>
          </cell>
          <cell r="G191" t="str">
            <v>前台</v>
          </cell>
          <cell r="H191" t="str">
            <v>河北光华荣昌汽车部件有限公司</v>
          </cell>
          <cell r="I191" t="str">
            <v>冲压弯管车间</v>
          </cell>
          <cell r="J191" t="str">
            <v>冲压弯管车间</v>
          </cell>
          <cell r="K191" t="str">
            <v>冲压工</v>
          </cell>
        </row>
        <row r="191">
          <cell r="M191" t="str">
            <v>河北</v>
          </cell>
        </row>
        <row r="192">
          <cell r="D192" t="str">
            <v>马立升</v>
          </cell>
          <cell r="E192" t="str">
            <v>130983199901013715</v>
          </cell>
          <cell r="F192" t="str">
            <v>男</v>
          </cell>
          <cell r="G192" t="str">
            <v>前台</v>
          </cell>
          <cell r="H192" t="str">
            <v>河北光华荣昌汽车部件有限公司</v>
          </cell>
          <cell r="I192" t="str">
            <v>冲压弯管车间</v>
          </cell>
          <cell r="J192" t="str">
            <v>冲压弯管车间</v>
          </cell>
          <cell r="K192" t="str">
            <v>冲压工</v>
          </cell>
        </row>
        <row r="192">
          <cell r="M192" t="str">
            <v>河北</v>
          </cell>
        </row>
        <row r="193">
          <cell r="D193" t="str">
            <v>张之良</v>
          </cell>
          <cell r="E193" t="str">
            <v>130983199008022010</v>
          </cell>
          <cell r="F193" t="str">
            <v>男</v>
          </cell>
          <cell r="G193" t="str">
            <v>前台</v>
          </cell>
          <cell r="H193" t="str">
            <v>河北光华荣昌汽车部件有限公司</v>
          </cell>
          <cell r="I193" t="str">
            <v>冲压弯管车间</v>
          </cell>
          <cell r="J193" t="str">
            <v>冲压弯管车间</v>
          </cell>
          <cell r="K193" t="str">
            <v>冲压工</v>
          </cell>
        </row>
        <row r="193">
          <cell r="M193" t="str">
            <v>河北</v>
          </cell>
        </row>
        <row r="194">
          <cell r="D194" t="str">
            <v>徐小战</v>
          </cell>
          <cell r="E194" t="str">
            <v>130924197808214222</v>
          </cell>
          <cell r="F194" t="str">
            <v>女</v>
          </cell>
          <cell r="G194" t="str">
            <v>前台</v>
          </cell>
          <cell r="H194" t="str">
            <v>河北光华荣昌汽车部件有限公司</v>
          </cell>
          <cell r="I194" t="str">
            <v>冲压弯管车间</v>
          </cell>
          <cell r="J194" t="str">
            <v>冲压弯管车间</v>
          </cell>
          <cell r="K194" t="str">
            <v>冲压工</v>
          </cell>
        </row>
        <row r="194">
          <cell r="M194" t="str">
            <v>河北</v>
          </cell>
        </row>
        <row r="195">
          <cell r="D195" t="str">
            <v>高山</v>
          </cell>
          <cell r="E195" t="str">
            <v>532522197908131821</v>
          </cell>
          <cell r="F195" t="str">
            <v>女</v>
          </cell>
          <cell r="G195" t="str">
            <v>前台</v>
          </cell>
          <cell r="H195" t="str">
            <v>河北光华荣昌汽车部件有限公司</v>
          </cell>
          <cell r="I195" t="str">
            <v>冲压弯管车间</v>
          </cell>
          <cell r="J195" t="str">
            <v>冲压弯管车间</v>
          </cell>
          <cell r="K195" t="str">
            <v>冲压工</v>
          </cell>
        </row>
        <row r="195">
          <cell r="M195" t="str">
            <v>河北</v>
          </cell>
        </row>
        <row r="196">
          <cell r="D196" t="str">
            <v>王国胜</v>
          </cell>
          <cell r="E196" t="str">
            <v>132930197202221830</v>
          </cell>
          <cell r="F196" t="str">
            <v>男</v>
          </cell>
          <cell r="G196" t="str">
            <v>前台</v>
          </cell>
          <cell r="H196" t="str">
            <v>河北光华荣昌汽车部件有限公司</v>
          </cell>
          <cell r="I196" t="str">
            <v>冲压弯管车间</v>
          </cell>
          <cell r="J196" t="str">
            <v>冲压弯管车间</v>
          </cell>
          <cell r="K196" t="str">
            <v>冲压工</v>
          </cell>
        </row>
        <row r="196">
          <cell r="M196" t="str">
            <v>河北</v>
          </cell>
        </row>
        <row r="197">
          <cell r="D197" t="str">
            <v>李双龙</v>
          </cell>
          <cell r="E197" t="str">
            <v>130924200002124214</v>
          </cell>
          <cell r="F197" t="str">
            <v>男</v>
          </cell>
          <cell r="G197" t="str">
            <v>前台</v>
          </cell>
          <cell r="H197" t="str">
            <v>河北光华荣昌汽车部件有限公司</v>
          </cell>
          <cell r="I197" t="str">
            <v>冲压弯管车间</v>
          </cell>
          <cell r="J197" t="str">
            <v>冲压弯管车间</v>
          </cell>
          <cell r="K197" t="str">
            <v>冲压工</v>
          </cell>
        </row>
        <row r="197">
          <cell r="M197" t="str">
            <v>河北</v>
          </cell>
        </row>
        <row r="198">
          <cell r="D198" t="str">
            <v>王建忠</v>
          </cell>
          <cell r="E198" t="str">
            <v>130924199102134238</v>
          </cell>
          <cell r="F198" t="str">
            <v>男</v>
          </cell>
          <cell r="G198" t="str">
            <v>前台</v>
          </cell>
          <cell r="H198" t="str">
            <v>河北光华荣昌汽车部件有限公司</v>
          </cell>
          <cell r="I198" t="str">
            <v>冲压弯管车间</v>
          </cell>
          <cell r="J198" t="str">
            <v>冲压弯管车间</v>
          </cell>
          <cell r="K198" t="str">
            <v>操作工</v>
          </cell>
        </row>
        <row r="198">
          <cell r="M198" t="str">
            <v>河北</v>
          </cell>
        </row>
        <row r="199">
          <cell r="D199" t="str">
            <v>汪彬彬</v>
          </cell>
          <cell r="E199" t="str">
            <v>132930199303271115</v>
          </cell>
          <cell r="F199" t="str">
            <v>男</v>
          </cell>
          <cell r="G199" t="str">
            <v>前台</v>
          </cell>
          <cell r="H199" t="str">
            <v>河北光华荣昌汽车部件有限公司</v>
          </cell>
          <cell r="I199" t="str">
            <v>冲压弯管车间</v>
          </cell>
          <cell r="J199" t="str">
            <v>冲压弯管车间</v>
          </cell>
          <cell r="K199" t="str">
            <v>操作工</v>
          </cell>
        </row>
        <row r="199">
          <cell r="M199" t="str">
            <v>河北</v>
          </cell>
        </row>
        <row r="200">
          <cell r="D200" t="str">
            <v>刘如成</v>
          </cell>
          <cell r="E200" t="str">
            <v>13098319891027201X</v>
          </cell>
          <cell r="F200" t="str">
            <v>男</v>
          </cell>
          <cell r="G200" t="str">
            <v>前台</v>
          </cell>
          <cell r="H200" t="str">
            <v>河北光华荣昌汽车部件有限公司</v>
          </cell>
          <cell r="I200" t="str">
            <v>焊接车间</v>
          </cell>
          <cell r="J200" t="str">
            <v>焊接车间</v>
          </cell>
          <cell r="K200" t="str">
            <v>焊工</v>
          </cell>
        </row>
        <row r="200">
          <cell r="M200" t="str">
            <v>河北</v>
          </cell>
        </row>
        <row r="201">
          <cell r="D201" t="str">
            <v>左之力</v>
          </cell>
          <cell r="E201" t="str">
            <v>130983198908245039</v>
          </cell>
          <cell r="F201" t="str">
            <v>男</v>
          </cell>
          <cell r="G201" t="str">
            <v>前台</v>
          </cell>
          <cell r="H201" t="str">
            <v>河北光华荣昌汽车部件有限公司</v>
          </cell>
          <cell r="I201" t="str">
            <v>焊接车间</v>
          </cell>
          <cell r="J201" t="str">
            <v>焊接车间</v>
          </cell>
          <cell r="K201" t="str">
            <v>模具维修</v>
          </cell>
        </row>
        <row r="201">
          <cell r="M201" t="str">
            <v>河北</v>
          </cell>
        </row>
        <row r="202">
          <cell r="D202" t="str">
            <v>田晓胜</v>
          </cell>
          <cell r="E202" t="str">
            <v>130983199801025313</v>
          </cell>
          <cell r="F202" t="str">
            <v>男</v>
          </cell>
          <cell r="G202" t="str">
            <v>前台</v>
          </cell>
          <cell r="H202" t="str">
            <v>河北光华荣昌汽车部件有限公司</v>
          </cell>
          <cell r="I202" t="str">
            <v>焊接车间</v>
          </cell>
          <cell r="J202" t="str">
            <v>焊接车间</v>
          </cell>
          <cell r="K202" t="str">
            <v>调机员</v>
          </cell>
        </row>
        <row r="202">
          <cell r="M202" t="str">
            <v>河北</v>
          </cell>
        </row>
        <row r="203">
          <cell r="D203" t="str">
            <v>邓冬冬</v>
          </cell>
          <cell r="E203" t="str">
            <v>130983199202051616</v>
          </cell>
          <cell r="F203" t="str">
            <v>男</v>
          </cell>
          <cell r="G203" t="str">
            <v>前台</v>
          </cell>
          <cell r="H203" t="str">
            <v>河北光华荣昌汽车部件有限公司</v>
          </cell>
          <cell r="I203" t="str">
            <v>焊接车间</v>
          </cell>
          <cell r="J203" t="str">
            <v>焊接车间</v>
          </cell>
          <cell r="K203" t="str">
            <v>焊工</v>
          </cell>
        </row>
        <row r="203">
          <cell r="M203" t="str">
            <v>河北</v>
          </cell>
        </row>
        <row r="204">
          <cell r="D204" t="str">
            <v>胡海明</v>
          </cell>
          <cell r="E204" t="str">
            <v>132930198106302213</v>
          </cell>
          <cell r="F204" t="str">
            <v>男</v>
          </cell>
          <cell r="G204" t="str">
            <v>前台</v>
          </cell>
          <cell r="H204" t="str">
            <v>河北光华荣昌汽车部件有限公司</v>
          </cell>
          <cell r="I204" t="str">
            <v>焊接车间</v>
          </cell>
          <cell r="J204" t="str">
            <v>焊接车间</v>
          </cell>
          <cell r="K204" t="str">
            <v>焊工</v>
          </cell>
        </row>
        <row r="204">
          <cell r="M204" t="str">
            <v>河北</v>
          </cell>
        </row>
        <row r="205">
          <cell r="D205" t="str">
            <v>胡建谱</v>
          </cell>
          <cell r="E205" t="str">
            <v>130983198703172411</v>
          </cell>
          <cell r="F205" t="str">
            <v>男</v>
          </cell>
          <cell r="G205" t="str">
            <v>前台</v>
          </cell>
          <cell r="H205" t="str">
            <v>河北光华荣昌汽车部件有限公司</v>
          </cell>
          <cell r="I205" t="str">
            <v>焊接车间</v>
          </cell>
          <cell r="J205" t="str">
            <v>焊接车间</v>
          </cell>
          <cell r="K205" t="str">
            <v>焊工</v>
          </cell>
        </row>
        <row r="205">
          <cell r="M205" t="str">
            <v>河北</v>
          </cell>
        </row>
        <row r="206">
          <cell r="D206" t="str">
            <v>赵亚帅</v>
          </cell>
          <cell r="E206" t="str">
            <v>130983199404062233</v>
          </cell>
          <cell r="F206" t="str">
            <v>男</v>
          </cell>
          <cell r="G206" t="str">
            <v>前台</v>
          </cell>
          <cell r="H206" t="str">
            <v>河北光华荣昌汽车部件有限公司</v>
          </cell>
          <cell r="I206" t="str">
            <v>焊接车间</v>
          </cell>
          <cell r="J206" t="str">
            <v>焊接车间</v>
          </cell>
          <cell r="K206" t="str">
            <v>焊工</v>
          </cell>
        </row>
        <row r="206">
          <cell r="M206" t="str">
            <v>河北</v>
          </cell>
        </row>
        <row r="207">
          <cell r="D207" t="str">
            <v>孟新</v>
          </cell>
          <cell r="E207" t="str">
            <v>130983199302022011</v>
          </cell>
          <cell r="F207" t="str">
            <v>男</v>
          </cell>
          <cell r="G207" t="str">
            <v>前台</v>
          </cell>
          <cell r="H207" t="str">
            <v>河北光华荣昌汽车部件有限公司</v>
          </cell>
          <cell r="I207" t="str">
            <v>焊接车间</v>
          </cell>
          <cell r="J207" t="str">
            <v>焊接车间</v>
          </cell>
          <cell r="K207" t="str">
            <v>焊工</v>
          </cell>
        </row>
        <row r="207">
          <cell r="M207" t="str">
            <v>河北</v>
          </cell>
        </row>
        <row r="208">
          <cell r="D208" t="str">
            <v>杨兴乐</v>
          </cell>
          <cell r="E208" t="str">
            <v>130983198303042212</v>
          </cell>
          <cell r="F208" t="str">
            <v>男</v>
          </cell>
          <cell r="G208" t="str">
            <v>前台</v>
          </cell>
          <cell r="H208" t="str">
            <v>河北光华荣昌汽车部件有限公司</v>
          </cell>
          <cell r="I208" t="str">
            <v>焊接车间</v>
          </cell>
          <cell r="J208" t="str">
            <v>焊接车间</v>
          </cell>
          <cell r="K208" t="str">
            <v>焊工</v>
          </cell>
        </row>
        <row r="208">
          <cell r="M208" t="str">
            <v>河北</v>
          </cell>
        </row>
        <row r="209">
          <cell r="D209" t="str">
            <v>杨学涛</v>
          </cell>
          <cell r="E209" t="str">
            <v>13293019820815221X</v>
          </cell>
          <cell r="F209" t="str">
            <v>男</v>
          </cell>
          <cell r="G209" t="str">
            <v>前台</v>
          </cell>
          <cell r="H209" t="str">
            <v>河北光华荣昌汽车部件有限公司</v>
          </cell>
          <cell r="I209" t="str">
            <v>焊接车间</v>
          </cell>
          <cell r="J209" t="str">
            <v>焊接车间</v>
          </cell>
          <cell r="K209" t="str">
            <v>焊工</v>
          </cell>
        </row>
        <row r="209">
          <cell r="M209" t="str">
            <v>河北</v>
          </cell>
        </row>
        <row r="210">
          <cell r="D210" t="str">
            <v>朱洪来</v>
          </cell>
          <cell r="E210" t="str">
            <v>130983199202122218</v>
          </cell>
          <cell r="F210" t="str">
            <v>男</v>
          </cell>
          <cell r="G210" t="str">
            <v>前台</v>
          </cell>
          <cell r="H210" t="str">
            <v>河北光华荣昌汽车部件有限公司</v>
          </cell>
          <cell r="I210" t="str">
            <v>焊接车间</v>
          </cell>
          <cell r="J210" t="str">
            <v>焊接车间</v>
          </cell>
          <cell r="K210" t="str">
            <v>焊工</v>
          </cell>
        </row>
        <row r="210">
          <cell r="M210" t="str">
            <v>河北</v>
          </cell>
        </row>
        <row r="211">
          <cell r="D211" t="str">
            <v>赵英才</v>
          </cell>
          <cell r="E211" t="str">
            <v>130983199403242216</v>
          </cell>
          <cell r="F211" t="str">
            <v>男</v>
          </cell>
          <cell r="G211" t="str">
            <v>前台</v>
          </cell>
          <cell r="H211" t="str">
            <v>河北光华荣昌汽车部件有限公司</v>
          </cell>
          <cell r="I211" t="str">
            <v>焊接车间</v>
          </cell>
          <cell r="J211" t="str">
            <v>焊接车间</v>
          </cell>
          <cell r="K211" t="str">
            <v>焊工</v>
          </cell>
        </row>
        <row r="211">
          <cell r="M211" t="str">
            <v>河北</v>
          </cell>
        </row>
        <row r="212">
          <cell r="D212" t="str">
            <v>王忠</v>
          </cell>
          <cell r="E212" t="str">
            <v>130983199302161652</v>
          </cell>
          <cell r="F212" t="str">
            <v>男</v>
          </cell>
          <cell r="G212" t="str">
            <v>前台</v>
          </cell>
          <cell r="H212" t="str">
            <v>河北光华荣昌汽车部件有限公司</v>
          </cell>
          <cell r="I212" t="str">
            <v>焊接车间</v>
          </cell>
          <cell r="J212" t="str">
            <v>焊接车间</v>
          </cell>
          <cell r="K212" t="str">
            <v>焊工</v>
          </cell>
        </row>
        <row r="212">
          <cell r="M212" t="str">
            <v>河北</v>
          </cell>
        </row>
        <row r="213">
          <cell r="D213" t="str">
            <v>李宾</v>
          </cell>
          <cell r="E213" t="str">
            <v>132930197909092219</v>
          </cell>
          <cell r="F213" t="str">
            <v>男</v>
          </cell>
          <cell r="G213" t="str">
            <v>前台</v>
          </cell>
          <cell r="H213" t="str">
            <v>河北光华荣昌汽车部件有限公司</v>
          </cell>
          <cell r="I213" t="str">
            <v>焊接车间</v>
          </cell>
          <cell r="J213" t="str">
            <v>焊接车间</v>
          </cell>
          <cell r="K213" t="str">
            <v>焊工</v>
          </cell>
        </row>
        <row r="213">
          <cell r="M213" t="str">
            <v>河北</v>
          </cell>
        </row>
        <row r="214">
          <cell r="D214" t="str">
            <v>荆文彬</v>
          </cell>
          <cell r="E214" t="str">
            <v>130983199105203913</v>
          </cell>
          <cell r="F214" t="str">
            <v>男</v>
          </cell>
          <cell r="G214" t="str">
            <v>前台</v>
          </cell>
          <cell r="H214" t="str">
            <v>河北光华荣昌汽车部件有限公司</v>
          </cell>
          <cell r="I214" t="str">
            <v>焊接车间</v>
          </cell>
          <cell r="J214" t="str">
            <v>焊接车间</v>
          </cell>
          <cell r="K214" t="str">
            <v>焊工</v>
          </cell>
        </row>
        <row r="214">
          <cell r="M214" t="str">
            <v>河北</v>
          </cell>
        </row>
        <row r="215">
          <cell r="D215" t="str">
            <v>宁文凯</v>
          </cell>
          <cell r="E215" t="str">
            <v>130983198906132014</v>
          </cell>
          <cell r="F215" t="str">
            <v>男</v>
          </cell>
          <cell r="G215" t="str">
            <v>前台</v>
          </cell>
          <cell r="H215" t="str">
            <v>河北光华荣昌汽车部件有限公司</v>
          </cell>
          <cell r="I215" t="str">
            <v>焊接车间</v>
          </cell>
          <cell r="J215" t="str">
            <v>焊接车间</v>
          </cell>
          <cell r="K215" t="str">
            <v>焊工</v>
          </cell>
        </row>
        <row r="215">
          <cell r="M215" t="str">
            <v>河北</v>
          </cell>
        </row>
        <row r="216">
          <cell r="D216" t="str">
            <v>刘金岗</v>
          </cell>
          <cell r="E216" t="str">
            <v>130983198708122210</v>
          </cell>
          <cell r="F216" t="str">
            <v>男</v>
          </cell>
          <cell r="G216" t="str">
            <v>前台</v>
          </cell>
          <cell r="H216" t="str">
            <v>河北光华荣昌汽车部件有限公司</v>
          </cell>
          <cell r="I216" t="str">
            <v>焊接车间</v>
          </cell>
          <cell r="J216" t="str">
            <v>焊接车间</v>
          </cell>
          <cell r="K216" t="str">
            <v>焊工</v>
          </cell>
        </row>
        <row r="216">
          <cell r="M216" t="str">
            <v>河北</v>
          </cell>
        </row>
        <row r="217">
          <cell r="D217" t="str">
            <v>孙华山</v>
          </cell>
          <cell r="E217" t="str">
            <v>130983198905051415</v>
          </cell>
          <cell r="F217" t="str">
            <v>男</v>
          </cell>
          <cell r="G217" t="str">
            <v>前台</v>
          </cell>
          <cell r="H217" t="str">
            <v>河北光华荣昌汽车部件有限公司</v>
          </cell>
          <cell r="I217" t="str">
            <v>焊接车间</v>
          </cell>
          <cell r="J217" t="str">
            <v>焊接车间</v>
          </cell>
          <cell r="K217" t="str">
            <v>焊工</v>
          </cell>
        </row>
        <row r="217">
          <cell r="M217" t="str">
            <v>河北</v>
          </cell>
        </row>
        <row r="218">
          <cell r="D218" t="str">
            <v>宋忠奎</v>
          </cell>
          <cell r="E218" t="str">
            <v>130983199305120012</v>
          </cell>
          <cell r="F218" t="str">
            <v>男</v>
          </cell>
          <cell r="G218" t="str">
            <v>前台</v>
          </cell>
          <cell r="H218" t="str">
            <v>河北光华荣昌汽车部件有限公司</v>
          </cell>
          <cell r="I218" t="str">
            <v>焊接车间</v>
          </cell>
          <cell r="J218" t="str">
            <v>焊接车间</v>
          </cell>
          <cell r="K218" t="str">
            <v>焊工</v>
          </cell>
        </row>
        <row r="218">
          <cell r="M218" t="str">
            <v>河北</v>
          </cell>
        </row>
        <row r="219">
          <cell r="D219" t="str">
            <v>王万新</v>
          </cell>
          <cell r="E219" t="str">
            <v>132930197305251637</v>
          </cell>
          <cell r="F219" t="str">
            <v>男</v>
          </cell>
          <cell r="G219" t="str">
            <v>前台</v>
          </cell>
          <cell r="H219" t="str">
            <v>河北光华荣昌汽车部件有限公司</v>
          </cell>
          <cell r="I219" t="str">
            <v>焊接车间</v>
          </cell>
          <cell r="J219" t="str">
            <v>焊接车间</v>
          </cell>
          <cell r="K219" t="str">
            <v>焊工</v>
          </cell>
        </row>
        <row r="219">
          <cell r="M219" t="str">
            <v>河北</v>
          </cell>
        </row>
        <row r="220">
          <cell r="D220" t="str">
            <v>丁友谊</v>
          </cell>
          <cell r="E220" t="str">
            <v>13098319910811203X</v>
          </cell>
          <cell r="F220" t="str">
            <v>男</v>
          </cell>
          <cell r="G220" t="str">
            <v>前台</v>
          </cell>
          <cell r="H220" t="str">
            <v>河北光华荣昌汽车部件有限公司</v>
          </cell>
          <cell r="I220" t="str">
            <v>焊接车间</v>
          </cell>
          <cell r="J220" t="str">
            <v>焊接车间</v>
          </cell>
          <cell r="K220" t="str">
            <v>焊工</v>
          </cell>
        </row>
        <row r="220">
          <cell r="M220" t="str">
            <v>河北</v>
          </cell>
        </row>
        <row r="221">
          <cell r="D221" t="str">
            <v>李明</v>
          </cell>
          <cell r="E221" t="str">
            <v>130983198608055911</v>
          </cell>
          <cell r="F221" t="str">
            <v>男</v>
          </cell>
          <cell r="G221" t="str">
            <v>前台</v>
          </cell>
          <cell r="H221" t="str">
            <v>河北光华荣昌汽车部件有限公司</v>
          </cell>
          <cell r="I221" t="str">
            <v>焊接车间</v>
          </cell>
          <cell r="J221" t="str">
            <v>焊接车间</v>
          </cell>
          <cell r="K221" t="str">
            <v>焊工</v>
          </cell>
        </row>
        <row r="221">
          <cell r="M221" t="str">
            <v>河北</v>
          </cell>
        </row>
        <row r="222">
          <cell r="D222" t="str">
            <v>郭超</v>
          </cell>
          <cell r="E222" t="str">
            <v>13098319920611301X</v>
          </cell>
          <cell r="F222" t="str">
            <v>男</v>
          </cell>
          <cell r="G222" t="str">
            <v>前台</v>
          </cell>
          <cell r="H222" t="str">
            <v>河北光华荣昌汽车部件有限公司</v>
          </cell>
          <cell r="I222" t="str">
            <v>焊接车间</v>
          </cell>
          <cell r="J222" t="str">
            <v>焊接车间</v>
          </cell>
          <cell r="K222" t="str">
            <v>焊工</v>
          </cell>
        </row>
        <row r="222">
          <cell r="M222" t="str">
            <v>河北</v>
          </cell>
        </row>
        <row r="223">
          <cell r="D223" t="str">
            <v>王进</v>
          </cell>
          <cell r="E223" t="str">
            <v>13098319941030303X</v>
          </cell>
          <cell r="F223" t="str">
            <v>男</v>
          </cell>
          <cell r="G223" t="str">
            <v>前台</v>
          </cell>
          <cell r="H223" t="str">
            <v>河北光华荣昌汽车部件有限公司</v>
          </cell>
          <cell r="I223" t="str">
            <v>焊接车间</v>
          </cell>
          <cell r="J223" t="str">
            <v>焊接车间</v>
          </cell>
          <cell r="K223" t="str">
            <v>焊工</v>
          </cell>
        </row>
        <row r="223">
          <cell r="M223" t="str">
            <v>河北</v>
          </cell>
        </row>
        <row r="224">
          <cell r="D224" t="str">
            <v>刘景源</v>
          </cell>
          <cell r="E224" t="str">
            <v>130983198904070956</v>
          </cell>
          <cell r="F224" t="str">
            <v>男</v>
          </cell>
          <cell r="G224" t="str">
            <v>前台</v>
          </cell>
          <cell r="H224" t="str">
            <v>河北光华荣昌汽车部件有限公司</v>
          </cell>
          <cell r="I224" t="str">
            <v>焊接车间</v>
          </cell>
          <cell r="J224" t="str">
            <v>焊接车间</v>
          </cell>
          <cell r="K224" t="str">
            <v>焊工</v>
          </cell>
        </row>
        <row r="224">
          <cell r="M224" t="str">
            <v>河北</v>
          </cell>
        </row>
        <row r="225">
          <cell r="D225" t="str">
            <v>赵永昌</v>
          </cell>
          <cell r="E225" t="str">
            <v>130983199002260317</v>
          </cell>
          <cell r="F225" t="str">
            <v>男</v>
          </cell>
          <cell r="G225" t="str">
            <v>前台</v>
          </cell>
          <cell r="H225" t="str">
            <v>河北光华荣昌汽车部件有限公司</v>
          </cell>
          <cell r="I225" t="str">
            <v>焊接车间</v>
          </cell>
          <cell r="J225" t="str">
            <v>焊接车间</v>
          </cell>
          <cell r="K225" t="str">
            <v>焊工</v>
          </cell>
        </row>
        <row r="225">
          <cell r="M225" t="str">
            <v>河北</v>
          </cell>
        </row>
        <row r="226">
          <cell r="D226" t="str">
            <v>韩涛</v>
          </cell>
          <cell r="E226" t="str">
            <v>13092519860820563X</v>
          </cell>
          <cell r="F226" t="str">
            <v>男</v>
          </cell>
          <cell r="G226" t="str">
            <v>前台</v>
          </cell>
          <cell r="H226" t="str">
            <v>河北光华荣昌汽车部件有限公司</v>
          </cell>
          <cell r="I226" t="str">
            <v>焊接车间</v>
          </cell>
          <cell r="J226" t="str">
            <v>焊接车间</v>
          </cell>
          <cell r="K226" t="str">
            <v>焊工</v>
          </cell>
        </row>
        <row r="226">
          <cell r="M226" t="str">
            <v>河北</v>
          </cell>
        </row>
        <row r="227">
          <cell r="D227" t="str">
            <v>李彬彬</v>
          </cell>
          <cell r="E227" t="str">
            <v>130983199305231417</v>
          </cell>
          <cell r="F227" t="str">
            <v>男</v>
          </cell>
          <cell r="G227" t="str">
            <v>前台</v>
          </cell>
          <cell r="H227" t="str">
            <v>河北光华荣昌汽车部件有限公司</v>
          </cell>
          <cell r="I227" t="str">
            <v>焊接车间</v>
          </cell>
          <cell r="J227" t="str">
            <v>焊接车间</v>
          </cell>
          <cell r="K227" t="str">
            <v>焊工</v>
          </cell>
        </row>
        <row r="227">
          <cell r="M227" t="str">
            <v>河北</v>
          </cell>
        </row>
        <row r="228">
          <cell r="D228" t="str">
            <v>刘玉红</v>
          </cell>
          <cell r="E228" t="str">
            <v>13293019751222181X</v>
          </cell>
          <cell r="F228" t="str">
            <v>男</v>
          </cell>
          <cell r="G228" t="str">
            <v>前台</v>
          </cell>
          <cell r="H228" t="str">
            <v>河北光华荣昌汽车部件有限公司</v>
          </cell>
          <cell r="I228" t="str">
            <v>焊接车间</v>
          </cell>
          <cell r="J228" t="str">
            <v>焊接车间</v>
          </cell>
          <cell r="K228" t="str">
            <v>焊工</v>
          </cell>
        </row>
        <row r="228">
          <cell r="M228" t="str">
            <v>河北</v>
          </cell>
        </row>
        <row r="229">
          <cell r="D229" t="str">
            <v>崔新峰</v>
          </cell>
        </row>
        <row r="229">
          <cell r="F229" t="str">
            <v>男</v>
          </cell>
          <cell r="G229" t="str">
            <v>前台</v>
          </cell>
          <cell r="H229" t="str">
            <v>河北光华荣昌汽车部件有限公司</v>
          </cell>
          <cell r="I229" t="str">
            <v>焊接车间</v>
          </cell>
          <cell r="J229" t="str">
            <v>焊接车间</v>
          </cell>
          <cell r="K229" t="str">
            <v>焊工</v>
          </cell>
        </row>
        <row r="229">
          <cell r="M229" t="str">
            <v>河北</v>
          </cell>
        </row>
        <row r="230">
          <cell r="D230" t="str">
            <v>张小飞</v>
          </cell>
        </row>
        <row r="230">
          <cell r="F230" t="str">
            <v>男</v>
          </cell>
          <cell r="G230" t="str">
            <v>前台</v>
          </cell>
          <cell r="H230" t="str">
            <v>河北光华荣昌汽车部件有限公司</v>
          </cell>
          <cell r="I230" t="str">
            <v>焊接车间</v>
          </cell>
          <cell r="J230" t="str">
            <v>焊接车间</v>
          </cell>
          <cell r="K230" t="str">
            <v>焊工</v>
          </cell>
        </row>
        <row r="230">
          <cell r="M230" t="str">
            <v>河北</v>
          </cell>
        </row>
        <row r="231">
          <cell r="D231" t="str">
            <v>孙广林</v>
          </cell>
          <cell r="E231" t="str">
            <v>230229196801272019</v>
          </cell>
          <cell r="F231" t="str">
            <v>男</v>
          </cell>
          <cell r="G231" t="str">
            <v>前台</v>
          </cell>
          <cell r="H231" t="str">
            <v>河北光华荣昌汽车部件有限公司</v>
          </cell>
          <cell r="I231" t="str">
            <v>焊接车间</v>
          </cell>
          <cell r="J231" t="str">
            <v>焊接车间</v>
          </cell>
          <cell r="K231" t="str">
            <v>辅工（检验）</v>
          </cell>
        </row>
        <row r="231">
          <cell r="M231" t="str">
            <v>河北</v>
          </cell>
        </row>
        <row r="232">
          <cell r="D232" t="str">
            <v>孙国峰</v>
          </cell>
          <cell r="E232" t="str">
            <v>132930196805250118</v>
          </cell>
          <cell r="F232" t="str">
            <v>男</v>
          </cell>
          <cell r="G232" t="str">
            <v>前台</v>
          </cell>
          <cell r="H232" t="str">
            <v>河北光华荣昌汽车部件有限公司</v>
          </cell>
          <cell r="I232" t="str">
            <v>焊接车间</v>
          </cell>
          <cell r="J232" t="str">
            <v>焊接车间</v>
          </cell>
          <cell r="K232" t="str">
            <v>辅工（检验）</v>
          </cell>
        </row>
        <row r="232">
          <cell r="M232" t="str">
            <v>河北</v>
          </cell>
        </row>
        <row r="233">
          <cell r="D233" t="str">
            <v>孙金海</v>
          </cell>
          <cell r="E233" t="str">
            <v>132930196712241415</v>
          </cell>
          <cell r="F233" t="str">
            <v>男</v>
          </cell>
          <cell r="G233" t="str">
            <v>前台</v>
          </cell>
          <cell r="H233" t="str">
            <v>河北光华荣昌汽车部件有限公司</v>
          </cell>
          <cell r="I233" t="str">
            <v>焊接车间</v>
          </cell>
          <cell r="J233" t="str">
            <v>焊接车间</v>
          </cell>
          <cell r="K233" t="str">
            <v>辅工（检验）</v>
          </cell>
        </row>
        <row r="233">
          <cell r="M233" t="str">
            <v>河北</v>
          </cell>
        </row>
        <row r="234">
          <cell r="D234" t="str">
            <v>胡庆生</v>
          </cell>
          <cell r="E234" t="str">
            <v>132930196611212412</v>
          </cell>
          <cell r="F234" t="str">
            <v>男</v>
          </cell>
          <cell r="G234" t="str">
            <v>前台</v>
          </cell>
          <cell r="H234" t="str">
            <v>河北光华荣昌汽车部件有限公司</v>
          </cell>
          <cell r="I234" t="str">
            <v>焊接车间</v>
          </cell>
          <cell r="J234" t="str">
            <v>焊接车间</v>
          </cell>
          <cell r="K234" t="str">
            <v>辅工（检验）</v>
          </cell>
        </row>
        <row r="234">
          <cell r="M234" t="str">
            <v>河北</v>
          </cell>
        </row>
        <row r="235">
          <cell r="D235" t="str">
            <v>张世玉</v>
          </cell>
          <cell r="E235" t="str">
            <v>130930199902082111</v>
          </cell>
          <cell r="F235" t="str">
            <v>男</v>
          </cell>
          <cell r="G235" t="str">
            <v>前台</v>
          </cell>
          <cell r="H235" t="str">
            <v>河北光华荣昌汽车部件有限公司</v>
          </cell>
          <cell r="I235" t="str">
            <v>焊接车间</v>
          </cell>
          <cell r="J235" t="str">
            <v>焊接车间</v>
          </cell>
          <cell r="K235" t="str">
            <v>摆件工</v>
          </cell>
        </row>
        <row r="235">
          <cell r="M235" t="str">
            <v>河北</v>
          </cell>
        </row>
        <row r="236">
          <cell r="D236" t="str">
            <v>商松坡</v>
          </cell>
          <cell r="E236" t="str">
            <v>130983198607190716</v>
          </cell>
          <cell r="F236" t="str">
            <v>男</v>
          </cell>
          <cell r="G236" t="str">
            <v>前台</v>
          </cell>
          <cell r="H236" t="str">
            <v>河北光华荣昌汽车部件有限公司</v>
          </cell>
          <cell r="I236" t="str">
            <v>焊接车间</v>
          </cell>
          <cell r="J236" t="str">
            <v>焊接车间</v>
          </cell>
          <cell r="K236" t="str">
            <v>摆件工</v>
          </cell>
        </row>
        <row r="236">
          <cell r="M236" t="str">
            <v>河北</v>
          </cell>
        </row>
        <row r="237">
          <cell r="D237" t="str">
            <v>刘金良</v>
          </cell>
          <cell r="E237" t="str">
            <v>130925197205116056</v>
          </cell>
          <cell r="F237" t="str">
            <v>男</v>
          </cell>
          <cell r="G237" t="str">
            <v>前台</v>
          </cell>
          <cell r="H237" t="str">
            <v>河北光华荣昌汽车部件有限公司</v>
          </cell>
          <cell r="I237" t="str">
            <v>焊接车间</v>
          </cell>
          <cell r="J237" t="str">
            <v>焊接车间</v>
          </cell>
          <cell r="K237" t="str">
            <v>摆件工</v>
          </cell>
        </row>
        <row r="237">
          <cell r="M237" t="str">
            <v>河北</v>
          </cell>
        </row>
        <row r="238">
          <cell r="D238" t="str">
            <v>杨树国</v>
          </cell>
          <cell r="E238" t="str">
            <v>132929197105024012</v>
          </cell>
          <cell r="F238" t="str">
            <v>男</v>
          </cell>
          <cell r="G238" t="str">
            <v>前台</v>
          </cell>
          <cell r="H238" t="str">
            <v>河北光华荣昌汽车部件有限公司</v>
          </cell>
          <cell r="I238" t="str">
            <v>焊接车间</v>
          </cell>
          <cell r="J238" t="str">
            <v>焊接车间</v>
          </cell>
          <cell r="K238" t="str">
            <v>摆件工</v>
          </cell>
        </row>
        <row r="238">
          <cell r="M238" t="str">
            <v>河北</v>
          </cell>
        </row>
        <row r="239">
          <cell r="D239" t="str">
            <v>韩桂栋</v>
          </cell>
          <cell r="E239" t="str">
            <v>132930198109012019</v>
          </cell>
          <cell r="F239" t="str">
            <v>男</v>
          </cell>
          <cell r="G239" t="str">
            <v>前台</v>
          </cell>
          <cell r="H239" t="str">
            <v>河北光华荣昌汽车部件有限公司</v>
          </cell>
          <cell r="I239" t="str">
            <v>焊接车间</v>
          </cell>
          <cell r="J239" t="str">
            <v>焊接车间</v>
          </cell>
          <cell r="K239" t="str">
            <v>摆件工</v>
          </cell>
        </row>
        <row r="239">
          <cell r="M239" t="str">
            <v>河北</v>
          </cell>
        </row>
        <row r="240">
          <cell r="D240" t="str">
            <v>吴晓萌</v>
          </cell>
          <cell r="E240" t="str">
            <v>130924198909114241</v>
          </cell>
          <cell r="F240" t="str">
            <v>女</v>
          </cell>
          <cell r="G240" t="str">
            <v>前台</v>
          </cell>
          <cell r="H240" t="str">
            <v>河北光华荣昌汽车部件有限公司</v>
          </cell>
          <cell r="I240" t="str">
            <v>焊接车间</v>
          </cell>
          <cell r="J240" t="str">
            <v>焊接车间</v>
          </cell>
          <cell r="K240" t="str">
            <v>摆件工</v>
          </cell>
        </row>
        <row r="240">
          <cell r="M240" t="str">
            <v>河北</v>
          </cell>
        </row>
        <row r="241">
          <cell r="D241" t="str">
            <v>王红梅</v>
          </cell>
          <cell r="E241" t="str">
            <v>132930198107081424</v>
          </cell>
          <cell r="F241" t="str">
            <v>女</v>
          </cell>
          <cell r="G241" t="str">
            <v>前台</v>
          </cell>
          <cell r="H241" t="str">
            <v>河北光华荣昌汽车部件有限公司</v>
          </cell>
          <cell r="I241" t="str">
            <v>焊接车间</v>
          </cell>
          <cell r="J241" t="str">
            <v>焊接车间</v>
          </cell>
          <cell r="K241" t="str">
            <v>摆件工</v>
          </cell>
        </row>
        <row r="241">
          <cell r="M241" t="str">
            <v>河北</v>
          </cell>
        </row>
        <row r="242">
          <cell r="D242" t="str">
            <v>吴红红</v>
          </cell>
          <cell r="E242" t="str">
            <v>130981198308164427</v>
          </cell>
          <cell r="F242" t="str">
            <v>女</v>
          </cell>
          <cell r="G242" t="str">
            <v>前台</v>
          </cell>
          <cell r="H242" t="str">
            <v>河北光华荣昌汽车部件有限公司</v>
          </cell>
          <cell r="I242" t="str">
            <v>焊接车间</v>
          </cell>
          <cell r="J242" t="str">
            <v>焊接车间</v>
          </cell>
          <cell r="K242" t="str">
            <v>摆件工</v>
          </cell>
        </row>
        <row r="242">
          <cell r="M242" t="str">
            <v>河北</v>
          </cell>
        </row>
        <row r="243">
          <cell r="D243" t="str">
            <v>刘双双</v>
          </cell>
          <cell r="E243" t="str">
            <v>130924198208044260</v>
          </cell>
          <cell r="F243" t="str">
            <v>女</v>
          </cell>
          <cell r="G243" t="str">
            <v>前台</v>
          </cell>
          <cell r="H243" t="str">
            <v>河北光华荣昌汽车部件有限公司</v>
          </cell>
          <cell r="I243" t="str">
            <v>焊接车间</v>
          </cell>
          <cell r="J243" t="str">
            <v>焊接车间</v>
          </cell>
          <cell r="K243" t="str">
            <v>摆件工</v>
          </cell>
        </row>
        <row r="243">
          <cell r="M243" t="str">
            <v>河北</v>
          </cell>
        </row>
        <row r="244">
          <cell r="D244" t="str">
            <v>崔新玲</v>
          </cell>
          <cell r="E244" t="str">
            <v>130923199212160529</v>
          </cell>
          <cell r="F244" t="str">
            <v>女</v>
          </cell>
          <cell r="G244" t="str">
            <v>前台</v>
          </cell>
          <cell r="H244" t="str">
            <v>河北光华荣昌汽车部件有限公司</v>
          </cell>
          <cell r="I244" t="str">
            <v>焊接车间</v>
          </cell>
          <cell r="J244" t="str">
            <v>焊接车间</v>
          </cell>
          <cell r="K244" t="str">
            <v>摆件工</v>
          </cell>
        </row>
        <row r="244">
          <cell r="M244" t="str">
            <v>河北</v>
          </cell>
        </row>
        <row r="245">
          <cell r="D245" t="str">
            <v>张景义</v>
          </cell>
          <cell r="E245" t="str">
            <v>132934197102240933</v>
          </cell>
          <cell r="F245" t="str">
            <v>男</v>
          </cell>
          <cell r="G245" t="str">
            <v>前台</v>
          </cell>
          <cell r="H245" t="str">
            <v>河北光华荣昌汽车部件有限公司</v>
          </cell>
          <cell r="I245" t="str">
            <v>焊接车间</v>
          </cell>
          <cell r="J245" t="str">
            <v>焊接车间</v>
          </cell>
          <cell r="K245" t="str">
            <v>摆件工</v>
          </cell>
        </row>
        <row r="245">
          <cell r="M245" t="str">
            <v>河北</v>
          </cell>
        </row>
        <row r="246">
          <cell r="D246" t="str">
            <v>王新楼</v>
          </cell>
          <cell r="E246" t="str">
            <v>130925198807155612</v>
          </cell>
          <cell r="F246" t="str">
            <v>男</v>
          </cell>
          <cell r="G246" t="str">
            <v>前台</v>
          </cell>
          <cell r="H246" t="str">
            <v>河北光华荣昌汽车部件有限公司</v>
          </cell>
          <cell r="I246" t="str">
            <v>焊接车间</v>
          </cell>
          <cell r="J246" t="str">
            <v>焊接车间</v>
          </cell>
          <cell r="K246" t="str">
            <v>摆件工</v>
          </cell>
        </row>
        <row r="246">
          <cell r="M246" t="str">
            <v>河北</v>
          </cell>
        </row>
        <row r="247">
          <cell r="D247" t="str">
            <v>邵俊智</v>
          </cell>
          <cell r="E247" t="str">
            <v>132930199512023919</v>
          </cell>
          <cell r="F247" t="str">
            <v>男</v>
          </cell>
          <cell r="G247" t="str">
            <v>前台</v>
          </cell>
          <cell r="H247" t="str">
            <v>河北光华荣昌汽车部件有限公司</v>
          </cell>
          <cell r="I247" t="str">
            <v>焊接车间</v>
          </cell>
          <cell r="J247" t="str">
            <v>焊接车间</v>
          </cell>
          <cell r="K247" t="str">
            <v>摆件工</v>
          </cell>
        </row>
        <row r="247">
          <cell r="M247" t="str">
            <v>河北</v>
          </cell>
        </row>
        <row r="248">
          <cell r="D248" t="str">
            <v>石钊锡</v>
          </cell>
          <cell r="E248" t="str">
            <v>130983200605133718</v>
          </cell>
          <cell r="F248" t="str">
            <v>男</v>
          </cell>
          <cell r="G248" t="str">
            <v>前台</v>
          </cell>
          <cell r="H248" t="str">
            <v>河北光华荣昌汽车部件有限公司</v>
          </cell>
          <cell r="I248" t="str">
            <v>焊接车间</v>
          </cell>
          <cell r="J248" t="str">
            <v>焊接车间</v>
          </cell>
          <cell r="K248" t="str">
            <v>摆件工</v>
          </cell>
        </row>
        <row r="248">
          <cell r="M248" t="str">
            <v>河北</v>
          </cell>
        </row>
        <row r="249">
          <cell r="D249" t="str">
            <v>邓博元</v>
          </cell>
          <cell r="E249" t="str">
            <v>130983199906011612</v>
          </cell>
          <cell r="F249" t="str">
            <v>男</v>
          </cell>
          <cell r="G249" t="str">
            <v>前台</v>
          </cell>
          <cell r="H249" t="str">
            <v>河北光华荣昌汽车部件有限公司</v>
          </cell>
          <cell r="I249" t="str">
            <v>焊接车间</v>
          </cell>
          <cell r="J249" t="str">
            <v>焊接车间</v>
          </cell>
          <cell r="K249" t="str">
            <v>摆件工</v>
          </cell>
        </row>
        <row r="249">
          <cell r="M249" t="str">
            <v>河北</v>
          </cell>
        </row>
        <row r="250">
          <cell r="D250" t="str">
            <v>卢俊英</v>
          </cell>
          <cell r="E250" t="str">
            <v>130983198906111627</v>
          </cell>
          <cell r="F250" t="str">
            <v>女</v>
          </cell>
          <cell r="G250" t="str">
            <v>前台</v>
          </cell>
          <cell r="H250" t="str">
            <v>河北光华荣昌汽车部件有限公司</v>
          </cell>
          <cell r="I250" t="str">
            <v>焊接车间</v>
          </cell>
          <cell r="J250" t="str">
            <v>焊接车间</v>
          </cell>
          <cell r="K250" t="str">
            <v>摆件工</v>
          </cell>
        </row>
        <row r="250">
          <cell r="M250" t="str">
            <v>河北</v>
          </cell>
        </row>
        <row r="251">
          <cell r="D251" t="str">
            <v>柴爱霞</v>
          </cell>
        </row>
        <row r="251">
          <cell r="F251" t="str">
            <v>女</v>
          </cell>
          <cell r="G251" t="str">
            <v>前台</v>
          </cell>
          <cell r="H251" t="str">
            <v>河北光华荣昌汽车部件有限公司</v>
          </cell>
          <cell r="I251" t="str">
            <v>焊接车间</v>
          </cell>
          <cell r="J251" t="str">
            <v>焊接车间</v>
          </cell>
          <cell r="K251" t="str">
            <v>摆件工</v>
          </cell>
        </row>
        <row r="251">
          <cell r="M251" t="str">
            <v>河北</v>
          </cell>
        </row>
        <row r="252">
          <cell r="D252" t="str">
            <v>孙明明</v>
          </cell>
        </row>
        <row r="252">
          <cell r="F252" t="str">
            <v>女</v>
          </cell>
          <cell r="G252" t="str">
            <v>前台</v>
          </cell>
          <cell r="H252" t="str">
            <v>河北光华荣昌汽车部件有限公司</v>
          </cell>
          <cell r="I252" t="str">
            <v>焊接车间</v>
          </cell>
          <cell r="J252" t="str">
            <v>焊接车间</v>
          </cell>
          <cell r="K252" t="str">
            <v>摆件工</v>
          </cell>
        </row>
        <row r="252">
          <cell r="M252" t="str">
            <v>河北</v>
          </cell>
        </row>
        <row r="253">
          <cell r="D253" t="str">
            <v>范秀华</v>
          </cell>
        </row>
        <row r="253">
          <cell r="F253" t="str">
            <v>女</v>
          </cell>
          <cell r="G253" t="str">
            <v>前台</v>
          </cell>
          <cell r="H253" t="str">
            <v>河北光华荣昌汽车部件有限公司</v>
          </cell>
          <cell r="I253" t="str">
            <v>焊接车间</v>
          </cell>
          <cell r="J253" t="str">
            <v>焊接车间</v>
          </cell>
          <cell r="K253" t="str">
            <v>摆件工</v>
          </cell>
        </row>
        <row r="253">
          <cell r="M253" t="str">
            <v>河北</v>
          </cell>
        </row>
        <row r="254">
          <cell r="D254" t="str">
            <v>蔡华岭</v>
          </cell>
        </row>
        <row r="254">
          <cell r="F254" t="str">
            <v>男</v>
          </cell>
          <cell r="G254" t="str">
            <v>前台</v>
          </cell>
          <cell r="H254" t="str">
            <v>河北光华荣昌汽车部件有限公司</v>
          </cell>
          <cell r="I254" t="str">
            <v>焊接车间</v>
          </cell>
          <cell r="J254" t="str">
            <v>焊接车间</v>
          </cell>
          <cell r="K254" t="str">
            <v>摆件工</v>
          </cell>
        </row>
        <row r="254">
          <cell r="M254" t="str">
            <v>河北</v>
          </cell>
        </row>
        <row r="255">
          <cell r="D255" t="str">
            <v>王庆骥</v>
          </cell>
          <cell r="E255" t="str">
            <v>130983199810110712</v>
          </cell>
          <cell r="F255" t="str">
            <v>男</v>
          </cell>
          <cell r="G255" t="str">
            <v>前台</v>
          </cell>
          <cell r="H255" t="str">
            <v>河北光华荣昌汽车部件有限公司</v>
          </cell>
          <cell r="I255" t="str">
            <v>底座装配车间</v>
          </cell>
          <cell r="J255" t="str">
            <v>底座装配车间-H6</v>
          </cell>
          <cell r="K255" t="str">
            <v>H6-组装工</v>
          </cell>
        </row>
        <row r="255">
          <cell r="M255" t="str">
            <v>河北</v>
          </cell>
        </row>
        <row r="256">
          <cell r="D256" t="str">
            <v>郭凤友</v>
          </cell>
          <cell r="E256" t="str">
            <v>130983199704011112</v>
          </cell>
          <cell r="F256" t="str">
            <v>男</v>
          </cell>
          <cell r="G256" t="str">
            <v>前台</v>
          </cell>
          <cell r="H256" t="str">
            <v>河北光华荣昌汽车部件有限公司</v>
          </cell>
          <cell r="I256" t="str">
            <v>底座装配车间</v>
          </cell>
          <cell r="J256" t="str">
            <v>底座装配车间-H6</v>
          </cell>
          <cell r="K256" t="str">
            <v>H6-组装工</v>
          </cell>
        </row>
        <row r="256">
          <cell r="M256" t="str">
            <v>河北</v>
          </cell>
        </row>
        <row r="257">
          <cell r="D257" t="str">
            <v>杨博文</v>
          </cell>
          <cell r="E257" t="str">
            <v>130924199904090513</v>
          </cell>
          <cell r="F257" t="str">
            <v>男</v>
          </cell>
          <cell r="G257" t="str">
            <v>前台</v>
          </cell>
          <cell r="H257" t="str">
            <v>河北光华荣昌汽车部件有限公司</v>
          </cell>
          <cell r="I257" t="str">
            <v>底座装配车间</v>
          </cell>
          <cell r="J257" t="str">
            <v>底座装配车间-H6</v>
          </cell>
          <cell r="K257" t="str">
            <v>H6-组装工</v>
          </cell>
        </row>
        <row r="257">
          <cell r="M257" t="str">
            <v>河北</v>
          </cell>
        </row>
        <row r="258">
          <cell r="D258" t="str">
            <v>康春艳</v>
          </cell>
          <cell r="E258" t="str">
            <v>130983199003122063</v>
          </cell>
          <cell r="F258" t="str">
            <v>女</v>
          </cell>
          <cell r="G258" t="str">
            <v>前台</v>
          </cell>
          <cell r="H258" t="str">
            <v>河北光华荣昌汽车部件有限公司</v>
          </cell>
          <cell r="I258" t="str">
            <v>底座装配车间</v>
          </cell>
          <cell r="J258" t="str">
            <v>底座装配车间-H6</v>
          </cell>
          <cell r="K258" t="str">
            <v>H6-组装工</v>
          </cell>
        </row>
        <row r="258">
          <cell r="M258" t="str">
            <v>河北</v>
          </cell>
        </row>
        <row r="259">
          <cell r="D259" t="str">
            <v>张广涛</v>
          </cell>
          <cell r="E259" t="str">
            <v>130983199901041118</v>
          </cell>
          <cell r="F259" t="str">
            <v>男</v>
          </cell>
          <cell r="G259" t="str">
            <v>前台</v>
          </cell>
          <cell r="H259" t="str">
            <v>河北光华荣昌汽车部件有限公司</v>
          </cell>
          <cell r="I259" t="str">
            <v>底座装配车间</v>
          </cell>
          <cell r="J259" t="str">
            <v>底座装配车间</v>
          </cell>
          <cell r="K259" t="str">
            <v>代班组长-底座装配</v>
          </cell>
        </row>
        <row r="259">
          <cell r="M259" t="str">
            <v>河北</v>
          </cell>
        </row>
        <row r="260">
          <cell r="D260" t="str">
            <v>宗方明</v>
          </cell>
          <cell r="E260" t="str">
            <v>130983199003282235</v>
          </cell>
          <cell r="F260" t="str">
            <v>男</v>
          </cell>
          <cell r="G260" t="str">
            <v>前台</v>
          </cell>
          <cell r="H260" t="str">
            <v>河北光华荣昌汽车部件有限公司</v>
          </cell>
          <cell r="I260" t="str">
            <v>底座装配车间</v>
          </cell>
          <cell r="J260" t="str">
            <v>底座装配车间</v>
          </cell>
          <cell r="K260" t="str">
            <v>组装工</v>
          </cell>
        </row>
        <row r="260">
          <cell r="M260" t="str">
            <v>河北</v>
          </cell>
        </row>
        <row r="261">
          <cell r="D261" t="str">
            <v>王国防</v>
          </cell>
          <cell r="E261" t="str">
            <v>132930197710245310</v>
          </cell>
          <cell r="F261" t="str">
            <v>男</v>
          </cell>
          <cell r="G261" t="str">
            <v>前台</v>
          </cell>
          <cell r="H261" t="str">
            <v>河北光华荣昌汽车部件有限公司</v>
          </cell>
          <cell r="I261" t="str">
            <v>底座装配车间</v>
          </cell>
          <cell r="J261" t="str">
            <v>底座装配车间</v>
          </cell>
          <cell r="K261" t="str">
            <v>组装工</v>
          </cell>
        </row>
        <row r="261">
          <cell r="M261" t="str">
            <v>河北</v>
          </cell>
        </row>
        <row r="262">
          <cell r="D262" t="str">
            <v>刘杨</v>
          </cell>
          <cell r="E262" t="str">
            <v>13293019970422351X</v>
          </cell>
          <cell r="F262" t="str">
            <v>男</v>
          </cell>
          <cell r="G262" t="str">
            <v>前台</v>
          </cell>
          <cell r="H262" t="str">
            <v>河北光华荣昌汽车部件有限公司</v>
          </cell>
          <cell r="I262" t="str">
            <v>底座装配车间</v>
          </cell>
          <cell r="J262" t="str">
            <v>底座装配车间</v>
          </cell>
          <cell r="K262" t="str">
            <v>组装工</v>
          </cell>
        </row>
        <row r="262">
          <cell r="M262" t="str">
            <v>河北</v>
          </cell>
        </row>
        <row r="263">
          <cell r="D263" t="str">
            <v>白义凯</v>
          </cell>
          <cell r="E263" t="str">
            <v>13098319990608001X</v>
          </cell>
          <cell r="F263" t="str">
            <v>男</v>
          </cell>
          <cell r="G263" t="str">
            <v>前台</v>
          </cell>
          <cell r="H263" t="str">
            <v>河北光华荣昌汽车部件有限公司</v>
          </cell>
          <cell r="I263" t="str">
            <v>底座装配车间</v>
          </cell>
          <cell r="J263" t="str">
            <v>底座装配车间</v>
          </cell>
          <cell r="K263" t="str">
            <v>组装工</v>
          </cell>
        </row>
        <row r="263">
          <cell r="M263" t="str">
            <v>河北</v>
          </cell>
        </row>
        <row r="264">
          <cell r="D264" t="str">
            <v>闻龙超</v>
          </cell>
          <cell r="E264" t="str">
            <v>130983199304151618</v>
          </cell>
          <cell r="F264" t="str">
            <v>男</v>
          </cell>
          <cell r="G264" t="str">
            <v>前台</v>
          </cell>
          <cell r="H264" t="str">
            <v>河北光华荣昌汽车部件有限公司</v>
          </cell>
          <cell r="I264" t="str">
            <v>底座装配车间</v>
          </cell>
          <cell r="J264" t="str">
            <v>底座装配车间</v>
          </cell>
          <cell r="K264" t="str">
            <v>组装工</v>
          </cell>
        </row>
        <row r="264">
          <cell r="M264" t="str">
            <v>河北</v>
          </cell>
        </row>
        <row r="265">
          <cell r="D265" t="str">
            <v>姚梅芳</v>
          </cell>
          <cell r="E265" t="str">
            <v>132930198207091427</v>
          </cell>
          <cell r="F265" t="str">
            <v>女</v>
          </cell>
          <cell r="G265" t="str">
            <v>前台</v>
          </cell>
          <cell r="H265" t="str">
            <v>河北光华荣昌汽车部件有限公司</v>
          </cell>
          <cell r="I265" t="str">
            <v>底座装配车间</v>
          </cell>
          <cell r="J265" t="str">
            <v>底座装配车间</v>
          </cell>
          <cell r="K265" t="str">
            <v>组装工</v>
          </cell>
        </row>
        <row r="265">
          <cell r="M265" t="str">
            <v>河北</v>
          </cell>
        </row>
        <row r="266">
          <cell r="D266" t="str">
            <v>刘二精</v>
          </cell>
          <cell r="E266" t="str">
            <v>132930197812051840</v>
          </cell>
          <cell r="F266" t="str">
            <v>女</v>
          </cell>
          <cell r="G266" t="str">
            <v>前台</v>
          </cell>
          <cell r="H266" t="str">
            <v>河北光华荣昌汽车部件有限公司</v>
          </cell>
          <cell r="I266" t="str">
            <v>底座装配车间</v>
          </cell>
          <cell r="J266" t="str">
            <v>底座装配车间</v>
          </cell>
          <cell r="K266" t="str">
            <v>组装工</v>
          </cell>
        </row>
        <row r="266">
          <cell r="M266" t="str">
            <v>河北</v>
          </cell>
        </row>
        <row r="267">
          <cell r="D267" t="str">
            <v>杨艳</v>
          </cell>
          <cell r="E267" t="str">
            <v>132930197806240522</v>
          </cell>
          <cell r="F267" t="str">
            <v>女</v>
          </cell>
          <cell r="G267" t="str">
            <v>前台</v>
          </cell>
          <cell r="H267" t="str">
            <v>河北光华荣昌汽车部件有限公司</v>
          </cell>
          <cell r="I267" t="str">
            <v>底座装配车间</v>
          </cell>
          <cell r="J267" t="str">
            <v>底座装配车间</v>
          </cell>
          <cell r="K267" t="str">
            <v>组装工</v>
          </cell>
        </row>
        <row r="267">
          <cell r="M267" t="str">
            <v>河北</v>
          </cell>
        </row>
        <row r="268">
          <cell r="D268" t="str">
            <v>李艳平</v>
          </cell>
          <cell r="E268" t="str">
            <v>130930198302283329</v>
          </cell>
          <cell r="F268" t="str">
            <v>女</v>
          </cell>
          <cell r="G268" t="str">
            <v>前台</v>
          </cell>
          <cell r="H268" t="str">
            <v>河北光华荣昌汽车部件有限公司</v>
          </cell>
          <cell r="I268" t="str">
            <v>底座装配车间</v>
          </cell>
          <cell r="J268" t="str">
            <v>底座装配车间</v>
          </cell>
          <cell r="K268" t="str">
            <v>组装工</v>
          </cell>
        </row>
        <row r="268">
          <cell r="M268" t="str">
            <v>河北</v>
          </cell>
        </row>
        <row r="269">
          <cell r="D269" t="str">
            <v>孟洪臣</v>
          </cell>
          <cell r="E269" t="str">
            <v>130924199308253523</v>
          </cell>
          <cell r="F269" t="str">
            <v>女</v>
          </cell>
          <cell r="G269" t="str">
            <v>前台</v>
          </cell>
          <cell r="H269" t="str">
            <v>河北光华荣昌汽车部件有限公司</v>
          </cell>
          <cell r="I269" t="str">
            <v>底座装配车间</v>
          </cell>
          <cell r="J269" t="str">
            <v>底座装配车间</v>
          </cell>
          <cell r="K269" t="str">
            <v>组装工</v>
          </cell>
        </row>
        <row r="269">
          <cell r="M269" t="str">
            <v>河北</v>
          </cell>
        </row>
        <row r="270">
          <cell r="D270" t="str">
            <v>刘景丽</v>
          </cell>
          <cell r="E270" t="str">
            <v>130930198709193624</v>
          </cell>
          <cell r="F270" t="str">
            <v>女</v>
          </cell>
          <cell r="G270" t="str">
            <v>前台</v>
          </cell>
          <cell r="H270" t="str">
            <v>河北光华荣昌汽车部件有限公司</v>
          </cell>
          <cell r="I270" t="str">
            <v>底座装配车间</v>
          </cell>
          <cell r="J270" t="str">
            <v>底座装配车间</v>
          </cell>
          <cell r="K270" t="str">
            <v>操作工</v>
          </cell>
        </row>
        <row r="270">
          <cell r="M270" t="str">
            <v>河北</v>
          </cell>
        </row>
        <row r="271">
          <cell r="D271" t="str">
            <v>王文通</v>
          </cell>
          <cell r="E271" t="str">
            <v>130983200305062815</v>
          </cell>
          <cell r="F271" t="str">
            <v>男</v>
          </cell>
          <cell r="G271" t="str">
            <v>前台</v>
          </cell>
          <cell r="H271" t="str">
            <v>河北光华荣昌汽车部件有限公司</v>
          </cell>
          <cell r="I271" t="str">
            <v>底座装配车间</v>
          </cell>
          <cell r="J271" t="str">
            <v>底座装配车间</v>
          </cell>
          <cell r="K271" t="str">
            <v>组装工</v>
          </cell>
        </row>
        <row r="271">
          <cell r="M271" t="str">
            <v>河北</v>
          </cell>
        </row>
        <row r="272">
          <cell r="D272" t="str">
            <v>张艳</v>
          </cell>
          <cell r="E272" t="str">
            <v>132930198105265027</v>
          </cell>
          <cell r="F272" t="str">
            <v>女</v>
          </cell>
          <cell r="G272" t="str">
            <v>前台</v>
          </cell>
          <cell r="H272" t="str">
            <v>河北光华荣昌汽车部件有限公司</v>
          </cell>
          <cell r="I272" t="str">
            <v>底座装配车间</v>
          </cell>
          <cell r="J272" t="str">
            <v>底座装配车间</v>
          </cell>
          <cell r="K272" t="str">
            <v>组装工</v>
          </cell>
        </row>
        <row r="272">
          <cell r="M272" t="str">
            <v>河北</v>
          </cell>
        </row>
        <row r="273">
          <cell r="D273" t="str">
            <v>杨东兴</v>
          </cell>
          <cell r="E273" t="str">
            <v>130924198503160539</v>
          </cell>
          <cell r="F273" t="str">
            <v>男</v>
          </cell>
          <cell r="G273" t="str">
            <v>前台</v>
          </cell>
          <cell r="H273" t="str">
            <v>河北光华荣昌汽车部件有限公司</v>
          </cell>
          <cell r="I273" t="str">
            <v>底座装配车间</v>
          </cell>
          <cell r="J273" t="str">
            <v>底座装配车间</v>
          </cell>
          <cell r="K273" t="str">
            <v>组装工</v>
          </cell>
        </row>
        <row r="273">
          <cell r="M273" t="str">
            <v>河北</v>
          </cell>
        </row>
        <row r="274">
          <cell r="D274" t="str">
            <v>崔金朋</v>
          </cell>
          <cell r="E274" t="str">
            <v>132930198003030569</v>
          </cell>
          <cell r="F274" t="str">
            <v>女</v>
          </cell>
          <cell r="G274" t="str">
            <v>前台</v>
          </cell>
          <cell r="H274" t="str">
            <v>河北光华荣昌汽车部件有限公司</v>
          </cell>
          <cell r="I274" t="str">
            <v>底座装配车间</v>
          </cell>
          <cell r="J274" t="str">
            <v>底座装配车间</v>
          </cell>
          <cell r="K274" t="str">
            <v>组装工</v>
          </cell>
        </row>
        <row r="274">
          <cell r="M274" t="str">
            <v>河北</v>
          </cell>
        </row>
        <row r="275">
          <cell r="D275" t="str">
            <v>赵秋杰</v>
          </cell>
          <cell r="E275" t="str">
            <v>131025198501223063</v>
          </cell>
          <cell r="F275" t="str">
            <v>女</v>
          </cell>
          <cell r="G275" t="str">
            <v>前台</v>
          </cell>
          <cell r="H275" t="str">
            <v>河北光华荣昌汽车部件有限公司</v>
          </cell>
          <cell r="I275" t="str">
            <v>底座装配车间</v>
          </cell>
          <cell r="J275" t="str">
            <v>底座装配车间</v>
          </cell>
          <cell r="K275" t="str">
            <v>组装工</v>
          </cell>
        </row>
        <row r="275">
          <cell r="M275" t="str">
            <v>河北</v>
          </cell>
        </row>
        <row r="276">
          <cell r="D276" t="str">
            <v>张强</v>
          </cell>
          <cell r="E276" t="str">
            <v>130983199808020953</v>
          </cell>
          <cell r="F276" t="str">
            <v>男</v>
          </cell>
          <cell r="G276" t="str">
            <v>前台</v>
          </cell>
          <cell r="H276" t="str">
            <v>河北光华荣昌汽车部件有限公司</v>
          </cell>
          <cell r="I276" t="str">
            <v>底座装配车间</v>
          </cell>
          <cell r="J276" t="str">
            <v>底座装配车间</v>
          </cell>
          <cell r="K276" t="str">
            <v>组装工</v>
          </cell>
        </row>
        <row r="276">
          <cell r="M276" t="str">
            <v>河北</v>
          </cell>
        </row>
        <row r="277">
          <cell r="D277" t="str">
            <v>罗娜</v>
          </cell>
          <cell r="E277" t="str">
            <v>130921198403082028</v>
          </cell>
          <cell r="F277" t="str">
            <v>女</v>
          </cell>
          <cell r="G277" t="str">
            <v>前台</v>
          </cell>
          <cell r="H277" t="str">
            <v>河北光华荣昌汽车部件有限公司</v>
          </cell>
          <cell r="I277" t="str">
            <v>底座装配车间</v>
          </cell>
          <cell r="J277" t="str">
            <v>底座装配车间</v>
          </cell>
          <cell r="K277" t="str">
            <v>组装工</v>
          </cell>
        </row>
        <row r="277">
          <cell r="M277" t="str">
            <v>河北</v>
          </cell>
        </row>
        <row r="278">
          <cell r="D278" t="str">
            <v>王亚宁</v>
          </cell>
          <cell r="E278" t="str">
            <v>130924200410283513</v>
          </cell>
          <cell r="F278" t="str">
            <v>男</v>
          </cell>
          <cell r="G278" t="str">
            <v>前台</v>
          </cell>
          <cell r="H278" t="str">
            <v>河北光华荣昌汽车部件有限公司</v>
          </cell>
          <cell r="I278" t="str">
            <v>底座装配车间</v>
          </cell>
          <cell r="J278" t="str">
            <v>底座装配车间</v>
          </cell>
          <cell r="K278" t="str">
            <v>组装工</v>
          </cell>
        </row>
        <row r="278">
          <cell r="M278" t="str">
            <v>河北</v>
          </cell>
        </row>
        <row r="279">
          <cell r="D279" t="str">
            <v>蒋观龙</v>
          </cell>
          <cell r="E279" t="str">
            <v>130983200012011619</v>
          </cell>
          <cell r="F279" t="str">
            <v>男</v>
          </cell>
          <cell r="G279" t="str">
            <v>前台</v>
          </cell>
          <cell r="H279" t="str">
            <v>河北光华荣昌汽车部件有限公司</v>
          </cell>
          <cell r="I279" t="str">
            <v>底座装配车间</v>
          </cell>
          <cell r="J279" t="str">
            <v>底座装配车间</v>
          </cell>
          <cell r="K279" t="str">
            <v>组装工</v>
          </cell>
        </row>
        <row r="279">
          <cell r="M279" t="str">
            <v>河北</v>
          </cell>
        </row>
        <row r="280">
          <cell r="D280" t="str">
            <v>石家昌</v>
          </cell>
        </row>
        <row r="280">
          <cell r="F280" t="str">
            <v>男</v>
          </cell>
          <cell r="G280" t="str">
            <v>前台</v>
          </cell>
          <cell r="H280" t="str">
            <v>河北光华荣昌汽车部件有限公司</v>
          </cell>
          <cell r="I280" t="str">
            <v>底座装配车间</v>
          </cell>
          <cell r="J280" t="str">
            <v>底座装配车间</v>
          </cell>
          <cell r="K280" t="str">
            <v>组装工</v>
          </cell>
        </row>
        <row r="280">
          <cell r="M280" t="str">
            <v>河北</v>
          </cell>
        </row>
        <row r="281">
          <cell r="D281" t="str">
            <v>赵金鹏</v>
          </cell>
        </row>
        <row r="281">
          <cell r="F281" t="str">
            <v>男</v>
          </cell>
          <cell r="G281" t="str">
            <v>前台</v>
          </cell>
          <cell r="H281" t="str">
            <v>河北光华荣昌汽车部件有限公司</v>
          </cell>
          <cell r="I281" t="str">
            <v>底座装配车间</v>
          </cell>
          <cell r="J281" t="str">
            <v>底座装配车间</v>
          </cell>
          <cell r="K281" t="str">
            <v>组装工</v>
          </cell>
        </row>
        <row r="281">
          <cell r="M281" t="str">
            <v>河北</v>
          </cell>
        </row>
        <row r="282">
          <cell r="D282" t="str">
            <v>王谋瑞</v>
          </cell>
        </row>
        <row r="282">
          <cell r="F282" t="str">
            <v>男</v>
          </cell>
          <cell r="G282" t="str">
            <v>前台</v>
          </cell>
          <cell r="H282" t="str">
            <v>河北光华荣昌汽车部件有限公司</v>
          </cell>
          <cell r="I282" t="str">
            <v>底座装配车间</v>
          </cell>
          <cell r="J282" t="str">
            <v>底座装配车间</v>
          </cell>
          <cell r="K282" t="str">
            <v>组装工</v>
          </cell>
        </row>
        <row r="282">
          <cell r="M282" t="str">
            <v>河北</v>
          </cell>
        </row>
        <row r="283">
          <cell r="D283" t="str">
            <v>王云婧</v>
          </cell>
          <cell r="E283" t="str">
            <v>132930198206011421</v>
          </cell>
          <cell r="F283" t="str">
            <v>女</v>
          </cell>
          <cell r="G283" t="str">
            <v>前台</v>
          </cell>
          <cell r="H283" t="str">
            <v>河北光华荣昌汽车部件有限公司</v>
          </cell>
          <cell r="I283" t="str">
            <v>电泳车间</v>
          </cell>
          <cell r="J283" t="str">
            <v>电泳车间</v>
          </cell>
          <cell r="K283" t="str">
            <v>代班组长-电泳</v>
          </cell>
        </row>
        <row r="283">
          <cell r="M283" t="str">
            <v>河北</v>
          </cell>
        </row>
        <row r="284">
          <cell r="D284" t="str">
            <v>刘宝洪</v>
          </cell>
          <cell r="E284" t="str">
            <v>132930196807061417</v>
          </cell>
          <cell r="F284" t="str">
            <v>男</v>
          </cell>
          <cell r="G284" t="str">
            <v>前台</v>
          </cell>
          <cell r="H284" t="str">
            <v>河北光华荣昌汽车部件有限公司</v>
          </cell>
          <cell r="I284" t="str">
            <v>电泳车间</v>
          </cell>
          <cell r="J284" t="str">
            <v>电泳车间</v>
          </cell>
          <cell r="K284" t="str">
            <v>挂件工</v>
          </cell>
        </row>
        <row r="284">
          <cell r="M284" t="str">
            <v>河北</v>
          </cell>
        </row>
        <row r="285">
          <cell r="D285" t="str">
            <v>从恩健</v>
          </cell>
          <cell r="E285" t="str">
            <v>130983198911090314</v>
          </cell>
          <cell r="F285" t="str">
            <v>男</v>
          </cell>
          <cell r="G285" t="str">
            <v>前台</v>
          </cell>
          <cell r="H285" t="str">
            <v>河北光华荣昌汽车部件有限公司</v>
          </cell>
          <cell r="I285" t="str">
            <v>电泳车间</v>
          </cell>
          <cell r="J285" t="str">
            <v>电泳车间</v>
          </cell>
          <cell r="K285" t="str">
            <v>挂件工</v>
          </cell>
        </row>
        <row r="285">
          <cell r="M285" t="str">
            <v>河北</v>
          </cell>
        </row>
        <row r="286">
          <cell r="D286" t="str">
            <v>窦桂英</v>
          </cell>
          <cell r="E286" t="str">
            <v>13293119781020394X</v>
          </cell>
          <cell r="F286" t="str">
            <v>女</v>
          </cell>
          <cell r="G286" t="str">
            <v>前台</v>
          </cell>
          <cell r="H286" t="str">
            <v>河北光华荣昌汽车部件有限公司</v>
          </cell>
          <cell r="I286" t="str">
            <v>电泳车间</v>
          </cell>
          <cell r="J286" t="str">
            <v>电泳车间</v>
          </cell>
          <cell r="K286" t="str">
            <v>挂件工</v>
          </cell>
        </row>
        <row r="286">
          <cell r="M286" t="str">
            <v>河北</v>
          </cell>
        </row>
        <row r="287">
          <cell r="D287" t="str">
            <v>张秀荣</v>
          </cell>
          <cell r="E287" t="str">
            <v>132930197611261446</v>
          </cell>
          <cell r="F287" t="str">
            <v>女</v>
          </cell>
          <cell r="G287" t="str">
            <v>前台</v>
          </cell>
          <cell r="H287" t="str">
            <v>河北光华荣昌汽车部件有限公司</v>
          </cell>
          <cell r="I287" t="str">
            <v>电泳车间</v>
          </cell>
          <cell r="J287" t="str">
            <v>电泳车间</v>
          </cell>
          <cell r="K287" t="str">
            <v>挂件工</v>
          </cell>
        </row>
        <row r="287">
          <cell r="M287" t="str">
            <v>河北</v>
          </cell>
        </row>
        <row r="288">
          <cell r="D288" t="str">
            <v>李晓霞</v>
          </cell>
          <cell r="E288" t="str">
            <v>130983199004162227</v>
          </cell>
          <cell r="F288" t="str">
            <v>女</v>
          </cell>
          <cell r="G288" t="str">
            <v>前台</v>
          </cell>
          <cell r="H288" t="str">
            <v>河北光华荣昌汽车部件有限公司</v>
          </cell>
          <cell r="I288" t="str">
            <v>电泳车间</v>
          </cell>
          <cell r="J288" t="str">
            <v>电泳车间</v>
          </cell>
          <cell r="K288" t="str">
            <v>挂件工</v>
          </cell>
        </row>
        <row r="288">
          <cell r="M288" t="str">
            <v>河北</v>
          </cell>
        </row>
        <row r="289">
          <cell r="D289" t="str">
            <v>果永红</v>
          </cell>
          <cell r="E289" t="str">
            <v>130726199510063127</v>
          </cell>
          <cell r="F289" t="str">
            <v>女</v>
          </cell>
          <cell r="G289" t="str">
            <v>前台</v>
          </cell>
          <cell r="H289" t="str">
            <v>河北光华荣昌汽车部件有限公司</v>
          </cell>
          <cell r="I289" t="str">
            <v>电泳车间</v>
          </cell>
          <cell r="J289" t="str">
            <v>电泳车间</v>
          </cell>
          <cell r="K289" t="str">
            <v>挂件工</v>
          </cell>
        </row>
        <row r="289">
          <cell r="M289" t="str">
            <v>河北</v>
          </cell>
        </row>
        <row r="290">
          <cell r="D290" t="str">
            <v>王艳</v>
          </cell>
          <cell r="E290" t="str">
            <v>132930199211102824</v>
          </cell>
          <cell r="F290" t="str">
            <v>女</v>
          </cell>
          <cell r="G290" t="str">
            <v>前台</v>
          </cell>
          <cell r="H290" t="str">
            <v>河北光华荣昌汽车部件有限公司</v>
          </cell>
          <cell r="I290" t="str">
            <v>座椅总装车间</v>
          </cell>
          <cell r="J290" t="str">
            <v>座椅总装车间</v>
          </cell>
          <cell r="K290" t="str">
            <v>QAD管理兼打标员</v>
          </cell>
        </row>
        <row r="290">
          <cell r="M290" t="str">
            <v>河北</v>
          </cell>
        </row>
        <row r="291">
          <cell r="D291" t="str">
            <v>刘梦鹤</v>
          </cell>
          <cell r="E291" t="str">
            <v>130983199306174557</v>
          </cell>
          <cell r="F291" t="str">
            <v>男</v>
          </cell>
          <cell r="G291" t="str">
            <v>前台</v>
          </cell>
          <cell r="H291" t="str">
            <v>河北光华荣昌汽车部件有限公司</v>
          </cell>
          <cell r="I291" t="str">
            <v>座椅总装车间</v>
          </cell>
          <cell r="J291" t="str">
            <v>座椅总装车间-H6</v>
          </cell>
          <cell r="K291" t="str">
            <v>代班组长</v>
          </cell>
        </row>
        <row r="291">
          <cell r="M291" t="str">
            <v>河北</v>
          </cell>
        </row>
        <row r="292">
          <cell r="D292" t="str">
            <v>张俊苓</v>
          </cell>
          <cell r="E292" t="str">
            <v>13293019780907112X</v>
          </cell>
          <cell r="F292" t="str">
            <v>女</v>
          </cell>
          <cell r="G292" t="str">
            <v>前台</v>
          </cell>
          <cell r="H292" t="str">
            <v>河北光华荣昌汽车部件有限公司</v>
          </cell>
          <cell r="I292" t="str">
            <v>座椅总装车间</v>
          </cell>
          <cell r="J292" t="str">
            <v>座椅总装车间-H6</v>
          </cell>
          <cell r="K292" t="str">
            <v>检验员</v>
          </cell>
        </row>
        <row r="292">
          <cell r="M292" t="str">
            <v>河北</v>
          </cell>
        </row>
        <row r="293">
          <cell r="D293" t="str">
            <v>吕新辉</v>
          </cell>
          <cell r="E293" t="str">
            <v>230231198505052952</v>
          </cell>
          <cell r="F293" t="str">
            <v>男</v>
          </cell>
          <cell r="G293" t="str">
            <v>前台</v>
          </cell>
          <cell r="H293" t="str">
            <v>河北光华荣昌汽车部件有限公司</v>
          </cell>
          <cell r="I293" t="str">
            <v>座椅总装车间</v>
          </cell>
          <cell r="J293" t="str">
            <v>座椅总装车间-H6</v>
          </cell>
          <cell r="K293" t="str">
            <v>组装工</v>
          </cell>
        </row>
        <row r="293">
          <cell r="M293" t="str">
            <v>河北</v>
          </cell>
        </row>
        <row r="294">
          <cell r="D294" t="str">
            <v>马强</v>
          </cell>
          <cell r="E294" t="str">
            <v>132930199605060313</v>
          </cell>
          <cell r="F294" t="str">
            <v>男</v>
          </cell>
          <cell r="G294" t="str">
            <v>前台</v>
          </cell>
          <cell r="H294" t="str">
            <v>河北光华荣昌汽车部件有限公司</v>
          </cell>
          <cell r="I294" t="str">
            <v>座椅总装车间</v>
          </cell>
          <cell r="J294" t="str">
            <v>座椅总装车间-H6</v>
          </cell>
          <cell r="K294" t="str">
            <v>组装工</v>
          </cell>
        </row>
        <row r="294">
          <cell r="M294" t="str">
            <v>河北</v>
          </cell>
        </row>
        <row r="295">
          <cell r="D295" t="str">
            <v>邓程霖</v>
          </cell>
          <cell r="E295" t="str">
            <v>130983200202022212</v>
          </cell>
          <cell r="F295" t="str">
            <v>男</v>
          </cell>
          <cell r="G295" t="str">
            <v>前台</v>
          </cell>
          <cell r="H295" t="str">
            <v>河北光华荣昌汽车部件有限公司</v>
          </cell>
          <cell r="I295" t="str">
            <v>座椅总装车间</v>
          </cell>
          <cell r="J295" t="str">
            <v>座椅总装车间-H6</v>
          </cell>
          <cell r="K295" t="str">
            <v>组装工</v>
          </cell>
        </row>
        <row r="295">
          <cell r="M295" t="str">
            <v>河北</v>
          </cell>
        </row>
        <row r="296">
          <cell r="D296" t="str">
            <v>王培亮</v>
          </cell>
          <cell r="E296" t="str">
            <v>132924197704103212</v>
          </cell>
          <cell r="F296" t="str">
            <v>男</v>
          </cell>
          <cell r="G296" t="str">
            <v>前台</v>
          </cell>
          <cell r="H296" t="str">
            <v>河北光华荣昌汽车部件有限公司</v>
          </cell>
          <cell r="I296" t="str">
            <v>座椅总装车间</v>
          </cell>
          <cell r="J296" t="str">
            <v>座椅总装车间-H6</v>
          </cell>
          <cell r="K296" t="str">
            <v>组装工</v>
          </cell>
        </row>
        <row r="296">
          <cell r="M296" t="str">
            <v>河北</v>
          </cell>
        </row>
        <row r="297">
          <cell r="D297" t="str">
            <v>白艳娟</v>
          </cell>
          <cell r="E297" t="str">
            <v>132627198812190066</v>
          </cell>
          <cell r="F297" t="str">
            <v>女</v>
          </cell>
          <cell r="G297" t="str">
            <v>前台</v>
          </cell>
          <cell r="H297" t="str">
            <v>河北光华荣昌汽车部件有限公司</v>
          </cell>
          <cell r="I297" t="str">
            <v>座椅总装车间</v>
          </cell>
          <cell r="J297" t="str">
            <v>座椅总装车间-H6</v>
          </cell>
          <cell r="K297" t="str">
            <v>组装工</v>
          </cell>
        </row>
        <row r="297">
          <cell r="M297" t="str">
            <v>河北</v>
          </cell>
        </row>
        <row r="298">
          <cell r="D298" t="str">
            <v>仝立明</v>
          </cell>
          <cell r="E298" t="str">
            <v>130924199104250910</v>
          </cell>
          <cell r="F298" t="str">
            <v>男</v>
          </cell>
          <cell r="G298" t="str">
            <v>前台</v>
          </cell>
          <cell r="H298" t="str">
            <v>河北光华荣昌汽车部件有限公司</v>
          </cell>
          <cell r="I298" t="str">
            <v>座椅总装车间</v>
          </cell>
          <cell r="J298" t="str">
            <v>座椅总装车间-重卡</v>
          </cell>
          <cell r="K298" t="str">
            <v>组装工</v>
          </cell>
        </row>
        <row r="298">
          <cell r="M298" t="str">
            <v>河北</v>
          </cell>
        </row>
        <row r="299">
          <cell r="D299" t="str">
            <v>李玉静</v>
          </cell>
          <cell r="E299" t="str">
            <v>130983198807101423</v>
          </cell>
          <cell r="F299" t="str">
            <v>女</v>
          </cell>
          <cell r="G299" t="str">
            <v>前台</v>
          </cell>
          <cell r="H299" t="str">
            <v>河北光华荣昌汽车部件有限公司</v>
          </cell>
          <cell r="I299" t="str">
            <v>座椅总装车间</v>
          </cell>
          <cell r="J299" t="str">
            <v>座椅总装车间-重卡</v>
          </cell>
          <cell r="K299" t="str">
            <v>组装工</v>
          </cell>
        </row>
        <row r="299">
          <cell r="M299" t="str">
            <v>河北</v>
          </cell>
        </row>
        <row r="300">
          <cell r="D300" t="str">
            <v>张坤</v>
          </cell>
          <cell r="E300" t="str">
            <v>132930199310160536</v>
          </cell>
          <cell r="F300" t="str">
            <v>男</v>
          </cell>
          <cell r="G300" t="str">
            <v>前台</v>
          </cell>
          <cell r="H300" t="str">
            <v>河北光华荣昌汽车部件有限公司</v>
          </cell>
          <cell r="I300" t="str">
            <v>座椅总装车间</v>
          </cell>
          <cell r="J300" t="str">
            <v>座椅总装车间-重卡</v>
          </cell>
          <cell r="K300" t="str">
            <v>组装工</v>
          </cell>
        </row>
        <row r="300">
          <cell r="M300" t="str">
            <v>河北</v>
          </cell>
        </row>
        <row r="301">
          <cell r="D301" t="str">
            <v>李加弘</v>
          </cell>
          <cell r="E301" t="str">
            <v>130983200302025015</v>
          </cell>
          <cell r="F301" t="str">
            <v>男</v>
          </cell>
          <cell r="G301" t="str">
            <v>前台</v>
          </cell>
          <cell r="H301" t="str">
            <v>河北光华荣昌汽车部件有限公司</v>
          </cell>
          <cell r="I301" t="str">
            <v>座椅总装车间</v>
          </cell>
          <cell r="J301" t="str">
            <v>座椅总装车间-重卡</v>
          </cell>
          <cell r="K301" t="str">
            <v>组装工</v>
          </cell>
        </row>
        <row r="301">
          <cell r="M301" t="str">
            <v>河北</v>
          </cell>
        </row>
        <row r="302">
          <cell r="D302" t="str">
            <v>张振宇</v>
          </cell>
          <cell r="E302" t="str">
            <v>130921198501251614</v>
          </cell>
          <cell r="F302" t="str">
            <v>男</v>
          </cell>
          <cell r="G302" t="str">
            <v>前台</v>
          </cell>
          <cell r="H302" t="str">
            <v>河北光华荣昌汽车部件有限公司</v>
          </cell>
          <cell r="I302" t="str">
            <v>座椅总装车间</v>
          </cell>
          <cell r="J302" t="str">
            <v>座椅总装车间-重卡</v>
          </cell>
          <cell r="K302" t="str">
            <v>组装工</v>
          </cell>
        </row>
        <row r="302">
          <cell r="M302" t="str">
            <v>河北</v>
          </cell>
        </row>
        <row r="303">
          <cell r="D303" t="str">
            <v>王富民</v>
          </cell>
          <cell r="E303" t="str">
            <v>130983200308200312</v>
          </cell>
          <cell r="F303" t="str">
            <v>男</v>
          </cell>
          <cell r="G303" t="str">
            <v>前台</v>
          </cell>
          <cell r="H303" t="str">
            <v>河北光华荣昌汽车部件有限公司</v>
          </cell>
          <cell r="I303" t="str">
            <v>座椅总装车间</v>
          </cell>
          <cell r="J303" t="str">
            <v>座椅总装车间-重卡</v>
          </cell>
          <cell r="K303" t="str">
            <v>组装工</v>
          </cell>
        </row>
        <row r="303">
          <cell r="M303" t="str">
            <v>河北</v>
          </cell>
        </row>
        <row r="304">
          <cell r="D304" t="str">
            <v>王悦丞</v>
          </cell>
          <cell r="E304" t="str">
            <v>130983200304201115</v>
          </cell>
          <cell r="F304" t="str">
            <v>男</v>
          </cell>
          <cell r="G304" t="str">
            <v>前台</v>
          </cell>
          <cell r="H304" t="str">
            <v>河北光华荣昌汽车部件有限公司</v>
          </cell>
          <cell r="I304" t="str">
            <v>座椅总装车间</v>
          </cell>
          <cell r="J304" t="str">
            <v>座椅总装车间-重卡</v>
          </cell>
          <cell r="K304" t="str">
            <v>组装工</v>
          </cell>
        </row>
        <row r="304">
          <cell r="M304" t="str">
            <v>河北</v>
          </cell>
        </row>
        <row r="305">
          <cell r="D305" t="str">
            <v>刘柏林</v>
          </cell>
          <cell r="E305" t="str">
            <v>132930199409233512</v>
          </cell>
          <cell r="F305" t="str">
            <v>男</v>
          </cell>
          <cell r="G305" t="str">
            <v>前台</v>
          </cell>
          <cell r="H305" t="str">
            <v>河北光华荣昌汽车部件有限公司</v>
          </cell>
          <cell r="I305" t="str">
            <v>座椅总装车间</v>
          </cell>
          <cell r="J305" t="str">
            <v>座椅总装车间-轻卡</v>
          </cell>
          <cell r="K305" t="str">
            <v>代班组长</v>
          </cell>
        </row>
        <row r="305">
          <cell r="M305" t="str">
            <v>河北</v>
          </cell>
        </row>
        <row r="306">
          <cell r="D306" t="str">
            <v>李忠峰</v>
          </cell>
          <cell r="E306" t="str">
            <v>130983198602105332</v>
          </cell>
          <cell r="F306" t="str">
            <v>男</v>
          </cell>
          <cell r="G306" t="str">
            <v>前台</v>
          </cell>
          <cell r="H306" t="str">
            <v>河北光华荣昌汽车部件有限公司</v>
          </cell>
          <cell r="I306" t="str">
            <v>座椅总装车间</v>
          </cell>
          <cell r="J306" t="str">
            <v>座椅总装车间-B40</v>
          </cell>
          <cell r="K306" t="str">
            <v>组装工</v>
          </cell>
        </row>
        <row r="306">
          <cell r="M306" t="str">
            <v>河北</v>
          </cell>
        </row>
        <row r="307">
          <cell r="D307" t="str">
            <v>刘荣辰</v>
          </cell>
          <cell r="E307" t="str">
            <v>13098320000703471X</v>
          </cell>
          <cell r="F307" t="str">
            <v>男</v>
          </cell>
          <cell r="G307" t="str">
            <v>前台</v>
          </cell>
          <cell r="H307" t="str">
            <v>河北光华荣昌汽车部件有限公司</v>
          </cell>
          <cell r="I307" t="str">
            <v>座椅总装车间</v>
          </cell>
          <cell r="J307" t="str">
            <v>座椅总装车间-B40</v>
          </cell>
          <cell r="K307" t="str">
            <v>组装工</v>
          </cell>
        </row>
        <row r="307">
          <cell r="M307" t="str">
            <v>河北</v>
          </cell>
        </row>
        <row r="308">
          <cell r="D308" t="str">
            <v>朱文奇</v>
          </cell>
          <cell r="E308" t="str">
            <v>13043519930423153X</v>
          </cell>
          <cell r="F308" t="str">
            <v>男</v>
          </cell>
          <cell r="G308" t="str">
            <v>前台</v>
          </cell>
          <cell r="H308" t="str">
            <v>河北光华荣昌汽车部件有限公司</v>
          </cell>
          <cell r="I308" t="str">
            <v>座椅总装车间</v>
          </cell>
          <cell r="J308" t="str">
            <v>座椅总装车间-重卡</v>
          </cell>
          <cell r="K308" t="str">
            <v>组装工</v>
          </cell>
        </row>
        <row r="308">
          <cell r="M308" t="str">
            <v>河北</v>
          </cell>
        </row>
        <row r="309">
          <cell r="D309" t="str">
            <v>杨起越</v>
          </cell>
          <cell r="E309" t="str">
            <v>131022199807246415</v>
          </cell>
          <cell r="F309" t="str">
            <v>男</v>
          </cell>
          <cell r="G309" t="str">
            <v>前台</v>
          </cell>
          <cell r="H309" t="str">
            <v>河北光华荣昌汽车部件有限公司</v>
          </cell>
          <cell r="I309" t="str">
            <v>座椅总装车间</v>
          </cell>
          <cell r="J309" t="str">
            <v>座椅总装车间-重卡</v>
          </cell>
          <cell r="K309" t="str">
            <v>组装工</v>
          </cell>
        </row>
        <row r="309">
          <cell r="M309" t="str">
            <v>河北</v>
          </cell>
        </row>
        <row r="310">
          <cell r="D310" t="str">
            <v>李素元</v>
          </cell>
          <cell r="E310" t="str">
            <v>140322197708231515</v>
          </cell>
          <cell r="F310" t="str">
            <v>男</v>
          </cell>
          <cell r="G310" t="str">
            <v>前台</v>
          </cell>
          <cell r="H310" t="str">
            <v>河北光华荣昌汽车部件有限公司</v>
          </cell>
          <cell r="I310" t="str">
            <v>座椅总装车间</v>
          </cell>
          <cell r="J310" t="str">
            <v>座椅总装车间-B40</v>
          </cell>
          <cell r="K310" t="str">
            <v>组装工</v>
          </cell>
        </row>
        <row r="310">
          <cell r="M310" t="str">
            <v>河北</v>
          </cell>
        </row>
        <row r="311">
          <cell r="D311" t="str">
            <v>李冉</v>
          </cell>
          <cell r="E311" t="str">
            <v>132930199801223511</v>
          </cell>
          <cell r="F311" t="str">
            <v>男</v>
          </cell>
          <cell r="G311" t="str">
            <v>前台</v>
          </cell>
          <cell r="H311" t="str">
            <v>河北光华荣昌汽车部件有限公司</v>
          </cell>
          <cell r="I311" t="str">
            <v>座椅总装车间</v>
          </cell>
          <cell r="J311" t="str">
            <v>座椅总装车间-B40</v>
          </cell>
          <cell r="K311" t="str">
            <v>组装工</v>
          </cell>
        </row>
        <row r="311">
          <cell r="M311" t="str">
            <v>河北</v>
          </cell>
        </row>
        <row r="312">
          <cell r="D312" t="str">
            <v>李冬旭</v>
          </cell>
          <cell r="E312" t="str">
            <v>130983199901120713</v>
          </cell>
          <cell r="F312" t="str">
            <v>男</v>
          </cell>
          <cell r="G312" t="str">
            <v>前台</v>
          </cell>
          <cell r="H312" t="str">
            <v>河北光华荣昌汽车部件有限公司</v>
          </cell>
          <cell r="I312" t="str">
            <v>座椅总装车间</v>
          </cell>
          <cell r="J312" t="str">
            <v>座椅总装车间-B40</v>
          </cell>
          <cell r="K312" t="str">
            <v>代班组长</v>
          </cell>
        </row>
        <row r="312">
          <cell r="M312" t="str">
            <v>河北</v>
          </cell>
        </row>
        <row r="313">
          <cell r="D313" t="str">
            <v>张家旺</v>
          </cell>
          <cell r="E313" t="str">
            <v>130924200111284276</v>
          </cell>
          <cell r="F313" t="str">
            <v>男</v>
          </cell>
          <cell r="G313" t="str">
            <v>前台</v>
          </cell>
          <cell r="H313" t="str">
            <v>河北光华荣昌汽车部件有限公司</v>
          </cell>
          <cell r="I313" t="str">
            <v>座椅总装车间</v>
          </cell>
          <cell r="J313" t="str">
            <v>座椅总装车间-B40</v>
          </cell>
          <cell r="K313" t="str">
            <v>组装工</v>
          </cell>
        </row>
        <row r="313">
          <cell r="M313" t="str">
            <v>河北</v>
          </cell>
        </row>
        <row r="314">
          <cell r="D314" t="str">
            <v>王忠梅</v>
          </cell>
          <cell r="E314" t="str">
            <v>132924197602053226</v>
          </cell>
          <cell r="F314" t="str">
            <v>女</v>
          </cell>
          <cell r="G314" t="str">
            <v>前台</v>
          </cell>
          <cell r="H314" t="str">
            <v>河北光华荣昌汽车部件有限公司</v>
          </cell>
          <cell r="I314" t="str">
            <v>座椅总装车间</v>
          </cell>
          <cell r="J314" t="str">
            <v>座椅总装车间-B40</v>
          </cell>
          <cell r="K314" t="str">
            <v>组装工</v>
          </cell>
        </row>
        <row r="314">
          <cell r="M314" t="str">
            <v>河北</v>
          </cell>
        </row>
        <row r="315">
          <cell r="D315" t="str">
            <v>董金岭</v>
          </cell>
          <cell r="E315" t="str">
            <v>132930198212310516</v>
          </cell>
          <cell r="F315" t="str">
            <v>男</v>
          </cell>
          <cell r="G315" t="str">
            <v>前台</v>
          </cell>
          <cell r="H315" t="str">
            <v>河北光华荣昌汽车部件有限公司</v>
          </cell>
          <cell r="I315" t="str">
            <v>座椅总装车间</v>
          </cell>
          <cell r="J315" t="str">
            <v>座椅总装车间-B40</v>
          </cell>
          <cell r="K315" t="str">
            <v>组装工</v>
          </cell>
        </row>
        <row r="315">
          <cell r="M315" t="str">
            <v>河北</v>
          </cell>
        </row>
        <row r="316">
          <cell r="D316" t="str">
            <v>赵增坤</v>
          </cell>
          <cell r="E316" t="str">
            <v>132930198101250039</v>
          </cell>
          <cell r="F316" t="str">
            <v>男</v>
          </cell>
          <cell r="G316" t="str">
            <v>前台</v>
          </cell>
          <cell r="H316" t="str">
            <v>河北光华荣昌汽车部件有限公司</v>
          </cell>
          <cell r="I316" t="str">
            <v>座椅总装车间</v>
          </cell>
          <cell r="J316" t="str">
            <v>座椅总装车间-重卡</v>
          </cell>
          <cell r="K316" t="str">
            <v>组装工</v>
          </cell>
        </row>
        <row r="316">
          <cell r="M316" t="str">
            <v>河北</v>
          </cell>
        </row>
        <row r="317">
          <cell r="D317" t="str">
            <v>张猛</v>
          </cell>
          <cell r="E317" t="str">
            <v>130983199810300516</v>
          </cell>
          <cell r="F317" t="str">
            <v>男</v>
          </cell>
          <cell r="G317" t="str">
            <v>前台</v>
          </cell>
          <cell r="H317" t="str">
            <v>河北光华荣昌汽车部件有限公司</v>
          </cell>
          <cell r="I317" t="str">
            <v>座椅总装车间</v>
          </cell>
          <cell r="J317" t="str">
            <v>座椅总装车间-欧马可</v>
          </cell>
          <cell r="K317" t="str">
            <v>代班组长</v>
          </cell>
        </row>
        <row r="317">
          <cell r="M317" t="str">
            <v>河北</v>
          </cell>
        </row>
        <row r="318">
          <cell r="D318" t="str">
            <v>尚红红</v>
          </cell>
          <cell r="E318" t="str">
            <v>130983198302103028</v>
          </cell>
          <cell r="F318" t="str">
            <v>女</v>
          </cell>
          <cell r="G318" t="str">
            <v>前台</v>
          </cell>
          <cell r="H318" t="str">
            <v>河北光华荣昌汽车部件有限公司</v>
          </cell>
          <cell r="I318" t="str">
            <v>座椅总装车间</v>
          </cell>
          <cell r="J318" t="str">
            <v>座椅总装车间-B40</v>
          </cell>
          <cell r="K318" t="str">
            <v>组装工</v>
          </cell>
        </row>
        <row r="318">
          <cell r="M318" t="str">
            <v>河北</v>
          </cell>
        </row>
        <row r="319">
          <cell r="D319" t="str">
            <v>孙立梅</v>
          </cell>
          <cell r="E319" t="str">
            <v>130921198212061021</v>
          </cell>
          <cell r="F319" t="str">
            <v>女</v>
          </cell>
          <cell r="G319" t="str">
            <v>前台</v>
          </cell>
          <cell r="H319" t="str">
            <v>河北光华荣昌汽车部件有限公司</v>
          </cell>
          <cell r="I319" t="str">
            <v>座椅总装车间</v>
          </cell>
          <cell r="J319" t="str">
            <v>座椅总装车间-轻卡</v>
          </cell>
          <cell r="K319" t="str">
            <v>组装工</v>
          </cell>
        </row>
        <row r="319">
          <cell r="M319" t="str">
            <v>河北</v>
          </cell>
        </row>
        <row r="320">
          <cell r="D320" t="str">
            <v>宋秉鑫</v>
          </cell>
          <cell r="E320" t="str">
            <v>130983200208022432</v>
          </cell>
          <cell r="F320" t="str">
            <v>男</v>
          </cell>
          <cell r="G320" t="str">
            <v>前台</v>
          </cell>
          <cell r="H320" t="str">
            <v>河北光华荣昌汽车部件有限公司</v>
          </cell>
          <cell r="I320" t="str">
            <v>座椅总装车间</v>
          </cell>
          <cell r="J320" t="str">
            <v>座椅总装车间-轻卡</v>
          </cell>
          <cell r="K320" t="str">
            <v>组装工</v>
          </cell>
        </row>
        <row r="320">
          <cell r="M320" t="str">
            <v>河北</v>
          </cell>
        </row>
        <row r="321">
          <cell r="D321" t="str">
            <v>赵学亮</v>
          </cell>
          <cell r="E321" t="str">
            <v>132930198111110312</v>
          </cell>
          <cell r="F321" t="str">
            <v>男</v>
          </cell>
          <cell r="G321" t="str">
            <v>前台</v>
          </cell>
          <cell r="H321" t="str">
            <v>河北光华荣昌汽车部件有限公司</v>
          </cell>
          <cell r="I321" t="str">
            <v>座椅总装车间</v>
          </cell>
          <cell r="J321" t="str">
            <v>座椅总装车间-欧马可</v>
          </cell>
          <cell r="K321" t="str">
            <v>组装工</v>
          </cell>
        </row>
        <row r="321">
          <cell r="M321" t="str">
            <v>河北</v>
          </cell>
        </row>
        <row r="322">
          <cell r="D322" t="str">
            <v>李承锡</v>
          </cell>
          <cell r="E322" t="str">
            <v>130983200304092019</v>
          </cell>
          <cell r="F322" t="str">
            <v>男</v>
          </cell>
          <cell r="G322" t="str">
            <v>前台</v>
          </cell>
          <cell r="H322" t="str">
            <v>河北光华荣昌汽车部件有限公司</v>
          </cell>
          <cell r="I322" t="str">
            <v>座椅总装车间</v>
          </cell>
          <cell r="J322" t="str">
            <v>座椅总装车间-轻卡</v>
          </cell>
          <cell r="K322" t="str">
            <v>组装工</v>
          </cell>
        </row>
        <row r="322">
          <cell r="M322" t="str">
            <v>河北</v>
          </cell>
        </row>
        <row r="323">
          <cell r="D323" t="str">
            <v>张跃进</v>
          </cell>
          <cell r="E323" t="str">
            <v>130983199908181113</v>
          </cell>
          <cell r="F323" t="str">
            <v>男</v>
          </cell>
          <cell r="G323" t="str">
            <v>前台</v>
          </cell>
          <cell r="H323" t="str">
            <v>河北光华荣昌汽车部件有限公司</v>
          </cell>
          <cell r="I323" t="str">
            <v>座椅总装车间</v>
          </cell>
          <cell r="J323" t="str">
            <v>座椅总装车间-欧马可</v>
          </cell>
          <cell r="K323" t="str">
            <v>组装工</v>
          </cell>
        </row>
        <row r="323">
          <cell r="M323" t="str">
            <v>河北</v>
          </cell>
        </row>
        <row r="324">
          <cell r="D324" t="str">
            <v>王世玉</v>
          </cell>
          <cell r="E324" t="str">
            <v>130925200402016817</v>
          </cell>
          <cell r="F324" t="str">
            <v>男</v>
          </cell>
          <cell r="G324" t="str">
            <v>前台</v>
          </cell>
          <cell r="H324" t="str">
            <v>河北光华荣昌汽车部件有限公司</v>
          </cell>
          <cell r="I324" t="str">
            <v>座椅总装车间</v>
          </cell>
          <cell r="J324" t="str">
            <v>座椅总装车间-欧马可</v>
          </cell>
          <cell r="K324" t="str">
            <v>组装工</v>
          </cell>
        </row>
        <row r="324">
          <cell r="M324" t="str">
            <v>河北</v>
          </cell>
        </row>
        <row r="325">
          <cell r="D325" t="str">
            <v>窦向前</v>
          </cell>
          <cell r="E325" t="str">
            <v>130983199008241117</v>
          </cell>
          <cell r="F325" t="str">
            <v>男</v>
          </cell>
          <cell r="G325" t="str">
            <v>前台</v>
          </cell>
          <cell r="H325" t="str">
            <v>河北光华荣昌汽车部件有限公司</v>
          </cell>
          <cell r="I325" t="str">
            <v>座椅总装车间</v>
          </cell>
          <cell r="J325" t="str">
            <v>座椅总装车间-轻卡</v>
          </cell>
          <cell r="K325" t="str">
            <v>组装工</v>
          </cell>
        </row>
        <row r="325">
          <cell r="M325" t="str">
            <v>河北</v>
          </cell>
        </row>
        <row r="326">
          <cell r="D326" t="str">
            <v>王凯</v>
          </cell>
          <cell r="E326" t="str">
            <v>130983199809050310</v>
          </cell>
          <cell r="F326" t="str">
            <v>男</v>
          </cell>
          <cell r="G326" t="str">
            <v>前台</v>
          </cell>
          <cell r="H326" t="str">
            <v>河北光华荣昌汽车部件有限公司</v>
          </cell>
          <cell r="I326" t="str">
            <v>座椅总装车间</v>
          </cell>
          <cell r="J326" t="str">
            <v>座椅总装车间-轻卡</v>
          </cell>
          <cell r="K326" t="str">
            <v>组装工</v>
          </cell>
        </row>
        <row r="326">
          <cell r="M326" t="str">
            <v>河北</v>
          </cell>
        </row>
        <row r="327">
          <cell r="D327" t="str">
            <v>邓进</v>
          </cell>
          <cell r="E327" t="str">
            <v>130983199806061612</v>
          </cell>
          <cell r="F327" t="str">
            <v>男</v>
          </cell>
          <cell r="G327" t="str">
            <v>前台</v>
          </cell>
          <cell r="H327" t="str">
            <v>河北光华荣昌汽车部件有限公司</v>
          </cell>
          <cell r="I327" t="str">
            <v>座椅总装车间</v>
          </cell>
          <cell r="J327" t="str">
            <v>座椅总装车间-轻卡</v>
          </cell>
          <cell r="K327" t="str">
            <v>组装工</v>
          </cell>
        </row>
        <row r="327">
          <cell r="M327" t="str">
            <v>河北</v>
          </cell>
        </row>
        <row r="328">
          <cell r="D328" t="str">
            <v>于香换</v>
          </cell>
          <cell r="E328" t="str">
            <v>130983198612261427</v>
          </cell>
          <cell r="F328" t="str">
            <v>女</v>
          </cell>
          <cell r="G328" t="str">
            <v>前台</v>
          </cell>
          <cell r="H328" t="str">
            <v>河北光华荣昌汽车部件有限公司</v>
          </cell>
          <cell r="I328" t="str">
            <v>座椅总装车间</v>
          </cell>
          <cell r="J328" t="str">
            <v>座椅总装车间-轻卡</v>
          </cell>
          <cell r="K328" t="str">
            <v>组装工</v>
          </cell>
        </row>
        <row r="328">
          <cell r="M328" t="str">
            <v>河北</v>
          </cell>
        </row>
        <row r="329">
          <cell r="D329" t="str">
            <v>何世成</v>
          </cell>
          <cell r="E329" t="str">
            <v>130930200202185510</v>
          </cell>
          <cell r="F329" t="str">
            <v>男</v>
          </cell>
          <cell r="G329" t="str">
            <v>前台</v>
          </cell>
          <cell r="H329" t="str">
            <v>河北光华荣昌汽车部件有限公司</v>
          </cell>
          <cell r="I329" t="str">
            <v>座椅总装车间</v>
          </cell>
          <cell r="J329" t="str">
            <v>座椅总装车间-重卡</v>
          </cell>
          <cell r="K329" t="str">
            <v>组装工</v>
          </cell>
        </row>
        <row r="329">
          <cell r="M329" t="str">
            <v>河北</v>
          </cell>
        </row>
        <row r="330">
          <cell r="D330" t="str">
            <v>潘彪</v>
          </cell>
          <cell r="E330" t="str">
            <v>130927198604294236</v>
          </cell>
          <cell r="F330" t="str">
            <v>男</v>
          </cell>
          <cell r="G330" t="str">
            <v>前台</v>
          </cell>
          <cell r="H330" t="str">
            <v>河北光华荣昌汽车部件有限公司</v>
          </cell>
          <cell r="I330" t="str">
            <v>座椅总装车间</v>
          </cell>
          <cell r="J330" t="str">
            <v>座椅总装车间-欧马可</v>
          </cell>
          <cell r="K330" t="str">
            <v>组装工</v>
          </cell>
        </row>
        <row r="330">
          <cell r="M330" t="str">
            <v>河北</v>
          </cell>
        </row>
        <row r="331">
          <cell r="D331" t="str">
            <v>曹政</v>
          </cell>
          <cell r="E331" t="str">
            <v>130983198702050092</v>
          </cell>
          <cell r="F331" t="str">
            <v>男</v>
          </cell>
          <cell r="G331" t="str">
            <v>前台</v>
          </cell>
          <cell r="H331" t="str">
            <v>河北光华荣昌汽车部件有限公司</v>
          </cell>
          <cell r="I331" t="str">
            <v>座椅总装车间</v>
          </cell>
          <cell r="J331" t="str">
            <v>座椅总装车间-B40</v>
          </cell>
          <cell r="K331" t="str">
            <v>组装工</v>
          </cell>
        </row>
        <row r="331">
          <cell r="M331" t="str">
            <v>河北</v>
          </cell>
        </row>
        <row r="332">
          <cell r="D332" t="str">
            <v>尤宏雪</v>
          </cell>
          <cell r="E332" t="str">
            <v>130983198704151129</v>
          </cell>
          <cell r="F332" t="str">
            <v>女</v>
          </cell>
          <cell r="G332" t="str">
            <v>前台</v>
          </cell>
          <cell r="H332" t="str">
            <v>河北光华荣昌汽车部件有限公司</v>
          </cell>
          <cell r="I332" t="str">
            <v>座椅总装车间</v>
          </cell>
          <cell r="J332" t="str">
            <v>座椅总装车间-欧马可</v>
          </cell>
          <cell r="K332" t="str">
            <v>组装工</v>
          </cell>
        </row>
        <row r="332">
          <cell r="M332" t="str">
            <v>河北</v>
          </cell>
        </row>
        <row r="333">
          <cell r="D333" t="str">
            <v>吕金成</v>
          </cell>
          <cell r="E333" t="str">
            <v>232303199711082614</v>
          </cell>
          <cell r="F333" t="str">
            <v>男</v>
          </cell>
          <cell r="G333" t="str">
            <v>前台</v>
          </cell>
          <cell r="H333" t="str">
            <v>河北光华荣昌汽车部件有限公司</v>
          </cell>
          <cell r="I333" t="str">
            <v>座椅总装车间</v>
          </cell>
          <cell r="J333" t="str">
            <v>座椅总装车间-重卡</v>
          </cell>
          <cell r="K333" t="str">
            <v>组装工</v>
          </cell>
        </row>
        <row r="333">
          <cell r="M333" t="str">
            <v>河北</v>
          </cell>
        </row>
        <row r="334">
          <cell r="D334" t="str">
            <v>顾伟钰</v>
          </cell>
          <cell r="E334" t="str">
            <v>130983200508105037</v>
          </cell>
          <cell r="F334" t="str">
            <v>男</v>
          </cell>
          <cell r="G334" t="str">
            <v>前台</v>
          </cell>
          <cell r="H334" t="str">
            <v>河北光华荣昌汽车部件有限公司</v>
          </cell>
          <cell r="I334" t="str">
            <v>座椅总装车间</v>
          </cell>
          <cell r="J334" t="str">
            <v>座椅总装车间-欧马可</v>
          </cell>
          <cell r="K334" t="str">
            <v>组装工</v>
          </cell>
        </row>
        <row r="334">
          <cell r="M334" t="str">
            <v>河北</v>
          </cell>
        </row>
        <row r="335">
          <cell r="D335" t="str">
            <v>王宏达</v>
          </cell>
          <cell r="E335" t="str">
            <v>130983200409265019</v>
          </cell>
          <cell r="F335" t="str">
            <v>男</v>
          </cell>
          <cell r="G335" t="str">
            <v>前台</v>
          </cell>
          <cell r="H335" t="str">
            <v>河北光华荣昌汽车部件有限公司</v>
          </cell>
          <cell r="I335" t="str">
            <v>座椅总装车间</v>
          </cell>
          <cell r="J335" t="str">
            <v>座椅总装车间-欧马可</v>
          </cell>
          <cell r="K335" t="str">
            <v>组装工</v>
          </cell>
        </row>
        <row r="335">
          <cell r="M335" t="str">
            <v>河北</v>
          </cell>
        </row>
        <row r="336">
          <cell r="D336" t="str">
            <v>李齐展</v>
          </cell>
          <cell r="E336" t="str">
            <v>130983200505022252</v>
          </cell>
          <cell r="F336" t="str">
            <v>男</v>
          </cell>
          <cell r="G336" t="str">
            <v>前台</v>
          </cell>
          <cell r="H336" t="str">
            <v>河北光华荣昌汽车部件有限公司</v>
          </cell>
          <cell r="I336" t="str">
            <v>座椅总装车间</v>
          </cell>
          <cell r="J336" t="str">
            <v>座椅总装车间-欧马可</v>
          </cell>
          <cell r="K336" t="str">
            <v>组装工</v>
          </cell>
        </row>
        <row r="336">
          <cell r="M336" t="str">
            <v>河北</v>
          </cell>
        </row>
        <row r="337">
          <cell r="D337" t="str">
            <v>赵硕</v>
          </cell>
          <cell r="E337" t="str">
            <v>130983200409302035</v>
          </cell>
          <cell r="F337" t="str">
            <v>男</v>
          </cell>
          <cell r="G337" t="str">
            <v>前台</v>
          </cell>
          <cell r="H337" t="str">
            <v>河北光华荣昌汽车部件有限公司</v>
          </cell>
          <cell r="I337" t="str">
            <v>座椅总装车间</v>
          </cell>
          <cell r="J337" t="str">
            <v>座椅总装车间-欧马可</v>
          </cell>
          <cell r="K337" t="str">
            <v>组装工</v>
          </cell>
        </row>
        <row r="337">
          <cell r="M337" t="str">
            <v>河北</v>
          </cell>
        </row>
        <row r="338">
          <cell r="D338" t="str">
            <v>任永泰</v>
          </cell>
          <cell r="E338" t="str">
            <v>130983200201204217</v>
          </cell>
          <cell r="F338" t="str">
            <v>男</v>
          </cell>
          <cell r="G338" t="str">
            <v>前台</v>
          </cell>
          <cell r="H338" t="str">
            <v>河北光华荣昌汽车部件有限公司</v>
          </cell>
          <cell r="I338" t="str">
            <v>座椅总装车间</v>
          </cell>
          <cell r="J338" t="str">
            <v>座椅总装车间-欧马可</v>
          </cell>
          <cell r="K338" t="str">
            <v>组装工</v>
          </cell>
        </row>
        <row r="338">
          <cell r="M338" t="str">
            <v>河北</v>
          </cell>
        </row>
        <row r="339">
          <cell r="D339" t="str">
            <v>张志伟</v>
          </cell>
          <cell r="E339" t="str">
            <v>130925200402036017</v>
          </cell>
          <cell r="F339" t="str">
            <v>男</v>
          </cell>
          <cell r="G339" t="str">
            <v>前台</v>
          </cell>
          <cell r="H339" t="str">
            <v>河北光华荣昌汽车部件有限公司</v>
          </cell>
          <cell r="I339" t="str">
            <v>座椅总装车间</v>
          </cell>
          <cell r="J339" t="str">
            <v>座椅总装车间-轻卡</v>
          </cell>
          <cell r="K339" t="str">
            <v>组装工</v>
          </cell>
        </row>
        <row r="339">
          <cell r="M339" t="str">
            <v>河北</v>
          </cell>
        </row>
        <row r="340">
          <cell r="D340" t="str">
            <v>韩圣帝</v>
          </cell>
          <cell r="E340" t="str">
            <v>130983200403162238</v>
          </cell>
          <cell r="F340" t="str">
            <v>男</v>
          </cell>
          <cell r="G340" t="str">
            <v>前台</v>
          </cell>
          <cell r="H340" t="str">
            <v>河北光华荣昌汽车部件有限公司</v>
          </cell>
          <cell r="I340" t="str">
            <v>座椅总装车间</v>
          </cell>
          <cell r="J340" t="str">
            <v>座椅总装车间-B40</v>
          </cell>
          <cell r="K340" t="str">
            <v>组装工</v>
          </cell>
        </row>
        <row r="340">
          <cell r="M340" t="str">
            <v>河北</v>
          </cell>
        </row>
        <row r="341">
          <cell r="D341" t="str">
            <v>孙建炜</v>
          </cell>
          <cell r="E341" t="str">
            <v>130983200411152216</v>
          </cell>
          <cell r="F341" t="str">
            <v>男</v>
          </cell>
          <cell r="G341" t="str">
            <v>前台</v>
          </cell>
          <cell r="H341" t="str">
            <v>河北光华荣昌汽车部件有限公司</v>
          </cell>
          <cell r="I341" t="str">
            <v>座椅总装车间</v>
          </cell>
          <cell r="J341" t="str">
            <v>座椅总装车间-轻卡</v>
          </cell>
          <cell r="K341" t="str">
            <v>组装工</v>
          </cell>
        </row>
        <row r="341">
          <cell r="M341" t="str">
            <v>河北</v>
          </cell>
        </row>
        <row r="342">
          <cell r="D342" t="str">
            <v>孟祥阔</v>
          </cell>
        </row>
        <row r="342">
          <cell r="F342" t="str">
            <v>男</v>
          </cell>
          <cell r="G342" t="str">
            <v>前台</v>
          </cell>
          <cell r="H342" t="str">
            <v>河北光华荣昌汽车部件有限公司</v>
          </cell>
          <cell r="I342" t="str">
            <v>座椅总装车间</v>
          </cell>
          <cell r="J342" t="str">
            <v>座椅总装车间-H6</v>
          </cell>
          <cell r="K342" t="str">
            <v>组装工</v>
          </cell>
        </row>
        <row r="342">
          <cell r="M342" t="str">
            <v>河北</v>
          </cell>
        </row>
        <row r="343">
          <cell r="D343" t="str">
            <v>翟国兴</v>
          </cell>
        </row>
        <row r="343">
          <cell r="F343" t="str">
            <v>男</v>
          </cell>
          <cell r="G343" t="str">
            <v>前台</v>
          </cell>
          <cell r="H343" t="str">
            <v>河北光华荣昌汽车部件有限公司</v>
          </cell>
          <cell r="I343" t="str">
            <v>座椅总装车间</v>
          </cell>
          <cell r="J343" t="str">
            <v>座椅总装车间-重卡</v>
          </cell>
          <cell r="K343" t="str">
            <v>组装工</v>
          </cell>
        </row>
        <row r="343">
          <cell r="M343" t="str">
            <v>河北</v>
          </cell>
        </row>
        <row r="344">
          <cell r="D344" t="str">
            <v>王钇雄</v>
          </cell>
        </row>
        <row r="344">
          <cell r="F344" t="str">
            <v>男</v>
          </cell>
          <cell r="G344" t="str">
            <v>前台</v>
          </cell>
          <cell r="H344" t="str">
            <v>河北光华荣昌汽车部件有限公司</v>
          </cell>
          <cell r="I344" t="str">
            <v>座椅总装车间</v>
          </cell>
          <cell r="J344" t="str">
            <v>座椅总装车间-欧马可</v>
          </cell>
          <cell r="K344" t="str">
            <v>组装工</v>
          </cell>
        </row>
        <row r="344">
          <cell r="M344" t="str">
            <v>河北</v>
          </cell>
        </row>
        <row r="345">
          <cell r="D345" t="str">
            <v>张建越</v>
          </cell>
        </row>
        <row r="345">
          <cell r="F345" t="str">
            <v>男</v>
          </cell>
          <cell r="G345" t="str">
            <v>前台</v>
          </cell>
          <cell r="H345" t="str">
            <v>河北光华荣昌汽车部件有限公司</v>
          </cell>
          <cell r="I345" t="str">
            <v>座椅总装车间</v>
          </cell>
          <cell r="J345" t="str">
            <v>座椅总装车间-轻卡</v>
          </cell>
          <cell r="K345" t="str">
            <v>组装工</v>
          </cell>
        </row>
        <row r="345">
          <cell r="M345" t="str">
            <v>河北</v>
          </cell>
        </row>
        <row r="346">
          <cell r="D346" t="str">
            <v>辛鹏玉</v>
          </cell>
          <cell r="E346" t="str">
            <v>132930199412051138</v>
          </cell>
          <cell r="F346" t="str">
            <v>男</v>
          </cell>
          <cell r="G346" t="str">
            <v>前台</v>
          </cell>
          <cell r="H346" t="str">
            <v>河北光华荣昌汽车部件有限公司</v>
          </cell>
          <cell r="I346" t="str">
            <v>发泡车间</v>
          </cell>
          <cell r="J346" t="str">
            <v>发泡车间</v>
          </cell>
          <cell r="K346" t="str">
            <v>代理班组长</v>
          </cell>
        </row>
        <row r="346">
          <cell r="M346" t="str">
            <v>河北</v>
          </cell>
        </row>
        <row r="347">
          <cell r="D347" t="str">
            <v>王贵宝</v>
          </cell>
          <cell r="E347" t="str">
            <v>132401196703097096</v>
          </cell>
          <cell r="F347" t="str">
            <v>男</v>
          </cell>
          <cell r="G347" t="str">
            <v>前台</v>
          </cell>
          <cell r="H347" t="str">
            <v>河北光华荣昌汽车部件有限公司</v>
          </cell>
          <cell r="I347" t="str">
            <v>发泡车间</v>
          </cell>
          <cell r="J347" t="str">
            <v>发泡车间</v>
          </cell>
          <cell r="K347" t="str">
            <v>混料质量员</v>
          </cell>
        </row>
        <row r="347">
          <cell r="M347" t="str">
            <v>河北</v>
          </cell>
        </row>
        <row r="348">
          <cell r="D348" t="str">
            <v>王明城</v>
          </cell>
          <cell r="E348" t="str">
            <v>13098319980722281X</v>
          </cell>
          <cell r="F348" t="str">
            <v>男</v>
          </cell>
          <cell r="G348" t="str">
            <v>前台</v>
          </cell>
          <cell r="H348" t="str">
            <v>河北光华荣昌汽车部件有限公司</v>
          </cell>
          <cell r="I348" t="str">
            <v>发泡车间</v>
          </cell>
          <cell r="J348" t="str">
            <v>发泡车间</v>
          </cell>
          <cell r="K348" t="str">
            <v>发泡模具维修工</v>
          </cell>
        </row>
        <row r="348">
          <cell r="M348" t="str">
            <v>河北</v>
          </cell>
        </row>
        <row r="349">
          <cell r="D349" t="str">
            <v>温朋飞</v>
          </cell>
          <cell r="E349" t="str">
            <v>130681200006023219</v>
          </cell>
          <cell r="F349" t="str">
            <v>男</v>
          </cell>
          <cell r="G349" t="str">
            <v>前台</v>
          </cell>
          <cell r="H349" t="str">
            <v>河北光华荣昌汽车部件有限公司</v>
          </cell>
          <cell r="I349" t="str">
            <v>发泡车间</v>
          </cell>
          <cell r="J349" t="str">
            <v>发泡车间</v>
          </cell>
          <cell r="K349" t="str">
            <v>储备大学生</v>
          </cell>
        </row>
        <row r="349">
          <cell r="M349" t="str">
            <v>河北</v>
          </cell>
        </row>
        <row r="350">
          <cell r="D350" t="str">
            <v>唐崇涛</v>
          </cell>
          <cell r="E350" t="str">
            <v>230222197407060659</v>
          </cell>
          <cell r="F350" t="str">
            <v>男</v>
          </cell>
          <cell r="G350" t="str">
            <v>前台</v>
          </cell>
          <cell r="H350" t="str">
            <v>河北光华荣昌汽车部件有限公司</v>
          </cell>
          <cell r="I350" t="str">
            <v>发泡车间</v>
          </cell>
          <cell r="J350" t="str">
            <v>发泡车间</v>
          </cell>
          <cell r="K350" t="str">
            <v>发泡工</v>
          </cell>
        </row>
        <row r="350">
          <cell r="M350" t="str">
            <v>河北</v>
          </cell>
        </row>
        <row r="351">
          <cell r="D351" t="str">
            <v>张云峰</v>
          </cell>
          <cell r="E351" t="str">
            <v>230123197104080012</v>
          </cell>
          <cell r="F351" t="str">
            <v>男</v>
          </cell>
          <cell r="G351" t="str">
            <v>前台</v>
          </cell>
          <cell r="H351" t="str">
            <v>河北光华荣昌汽车部件有限公司</v>
          </cell>
          <cell r="I351" t="str">
            <v>发泡车间</v>
          </cell>
          <cell r="J351" t="str">
            <v>发泡车间</v>
          </cell>
          <cell r="K351" t="str">
            <v>发泡工</v>
          </cell>
        </row>
        <row r="351">
          <cell r="M351" t="str">
            <v>河北</v>
          </cell>
        </row>
        <row r="352">
          <cell r="D352" t="str">
            <v>刘迎涛</v>
          </cell>
          <cell r="E352" t="str">
            <v>13092419970401425X</v>
          </cell>
          <cell r="F352" t="str">
            <v>男</v>
          </cell>
          <cell r="G352" t="str">
            <v>前台</v>
          </cell>
          <cell r="H352" t="str">
            <v>河北光华荣昌汽车部件有限公司</v>
          </cell>
          <cell r="I352" t="str">
            <v>发泡车间</v>
          </cell>
          <cell r="J352" t="str">
            <v>发泡车间</v>
          </cell>
          <cell r="K352" t="str">
            <v>发泡工</v>
          </cell>
        </row>
        <row r="352">
          <cell r="M352" t="str">
            <v>河北</v>
          </cell>
        </row>
        <row r="353">
          <cell r="D353" t="str">
            <v>董军</v>
          </cell>
          <cell r="E353" t="str">
            <v>132521197307163413</v>
          </cell>
          <cell r="F353" t="str">
            <v>男</v>
          </cell>
          <cell r="G353" t="str">
            <v>前台</v>
          </cell>
          <cell r="H353" t="str">
            <v>河北光华荣昌汽车部件有限公司</v>
          </cell>
          <cell r="I353" t="str">
            <v>发泡车间</v>
          </cell>
          <cell r="J353" t="str">
            <v>发泡车间</v>
          </cell>
          <cell r="K353" t="str">
            <v>发泡工</v>
          </cell>
        </row>
        <row r="353">
          <cell r="M353" t="str">
            <v>河北</v>
          </cell>
        </row>
        <row r="354">
          <cell r="D354" t="str">
            <v>耿会峰</v>
          </cell>
          <cell r="E354" t="str">
            <v>232102196309165218</v>
          </cell>
          <cell r="F354" t="str">
            <v>男</v>
          </cell>
          <cell r="G354" t="str">
            <v>前台</v>
          </cell>
          <cell r="H354" t="str">
            <v>河北光华荣昌汽车部件有限公司</v>
          </cell>
          <cell r="I354" t="str">
            <v>发泡车间</v>
          </cell>
          <cell r="J354" t="str">
            <v>发泡车间</v>
          </cell>
          <cell r="K354" t="str">
            <v>发泡工</v>
          </cell>
        </row>
        <row r="354">
          <cell r="M354" t="str">
            <v>河北</v>
          </cell>
        </row>
        <row r="355">
          <cell r="D355" t="str">
            <v>张凤广</v>
          </cell>
          <cell r="E355" t="str">
            <v>130983200412213017</v>
          </cell>
          <cell r="F355" t="str">
            <v>男</v>
          </cell>
          <cell r="G355" t="str">
            <v>前台</v>
          </cell>
          <cell r="H355" t="str">
            <v>河北光华荣昌汽车部件有限公司</v>
          </cell>
          <cell r="I355" t="str">
            <v>发泡车间</v>
          </cell>
          <cell r="J355" t="str">
            <v>发泡车间</v>
          </cell>
          <cell r="K355" t="str">
            <v>发泡工</v>
          </cell>
        </row>
        <row r="355">
          <cell r="M355" t="str">
            <v>河北</v>
          </cell>
        </row>
        <row r="356">
          <cell r="D356" t="str">
            <v>张家辉</v>
          </cell>
          <cell r="E356" t="str">
            <v>13098319960116241X</v>
          </cell>
          <cell r="F356" t="str">
            <v>男</v>
          </cell>
          <cell r="G356" t="str">
            <v>前台</v>
          </cell>
          <cell r="H356" t="str">
            <v>河北光华荣昌汽车部件有限公司</v>
          </cell>
          <cell r="I356" t="str">
            <v>发泡车间</v>
          </cell>
          <cell r="J356" t="str">
            <v>发泡车间</v>
          </cell>
          <cell r="K356" t="str">
            <v>发泡工</v>
          </cell>
        </row>
        <row r="356">
          <cell r="M356" t="str">
            <v>河北</v>
          </cell>
        </row>
        <row r="357">
          <cell r="D357" t="str">
            <v>刘辉</v>
          </cell>
          <cell r="E357" t="str">
            <v>130983197812275511</v>
          </cell>
          <cell r="F357" t="str">
            <v>男</v>
          </cell>
          <cell r="G357" t="str">
            <v>前台</v>
          </cell>
          <cell r="H357" t="str">
            <v>河北光华荣昌汽车部件有限公司</v>
          </cell>
          <cell r="I357" t="str">
            <v>发泡车间</v>
          </cell>
          <cell r="J357" t="str">
            <v>发泡车间</v>
          </cell>
          <cell r="K357" t="str">
            <v>发泡工</v>
          </cell>
        </row>
        <row r="357">
          <cell r="M357" t="str">
            <v>河北</v>
          </cell>
        </row>
        <row r="358">
          <cell r="D358" t="str">
            <v>于红艳</v>
          </cell>
          <cell r="E358" t="str">
            <v>132930197408240922</v>
          </cell>
          <cell r="F358" t="str">
            <v>女</v>
          </cell>
          <cell r="G358" t="str">
            <v>前台</v>
          </cell>
          <cell r="H358" t="str">
            <v>河北光华荣昌汽车部件有限公司</v>
          </cell>
          <cell r="I358" t="str">
            <v>发泡车间</v>
          </cell>
          <cell r="J358" t="str">
            <v>发泡车间</v>
          </cell>
          <cell r="K358" t="str">
            <v>发泡工</v>
          </cell>
        </row>
        <row r="358">
          <cell r="M358" t="str">
            <v>河北</v>
          </cell>
        </row>
        <row r="359">
          <cell r="D359" t="str">
            <v>于俊焕</v>
          </cell>
          <cell r="E359" t="str">
            <v>130921198904263222</v>
          </cell>
          <cell r="F359" t="str">
            <v>女</v>
          </cell>
          <cell r="G359" t="str">
            <v>前台</v>
          </cell>
          <cell r="H359" t="str">
            <v>河北光华荣昌汽车部件有限公司</v>
          </cell>
          <cell r="I359" t="str">
            <v>发泡车间</v>
          </cell>
          <cell r="J359" t="str">
            <v>发泡车间</v>
          </cell>
          <cell r="K359" t="str">
            <v>发泡工</v>
          </cell>
        </row>
        <row r="359">
          <cell r="M359" t="str">
            <v>河北</v>
          </cell>
        </row>
        <row r="360">
          <cell r="D360" t="str">
            <v>滕秀丽</v>
          </cell>
          <cell r="E360" t="str">
            <v>130983198310232428</v>
          </cell>
          <cell r="F360" t="str">
            <v>女</v>
          </cell>
          <cell r="G360" t="str">
            <v>前台</v>
          </cell>
          <cell r="H360" t="str">
            <v>河北光华荣昌汽车部件有限公司</v>
          </cell>
          <cell r="I360" t="str">
            <v>发泡车间</v>
          </cell>
          <cell r="J360" t="str">
            <v>发泡车间</v>
          </cell>
          <cell r="K360" t="str">
            <v>发泡工</v>
          </cell>
        </row>
        <row r="360">
          <cell r="M360" t="str">
            <v>河北</v>
          </cell>
        </row>
        <row r="361">
          <cell r="D361" t="str">
            <v>司洪英</v>
          </cell>
          <cell r="E361" t="str">
            <v>132930197705143045</v>
          </cell>
          <cell r="F361" t="str">
            <v>女</v>
          </cell>
          <cell r="G361" t="str">
            <v>前台</v>
          </cell>
          <cell r="H361" t="str">
            <v>河北光华荣昌汽车部件有限公司</v>
          </cell>
          <cell r="I361" t="str">
            <v>发泡车间</v>
          </cell>
          <cell r="J361" t="str">
            <v>发泡车间</v>
          </cell>
          <cell r="K361" t="str">
            <v>发泡工</v>
          </cell>
        </row>
        <row r="361">
          <cell r="M361" t="str">
            <v>河北</v>
          </cell>
        </row>
        <row r="362">
          <cell r="D362" t="str">
            <v>冯连华</v>
          </cell>
          <cell r="E362" t="str">
            <v>130924198008024249</v>
          </cell>
          <cell r="F362" t="str">
            <v>女</v>
          </cell>
          <cell r="G362" t="str">
            <v>前台</v>
          </cell>
          <cell r="H362" t="str">
            <v>河北光华荣昌汽车部件有限公司</v>
          </cell>
          <cell r="I362" t="str">
            <v>发泡车间</v>
          </cell>
          <cell r="J362" t="str">
            <v>发泡车间</v>
          </cell>
          <cell r="K362" t="str">
            <v>发泡工</v>
          </cell>
        </row>
        <row r="362">
          <cell r="M362" t="str">
            <v>河北</v>
          </cell>
        </row>
        <row r="363">
          <cell r="D363" t="str">
            <v>温记新</v>
          </cell>
          <cell r="E363" t="str">
            <v>23023019750808131X</v>
          </cell>
          <cell r="F363" t="str">
            <v>男</v>
          </cell>
          <cell r="G363" t="str">
            <v>前台</v>
          </cell>
          <cell r="H363" t="str">
            <v>河北光华荣昌汽车部件有限公司</v>
          </cell>
          <cell r="I363" t="str">
            <v>发泡车间</v>
          </cell>
          <cell r="J363" t="str">
            <v>发泡车间</v>
          </cell>
          <cell r="K363" t="str">
            <v>发泡工</v>
          </cell>
        </row>
        <row r="363">
          <cell r="M363" t="str">
            <v>河北</v>
          </cell>
        </row>
        <row r="364">
          <cell r="D364" t="str">
            <v>张新林</v>
          </cell>
          <cell r="E364" t="str">
            <v>130983199903095515</v>
          </cell>
          <cell r="F364" t="str">
            <v>男</v>
          </cell>
          <cell r="G364" t="str">
            <v>前台</v>
          </cell>
          <cell r="H364" t="str">
            <v>河北光华荣昌汽车部件有限公司</v>
          </cell>
          <cell r="I364" t="str">
            <v>发泡车间</v>
          </cell>
          <cell r="J364" t="str">
            <v>发泡车间</v>
          </cell>
          <cell r="K364" t="str">
            <v>发泡工</v>
          </cell>
        </row>
        <row r="364">
          <cell r="M364" t="str">
            <v>河北</v>
          </cell>
        </row>
        <row r="365">
          <cell r="D365" t="str">
            <v>刘海军</v>
          </cell>
          <cell r="E365" t="str">
            <v>132930196904274596</v>
          </cell>
          <cell r="F365" t="str">
            <v>男</v>
          </cell>
          <cell r="G365" t="str">
            <v>前台</v>
          </cell>
          <cell r="H365" t="str">
            <v>河北光华荣昌汽车部件有限公司</v>
          </cell>
          <cell r="I365" t="str">
            <v>发泡车间</v>
          </cell>
          <cell r="J365" t="str">
            <v>发泡车间</v>
          </cell>
          <cell r="K365" t="str">
            <v>发泡工</v>
          </cell>
        </row>
        <row r="365">
          <cell r="M365" t="str">
            <v>河北</v>
          </cell>
        </row>
        <row r="366">
          <cell r="D366" t="str">
            <v>付海丽</v>
          </cell>
        </row>
        <row r="366">
          <cell r="F366" t="str">
            <v>女</v>
          </cell>
          <cell r="G366" t="str">
            <v>前台</v>
          </cell>
          <cell r="H366" t="str">
            <v>河北光华荣昌汽车部件有限公司</v>
          </cell>
          <cell r="I366" t="str">
            <v>发泡车间</v>
          </cell>
          <cell r="J366" t="str">
            <v>发泡车间</v>
          </cell>
          <cell r="K366" t="str">
            <v>发泡工</v>
          </cell>
        </row>
        <row r="366">
          <cell r="M366" t="str">
            <v>河北</v>
          </cell>
        </row>
        <row r="367">
          <cell r="D367" t="str">
            <v>崔佳佳</v>
          </cell>
        </row>
        <row r="367">
          <cell r="F367" t="str">
            <v>女</v>
          </cell>
          <cell r="G367" t="str">
            <v>前台</v>
          </cell>
          <cell r="H367" t="str">
            <v>河北光华荣昌汽车部件有限公司</v>
          </cell>
          <cell r="I367" t="str">
            <v>发泡车间</v>
          </cell>
          <cell r="J367" t="str">
            <v>发泡车间</v>
          </cell>
          <cell r="K367" t="str">
            <v>发泡工</v>
          </cell>
        </row>
        <row r="367">
          <cell r="M367" t="str">
            <v>河北</v>
          </cell>
        </row>
        <row r="368">
          <cell r="D368" t="str">
            <v>常梦雨</v>
          </cell>
        </row>
        <row r="368">
          <cell r="F368" t="str">
            <v>女</v>
          </cell>
          <cell r="G368" t="str">
            <v>前台</v>
          </cell>
          <cell r="H368" t="str">
            <v>河北光华荣昌汽车部件有限公司</v>
          </cell>
          <cell r="I368" t="str">
            <v>发泡车间</v>
          </cell>
          <cell r="J368" t="str">
            <v>发泡车间</v>
          </cell>
          <cell r="K368" t="str">
            <v>发泡工</v>
          </cell>
        </row>
        <row r="368">
          <cell r="M368" t="str">
            <v>河北</v>
          </cell>
        </row>
        <row r="369">
          <cell r="D369" t="str">
            <v>王林泽</v>
          </cell>
        </row>
        <row r="369">
          <cell r="F369" t="str">
            <v>男</v>
          </cell>
          <cell r="G369" t="str">
            <v>前台</v>
          </cell>
          <cell r="H369" t="str">
            <v>河北光华荣昌汽车部件有限公司</v>
          </cell>
          <cell r="I369" t="str">
            <v>发泡车间</v>
          </cell>
          <cell r="J369" t="str">
            <v>发泡车间</v>
          </cell>
          <cell r="K369" t="str">
            <v>发泡工</v>
          </cell>
        </row>
        <row r="369">
          <cell r="M369" t="str">
            <v>河北</v>
          </cell>
        </row>
        <row r="370">
          <cell r="D370" t="str">
            <v>高浩景</v>
          </cell>
        </row>
        <row r="370">
          <cell r="F370" t="str">
            <v>男</v>
          </cell>
          <cell r="G370" t="str">
            <v>前台</v>
          </cell>
          <cell r="H370" t="str">
            <v>河北光华荣昌汽车部件有限公司</v>
          </cell>
          <cell r="I370" t="str">
            <v>发泡车间</v>
          </cell>
          <cell r="J370" t="str">
            <v>发泡车间</v>
          </cell>
          <cell r="K370" t="str">
            <v>发泡工</v>
          </cell>
        </row>
        <row r="370">
          <cell r="M370" t="str">
            <v>河北</v>
          </cell>
        </row>
        <row r="371">
          <cell r="D371" t="str">
            <v>田淑霞</v>
          </cell>
          <cell r="E371" t="str">
            <v>132930198003181121</v>
          </cell>
          <cell r="F371" t="str">
            <v>女</v>
          </cell>
          <cell r="G371" t="str">
            <v>前台</v>
          </cell>
          <cell r="H371" t="str">
            <v>河北光华荣昌汽车部件有限公司</v>
          </cell>
          <cell r="I371" t="str">
            <v>缝纫车间</v>
          </cell>
          <cell r="J371" t="str">
            <v>缝纫车间</v>
          </cell>
          <cell r="K371" t="str">
            <v>班组长</v>
          </cell>
        </row>
        <row r="371">
          <cell r="M371" t="str">
            <v>河北</v>
          </cell>
        </row>
        <row r="372">
          <cell r="D372" t="str">
            <v>孙艳辉</v>
          </cell>
          <cell r="E372" t="str">
            <v>132930198203271420</v>
          </cell>
          <cell r="F372" t="str">
            <v>女</v>
          </cell>
          <cell r="G372" t="str">
            <v>前台</v>
          </cell>
          <cell r="H372" t="str">
            <v>河北光华荣昌汽车部件有限公司</v>
          </cell>
          <cell r="I372" t="str">
            <v>缝纫车间</v>
          </cell>
          <cell r="J372" t="str">
            <v>缝纫车间</v>
          </cell>
          <cell r="K372" t="str">
            <v>裁剪工</v>
          </cell>
        </row>
        <row r="372">
          <cell r="M372" t="str">
            <v>河北</v>
          </cell>
        </row>
        <row r="373">
          <cell r="D373" t="str">
            <v>孙文芳</v>
          </cell>
          <cell r="E373" t="str">
            <v>130983198511171422</v>
          </cell>
          <cell r="F373" t="str">
            <v>女</v>
          </cell>
          <cell r="G373" t="str">
            <v>前台</v>
          </cell>
          <cell r="H373" t="str">
            <v>河北光华荣昌汽车部件有限公司</v>
          </cell>
          <cell r="I373" t="str">
            <v>缝纫车间</v>
          </cell>
          <cell r="J373" t="str">
            <v>缝纫车间</v>
          </cell>
          <cell r="K373" t="str">
            <v>缝纫工</v>
          </cell>
        </row>
        <row r="373">
          <cell r="M373" t="str">
            <v>河北</v>
          </cell>
        </row>
        <row r="374">
          <cell r="D374" t="str">
            <v>孙秀辉</v>
          </cell>
          <cell r="E374" t="str">
            <v>132930198105071425</v>
          </cell>
          <cell r="F374" t="str">
            <v>女</v>
          </cell>
          <cell r="G374" t="str">
            <v>前台</v>
          </cell>
          <cell r="H374" t="str">
            <v>河北光华荣昌汽车部件有限公司</v>
          </cell>
          <cell r="I374" t="str">
            <v>缝纫车间</v>
          </cell>
          <cell r="J374" t="str">
            <v>缝纫车间</v>
          </cell>
          <cell r="K374" t="str">
            <v>缝纫工</v>
          </cell>
        </row>
        <row r="374">
          <cell r="M374" t="str">
            <v>河北</v>
          </cell>
        </row>
        <row r="375">
          <cell r="D375" t="str">
            <v>张娜娜</v>
          </cell>
          <cell r="E375" t="str">
            <v>13098319870329112X</v>
          </cell>
          <cell r="F375" t="str">
            <v>女</v>
          </cell>
          <cell r="G375" t="str">
            <v>前台</v>
          </cell>
          <cell r="H375" t="str">
            <v>河北光华荣昌汽车部件有限公司</v>
          </cell>
          <cell r="I375" t="str">
            <v>缝纫车间</v>
          </cell>
          <cell r="J375" t="str">
            <v>缝纫车间</v>
          </cell>
          <cell r="K375" t="str">
            <v>缝纫工</v>
          </cell>
        </row>
        <row r="375">
          <cell r="M375" t="str">
            <v>河北</v>
          </cell>
        </row>
        <row r="376">
          <cell r="D376" t="str">
            <v>王文英</v>
          </cell>
          <cell r="E376" t="str">
            <v>132930197512201827</v>
          </cell>
          <cell r="F376" t="str">
            <v>女</v>
          </cell>
          <cell r="G376" t="str">
            <v>前台</v>
          </cell>
          <cell r="H376" t="str">
            <v>河北光华荣昌汽车部件有限公司</v>
          </cell>
          <cell r="I376" t="str">
            <v>缝纫车间</v>
          </cell>
          <cell r="J376" t="str">
            <v>缝纫车间</v>
          </cell>
          <cell r="K376" t="str">
            <v>缝纫工</v>
          </cell>
        </row>
        <row r="376">
          <cell r="M376" t="str">
            <v>河北</v>
          </cell>
        </row>
        <row r="377">
          <cell r="D377" t="str">
            <v>邓琳娜</v>
          </cell>
          <cell r="E377" t="str">
            <v>130930198701073046</v>
          </cell>
          <cell r="F377" t="str">
            <v>女</v>
          </cell>
          <cell r="G377" t="str">
            <v>前台</v>
          </cell>
          <cell r="H377" t="str">
            <v>河北光华荣昌汽车部件有限公司</v>
          </cell>
          <cell r="I377" t="str">
            <v>缝纫车间</v>
          </cell>
          <cell r="J377" t="str">
            <v>缝纫车间</v>
          </cell>
          <cell r="K377" t="str">
            <v>缝纫工</v>
          </cell>
        </row>
        <row r="377">
          <cell r="M377" t="str">
            <v>河北</v>
          </cell>
        </row>
        <row r="378">
          <cell r="D378" t="str">
            <v>田飞飞</v>
          </cell>
          <cell r="E378" t="str">
            <v>132930198712281125</v>
          </cell>
          <cell r="F378" t="str">
            <v>女</v>
          </cell>
          <cell r="G378" t="str">
            <v>前台</v>
          </cell>
          <cell r="H378" t="str">
            <v>河北光华荣昌汽车部件有限公司</v>
          </cell>
          <cell r="I378" t="str">
            <v>缝纫车间</v>
          </cell>
          <cell r="J378" t="str">
            <v>缝纫车间</v>
          </cell>
          <cell r="K378" t="str">
            <v>缝纫工</v>
          </cell>
        </row>
        <row r="378">
          <cell r="M378" t="str">
            <v>河北</v>
          </cell>
        </row>
        <row r="379">
          <cell r="D379" t="str">
            <v>王萱斓</v>
          </cell>
          <cell r="E379" t="str">
            <v>132930197801122025</v>
          </cell>
          <cell r="F379" t="str">
            <v>女</v>
          </cell>
          <cell r="G379" t="str">
            <v>前台</v>
          </cell>
          <cell r="H379" t="str">
            <v>河北光华荣昌汽车部件有限公司</v>
          </cell>
          <cell r="I379" t="str">
            <v>缝纫车间</v>
          </cell>
          <cell r="J379" t="str">
            <v>缝纫车间</v>
          </cell>
          <cell r="K379" t="str">
            <v>缝纫工</v>
          </cell>
        </row>
        <row r="379">
          <cell r="M379" t="str">
            <v>河北</v>
          </cell>
        </row>
        <row r="380">
          <cell r="D380" t="str">
            <v>王河敏</v>
          </cell>
          <cell r="E380" t="str">
            <v>132930198004221121</v>
          </cell>
          <cell r="F380" t="str">
            <v>女</v>
          </cell>
          <cell r="G380" t="str">
            <v>前台</v>
          </cell>
          <cell r="H380" t="str">
            <v>河北光华荣昌汽车部件有限公司</v>
          </cell>
          <cell r="I380" t="str">
            <v>缝纫车间</v>
          </cell>
          <cell r="J380" t="str">
            <v>缝纫车间</v>
          </cell>
          <cell r="K380" t="str">
            <v>缝纫工</v>
          </cell>
        </row>
        <row r="380">
          <cell r="M380" t="str">
            <v>河北</v>
          </cell>
        </row>
        <row r="381">
          <cell r="D381" t="str">
            <v>徐凤瑞</v>
          </cell>
          <cell r="E381" t="str">
            <v>130983198810151122</v>
          </cell>
          <cell r="F381" t="str">
            <v>女</v>
          </cell>
          <cell r="G381" t="str">
            <v>前台</v>
          </cell>
          <cell r="H381" t="str">
            <v>河北光华荣昌汽车部件有限公司</v>
          </cell>
          <cell r="I381" t="str">
            <v>缝纫车间</v>
          </cell>
          <cell r="J381" t="str">
            <v>缝纫车间</v>
          </cell>
          <cell r="K381" t="str">
            <v>缝纫工</v>
          </cell>
        </row>
        <row r="381">
          <cell r="M381" t="str">
            <v>河北</v>
          </cell>
        </row>
        <row r="382">
          <cell r="D382" t="str">
            <v>张风瑞</v>
          </cell>
          <cell r="E382" t="str">
            <v>13293019780712112X</v>
          </cell>
          <cell r="F382" t="str">
            <v>女</v>
          </cell>
          <cell r="G382" t="str">
            <v>前台</v>
          </cell>
          <cell r="H382" t="str">
            <v>河北光华荣昌汽车部件有限公司</v>
          </cell>
          <cell r="I382" t="str">
            <v>缝纫车间</v>
          </cell>
          <cell r="J382" t="str">
            <v>缝纫车间</v>
          </cell>
          <cell r="K382" t="str">
            <v>缝纫工</v>
          </cell>
        </row>
        <row r="382">
          <cell r="M382" t="str">
            <v>河北</v>
          </cell>
        </row>
        <row r="383">
          <cell r="D383" t="str">
            <v>孙晓明</v>
          </cell>
          <cell r="E383" t="str">
            <v>130924198712064228</v>
          </cell>
          <cell r="F383" t="str">
            <v>女</v>
          </cell>
          <cell r="G383" t="str">
            <v>前台</v>
          </cell>
          <cell r="H383" t="str">
            <v>河北光华荣昌汽车部件有限公司</v>
          </cell>
          <cell r="I383" t="str">
            <v>缝纫车间</v>
          </cell>
          <cell r="J383" t="str">
            <v>缝纫车间</v>
          </cell>
          <cell r="K383" t="str">
            <v>缝纫工</v>
          </cell>
        </row>
        <row r="383">
          <cell r="M383" t="str">
            <v>河北</v>
          </cell>
        </row>
        <row r="384">
          <cell r="D384" t="str">
            <v>马立荣</v>
          </cell>
          <cell r="E384" t="str">
            <v>13293019811024372X</v>
          </cell>
          <cell r="F384" t="str">
            <v>女</v>
          </cell>
          <cell r="G384" t="str">
            <v>前台</v>
          </cell>
          <cell r="H384" t="str">
            <v>河北光华荣昌汽车部件有限公司</v>
          </cell>
          <cell r="I384" t="str">
            <v>缝纫车间</v>
          </cell>
          <cell r="J384" t="str">
            <v>缝纫车间</v>
          </cell>
          <cell r="K384" t="str">
            <v>缝纫工</v>
          </cell>
        </row>
        <row r="384">
          <cell r="M384" t="str">
            <v>河北</v>
          </cell>
        </row>
        <row r="385">
          <cell r="D385" t="str">
            <v>李香慧</v>
          </cell>
          <cell r="E385" t="str">
            <v>132931197506203320</v>
          </cell>
          <cell r="F385" t="str">
            <v>女</v>
          </cell>
          <cell r="G385" t="str">
            <v>前台</v>
          </cell>
          <cell r="H385" t="str">
            <v>河北光华荣昌汽车部件有限公司</v>
          </cell>
          <cell r="I385" t="str">
            <v>缝纫车间</v>
          </cell>
          <cell r="J385" t="str">
            <v>缝纫车间</v>
          </cell>
          <cell r="K385" t="str">
            <v>缝纫工</v>
          </cell>
        </row>
        <row r="385">
          <cell r="M385" t="str">
            <v>河北</v>
          </cell>
        </row>
        <row r="386">
          <cell r="D386" t="str">
            <v>郭庆茹</v>
          </cell>
          <cell r="E386" t="str">
            <v>132930198010162826</v>
          </cell>
          <cell r="F386" t="str">
            <v>女</v>
          </cell>
          <cell r="G386" t="str">
            <v>前台</v>
          </cell>
          <cell r="H386" t="str">
            <v>河北光华荣昌汽车部件有限公司</v>
          </cell>
          <cell r="I386" t="str">
            <v>缝纫车间</v>
          </cell>
          <cell r="J386" t="str">
            <v>缝纫车间</v>
          </cell>
          <cell r="K386" t="str">
            <v>缝纫工</v>
          </cell>
        </row>
        <row r="386">
          <cell r="M386" t="str">
            <v>河北</v>
          </cell>
        </row>
        <row r="387">
          <cell r="D387" t="str">
            <v>胡中岭</v>
          </cell>
          <cell r="E387" t="str">
            <v>132930197307112024</v>
          </cell>
          <cell r="F387" t="str">
            <v>女</v>
          </cell>
          <cell r="G387" t="str">
            <v>前台</v>
          </cell>
          <cell r="H387" t="str">
            <v>河北光华荣昌汽车部件有限公司</v>
          </cell>
          <cell r="I387" t="str">
            <v>缝纫车间</v>
          </cell>
          <cell r="J387" t="str">
            <v>缝纫车间</v>
          </cell>
          <cell r="K387" t="str">
            <v>缝纫工</v>
          </cell>
        </row>
        <row r="387">
          <cell r="M387" t="str">
            <v>河北</v>
          </cell>
        </row>
        <row r="388">
          <cell r="D388" t="str">
            <v>李泽元</v>
          </cell>
          <cell r="E388" t="str">
            <v>130921198404042247</v>
          </cell>
          <cell r="F388" t="str">
            <v>女</v>
          </cell>
          <cell r="G388" t="str">
            <v>前台</v>
          </cell>
          <cell r="H388" t="str">
            <v>河北光华荣昌汽车部件有限公司</v>
          </cell>
          <cell r="I388" t="str">
            <v>缝纫车间</v>
          </cell>
          <cell r="J388" t="str">
            <v>缝纫车间</v>
          </cell>
          <cell r="K388" t="str">
            <v>缝纫工</v>
          </cell>
        </row>
        <row r="388">
          <cell r="M388" t="str">
            <v>河北</v>
          </cell>
        </row>
        <row r="389">
          <cell r="D389" t="str">
            <v>李敏</v>
          </cell>
          <cell r="E389" t="str">
            <v>13293019820304114X</v>
          </cell>
          <cell r="F389" t="str">
            <v>女</v>
          </cell>
          <cell r="G389" t="str">
            <v>前台</v>
          </cell>
          <cell r="H389" t="str">
            <v>河北光华荣昌汽车部件有限公司</v>
          </cell>
          <cell r="I389" t="str">
            <v>缝纫车间</v>
          </cell>
          <cell r="J389" t="str">
            <v>缝纫车间</v>
          </cell>
          <cell r="K389" t="str">
            <v>缝纫工</v>
          </cell>
        </row>
        <row r="389">
          <cell r="M389" t="str">
            <v>河北</v>
          </cell>
        </row>
        <row r="390">
          <cell r="D390" t="str">
            <v>刘焕侠</v>
          </cell>
          <cell r="E390" t="str">
            <v>132928197711203620</v>
          </cell>
          <cell r="F390" t="str">
            <v>女</v>
          </cell>
          <cell r="G390" t="str">
            <v>前台</v>
          </cell>
          <cell r="H390" t="str">
            <v>河北光华荣昌汽车部件有限公司</v>
          </cell>
          <cell r="I390" t="str">
            <v>缝纫车间</v>
          </cell>
          <cell r="J390" t="str">
            <v>缝纫车间</v>
          </cell>
          <cell r="K390" t="str">
            <v>缝纫工</v>
          </cell>
        </row>
        <row r="390">
          <cell r="M390" t="str">
            <v>河北</v>
          </cell>
        </row>
        <row r="391">
          <cell r="D391" t="str">
            <v>张婷婷</v>
          </cell>
          <cell r="E391" t="str">
            <v>130930199610182129</v>
          </cell>
          <cell r="F391" t="str">
            <v>女</v>
          </cell>
          <cell r="G391" t="str">
            <v>前台</v>
          </cell>
          <cell r="H391" t="str">
            <v>河北光华荣昌汽车部件有限公司</v>
          </cell>
          <cell r="I391" t="str">
            <v>缝纫车间</v>
          </cell>
          <cell r="J391" t="str">
            <v>缝纫车间</v>
          </cell>
          <cell r="K391" t="str">
            <v>缝纫工</v>
          </cell>
        </row>
        <row r="391">
          <cell r="M391" t="str">
            <v>河北</v>
          </cell>
        </row>
        <row r="392">
          <cell r="D392" t="str">
            <v>罗培培</v>
          </cell>
          <cell r="E392" t="str">
            <v>130921198808222025</v>
          </cell>
          <cell r="F392" t="str">
            <v>女</v>
          </cell>
          <cell r="G392" t="str">
            <v>前台</v>
          </cell>
          <cell r="H392" t="str">
            <v>河北光华荣昌汽车部件有限公司</v>
          </cell>
          <cell r="I392" t="str">
            <v>缝纫车间</v>
          </cell>
          <cell r="J392" t="str">
            <v>缝纫车间</v>
          </cell>
          <cell r="K392" t="str">
            <v>缝纫工</v>
          </cell>
        </row>
        <row r="392">
          <cell r="M392" t="str">
            <v>河北</v>
          </cell>
        </row>
        <row r="393">
          <cell r="D393" t="str">
            <v>张建萍</v>
          </cell>
          <cell r="E393" t="str">
            <v>130924198408234229</v>
          </cell>
          <cell r="F393" t="str">
            <v>女</v>
          </cell>
          <cell r="G393" t="str">
            <v>前台</v>
          </cell>
          <cell r="H393" t="str">
            <v>河北光华荣昌汽车部件有限公司</v>
          </cell>
          <cell r="I393" t="str">
            <v>缝纫车间</v>
          </cell>
          <cell r="J393" t="str">
            <v>缝纫车间</v>
          </cell>
          <cell r="K393" t="str">
            <v>缝纫工</v>
          </cell>
        </row>
        <row r="393">
          <cell r="M393" t="str">
            <v>河北</v>
          </cell>
        </row>
        <row r="394">
          <cell r="D394" t="str">
            <v>彭洪香</v>
          </cell>
          <cell r="E394" t="str">
            <v>132934197611114644</v>
          </cell>
          <cell r="F394" t="str">
            <v>女</v>
          </cell>
          <cell r="G394" t="str">
            <v>前台</v>
          </cell>
          <cell r="H394" t="str">
            <v>河北光华荣昌汽车部件有限公司</v>
          </cell>
          <cell r="I394" t="str">
            <v>缝纫车间</v>
          </cell>
          <cell r="J394" t="str">
            <v>缝纫车间</v>
          </cell>
          <cell r="K394" t="str">
            <v>缝纫工</v>
          </cell>
        </row>
        <row r="394">
          <cell r="M394" t="str">
            <v>河北</v>
          </cell>
        </row>
        <row r="395">
          <cell r="D395" t="str">
            <v>杨秀虹</v>
          </cell>
          <cell r="E395" t="str">
            <v>130924199411083227</v>
          </cell>
          <cell r="F395" t="str">
            <v>女</v>
          </cell>
          <cell r="G395" t="str">
            <v>前台</v>
          </cell>
          <cell r="H395" t="str">
            <v>河北光华荣昌汽车部件有限公司</v>
          </cell>
          <cell r="I395" t="str">
            <v>缝纫车间</v>
          </cell>
          <cell r="J395" t="str">
            <v>缝纫车间</v>
          </cell>
          <cell r="K395" t="str">
            <v>缝纫工</v>
          </cell>
        </row>
        <row r="395">
          <cell r="M395" t="str">
            <v>河北</v>
          </cell>
        </row>
        <row r="396">
          <cell r="D396" t="str">
            <v>田树梅</v>
          </cell>
          <cell r="E396" t="str">
            <v>132930198012241122</v>
          </cell>
          <cell r="F396" t="str">
            <v>女</v>
          </cell>
          <cell r="G396" t="str">
            <v>前台</v>
          </cell>
          <cell r="H396" t="str">
            <v>河北光华荣昌汽车部件有限公司</v>
          </cell>
          <cell r="I396" t="str">
            <v>缝纫车间</v>
          </cell>
          <cell r="J396" t="str">
            <v>缝纫车间</v>
          </cell>
          <cell r="K396" t="str">
            <v>缝纫工</v>
          </cell>
        </row>
        <row r="396">
          <cell r="M396" t="str">
            <v>河北</v>
          </cell>
        </row>
        <row r="397">
          <cell r="D397" t="str">
            <v>韩玉芹</v>
          </cell>
          <cell r="E397" t="str">
            <v>130924198103124248</v>
          </cell>
          <cell r="F397" t="str">
            <v>女</v>
          </cell>
          <cell r="G397" t="str">
            <v>前台</v>
          </cell>
          <cell r="H397" t="str">
            <v>河北光华荣昌汽车部件有限公司</v>
          </cell>
          <cell r="I397" t="str">
            <v>缝纫车间</v>
          </cell>
          <cell r="J397" t="str">
            <v>缝纫车间</v>
          </cell>
          <cell r="K397" t="str">
            <v>操作工</v>
          </cell>
        </row>
        <row r="397">
          <cell r="M397" t="str">
            <v>河北</v>
          </cell>
        </row>
        <row r="398">
          <cell r="D398" t="str">
            <v>杨慧</v>
          </cell>
          <cell r="E398" t="str">
            <v>132930198209303526</v>
          </cell>
          <cell r="F398" t="str">
            <v>女</v>
          </cell>
          <cell r="G398" t="str">
            <v>前台</v>
          </cell>
          <cell r="H398" t="str">
            <v>河北光华荣昌汽车部件有限公司</v>
          </cell>
          <cell r="I398" t="str">
            <v>缝纫车间</v>
          </cell>
          <cell r="J398" t="str">
            <v>缝纫车间</v>
          </cell>
          <cell r="K398" t="str">
            <v>缝纫工</v>
          </cell>
        </row>
        <row r="398">
          <cell r="M398" t="str">
            <v>河北</v>
          </cell>
        </row>
        <row r="399">
          <cell r="D399" t="str">
            <v>白伟伟</v>
          </cell>
          <cell r="E399" t="str">
            <v>132930197911034747</v>
          </cell>
          <cell r="F399" t="str">
            <v>女</v>
          </cell>
          <cell r="G399" t="str">
            <v>前台</v>
          </cell>
          <cell r="H399" t="str">
            <v>河北光华荣昌汽车部件有限公司</v>
          </cell>
          <cell r="I399" t="str">
            <v>缝纫车间</v>
          </cell>
          <cell r="J399" t="str">
            <v>缝纫车间</v>
          </cell>
          <cell r="K399" t="str">
            <v>缝纫工</v>
          </cell>
        </row>
        <row r="399">
          <cell r="M399" t="str">
            <v>河北</v>
          </cell>
        </row>
        <row r="400">
          <cell r="D400" t="str">
            <v>孙景云</v>
          </cell>
          <cell r="E400" t="str">
            <v>130983199202261621</v>
          </cell>
          <cell r="F400" t="str">
            <v>女</v>
          </cell>
          <cell r="G400" t="str">
            <v>前台</v>
          </cell>
          <cell r="H400" t="str">
            <v>河北光华荣昌汽车部件有限公司</v>
          </cell>
          <cell r="I400" t="str">
            <v>缝纫车间</v>
          </cell>
          <cell r="J400" t="str">
            <v>缝纫车间</v>
          </cell>
          <cell r="K400" t="str">
            <v>缝纫工</v>
          </cell>
        </row>
        <row r="400">
          <cell r="M400" t="str">
            <v>河北</v>
          </cell>
        </row>
        <row r="401">
          <cell r="D401" t="str">
            <v>王冠文</v>
          </cell>
          <cell r="E401" t="str">
            <v>130983199611302818</v>
          </cell>
          <cell r="F401" t="str">
            <v>男</v>
          </cell>
          <cell r="G401" t="str">
            <v>前台</v>
          </cell>
          <cell r="H401" t="str">
            <v>河北光华荣昌汽车部件有限公司</v>
          </cell>
          <cell r="I401" t="str">
            <v>涂装车间</v>
          </cell>
          <cell r="J401" t="str">
            <v>涂装车间</v>
          </cell>
          <cell r="K401" t="str">
            <v>代班组长</v>
          </cell>
        </row>
        <row r="401">
          <cell r="M401" t="str">
            <v>河北</v>
          </cell>
        </row>
        <row r="402">
          <cell r="D402" t="str">
            <v>王朋</v>
          </cell>
          <cell r="E402" t="str">
            <v>130983199403201617</v>
          </cell>
          <cell r="F402" t="str">
            <v>男</v>
          </cell>
          <cell r="G402" t="str">
            <v>前台</v>
          </cell>
          <cell r="H402" t="str">
            <v>河北光华荣昌汽车部件有限公司</v>
          </cell>
          <cell r="I402" t="str">
            <v>涂装车间</v>
          </cell>
          <cell r="J402" t="str">
            <v>涂装车间</v>
          </cell>
          <cell r="K402" t="str">
            <v>代班组长</v>
          </cell>
        </row>
        <row r="402">
          <cell r="M402" t="str">
            <v>河北</v>
          </cell>
        </row>
        <row r="403">
          <cell r="D403" t="str">
            <v>古帅</v>
          </cell>
          <cell r="E403" t="str">
            <v>130626199101032615</v>
          </cell>
          <cell r="F403" t="str">
            <v>男</v>
          </cell>
          <cell r="G403" t="str">
            <v>前台</v>
          </cell>
          <cell r="H403" t="str">
            <v>河北光华荣昌汽车部件有限公司</v>
          </cell>
          <cell r="I403" t="str">
            <v>涂装车间</v>
          </cell>
          <cell r="J403" t="str">
            <v>涂装车间</v>
          </cell>
          <cell r="K403" t="str">
            <v>喷涂技师</v>
          </cell>
        </row>
        <row r="403">
          <cell r="M403" t="str">
            <v>河北</v>
          </cell>
        </row>
        <row r="404">
          <cell r="D404" t="str">
            <v>李泉林</v>
          </cell>
          <cell r="E404" t="str">
            <v>37232419780708321X</v>
          </cell>
          <cell r="F404" t="str">
            <v>男</v>
          </cell>
          <cell r="G404" t="str">
            <v>前台</v>
          </cell>
          <cell r="H404" t="str">
            <v>河北光华荣昌汽车部件有限公司</v>
          </cell>
          <cell r="I404" t="str">
            <v>涂装车间</v>
          </cell>
          <cell r="J404" t="str">
            <v>涂装车间</v>
          </cell>
          <cell r="K404" t="str">
            <v>喷涂技师</v>
          </cell>
        </row>
        <row r="404">
          <cell r="M404" t="str">
            <v>河北</v>
          </cell>
        </row>
        <row r="405">
          <cell r="D405" t="str">
            <v>滕红玲</v>
          </cell>
          <cell r="E405" t="str">
            <v>132930197910072426</v>
          </cell>
          <cell r="F405" t="str">
            <v>女</v>
          </cell>
          <cell r="G405" t="str">
            <v>前台</v>
          </cell>
          <cell r="H405" t="str">
            <v>河北光华荣昌汽车部件有限公司</v>
          </cell>
          <cell r="I405" t="str">
            <v>涂装车间</v>
          </cell>
          <cell r="J405" t="str">
            <v>涂装车间</v>
          </cell>
          <cell r="K405" t="str">
            <v>检验</v>
          </cell>
        </row>
        <row r="405">
          <cell r="M405" t="str">
            <v>河北</v>
          </cell>
        </row>
        <row r="406">
          <cell r="D406" t="str">
            <v>高爱荣</v>
          </cell>
          <cell r="E406" t="str">
            <v>132930198112151423</v>
          </cell>
          <cell r="F406" t="str">
            <v>女</v>
          </cell>
          <cell r="G406" t="str">
            <v>前台</v>
          </cell>
          <cell r="H406" t="str">
            <v>河北光华荣昌汽车部件有限公司</v>
          </cell>
          <cell r="I406" t="str">
            <v>涂装车间</v>
          </cell>
          <cell r="J406" t="str">
            <v>涂装车间</v>
          </cell>
          <cell r="K406" t="str">
            <v>操作工</v>
          </cell>
        </row>
        <row r="406">
          <cell r="M406" t="str">
            <v>河北</v>
          </cell>
        </row>
        <row r="407">
          <cell r="D407" t="str">
            <v>杨娅莉</v>
          </cell>
          <cell r="E407" t="str">
            <v>130925199410116628</v>
          </cell>
          <cell r="F407" t="str">
            <v>女</v>
          </cell>
          <cell r="G407" t="str">
            <v>前台</v>
          </cell>
          <cell r="H407" t="str">
            <v>河北光华荣昌汽车部件有限公司</v>
          </cell>
          <cell r="I407" t="str">
            <v>涂装车间</v>
          </cell>
          <cell r="J407" t="str">
            <v>涂装车间</v>
          </cell>
          <cell r="K407" t="str">
            <v>操作工</v>
          </cell>
        </row>
        <row r="407">
          <cell r="M407" t="str">
            <v>河北</v>
          </cell>
        </row>
        <row r="408">
          <cell r="D408" t="str">
            <v>代双双</v>
          </cell>
          <cell r="E408" t="str">
            <v>371423198112065421</v>
          </cell>
          <cell r="F408" t="str">
            <v>女</v>
          </cell>
          <cell r="G408" t="str">
            <v>前台</v>
          </cell>
          <cell r="H408" t="str">
            <v>河北光华荣昌汽车部件有限公司</v>
          </cell>
          <cell r="I408" t="str">
            <v>涂装车间</v>
          </cell>
          <cell r="J408" t="str">
            <v>涂装车间</v>
          </cell>
          <cell r="K408" t="str">
            <v>操作工</v>
          </cell>
        </row>
        <row r="408">
          <cell r="M408" t="str">
            <v>河北</v>
          </cell>
        </row>
        <row r="409">
          <cell r="D409" t="str">
            <v>刘双</v>
          </cell>
          <cell r="E409" t="str">
            <v>130983199108161122</v>
          </cell>
          <cell r="F409" t="str">
            <v>女</v>
          </cell>
          <cell r="G409" t="str">
            <v>前台</v>
          </cell>
          <cell r="H409" t="str">
            <v>河北光华荣昌汽车部件有限公司</v>
          </cell>
          <cell r="I409" t="str">
            <v>涂装车间</v>
          </cell>
          <cell r="J409" t="str">
            <v>涂装车间</v>
          </cell>
          <cell r="K409" t="str">
            <v>操作工</v>
          </cell>
        </row>
        <row r="409">
          <cell r="M409" t="str">
            <v>河北</v>
          </cell>
        </row>
        <row r="410">
          <cell r="D410" t="str">
            <v>侯菲菲</v>
          </cell>
          <cell r="E410" t="str">
            <v>130983198704030327</v>
          </cell>
          <cell r="F410" t="str">
            <v>女</v>
          </cell>
          <cell r="G410" t="str">
            <v>前台</v>
          </cell>
          <cell r="H410" t="str">
            <v>河北光华荣昌汽车部件有限公司</v>
          </cell>
          <cell r="I410" t="str">
            <v>涂装车间</v>
          </cell>
          <cell r="J410" t="str">
            <v>涂装车间</v>
          </cell>
          <cell r="K410" t="str">
            <v>操作工</v>
          </cell>
        </row>
        <row r="410">
          <cell r="M410" t="str">
            <v>河北</v>
          </cell>
        </row>
        <row r="411">
          <cell r="D411" t="str">
            <v>宋宗港</v>
          </cell>
          <cell r="E411" t="str">
            <v>13092420050904423X</v>
          </cell>
          <cell r="F411" t="str">
            <v>男</v>
          </cell>
          <cell r="G411" t="str">
            <v>前台</v>
          </cell>
          <cell r="H411" t="str">
            <v>河北光华荣昌汽车部件有限公司</v>
          </cell>
          <cell r="I411" t="str">
            <v>涂装车间</v>
          </cell>
          <cell r="J411" t="str">
            <v>涂装车间</v>
          </cell>
          <cell r="K411" t="str">
            <v>操作工</v>
          </cell>
        </row>
        <row r="411">
          <cell r="M411" t="str">
            <v>河北</v>
          </cell>
        </row>
        <row r="412">
          <cell r="D412" t="str">
            <v>周田田</v>
          </cell>
          <cell r="E412" t="str">
            <v>130930198710093620</v>
          </cell>
          <cell r="F412" t="str">
            <v>女</v>
          </cell>
          <cell r="G412" t="str">
            <v>前台</v>
          </cell>
          <cell r="H412" t="str">
            <v>河北光华荣昌汽车部件有限公司</v>
          </cell>
          <cell r="I412" t="str">
            <v>涂装车间</v>
          </cell>
          <cell r="J412" t="str">
            <v>涂装车间</v>
          </cell>
          <cell r="K412" t="str">
            <v>操作工</v>
          </cell>
        </row>
        <row r="412">
          <cell r="M412" t="str">
            <v>河北</v>
          </cell>
        </row>
        <row r="413">
          <cell r="D413" t="str">
            <v>张俊平</v>
          </cell>
          <cell r="E413" t="str">
            <v>13293419770711522X</v>
          </cell>
          <cell r="F413" t="str">
            <v>女</v>
          </cell>
          <cell r="G413" t="str">
            <v>前台</v>
          </cell>
          <cell r="H413" t="str">
            <v>河北光华荣昌汽车部件有限公司</v>
          </cell>
          <cell r="I413" t="str">
            <v>涂装车间</v>
          </cell>
          <cell r="J413" t="str">
            <v>涂装车间</v>
          </cell>
          <cell r="K413" t="str">
            <v>操作工</v>
          </cell>
        </row>
        <row r="413">
          <cell r="M413" t="str">
            <v>河北</v>
          </cell>
        </row>
        <row r="414">
          <cell r="D414" t="str">
            <v>杨琴丽</v>
          </cell>
          <cell r="E414" t="str">
            <v>13292919760418132X</v>
          </cell>
          <cell r="F414" t="str">
            <v>女</v>
          </cell>
          <cell r="G414" t="str">
            <v>前台</v>
          </cell>
          <cell r="H414" t="str">
            <v>河北光华荣昌汽车部件有限公司</v>
          </cell>
          <cell r="I414" t="str">
            <v>涂装车间</v>
          </cell>
          <cell r="J414" t="str">
            <v>涂装车间</v>
          </cell>
          <cell r="K414" t="str">
            <v>操作工</v>
          </cell>
        </row>
        <row r="414">
          <cell r="M414" t="str">
            <v>河北</v>
          </cell>
        </row>
        <row r="415">
          <cell r="D415" t="str">
            <v>杨宝亮</v>
          </cell>
          <cell r="E415" t="str">
            <v>132934198205293514</v>
          </cell>
          <cell r="F415" t="str">
            <v>男</v>
          </cell>
          <cell r="G415" t="str">
            <v>前台</v>
          </cell>
          <cell r="H415" t="str">
            <v>河北光华荣昌汽车部件有限公司</v>
          </cell>
          <cell r="I415" t="str">
            <v>注塑车间</v>
          </cell>
          <cell r="J415" t="str">
            <v>注塑车间</v>
          </cell>
          <cell r="K415" t="str">
            <v>班组长兼调机员</v>
          </cell>
        </row>
        <row r="415">
          <cell r="M415" t="str">
            <v>河北</v>
          </cell>
        </row>
        <row r="416">
          <cell r="D416" t="str">
            <v>马宝军</v>
          </cell>
          <cell r="E416" t="str">
            <v>232126198801104011</v>
          </cell>
          <cell r="F416" t="str">
            <v>男</v>
          </cell>
          <cell r="G416" t="str">
            <v>前台</v>
          </cell>
          <cell r="H416" t="str">
            <v>河北光华荣昌汽车部件有限公司</v>
          </cell>
          <cell r="I416" t="str">
            <v>注塑车间</v>
          </cell>
          <cell r="J416" t="str">
            <v>注塑车间</v>
          </cell>
          <cell r="K416" t="str">
            <v>模具维修</v>
          </cell>
        </row>
        <row r="416">
          <cell r="M416" t="str">
            <v>河北</v>
          </cell>
        </row>
        <row r="417">
          <cell r="D417" t="str">
            <v>王春辉</v>
          </cell>
          <cell r="E417" t="str">
            <v>130924198904251511</v>
          </cell>
          <cell r="F417" t="str">
            <v>男</v>
          </cell>
          <cell r="G417" t="str">
            <v>前台</v>
          </cell>
          <cell r="H417" t="str">
            <v>河北光华荣昌汽车部件有限公司</v>
          </cell>
          <cell r="I417" t="str">
            <v>注塑车间</v>
          </cell>
          <cell r="J417" t="str">
            <v>注塑车间</v>
          </cell>
          <cell r="K417" t="str">
            <v>模具维修</v>
          </cell>
        </row>
        <row r="417">
          <cell r="M417" t="str">
            <v>河北</v>
          </cell>
        </row>
        <row r="418">
          <cell r="D418" t="str">
            <v>刘宝臣</v>
          </cell>
          <cell r="E418" t="str">
            <v>130924199905103216</v>
          </cell>
          <cell r="F418" t="str">
            <v>男</v>
          </cell>
          <cell r="G418" t="str">
            <v>前台</v>
          </cell>
          <cell r="H418" t="str">
            <v>河北光华荣昌汽车部件有限公司</v>
          </cell>
          <cell r="I418" t="str">
            <v>注塑车间</v>
          </cell>
          <cell r="J418" t="str">
            <v>注塑车间</v>
          </cell>
          <cell r="K418" t="str">
            <v>上模工</v>
          </cell>
        </row>
        <row r="418">
          <cell r="M418" t="str">
            <v>河北</v>
          </cell>
        </row>
        <row r="419">
          <cell r="D419" t="str">
            <v>胡占伟</v>
          </cell>
          <cell r="E419" t="str">
            <v>13293019940201371X</v>
          </cell>
          <cell r="F419" t="str">
            <v>男</v>
          </cell>
          <cell r="G419" t="str">
            <v>前台</v>
          </cell>
          <cell r="H419" t="str">
            <v>河北光华荣昌汽车部件有限公司</v>
          </cell>
          <cell r="I419" t="str">
            <v>注塑车间</v>
          </cell>
          <cell r="J419" t="str">
            <v>注塑车间</v>
          </cell>
          <cell r="K419" t="str">
            <v>巡检</v>
          </cell>
        </row>
        <row r="419">
          <cell r="M419" t="str">
            <v>河北</v>
          </cell>
        </row>
        <row r="420">
          <cell r="D420" t="str">
            <v>高建芳</v>
          </cell>
          <cell r="E420" t="str">
            <v>130924198011184227</v>
          </cell>
          <cell r="F420" t="str">
            <v>女</v>
          </cell>
          <cell r="G420" t="str">
            <v>前台</v>
          </cell>
          <cell r="H420" t="str">
            <v>河北光华荣昌汽车部件有限公司</v>
          </cell>
          <cell r="I420" t="str">
            <v>注塑车间</v>
          </cell>
          <cell r="J420" t="str">
            <v>注塑车间</v>
          </cell>
          <cell r="K420" t="str">
            <v>操作工</v>
          </cell>
        </row>
        <row r="420">
          <cell r="M420" t="str">
            <v>河北</v>
          </cell>
        </row>
        <row r="421">
          <cell r="D421" t="str">
            <v>邓海旺</v>
          </cell>
          <cell r="E421" t="str">
            <v>13098319971108167x</v>
          </cell>
          <cell r="F421" t="str">
            <v>男</v>
          </cell>
          <cell r="G421" t="str">
            <v>前台</v>
          </cell>
          <cell r="H421" t="str">
            <v>河北光华荣昌汽车部件有限公司</v>
          </cell>
          <cell r="I421" t="str">
            <v>注塑车间</v>
          </cell>
          <cell r="J421" t="str">
            <v>注塑车间</v>
          </cell>
          <cell r="K421" t="str">
            <v>操作工</v>
          </cell>
        </row>
        <row r="421">
          <cell r="M421" t="str">
            <v>河北</v>
          </cell>
        </row>
        <row r="422">
          <cell r="D422" t="str">
            <v>赵登</v>
          </cell>
          <cell r="E422" t="str">
            <v>130927200108031816</v>
          </cell>
          <cell r="F422" t="str">
            <v>男</v>
          </cell>
          <cell r="G422" t="str">
            <v>前台</v>
          </cell>
          <cell r="H422" t="str">
            <v>河北光华荣昌汽车部件有限公司</v>
          </cell>
          <cell r="I422" t="str">
            <v>注塑车间</v>
          </cell>
          <cell r="J422" t="str">
            <v>注塑车间</v>
          </cell>
          <cell r="K422" t="str">
            <v>操作工</v>
          </cell>
        </row>
        <row r="422">
          <cell r="M422" t="str">
            <v>河北</v>
          </cell>
        </row>
        <row r="423">
          <cell r="D423" t="str">
            <v>王秀云</v>
          </cell>
          <cell r="E423" t="str">
            <v>132934197605271520</v>
          </cell>
          <cell r="F423" t="str">
            <v>女</v>
          </cell>
          <cell r="G423" t="str">
            <v>前台</v>
          </cell>
          <cell r="H423" t="str">
            <v>河北光华荣昌汽车部件有限公司</v>
          </cell>
          <cell r="I423" t="str">
            <v>注塑车间</v>
          </cell>
          <cell r="J423" t="str">
            <v>注塑车间</v>
          </cell>
          <cell r="K423" t="str">
            <v>操作工</v>
          </cell>
        </row>
        <row r="423">
          <cell r="M423" t="str">
            <v>河北</v>
          </cell>
        </row>
        <row r="424">
          <cell r="D424" t="str">
            <v>孙旭东</v>
          </cell>
          <cell r="E424" t="str">
            <v>130924200411152216</v>
          </cell>
          <cell r="F424" t="str">
            <v>男</v>
          </cell>
          <cell r="G424" t="str">
            <v>前台</v>
          </cell>
          <cell r="H424" t="str">
            <v>河北光华荣昌汽车部件有限公司</v>
          </cell>
          <cell r="I424" t="str">
            <v>注塑车间</v>
          </cell>
          <cell r="J424" t="str">
            <v>注塑车间</v>
          </cell>
          <cell r="K424" t="str">
            <v>操作工</v>
          </cell>
        </row>
        <row r="424">
          <cell r="M424" t="str">
            <v>河北</v>
          </cell>
        </row>
        <row r="425">
          <cell r="D425" t="str">
            <v>胡文静</v>
          </cell>
          <cell r="E425" t="str">
            <v>130983198702160320</v>
          </cell>
          <cell r="F425" t="str">
            <v>女</v>
          </cell>
          <cell r="G425" t="str">
            <v>前台</v>
          </cell>
          <cell r="H425" t="str">
            <v>河北光华荣昌汽车部件有限公司</v>
          </cell>
          <cell r="I425" t="str">
            <v>注塑车间</v>
          </cell>
          <cell r="J425" t="str">
            <v>注塑车间</v>
          </cell>
          <cell r="K425" t="str">
            <v>操作工</v>
          </cell>
        </row>
        <row r="425">
          <cell r="M425" t="str">
            <v>河北</v>
          </cell>
        </row>
        <row r="426">
          <cell r="D426" t="str">
            <v>郭会燕</v>
          </cell>
          <cell r="E426" t="str">
            <v>130434199109204441</v>
          </cell>
          <cell r="F426" t="str">
            <v>女</v>
          </cell>
          <cell r="G426" t="str">
            <v>前台</v>
          </cell>
          <cell r="H426" t="str">
            <v>河北光华荣昌汽车部件有限公司</v>
          </cell>
          <cell r="I426" t="str">
            <v>注塑车间</v>
          </cell>
          <cell r="J426" t="str">
            <v>注塑车间</v>
          </cell>
          <cell r="K426" t="str">
            <v>操作工</v>
          </cell>
        </row>
        <row r="426">
          <cell r="M426" t="str">
            <v>河北</v>
          </cell>
        </row>
        <row r="427">
          <cell r="D427" t="str">
            <v>刘亚林</v>
          </cell>
          <cell r="E427" t="str">
            <v>13092419941212422X</v>
          </cell>
          <cell r="F427" t="str">
            <v>女</v>
          </cell>
          <cell r="G427" t="str">
            <v>前台</v>
          </cell>
          <cell r="H427" t="str">
            <v>河北光华荣昌汽车部件有限公司</v>
          </cell>
          <cell r="I427" t="str">
            <v>注塑车间</v>
          </cell>
          <cell r="J427" t="str">
            <v>注塑车间</v>
          </cell>
          <cell r="K427" t="str">
            <v>操作工</v>
          </cell>
        </row>
        <row r="427">
          <cell r="M427" t="str">
            <v>河北</v>
          </cell>
        </row>
        <row r="428">
          <cell r="D428" t="str">
            <v>高秀杰</v>
          </cell>
          <cell r="E428" t="str">
            <v>130983199402201623</v>
          </cell>
          <cell r="F428" t="str">
            <v>女</v>
          </cell>
          <cell r="G428" t="str">
            <v>前台</v>
          </cell>
          <cell r="H428" t="str">
            <v>河北光华荣昌汽车部件有限公司</v>
          </cell>
          <cell r="I428" t="str">
            <v>注塑车间</v>
          </cell>
          <cell r="J428" t="str">
            <v>注塑车间</v>
          </cell>
          <cell r="K428" t="str">
            <v>操作工</v>
          </cell>
        </row>
        <row r="428">
          <cell r="M428" t="str">
            <v>河北</v>
          </cell>
        </row>
        <row r="429">
          <cell r="D429" t="str">
            <v>邓贺文</v>
          </cell>
          <cell r="E429" t="str">
            <v>130983199801011632</v>
          </cell>
          <cell r="F429" t="str">
            <v>男</v>
          </cell>
          <cell r="G429" t="str">
            <v>前台</v>
          </cell>
          <cell r="H429" t="str">
            <v>河北光华荣昌汽车部件有限公司</v>
          </cell>
          <cell r="I429" t="str">
            <v>注塑车间</v>
          </cell>
          <cell r="J429" t="str">
            <v>注塑车间</v>
          </cell>
          <cell r="K429" t="str">
            <v>入库</v>
          </cell>
        </row>
        <row r="429">
          <cell r="M429" t="str">
            <v>河北</v>
          </cell>
        </row>
        <row r="430">
          <cell r="D430" t="str">
            <v>杨桂民</v>
          </cell>
          <cell r="E430" t="str">
            <v>130921200111134615</v>
          </cell>
          <cell r="F430" t="str">
            <v>男</v>
          </cell>
          <cell r="G430" t="str">
            <v>前台</v>
          </cell>
          <cell r="H430" t="str">
            <v>河北光华荣昌汽车部件有限公司</v>
          </cell>
          <cell r="I430" t="str">
            <v>注塑车间</v>
          </cell>
          <cell r="J430" t="str">
            <v>注塑车间</v>
          </cell>
          <cell r="K430" t="str">
            <v>粉料</v>
          </cell>
        </row>
        <row r="430">
          <cell r="M430" t="str">
            <v>河北</v>
          </cell>
        </row>
        <row r="431">
          <cell r="D431" t="str">
            <v>张余香</v>
          </cell>
          <cell r="E431" t="str">
            <v>132934197105031926</v>
          </cell>
          <cell r="F431" t="str">
            <v>女</v>
          </cell>
          <cell r="G431" t="str">
            <v>前台</v>
          </cell>
          <cell r="H431" t="str">
            <v>河北光华荣昌汽车部件有限公司</v>
          </cell>
          <cell r="I431" t="str">
            <v>注塑车间</v>
          </cell>
          <cell r="J431" t="str">
            <v>注塑车间</v>
          </cell>
          <cell r="K431" t="str">
            <v>操作工</v>
          </cell>
        </row>
        <row r="431">
          <cell r="M431" t="str">
            <v>河北</v>
          </cell>
        </row>
        <row r="432">
          <cell r="D432" t="str">
            <v>张如珍</v>
          </cell>
          <cell r="E432" t="str">
            <v>132930197202033020</v>
          </cell>
          <cell r="F432" t="str">
            <v>女</v>
          </cell>
          <cell r="G432" t="str">
            <v>前台</v>
          </cell>
          <cell r="H432" t="str">
            <v>河北光华荣昌汽车部件有限公司</v>
          </cell>
          <cell r="I432" t="str">
            <v>注塑车间</v>
          </cell>
          <cell r="J432" t="str">
            <v>注塑车间</v>
          </cell>
          <cell r="K432" t="str">
            <v>操作工</v>
          </cell>
        </row>
        <row r="432">
          <cell r="M432" t="str">
            <v>河北</v>
          </cell>
        </row>
        <row r="433">
          <cell r="D433" t="str">
            <v>张春玲</v>
          </cell>
          <cell r="E433" t="str">
            <v>132930197310111823</v>
          </cell>
          <cell r="F433" t="str">
            <v>女</v>
          </cell>
          <cell r="G433" t="str">
            <v>前台</v>
          </cell>
          <cell r="H433" t="str">
            <v>河北光华荣昌汽车部件有限公司</v>
          </cell>
          <cell r="I433" t="str">
            <v>注塑车间</v>
          </cell>
          <cell r="J433" t="str">
            <v>注塑车间</v>
          </cell>
          <cell r="K433" t="str">
            <v>操作工</v>
          </cell>
        </row>
        <row r="433">
          <cell r="M433" t="str">
            <v>河北</v>
          </cell>
        </row>
        <row r="434">
          <cell r="D434" t="str">
            <v>王秀翠</v>
          </cell>
          <cell r="E434" t="str">
            <v>132930198203281629</v>
          </cell>
          <cell r="F434" t="str">
            <v>女</v>
          </cell>
          <cell r="G434" t="str">
            <v>前台</v>
          </cell>
          <cell r="H434" t="str">
            <v>河北光华荣昌汽车部件有限公司</v>
          </cell>
          <cell r="I434" t="str">
            <v>后视镜车间</v>
          </cell>
          <cell r="J434" t="str">
            <v>后视镜车间</v>
          </cell>
          <cell r="K434" t="str">
            <v>班组长</v>
          </cell>
        </row>
        <row r="434">
          <cell r="M434" t="str">
            <v>河北</v>
          </cell>
        </row>
        <row r="435">
          <cell r="D435" t="str">
            <v>董广新</v>
          </cell>
          <cell r="E435" t="str">
            <v>130983199604133016</v>
          </cell>
          <cell r="F435" t="str">
            <v>男</v>
          </cell>
          <cell r="G435" t="str">
            <v>前台</v>
          </cell>
          <cell r="H435" t="str">
            <v>河北光华荣昌汽车部件有限公司</v>
          </cell>
          <cell r="I435" t="str">
            <v>后视镜车间</v>
          </cell>
          <cell r="J435" t="str">
            <v>后视镜车间</v>
          </cell>
          <cell r="K435" t="str">
            <v>代班组长</v>
          </cell>
        </row>
        <row r="435">
          <cell r="M435" t="str">
            <v>河北</v>
          </cell>
        </row>
        <row r="436">
          <cell r="D436" t="str">
            <v>王彦华</v>
          </cell>
          <cell r="E436" t="str">
            <v>372922198411046062</v>
          </cell>
          <cell r="F436" t="str">
            <v>女</v>
          </cell>
          <cell r="G436" t="str">
            <v>前台</v>
          </cell>
          <cell r="H436" t="str">
            <v>河北光华荣昌汽车部件有限公司</v>
          </cell>
          <cell r="I436" t="str">
            <v>后视镜车间</v>
          </cell>
          <cell r="J436" t="str">
            <v>后视镜车间</v>
          </cell>
          <cell r="K436" t="str">
            <v>代班组长</v>
          </cell>
        </row>
        <row r="436">
          <cell r="M436" t="str">
            <v>河北</v>
          </cell>
        </row>
        <row r="437">
          <cell r="D437" t="str">
            <v>高换清</v>
          </cell>
          <cell r="E437" t="str">
            <v>130930198801133923</v>
          </cell>
          <cell r="F437" t="str">
            <v>女</v>
          </cell>
          <cell r="G437" t="str">
            <v>前台</v>
          </cell>
          <cell r="H437" t="str">
            <v>河北光华荣昌汽车部件有限公司</v>
          </cell>
          <cell r="I437" t="str">
            <v>后视镜车间</v>
          </cell>
          <cell r="J437" t="str">
            <v>后视镜车间</v>
          </cell>
          <cell r="K437" t="str">
            <v>前序 组装</v>
          </cell>
        </row>
        <row r="437">
          <cell r="M437" t="str">
            <v>河北</v>
          </cell>
        </row>
        <row r="438">
          <cell r="D438" t="str">
            <v>张立霞</v>
          </cell>
          <cell r="E438" t="str">
            <v>130983198407232221</v>
          </cell>
          <cell r="F438" t="str">
            <v>女</v>
          </cell>
          <cell r="G438" t="str">
            <v>前台</v>
          </cell>
          <cell r="H438" t="str">
            <v>河北光华荣昌汽车部件有限公司</v>
          </cell>
          <cell r="I438" t="str">
            <v>后视镜车间</v>
          </cell>
          <cell r="J438" t="str">
            <v>后视镜车间</v>
          </cell>
          <cell r="K438" t="str">
            <v>前序 组装</v>
          </cell>
        </row>
        <row r="438">
          <cell r="M438" t="str">
            <v>河北</v>
          </cell>
        </row>
        <row r="439">
          <cell r="D439" t="str">
            <v>邓淑荣</v>
          </cell>
          <cell r="E439" t="str">
            <v>132930197706291621</v>
          </cell>
          <cell r="F439" t="str">
            <v>女</v>
          </cell>
          <cell r="G439" t="str">
            <v>前台</v>
          </cell>
          <cell r="H439" t="str">
            <v>河北光华荣昌汽车部件有限公司</v>
          </cell>
          <cell r="I439" t="str">
            <v>后视镜车间</v>
          </cell>
          <cell r="J439" t="str">
            <v>后视镜车间</v>
          </cell>
          <cell r="K439" t="str">
            <v>前序 组装</v>
          </cell>
        </row>
        <row r="439">
          <cell r="M439" t="str">
            <v>河北</v>
          </cell>
        </row>
        <row r="440">
          <cell r="D440" t="str">
            <v>白月</v>
          </cell>
          <cell r="E440" t="str">
            <v>132930197709123543</v>
          </cell>
          <cell r="F440" t="str">
            <v>女</v>
          </cell>
          <cell r="G440" t="str">
            <v>前台</v>
          </cell>
          <cell r="H440" t="str">
            <v>河北光华荣昌汽车部件有限公司</v>
          </cell>
          <cell r="I440" t="str">
            <v>后视镜车间</v>
          </cell>
          <cell r="J440" t="str">
            <v>后视镜车间</v>
          </cell>
          <cell r="K440" t="str">
            <v>前序 组装</v>
          </cell>
        </row>
        <row r="440">
          <cell r="M440" t="str">
            <v>河北</v>
          </cell>
        </row>
        <row r="441">
          <cell r="D441" t="str">
            <v>陈淑贞</v>
          </cell>
          <cell r="E441" t="str">
            <v>132930198012132225</v>
          </cell>
          <cell r="F441" t="str">
            <v>女</v>
          </cell>
          <cell r="G441" t="str">
            <v>前台</v>
          </cell>
          <cell r="H441" t="str">
            <v>河北光华荣昌汽车部件有限公司</v>
          </cell>
          <cell r="I441" t="str">
            <v>后视镜车间</v>
          </cell>
          <cell r="J441" t="str">
            <v>后视镜车间</v>
          </cell>
          <cell r="K441" t="str">
            <v>前序 组装</v>
          </cell>
        </row>
        <row r="441">
          <cell r="M441" t="str">
            <v>河北</v>
          </cell>
        </row>
        <row r="442">
          <cell r="D442" t="str">
            <v>刘海凤</v>
          </cell>
          <cell r="E442" t="str">
            <v>132930197710082240</v>
          </cell>
          <cell r="F442" t="str">
            <v>女</v>
          </cell>
          <cell r="G442" t="str">
            <v>前台</v>
          </cell>
          <cell r="H442" t="str">
            <v>河北光华荣昌汽车部件有限公司</v>
          </cell>
          <cell r="I442" t="str">
            <v>后视镜车间</v>
          </cell>
          <cell r="J442" t="str">
            <v>后视镜车间</v>
          </cell>
          <cell r="K442" t="str">
            <v>组装工</v>
          </cell>
        </row>
        <row r="442">
          <cell r="M442" t="str">
            <v>河北</v>
          </cell>
        </row>
        <row r="443">
          <cell r="D443" t="str">
            <v>曹延祥</v>
          </cell>
          <cell r="E443" t="str">
            <v>132930197510085535</v>
          </cell>
          <cell r="F443" t="str">
            <v>男</v>
          </cell>
          <cell r="G443" t="str">
            <v>前台</v>
          </cell>
          <cell r="H443" t="str">
            <v>河北光华荣昌汽车部件有限公司</v>
          </cell>
          <cell r="I443" t="str">
            <v>后视镜车间</v>
          </cell>
          <cell r="J443" t="str">
            <v>后视镜车间</v>
          </cell>
          <cell r="K443" t="str">
            <v>补盲 组装</v>
          </cell>
        </row>
        <row r="443">
          <cell r="M443" t="str">
            <v>河北</v>
          </cell>
        </row>
        <row r="444">
          <cell r="D444" t="str">
            <v>滕志勇</v>
          </cell>
          <cell r="E444" t="str">
            <v>130983199909282418</v>
          </cell>
          <cell r="F444" t="str">
            <v>男</v>
          </cell>
          <cell r="G444" t="str">
            <v>前台</v>
          </cell>
          <cell r="H444" t="str">
            <v>河北光华荣昌汽车部件有限公司</v>
          </cell>
          <cell r="I444" t="str">
            <v>后视镜车间</v>
          </cell>
          <cell r="J444" t="str">
            <v>后视镜车间</v>
          </cell>
          <cell r="K444" t="str">
            <v>重卡  组装</v>
          </cell>
        </row>
        <row r="444">
          <cell r="M444" t="str">
            <v>河北</v>
          </cell>
        </row>
        <row r="445">
          <cell r="D445" t="str">
            <v>李跃茹</v>
          </cell>
          <cell r="E445" t="str">
            <v>132930198206270722</v>
          </cell>
          <cell r="F445" t="str">
            <v>女</v>
          </cell>
          <cell r="G445" t="str">
            <v>前台</v>
          </cell>
          <cell r="H445" t="str">
            <v>河北光华荣昌汽车部件有限公司</v>
          </cell>
          <cell r="I445" t="str">
            <v>后视镜车间</v>
          </cell>
          <cell r="J445" t="str">
            <v>后视镜车间</v>
          </cell>
          <cell r="K445" t="str">
            <v>乘用车 组装</v>
          </cell>
        </row>
        <row r="445">
          <cell r="M445" t="str">
            <v>河北</v>
          </cell>
        </row>
        <row r="446">
          <cell r="D446" t="str">
            <v>孙桂平</v>
          </cell>
          <cell r="E446" t="str">
            <v>130983198402051421</v>
          </cell>
          <cell r="F446" t="str">
            <v>女</v>
          </cell>
          <cell r="G446" t="str">
            <v>前台</v>
          </cell>
          <cell r="H446" t="str">
            <v>河北光华荣昌汽车部件有限公司</v>
          </cell>
          <cell r="I446" t="str">
            <v>后视镜车间</v>
          </cell>
          <cell r="J446" t="str">
            <v>后视镜车间</v>
          </cell>
          <cell r="K446" t="str">
            <v>乘用车 组装</v>
          </cell>
        </row>
        <row r="446">
          <cell r="M446" t="str">
            <v>河北</v>
          </cell>
        </row>
        <row r="447">
          <cell r="D447" t="str">
            <v>刘二平</v>
          </cell>
          <cell r="E447" t="str">
            <v>130983198401251421</v>
          </cell>
          <cell r="F447" t="str">
            <v>女</v>
          </cell>
          <cell r="G447" t="str">
            <v>前台</v>
          </cell>
          <cell r="H447" t="str">
            <v>河北光华荣昌汽车部件有限公司</v>
          </cell>
          <cell r="I447" t="str">
            <v>后视镜车间</v>
          </cell>
          <cell r="J447" t="str">
            <v>后视镜车间</v>
          </cell>
          <cell r="K447" t="str">
            <v>乘用车 组装</v>
          </cell>
        </row>
        <row r="447">
          <cell r="M447" t="str">
            <v>河北</v>
          </cell>
        </row>
        <row r="448">
          <cell r="D448" t="str">
            <v>张静</v>
          </cell>
          <cell r="E448" t="str">
            <v>132930198111021627</v>
          </cell>
          <cell r="F448" t="str">
            <v>女</v>
          </cell>
          <cell r="G448" t="str">
            <v>前台</v>
          </cell>
          <cell r="H448" t="str">
            <v>河北光华荣昌汽车部件有限公司</v>
          </cell>
          <cell r="I448" t="str">
            <v>后视镜车间</v>
          </cell>
          <cell r="J448" t="str">
            <v>后视镜车间</v>
          </cell>
          <cell r="K448" t="str">
            <v>乘用车 组装</v>
          </cell>
        </row>
        <row r="448">
          <cell r="M448" t="str">
            <v>河北</v>
          </cell>
        </row>
        <row r="449">
          <cell r="D449" t="str">
            <v>姚秀玲</v>
          </cell>
          <cell r="E449" t="str">
            <v>130983198403012221</v>
          </cell>
          <cell r="F449" t="str">
            <v>女</v>
          </cell>
          <cell r="G449" t="str">
            <v>前台</v>
          </cell>
          <cell r="H449" t="str">
            <v>河北光华荣昌汽车部件有限公司</v>
          </cell>
          <cell r="I449" t="str">
            <v>后视镜车间</v>
          </cell>
          <cell r="J449" t="str">
            <v>后视镜车间</v>
          </cell>
          <cell r="K449" t="str">
            <v>乘用车 组装</v>
          </cell>
        </row>
        <row r="449">
          <cell r="M449" t="str">
            <v>河北</v>
          </cell>
        </row>
        <row r="450">
          <cell r="D450" t="str">
            <v>康淑玲</v>
          </cell>
          <cell r="E450" t="str">
            <v>130983199101045022</v>
          </cell>
          <cell r="F450" t="str">
            <v>女</v>
          </cell>
          <cell r="G450" t="str">
            <v>前台</v>
          </cell>
          <cell r="H450" t="str">
            <v>河北光华荣昌汽车部件有限公司</v>
          </cell>
          <cell r="I450" t="str">
            <v>后视镜车间</v>
          </cell>
          <cell r="J450" t="str">
            <v>后视镜车间</v>
          </cell>
          <cell r="K450" t="str">
            <v>乘用车 组装</v>
          </cell>
        </row>
        <row r="450">
          <cell r="M450" t="str">
            <v>河北</v>
          </cell>
        </row>
        <row r="451">
          <cell r="D451" t="str">
            <v>张爽</v>
          </cell>
          <cell r="E451" t="str">
            <v>130930198803203323</v>
          </cell>
          <cell r="F451" t="str">
            <v>女</v>
          </cell>
          <cell r="G451" t="str">
            <v>前台</v>
          </cell>
          <cell r="H451" t="str">
            <v>河北光华荣昌汽车部件有限公司</v>
          </cell>
          <cell r="I451" t="str">
            <v>后视镜车间</v>
          </cell>
          <cell r="J451" t="str">
            <v>后视镜车间</v>
          </cell>
          <cell r="K451" t="str">
            <v>乘用车 组装</v>
          </cell>
        </row>
        <row r="451">
          <cell r="M451" t="str">
            <v>河北</v>
          </cell>
        </row>
        <row r="452">
          <cell r="D452" t="str">
            <v>刘瑜</v>
          </cell>
          <cell r="E452" t="str">
            <v>13098319860907142X</v>
          </cell>
          <cell r="F452" t="str">
            <v>女</v>
          </cell>
          <cell r="G452" t="str">
            <v>前台</v>
          </cell>
          <cell r="H452" t="str">
            <v>河北光华荣昌汽车部件有限公司</v>
          </cell>
          <cell r="I452" t="str">
            <v>后视镜车间</v>
          </cell>
          <cell r="J452" t="str">
            <v>后视镜车间</v>
          </cell>
          <cell r="K452" t="str">
            <v>乘用车 组装</v>
          </cell>
        </row>
        <row r="452">
          <cell r="M452" t="str">
            <v>河北</v>
          </cell>
        </row>
        <row r="453">
          <cell r="D453" t="str">
            <v>李春花</v>
          </cell>
          <cell r="E453" t="str">
            <v>132930197907180928</v>
          </cell>
          <cell r="F453" t="str">
            <v>女</v>
          </cell>
          <cell r="G453" t="str">
            <v>前台</v>
          </cell>
          <cell r="H453" t="str">
            <v>河北光华荣昌汽车部件有限公司</v>
          </cell>
          <cell r="I453" t="str">
            <v>后视镜车间</v>
          </cell>
          <cell r="J453" t="str">
            <v>后视镜车间</v>
          </cell>
          <cell r="K453" t="str">
            <v>大众室内镜   组装</v>
          </cell>
        </row>
        <row r="453">
          <cell r="M453" t="str">
            <v>河北</v>
          </cell>
        </row>
        <row r="454">
          <cell r="D454" t="str">
            <v>齐迁菲</v>
          </cell>
          <cell r="E454" t="str">
            <v>130924198908123541</v>
          </cell>
          <cell r="F454" t="str">
            <v>女</v>
          </cell>
          <cell r="G454" t="str">
            <v>前台</v>
          </cell>
          <cell r="H454" t="str">
            <v>河北光华荣昌汽车部件有限公司</v>
          </cell>
          <cell r="I454" t="str">
            <v>后视镜车间</v>
          </cell>
          <cell r="J454" t="str">
            <v>后视镜车间</v>
          </cell>
          <cell r="K454" t="str">
            <v>大众室内镜   组装</v>
          </cell>
        </row>
        <row r="454">
          <cell r="M454" t="str">
            <v>河北</v>
          </cell>
        </row>
        <row r="455">
          <cell r="D455" t="str">
            <v>刘晓平</v>
          </cell>
          <cell r="E455" t="str">
            <v>130983198805201623</v>
          </cell>
          <cell r="F455" t="str">
            <v>女</v>
          </cell>
          <cell r="G455" t="str">
            <v>前台</v>
          </cell>
          <cell r="H455" t="str">
            <v>河北光华荣昌汽车部件有限公司</v>
          </cell>
          <cell r="I455" t="str">
            <v>后视镜车间</v>
          </cell>
          <cell r="J455" t="str">
            <v>后视镜车间</v>
          </cell>
          <cell r="K455" t="str">
            <v>大众室内镜   组装</v>
          </cell>
        </row>
        <row r="455">
          <cell r="M455" t="str">
            <v>河北</v>
          </cell>
        </row>
        <row r="456">
          <cell r="D456" t="str">
            <v>周纬</v>
          </cell>
          <cell r="E456" t="str">
            <v>132930198104260064</v>
          </cell>
          <cell r="F456" t="str">
            <v>女</v>
          </cell>
          <cell r="G456" t="str">
            <v>前台</v>
          </cell>
          <cell r="H456" t="str">
            <v>河北光华荣昌汽车部件有限公司</v>
          </cell>
          <cell r="I456" t="str">
            <v>后视镜车间</v>
          </cell>
          <cell r="J456" t="str">
            <v>后视镜车间</v>
          </cell>
          <cell r="K456" t="str">
            <v>组装工</v>
          </cell>
        </row>
        <row r="456">
          <cell r="M456" t="str">
            <v>河北</v>
          </cell>
        </row>
        <row r="457">
          <cell r="D457" t="str">
            <v>孙朝君</v>
          </cell>
          <cell r="E457" t="str">
            <v>130983198407281429</v>
          </cell>
          <cell r="F457" t="str">
            <v>女</v>
          </cell>
          <cell r="G457" t="str">
            <v>前台</v>
          </cell>
          <cell r="H457" t="str">
            <v>河北光华荣昌汽车部件有限公司</v>
          </cell>
          <cell r="I457" t="str">
            <v>后视镜车间</v>
          </cell>
          <cell r="J457" t="str">
            <v>后视镜车间</v>
          </cell>
          <cell r="K457" t="str">
            <v>组装工</v>
          </cell>
        </row>
        <row r="457">
          <cell r="M457" t="str">
            <v>河北</v>
          </cell>
        </row>
        <row r="458">
          <cell r="D458" t="str">
            <v>王真真</v>
          </cell>
          <cell r="E458" t="str">
            <v>132930199002171823</v>
          </cell>
          <cell r="F458" t="str">
            <v>女</v>
          </cell>
          <cell r="G458" t="str">
            <v>前台</v>
          </cell>
          <cell r="H458" t="str">
            <v>河北光华荣昌汽车部件有限公司</v>
          </cell>
          <cell r="I458" t="str">
            <v>后视镜车间</v>
          </cell>
          <cell r="J458" t="str">
            <v>后视镜车间</v>
          </cell>
          <cell r="K458" t="str">
            <v>组装工</v>
          </cell>
        </row>
        <row r="458">
          <cell r="M458" t="str">
            <v>河北</v>
          </cell>
        </row>
        <row r="459">
          <cell r="D459" t="str">
            <v>李延龙</v>
          </cell>
          <cell r="E459" t="str">
            <v>130983198804231150</v>
          </cell>
          <cell r="F459" t="str">
            <v>男</v>
          </cell>
          <cell r="G459" t="str">
            <v>前台</v>
          </cell>
          <cell r="H459" t="str">
            <v>河北光华荣昌汽车部件有限公司</v>
          </cell>
          <cell r="I459" t="str">
            <v>焊接车间</v>
          </cell>
          <cell r="J459" t="str">
            <v>焊接车间</v>
          </cell>
          <cell r="K459" t="str">
            <v>摆件工</v>
          </cell>
        </row>
        <row r="459">
          <cell r="M459" t="str">
            <v>河北</v>
          </cell>
        </row>
        <row r="460">
          <cell r="D460" t="str">
            <v>徐恒达</v>
          </cell>
          <cell r="E460" t="str">
            <v>130983200305263756</v>
          </cell>
          <cell r="F460" t="str">
            <v>男</v>
          </cell>
          <cell r="G460" t="str">
            <v>前台</v>
          </cell>
          <cell r="H460" t="str">
            <v>河北光华荣昌汽车部件有限公司</v>
          </cell>
          <cell r="I460" t="str">
            <v>底座装配车间</v>
          </cell>
          <cell r="J460" t="str">
            <v>底座装配车间</v>
          </cell>
          <cell r="K460" t="str">
            <v>组装工</v>
          </cell>
        </row>
        <row r="460">
          <cell r="M460" t="str">
            <v>河北</v>
          </cell>
        </row>
        <row r="461">
          <cell r="D461" t="str">
            <v>冯靖然</v>
          </cell>
          <cell r="E461" t="str">
            <v>130983200006010337</v>
          </cell>
          <cell r="F461" t="str">
            <v>男</v>
          </cell>
          <cell r="G461" t="str">
            <v>前台</v>
          </cell>
          <cell r="H461" t="str">
            <v>河北光华荣昌汽车部件有限公司</v>
          </cell>
          <cell r="I461" t="str">
            <v>座椅总装车间</v>
          </cell>
          <cell r="J461" t="str">
            <v>座椅总装车间</v>
          </cell>
          <cell r="K461" t="str">
            <v>组装工</v>
          </cell>
        </row>
        <row r="461">
          <cell r="M461" t="str">
            <v>河北</v>
          </cell>
        </row>
        <row r="462">
          <cell r="D462" t="str">
            <v>张敬轩</v>
          </cell>
          <cell r="E462" t="str">
            <v>130983200508061812</v>
          </cell>
          <cell r="F462" t="str">
            <v>男</v>
          </cell>
          <cell r="G462" t="str">
            <v>前台</v>
          </cell>
          <cell r="H462" t="str">
            <v>河北光华荣昌汽车部件有限公司</v>
          </cell>
          <cell r="I462" t="str">
            <v>座椅总装车间</v>
          </cell>
          <cell r="J462" t="str">
            <v>座椅总装车间</v>
          </cell>
          <cell r="K462" t="str">
            <v>组装工</v>
          </cell>
        </row>
        <row r="462">
          <cell r="M462" t="str">
            <v>河北</v>
          </cell>
        </row>
        <row r="463">
          <cell r="D463" t="str">
            <v>刘志杰</v>
          </cell>
          <cell r="E463" t="str">
            <v>130983200301181139</v>
          </cell>
          <cell r="F463" t="str">
            <v>男</v>
          </cell>
          <cell r="G463" t="str">
            <v>前台</v>
          </cell>
          <cell r="H463" t="str">
            <v>河北光华荣昌汽车部件有限公司</v>
          </cell>
          <cell r="I463" t="str">
            <v>座椅总装车间</v>
          </cell>
          <cell r="J463" t="str">
            <v>座椅总装车间</v>
          </cell>
          <cell r="K463" t="str">
            <v>组装工</v>
          </cell>
        </row>
        <row r="463">
          <cell r="M463" t="str">
            <v>河北</v>
          </cell>
        </row>
        <row r="464">
          <cell r="D464" t="str">
            <v>罗刚</v>
          </cell>
          <cell r="E464" t="str">
            <v>130983199107085519</v>
          </cell>
          <cell r="F464" t="str">
            <v>男</v>
          </cell>
          <cell r="G464" t="str">
            <v>前台</v>
          </cell>
          <cell r="H464" t="str">
            <v>河北光华荣昌汽车部件有限公司</v>
          </cell>
          <cell r="I464" t="str">
            <v>座椅总装车间</v>
          </cell>
          <cell r="J464" t="str">
            <v>座椅总装车间</v>
          </cell>
          <cell r="K464" t="str">
            <v>组装工</v>
          </cell>
        </row>
        <row r="464">
          <cell r="M464" t="str">
            <v>河北</v>
          </cell>
        </row>
        <row r="465">
          <cell r="D465" t="str">
            <v>范忠斌</v>
          </cell>
          <cell r="E465" t="str">
            <v>130983199701270311</v>
          </cell>
          <cell r="F465" t="str">
            <v>男</v>
          </cell>
          <cell r="G465" t="str">
            <v>前台</v>
          </cell>
          <cell r="H465" t="str">
            <v>河北光华荣昌汽车部件有限公司</v>
          </cell>
          <cell r="I465" t="str">
            <v>座椅总装车间</v>
          </cell>
          <cell r="J465" t="str">
            <v>座椅总装车间</v>
          </cell>
          <cell r="K465" t="str">
            <v>组装工</v>
          </cell>
        </row>
        <row r="465">
          <cell r="M465" t="str">
            <v>河北</v>
          </cell>
        </row>
        <row r="466">
          <cell r="D466" t="str">
            <v>刘英浩</v>
          </cell>
          <cell r="E466" t="str">
            <v>130983200501251816</v>
          </cell>
          <cell r="F466" t="str">
            <v>男</v>
          </cell>
          <cell r="G466" t="str">
            <v>前台</v>
          </cell>
          <cell r="H466" t="str">
            <v>河北光华荣昌汽车部件有限公司</v>
          </cell>
          <cell r="I466" t="str">
            <v>座椅总装车间</v>
          </cell>
          <cell r="J466" t="str">
            <v>座椅总装车间</v>
          </cell>
          <cell r="K466" t="str">
            <v>组装工</v>
          </cell>
        </row>
        <row r="466">
          <cell r="M466" t="str">
            <v>河北</v>
          </cell>
        </row>
        <row r="467">
          <cell r="D467" t="str">
            <v>刘彪</v>
          </cell>
          <cell r="E467" t="str">
            <v>220381200509052455</v>
          </cell>
          <cell r="F467" t="str">
            <v>男</v>
          </cell>
          <cell r="G467" t="str">
            <v>前台</v>
          </cell>
          <cell r="H467" t="str">
            <v>河北光华荣昌汽车部件有限公司</v>
          </cell>
          <cell r="I467" t="str">
            <v>座椅总装车间</v>
          </cell>
          <cell r="J467" t="str">
            <v>座椅总装车间</v>
          </cell>
          <cell r="K467" t="str">
            <v>组装工</v>
          </cell>
        </row>
        <row r="467">
          <cell r="M467" t="str">
            <v>河北</v>
          </cell>
        </row>
        <row r="468">
          <cell r="D468" t="str">
            <v>陈勃君</v>
          </cell>
          <cell r="E468" t="str">
            <v>130983200610181810</v>
          </cell>
          <cell r="F468" t="str">
            <v>男</v>
          </cell>
          <cell r="G468" t="str">
            <v>前台</v>
          </cell>
          <cell r="H468" t="str">
            <v>河北光华荣昌汽车部件有限公司</v>
          </cell>
          <cell r="I468" t="str">
            <v>座椅总装车间</v>
          </cell>
          <cell r="J468" t="str">
            <v>座椅总装车间</v>
          </cell>
          <cell r="K468" t="str">
            <v>组装工</v>
          </cell>
        </row>
        <row r="468">
          <cell r="M468" t="str">
            <v>河北</v>
          </cell>
        </row>
        <row r="469">
          <cell r="D469" t="str">
            <v>刘佳腾</v>
          </cell>
          <cell r="E469" t="str">
            <v>130983200301041814</v>
          </cell>
          <cell r="F469" t="str">
            <v>男</v>
          </cell>
          <cell r="G469" t="str">
            <v>前台</v>
          </cell>
          <cell r="H469" t="str">
            <v>河北光华荣昌汽车部件有限公司</v>
          </cell>
          <cell r="I469" t="str">
            <v>座椅总装车间</v>
          </cell>
          <cell r="J469" t="str">
            <v>座椅总装车间</v>
          </cell>
          <cell r="K469" t="str">
            <v>组装工</v>
          </cell>
        </row>
        <row r="469">
          <cell r="M469" t="str">
            <v>河北</v>
          </cell>
        </row>
        <row r="470">
          <cell r="D470" t="str">
            <v>倪兆江</v>
          </cell>
          <cell r="E470" t="str">
            <v>371702200507102877</v>
          </cell>
          <cell r="F470" t="str">
            <v>男</v>
          </cell>
          <cell r="G470" t="str">
            <v>前台</v>
          </cell>
          <cell r="H470" t="str">
            <v>河北光华荣昌汽车部件有限公司</v>
          </cell>
          <cell r="I470" t="str">
            <v>座椅总装车间</v>
          </cell>
          <cell r="J470" t="str">
            <v>座椅总装车间</v>
          </cell>
          <cell r="K470" t="str">
            <v>组装工</v>
          </cell>
        </row>
        <row r="470">
          <cell r="M470" t="str">
            <v>河北</v>
          </cell>
        </row>
        <row r="471">
          <cell r="D471" t="str">
            <v>滕秀泉</v>
          </cell>
          <cell r="E471" t="str">
            <v>130983200001052415</v>
          </cell>
          <cell r="F471" t="str">
            <v>男</v>
          </cell>
          <cell r="G471" t="str">
            <v>前台</v>
          </cell>
          <cell r="H471" t="str">
            <v>河北光华荣昌汽车部件有限公司</v>
          </cell>
          <cell r="I471" t="str">
            <v>座椅总装车间</v>
          </cell>
          <cell r="J471" t="str">
            <v>座椅总装车间</v>
          </cell>
          <cell r="K471" t="str">
            <v>组装工</v>
          </cell>
        </row>
        <row r="471">
          <cell r="M471" t="str">
            <v>河北</v>
          </cell>
        </row>
        <row r="472">
          <cell r="D472" t="str">
            <v>郭风祥</v>
          </cell>
          <cell r="E472" t="str">
            <v>13293019790417301x</v>
          </cell>
          <cell r="F472" t="str">
            <v>男</v>
          </cell>
          <cell r="G472" t="str">
            <v>前台</v>
          </cell>
          <cell r="H472" t="str">
            <v>河北光华荣昌汽车部件有限公司</v>
          </cell>
          <cell r="I472" t="str">
            <v>发泡车间</v>
          </cell>
          <cell r="J472" t="str">
            <v>发泡车间</v>
          </cell>
          <cell r="K472" t="str">
            <v>发泡工</v>
          </cell>
        </row>
        <row r="472">
          <cell r="M472" t="str">
            <v>河北</v>
          </cell>
        </row>
        <row r="473">
          <cell r="D473" t="str">
            <v>闫安</v>
          </cell>
          <cell r="E473" t="str">
            <v>130929200411163216</v>
          </cell>
          <cell r="F473" t="str">
            <v>男</v>
          </cell>
          <cell r="G473" t="str">
            <v>前台</v>
          </cell>
          <cell r="H473" t="str">
            <v>河北光华荣昌汽车部件有限公司</v>
          </cell>
          <cell r="I473" t="str">
            <v>发泡车间</v>
          </cell>
          <cell r="J473" t="str">
            <v>发泡车间</v>
          </cell>
          <cell r="K473" t="str">
            <v>发泡工</v>
          </cell>
        </row>
        <row r="473">
          <cell r="M473" t="str">
            <v>河北</v>
          </cell>
        </row>
        <row r="474">
          <cell r="D474" t="str">
            <v>姜怡帆</v>
          </cell>
          <cell r="E474" t="str">
            <v>410181200009048518</v>
          </cell>
          <cell r="F474" t="str">
            <v>男</v>
          </cell>
          <cell r="G474" t="str">
            <v>前台</v>
          </cell>
          <cell r="H474" t="str">
            <v>河北光华荣昌汽车部件有限公司</v>
          </cell>
          <cell r="I474" t="str">
            <v>发泡车间</v>
          </cell>
          <cell r="J474" t="str">
            <v>发泡车间</v>
          </cell>
          <cell r="K474" t="str">
            <v>发泡工</v>
          </cell>
        </row>
        <row r="474">
          <cell r="M474" t="str">
            <v>河北</v>
          </cell>
        </row>
        <row r="475">
          <cell r="D475" t="str">
            <v>邢维</v>
          </cell>
          <cell r="E475" t="str">
            <v>622701198908104511</v>
          </cell>
          <cell r="F475" t="str">
            <v>男</v>
          </cell>
          <cell r="G475" t="str">
            <v>前台</v>
          </cell>
          <cell r="H475" t="str">
            <v>河北光华荣昌汽车部件有限公司</v>
          </cell>
          <cell r="I475" t="str">
            <v>发泡车间</v>
          </cell>
          <cell r="J475" t="str">
            <v>发泡车间</v>
          </cell>
          <cell r="K475" t="str">
            <v>发泡工</v>
          </cell>
        </row>
        <row r="475">
          <cell r="M475" t="str">
            <v>河北</v>
          </cell>
        </row>
        <row r="476">
          <cell r="D476" t="str">
            <v>马宏乐</v>
          </cell>
          <cell r="E476" t="str">
            <v>130983198710140952</v>
          </cell>
          <cell r="F476" t="str">
            <v>男</v>
          </cell>
          <cell r="G476" t="str">
            <v>前台</v>
          </cell>
          <cell r="H476" t="str">
            <v>河北光华荣昌汽车部件有限公司</v>
          </cell>
          <cell r="I476" t="str">
            <v>发泡车间</v>
          </cell>
          <cell r="J476" t="str">
            <v>发泡车间</v>
          </cell>
          <cell r="K476" t="str">
            <v>发泡工</v>
          </cell>
        </row>
        <row r="476">
          <cell r="M476" t="str">
            <v>河北</v>
          </cell>
        </row>
        <row r="477">
          <cell r="D477" t="str">
            <v>孙吉良</v>
          </cell>
          <cell r="E477" t="str">
            <v>130983198802163051</v>
          </cell>
          <cell r="F477" t="str">
            <v>男</v>
          </cell>
          <cell r="G477" t="str">
            <v>前台</v>
          </cell>
          <cell r="H477" t="str">
            <v>河北光华荣昌汽车部件有限公司</v>
          </cell>
          <cell r="I477" t="str">
            <v>焊接车间</v>
          </cell>
          <cell r="J477" t="str">
            <v>焊接车间</v>
          </cell>
          <cell r="K477" t="str">
            <v>焊工</v>
          </cell>
        </row>
        <row r="477">
          <cell r="M477" t="str">
            <v>河北</v>
          </cell>
        </row>
        <row r="478">
          <cell r="D478" t="str">
            <v>王超</v>
          </cell>
          <cell r="E478" t="str">
            <v>130925199112106034</v>
          </cell>
          <cell r="F478" t="str">
            <v>男</v>
          </cell>
          <cell r="G478" t="str">
            <v>前台</v>
          </cell>
          <cell r="H478" t="str">
            <v>河北光华荣昌汽车部件有限公司</v>
          </cell>
          <cell r="I478" t="str">
            <v>焊接车间</v>
          </cell>
          <cell r="J478" t="str">
            <v>焊接车间</v>
          </cell>
          <cell r="K478" t="str">
            <v>焊工</v>
          </cell>
        </row>
        <row r="478">
          <cell r="M478" t="str">
            <v>河北</v>
          </cell>
        </row>
        <row r="479">
          <cell r="D479" t="str">
            <v>窦富议</v>
          </cell>
          <cell r="E479" t="str">
            <v>130983200209143711</v>
          </cell>
          <cell r="F479" t="str">
            <v>男</v>
          </cell>
          <cell r="G479" t="str">
            <v>前台</v>
          </cell>
          <cell r="H479" t="str">
            <v>河北光华荣昌汽车部件有限公司</v>
          </cell>
          <cell r="I479" t="str">
            <v>焊接车间</v>
          </cell>
          <cell r="J479" t="str">
            <v>焊接车间</v>
          </cell>
          <cell r="K479" t="str">
            <v>摆件工</v>
          </cell>
        </row>
        <row r="479">
          <cell r="M479" t="str">
            <v>河北</v>
          </cell>
        </row>
        <row r="480">
          <cell r="D480" t="str">
            <v>张书棋</v>
          </cell>
          <cell r="E480" t="str">
            <v>130983200503295513</v>
          </cell>
          <cell r="F480" t="str">
            <v>男</v>
          </cell>
          <cell r="G480" t="str">
            <v>前台</v>
          </cell>
          <cell r="H480" t="str">
            <v>河北光华荣昌汽车部件有限公司</v>
          </cell>
          <cell r="I480" t="str">
            <v>焊接车间</v>
          </cell>
          <cell r="J480" t="str">
            <v>焊接车间</v>
          </cell>
          <cell r="K480" t="str">
            <v>摆件工</v>
          </cell>
        </row>
        <row r="480">
          <cell r="M480" t="str">
            <v>河北</v>
          </cell>
        </row>
        <row r="481">
          <cell r="D481" t="str">
            <v>魏建东</v>
          </cell>
          <cell r="E481" t="str">
            <v>130983199808015310</v>
          </cell>
          <cell r="F481" t="str">
            <v>男</v>
          </cell>
          <cell r="G481" t="str">
            <v>前台</v>
          </cell>
          <cell r="H481" t="str">
            <v>河北光华荣昌汽车部件有限公司</v>
          </cell>
          <cell r="I481" t="str">
            <v>焊接车间</v>
          </cell>
          <cell r="J481" t="str">
            <v>焊接车间</v>
          </cell>
          <cell r="K481" t="str">
            <v>摆件工</v>
          </cell>
        </row>
        <row r="481">
          <cell r="M481" t="str">
            <v>河北</v>
          </cell>
        </row>
        <row r="482">
          <cell r="D482" t="str">
            <v>马吉刚</v>
          </cell>
          <cell r="E482" t="str">
            <v>132930199002143718</v>
          </cell>
          <cell r="F482" t="str">
            <v>男</v>
          </cell>
          <cell r="G482" t="str">
            <v>前台</v>
          </cell>
          <cell r="H482" t="str">
            <v>河北光华荣昌汽车部件有限公司</v>
          </cell>
          <cell r="I482" t="str">
            <v>底座装配车间</v>
          </cell>
          <cell r="J482" t="str">
            <v>底座装配车间</v>
          </cell>
          <cell r="K482" t="str">
            <v>组装工</v>
          </cell>
        </row>
        <row r="482">
          <cell r="M482" t="str">
            <v>河北</v>
          </cell>
        </row>
        <row r="483">
          <cell r="D483" t="str">
            <v>刘培杰</v>
          </cell>
          <cell r="E483" t="str">
            <v>132930197809273573</v>
          </cell>
          <cell r="F483" t="str">
            <v>男</v>
          </cell>
          <cell r="G483" t="str">
            <v>前台</v>
          </cell>
          <cell r="H483" t="str">
            <v>河北光华荣昌汽车部件有限公司</v>
          </cell>
          <cell r="I483" t="str">
            <v>底座装配车间</v>
          </cell>
          <cell r="J483" t="str">
            <v>底座装配车间</v>
          </cell>
          <cell r="K483" t="str">
            <v>组装工</v>
          </cell>
        </row>
        <row r="483">
          <cell r="M483" t="str">
            <v>河北</v>
          </cell>
        </row>
        <row r="484">
          <cell r="D484" t="str">
            <v>张洪亮</v>
          </cell>
          <cell r="E484" t="str">
            <v>130983198807243915</v>
          </cell>
          <cell r="F484" t="str">
            <v>男</v>
          </cell>
          <cell r="G484" t="str">
            <v>前台</v>
          </cell>
          <cell r="H484" t="str">
            <v>河北光华荣昌汽车部件有限公司</v>
          </cell>
          <cell r="I484" t="str">
            <v>底座装配车间</v>
          </cell>
          <cell r="J484" t="str">
            <v>底座装配车间</v>
          </cell>
          <cell r="K484" t="str">
            <v>组装工</v>
          </cell>
        </row>
        <row r="484">
          <cell r="M484" t="str">
            <v>河北</v>
          </cell>
        </row>
        <row r="485">
          <cell r="D485" t="str">
            <v>张明辉</v>
          </cell>
          <cell r="E485" t="str">
            <v>130983200502272010</v>
          </cell>
          <cell r="F485" t="str">
            <v>男</v>
          </cell>
          <cell r="G485" t="str">
            <v>前台</v>
          </cell>
          <cell r="H485" t="str">
            <v>河北光华荣昌汽车部件有限公司</v>
          </cell>
          <cell r="I485" t="str">
            <v>座椅总装车间</v>
          </cell>
          <cell r="J485" t="str">
            <v>座椅总装车间</v>
          </cell>
          <cell r="K485" t="str">
            <v>组装工</v>
          </cell>
        </row>
        <row r="485">
          <cell r="M485" t="str">
            <v>河北</v>
          </cell>
        </row>
        <row r="486">
          <cell r="D486" t="str">
            <v>刘涛</v>
          </cell>
          <cell r="E486" t="str">
            <v>130983200001021619</v>
          </cell>
          <cell r="F486" t="str">
            <v>男</v>
          </cell>
          <cell r="G486" t="str">
            <v>前台</v>
          </cell>
          <cell r="H486" t="str">
            <v>河北光华荣昌汽车部件有限公司</v>
          </cell>
          <cell r="I486" t="str">
            <v>座椅总装车间</v>
          </cell>
          <cell r="J486" t="str">
            <v>座椅总装车间</v>
          </cell>
          <cell r="K486" t="str">
            <v>组装工</v>
          </cell>
        </row>
        <row r="486">
          <cell r="M486" t="str">
            <v>河北</v>
          </cell>
        </row>
        <row r="487">
          <cell r="D487" t="str">
            <v>张孟通</v>
          </cell>
          <cell r="E487" t="str">
            <v>132930198302252815</v>
          </cell>
          <cell r="F487" t="str">
            <v>男</v>
          </cell>
          <cell r="G487" t="str">
            <v>前台</v>
          </cell>
          <cell r="H487" t="str">
            <v>河北光华荣昌汽车部件有限公司</v>
          </cell>
          <cell r="I487" t="str">
            <v>座椅总装车间</v>
          </cell>
          <cell r="J487" t="str">
            <v>座椅总装车间</v>
          </cell>
          <cell r="K487" t="str">
            <v>组装工</v>
          </cell>
        </row>
        <row r="487">
          <cell r="M487" t="str">
            <v>河北</v>
          </cell>
        </row>
        <row r="488">
          <cell r="D488" t="str">
            <v>武玉萍</v>
          </cell>
          <cell r="E488" t="str">
            <v>130983199711062444</v>
          </cell>
          <cell r="F488" t="str">
            <v>女</v>
          </cell>
          <cell r="G488" t="str">
            <v>前台</v>
          </cell>
          <cell r="H488" t="str">
            <v>河北光华荣昌汽车部件有限公司</v>
          </cell>
          <cell r="I488" t="str">
            <v>座椅总装车间</v>
          </cell>
          <cell r="J488" t="str">
            <v>座椅总装车间</v>
          </cell>
          <cell r="K488" t="str">
            <v>组装工</v>
          </cell>
        </row>
        <row r="488">
          <cell r="M488" t="str">
            <v>河北</v>
          </cell>
        </row>
        <row r="489">
          <cell r="D489" t="str">
            <v>张春玉</v>
          </cell>
          <cell r="E489" t="str">
            <v>220722198103264425</v>
          </cell>
          <cell r="F489" t="str">
            <v>女</v>
          </cell>
          <cell r="G489" t="str">
            <v>前台</v>
          </cell>
          <cell r="H489" t="str">
            <v>河北光华荣昌汽车部件有限公司</v>
          </cell>
          <cell r="I489" t="str">
            <v>缝纫车间</v>
          </cell>
          <cell r="J489" t="str">
            <v>缝纫车间</v>
          </cell>
          <cell r="K489" t="str">
            <v>缝纫工</v>
          </cell>
        </row>
        <row r="489">
          <cell r="M489" t="str">
            <v>河北</v>
          </cell>
        </row>
        <row r="490">
          <cell r="D490" t="str">
            <v>路海亮</v>
          </cell>
          <cell r="E490" t="str">
            <v>130924198102244213</v>
          </cell>
          <cell r="F490" t="str">
            <v>男</v>
          </cell>
          <cell r="G490" t="str">
            <v>前台</v>
          </cell>
          <cell r="H490" t="str">
            <v>河北光华荣昌汽车部件有限公司</v>
          </cell>
          <cell r="I490" t="str">
            <v>焊接车间</v>
          </cell>
          <cell r="J490" t="str">
            <v>焊接车间</v>
          </cell>
          <cell r="K490" t="str">
            <v>摆件工</v>
          </cell>
        </row>
        <row r="490">
          <cell r="M490" t="str">
            <v>河北</v>
          </cell>
        </row>
        <row r="491">
          <cell r="D491" t="str">
            <v>张金香</v>
          </cell>
          <cell r="E491" t="str">
            <v>132930198208093926</v>
          </cell>
          <cell r="F491" t="str">
            <v>女</v>
          </cell>
          <cell r="G491" t="str">
            <v>前台</v>
          </cell>
          <cell r="H491" t="str">
            <v>河北光华荣昌汽车部件有限公司</v>
          </cell>
          <cell r="I491" t="str">
            <v>综合管理部</v>
          </cell>
          <cell r="J491" t="str">
            <v>行政管理科</v>
          </cell>
          <cell r="K491" t="str">
            <v>勤杂工</v>
          </cell>
        </row>
        <row r="491">
          <cell r="M491" t="str">
            <v>河北</v>
          </cell>
        </row>
        <row r="492">
          <cell r="D492" t="str">
            <v>孙永建</v>
          </cell>
          <cell r="E492" t="str">
            <v>130924198410064214</v>
          </cell>
          <cell r="F492" t="str">
            <v>男</v>
          </cell>
          <cell r="G492" t="str">
            <v>前台</v>
          </cell>
          <cell r="H492" t="str">
            <v>河北光华荣昌汽车部件有限公司</v>
          </cell>
          <cell r="I492" t="str">
            <v>焊接车间</v>
          </cell>
          <cell r="J492" t="str">
            <v>焊接车间</v>
          </cell>
          <cell r="K492" t="str">
            <v>焊工</v>
          </cell>
        </row>
        <row r="492">
          <cell r="M492" t="str">
            <v>河北</v>
          </cell>
        </row>
        <row r="493">
          <cell r="D493" t="str">
            <v>周华胜</v>
          </cell>
          <cell r="E493" t="str">
            <v>130983200012020515</v>
          </cell>
          <cell r="F493" t="str">
            <v>男</v>
          </cell>
          <cell r="G493" t="str">
            <v>前台</v>
          </cell>
          <cell r="H493" t="str">
            <v>河北光华荣昌汽车部件有限公司</v>
          </cell>
          <cell r="I493" t="str">
            <v>电泳车间</v>
          </cell>
          <cell r="J493" t="str">
            <v>电泳车间</v>
          </cell>
          <cell r="K493" t="str">
            <v>挂件工</v>
          </cell>
        </row>
        <row r="493">
          <cell r="M493" t="str">
            <v>河北</v>
          </cell>
        </row>
        <row r="494">
          <cell r="D494" t="str">
            <v>张英键</v>
          </cell>
          <cell r="E494" t="str">
            <v>130731199804153217</v>
          </cell>
          <cell r="F494" t="str">
            <v>男</v>
          </cell>
          <cell r="G494" t="str">
            <v>前台</v>
          </cell>
          <cell r="H494" t="str">
            <v>河北光华荣昌汽车部件有限公司</v>
          </cell>
          <cell r="I494" t="str">
            <v>销售驻外</v>
          </cell>
          <cell r="J494" t="str">
            <v>保定市场</v>
          </cell>
          <cell r="K494" t="str">
            <v>徐水长城现场服务</v>
          </cell>
        </row>
        <row r="494">
          <cell r="M494" t="str">
            <v>河北</v>
          </cell>
        </row>
        <row r="495">
          <cell r="D495" t="str">
            <v>史浩霖</v>
          </cell>
          <cell r="E495" t="str">
            <v>130983199305245317</v>
          </cell>
          <cell r="F495" t="str">
            <v>男</v>
          </cell>
          <cell r="G495" t="str">
            <v>前台</v>
          </cell>
          <cell r="H495" t="str">
            <v>河北光华荣昌汽车部件有限公司</v>
          </cell>
          <cell r="I495" t="str">
            <v>质量部</v>
          </cell>
          <cell r="J495" t="str">
            <v>后视镜质量科</v>
          </cell>
          <cell r="K495" t="str">
            <v>后视镜-注塑/喷涂巡检</v>
          </cell>
        </row>
        <row r="495">
          <cell r="M495" t="str">
            <v>河北</v>
          </cell>
        </row>
        <row r="496">
          <cell r="D496" t="str">
            <v>段存康</v>
          </cell>
          <cell r="E496" t="str">
            <v>37152220040506849x</v>
          </cell>
          <cell r="F496" t="str">
            <v>男</v>
          </cell>
          <cell r="G496" t="str">
            <v>前台</v>
          </cell>
          <cell r="H496" t="str">
            <v>河北光华荣昌汽车部件有限公司</v>
          </cell>
          <cell r="I496" t="str">
            <v>座椅总装车间</v>
          </cell>
          <cell r="J496" t="str">
            <v>座椅总装车间</v>
          </cell>
          <cell r="K496" t="str">
            <v>组装工</v>
          </cell>
        </row>
        <row r="496">
          <cell r="M496" t="str">
            <v>河北</v>
          </cell>
        </row>
        <row r="497">
          <cell r="D497" t="str">
            <v>郭福双</v>
          </cell>
          <cell r="E497" t="str">
            <v>132930198810021140</v>
          </cell>
          <cell r="F497" t="str">
            <v>女</v>
          </cell>
          <cell r="G497" t="str">
            <v>前台</v>
          </cell>
          <cell r="H497" t="str">
            <v>河北光华荣昌汽车部件有限公司</v>
          </cell>
          <cell r="I497" t="str">
            <v>生产管理部</v>
          </cell>
          <cell r="J497" t="str">
            <v>金属件物料科</v>
          </cell>
          <cell r="K497" t="str">
            <v>金属件功能件库管员</v>
          </cell>
        </row>
        <row r="497">
          <cell r="M497" t="str">
            <v>河北</v>
          </cell>
        </row>
        <row r="498">
          <cell r="D498" t="str">
            <v>张译文</v>
          </cell>
          <cell r="E498" t="str">
            <v>130983200505091119</v>
          </cell>
          <cell r="F498" t="str">
            <v>男</v>
          </cell>
          <cell r="G498" t="str">
            <v>前台</v>
          </cell>
          <cell r="H498" t="str">
            <v>河北光华荣昌汽车部件有限公司</v>
          </cell>
          <cell r="I498" t="str">
            <v>发泡车间</v>
          </cell>
          <cell r="J498" t="str">
            <v>发泡车间</v>
          </cell>
          <cell r="K498" t="str">
            <v>发泡工</v>
          </cell>
        </row>
        <row r="498">
          <cell r="M498" t="str">
            <v>河北</v>
          </cell>
        </row>
        <row r="499">
          <cell r="D499" t="str">
            <v>王铁铮</v>
          </cell>
          <cell r="E499" t="str">
            <v>130983200405281134</v>
          </cell>
          <cell r="F499" t="str">
            <v>男</v>
          </cell>
          <cell r="G499" t="str">
            <v>前台</v>
          </cell>
          <cell r="H499" t="str">
            <v>河北光华荣昌汽车部件有限公司</v>
          </cell>
          <cell r="I499" t="str">
            <v>注塑车间</v>
          </cell>
          <cell r="J499" t="str">
            <v>注塑车间</v>
          </cell>
          <cell r="K499" t="str">
            <v>注塑工</v>
          </cell>
        </row>
        <row r="499">
          <cell r="M499" t="str">
            <v>河北</v>
          </cell>
        </row>
        <row r="500">
          <cell r="D500" t="str">
            <v>杨桐</v>
          </cell>
          <cell r="E500" t="str">
            <v>130983200512102218</v>
          </cell>
          <cell r="F500" t="str">
            <v>男</v>
          </cell>
          <cell r="G500" t="str">
            <v>前台</v>
          </cell>
          <cell r="H500" t="str">
            <v>河北光华荣昌汽车部件有限公司</v>
          </cell>
          <cell r="I500" t="str">
            <v>底座装配车间</v>
          </cell>
          <cell r="J500" t="str">
            <v>底座装配车间-H6</v>
          </cell>
          <cell r="K500" t="str">
            <v>H6-组装工</v>
          </cell>
        </row>
        <row r="500">
          <cell r="M500" t="str">
            <v>河北</v>
          </cell>
        </row>
        <row r="501">
          <cell r="D501" t="str">
            <v>韩泽全</v>
          </cell>
          <cell r="E501" t="str">
            <v>130983200601223716</v>
          </cell>
          <cell r="F501" t="str">
            <v>男</v>
          </cell>
          <cell r="G501" t="str">
            <v>前台</v>
          </cell>
          <cell r="H501" t="str">
            <v>河北光华荣昌汽车部件有限公司</v>
          </cell>
          <cell r="I501" t="str">
            <v>焊接车间</v>
          </cell>
          <cell r="J501" t="str">
            <v>焊接车间</v>
          </cell>
          <cell r="K501" t="str">
            <v>摆件工</v>
          </cell>
        </row>
        <row r="501">
          <cell r="M501" t="str">
            <v>河北</v>
          </cell>
        </row>
        <row r="502">
          <cell r="D502" t="str">
            <v>宋勃超</v>
          </cell>
          <cell r="E502" t="str">
            <v>130983200507130513</v>
          </cell>
          <cell r="F502" t="str">
            <v>男</v>
          </cell>
          <cell r="G502" t="str">
            <v>前台</v>
          </cell>
          <cell r="H502" t="str">
            <v>河北光华荣昌汽车部件有限公司</v>
          </cell>
          <cell r="I502" t="str">
            <v>焊接车间</v>
          </cell>
          <cell r="J502" t="str">
            <v>焊接车间</v>
          </cell>
          <cell r="K502" t="str">
            <v>摆件工</v>
          </cell>
        </row>
        <row r="502">
          <cell r="M502" t="str">
            <v>河北</v>
          </cell>
        </row>
        <row r="503">
          <cell r="D503" t="str">
            <v>王培春</v>
          </cell>
          <cell r="E503" t="str">
            <v>140322197911300027</v>
          </cell>
          <cell r="F503" t="str">
            <v>女</v>
          </cell>
          <cell r="G503" t="str">
            <v>前台</v>
          </cell>
          <cell r="H503" t="str">
            <v>河北光华荣昌汽车部件有限公司</v>
          </cell>
          <cell r="I503" t="str">
            <v>冲压弯管车间</v>
          </cell>
          <cell r="J503" t="str">
            <v>冲压弯管车间</v>
          </cell>
          <cell r="K503" t="str">
            <v>操作工</v>
          </cell>
        </row>
        <row r="503">
          <cell r="M503" t="str">
            <v>河北</v>
          </cell>
        </row>
        <row r="504">
          <cell r="D504" t="str">
            <v>王存富</v>
          </cell>
          <cell r="E504" t="str">
            <v>140322197612214235</v>
          </cell>
          <cell r="F504" t="str">
            <v>男</v>
          </cell>
          <cell r="G504" t="str">
            <v>前台</v>
          </cell>
          <cell r="H504" t="str">
            <v>河北光华荣昌汽车部件有限公司</v>
          </cell>
          <cell r="I504" t="str">
            <v>冲压弯管车间</v>
          </cell>
          <cell r="J504" t="str">
            <v>冲压弯管车间</v>
          </cell>
          <cell r="K504" t="str">
            <v>操作工</v>
          </cell>
        </row>
        <row r="504">
          <cell r="M504" t="str">
            <v>河北</v>
          </cell>
        </row>
        <row r="505">
          <cell r="D505" t="str">
            <v>马祥妹</v>
          </cell>
          <cell r="E505" t="str">
            <v>130921198706082068</v>
          </cell>
          <cell r="F505" t="str">
            <v>女</v>
          </cell>
          <cell r="G505" t="str">
            <v>前台</v>
          </cell>
          <cell r="H505" t="str">
            <v>河北光华荣昌汽车部件有限公司</v>
          </cell>
          <cell r="I505" t="str">
            <v>焊接车间</v>
          </cell>
          <cell r="J505" t="str">
            <v>焊接车间</v>
          </cell>
          <cell r="K505" t="str">
            <v>摆件工</v>
          </cell>
        </row>
        <row r="505">
          <cell r="M505" t="str">
            <v>河北</v>
          </cell>
        </row>
        <row r="506">
          <cell r="D506" t="str">
            <v>张全振</v>
          </cell>
          <cell r="E506" t="str">
            <v>130924200603264634</v>
          </cell>
          <cell r="F506" t="str">
            <v>男</v>
          </cell>
          <cell r="G506" t="str">
            <v>前台</v>
          </cell>
          <cell r="H506" t="str">
            <v>河北光华荣昌汽车部件有限公司</v>
          </cell>
          <cell r="I506" t="str">
            <v>焊接车间</v>
          </cell>
          <cell r="J506" t="str">
            <v>焊接车间</v>
          </cell>
          <cell r="K506" t="str">
            <v>摆件工</v>
          </cell>
        </row>
        <row r="506">
          <cell r="M506" t="str">
            <v>河北</v>
          </cell>
        </row>
        <row r="507">
          <cell r="D507" t="str">
            <v>孟令壮</v>
          </cell>
          <cell r="E507" t="str">
            <v>130924200609103516</v>
          </cell>
          <cell r="F507" t="str">
            <v>男</v>
          </cell>
          <cell r="G507" t="str">
            <v>前台</v>
          </cell>
          <cell r="H507" t="str">
            <v>河北光华荣昌汽车部件有限公司</v>
          </cell>
          <cell r="I507" t="str">
            <v>焊接车间</v>
          </cell>
          <cell r="J507" t="str">
            <v>焊接车间</v>
          </cell>
          <cell r="K507" t="str">
            <v>焊工</v>
          </cell>
        </row>
        <row r="507">
          <cell r="M507" t="str">
            <v>河北</v>
          </cell>
        </row>
        <row r="508">
          <cell r="D508" t="str">
            <v>赵廷起</v>
          </cell>
          <cell r="E508" t="str">
            <v>132235197905132010</v>
          </cell>
          <cell r="F508" t="str">
            <v>男</v>
          </cell>
          <cell r="G508" t="str">
            <v>前台</v>
          </cell>
          <cell r="H508" t="str">
            <v>河北光华荣昌汽车部件有限公司</v>
          </cell>
          <cell r="I508" t="str">
            <v>焊接车间</v>
          </cell>
          <cell r="J508" t="str">
            <v>焊接车间</v>
          </cell>
          <cell r="K508" t="str">
            <v>摆件工</v>
          </cell>
        </row>
        <row r="508">
          <cell r="M508" t="str">
            <v>河北</v>
          </cell>
        </row>
        <row r="509">
          <cell r="D509" t="str">
            <v>于进</v>
          </cell>
          <cell r="E509" t="str">
            <v>130983200412163734</v>
          </cell>
          <cell r="F509" t="str">
            <v>男</v>
          </cell>
          <cell r="G509" t="str">
            <v>前台</v>
          </cell>
          <cell r="H509" t="str">
            <v>河北光华荣昌汽车部件有限公司</v>
          </cell>
          <cell r="I509" t="str">
            <v>焊接车间</v>
          </cell>
          <cell r="J509" t="str">
            <v>焊接车间</v>
          </cell>
          <cell r="K509" t="str">
            <v>摆件工</v>
          </cell>
        </row>
        <row r="509">
          <cell r="M509" t="str">
            <v>河北</v>
          </cell>
        </row>
        <row r="510">
          <cell r="D510" t="str">
            <v>韩依林</v>
          </cell>
          <cell r="E510" t="str">
            <v>130983200412293715</v>
          </cell>
          <cell r="F510" t="str">
            <v>男</v>
          </cell>
          <cell r="G510" t="str">
            <v>前台</v>
          </cell>
          <cell r="H510" t="str">
            <v>河北光华荣昌汽车部件有限公司</v>
          </cell>
          <cell r="I510" t="str">
            <v>焊接车间</v>
          </cell>
          <cell r="J510" t="str">
            <v>焊接车间</v>
          </cell>
          <cell r="K510" t="str">
            <v>摆件工</v>
          </cell>
        </row>
        <row r="510">
          <cell r="M510" t="str">
            <v>河北</v>
          </cell>
        </row>
        <row r="511">
          <cell r="D511" t="str">
            <v>穆军伟</v>
          </cell>
          <cell r="E511" t="str">
            <v>130981200506105217</v>
          </cell>
          <cell r="F511" t="str">
            <v>男</v>
          </cell>
          <cell r="G511" t="str">
            <v>前台</v>
          </cell>
          <cell r="H511" t="str">
            <v>河北光华荣昌汽车部件有限公司</v>
          </cell>
          <cell r="I511" t="str">
            <v>焊接车间</v>
          </cell>
          <cell r="J511" t="str">
            <v>焊接车间</v>
          </cell>
          <cell r="K511" t="str">
            <v>摆件工</v>
          </cell>
        </row>
        <row r="511">
          <cell r="M511" t="str">
            <v>河北</v>
          </cell>
        </row>
        <row r="512">
          <cell r="D512" t="str">
            <v>冯煜杰</v>
          </cell>
          <cell r="E512" t="str">
            <v>130983200508065012</v>
          </cell>
          <cell r="F512" t="str">
            <v>男</v>
          </cell>
          <cell r="G512" t="str">
            <v>前台</v>
          </cell>
          <cell r="H512" t="str">
            <v>河北光华荣昌汽车部件有限公司</v>
          </cell>
          <cell r="I512" t="str">
            <v>底座装配车间</v>
          </cell>
          <cell r="J512" t="str">
            <v>底座装配车间</v>
          </cell>
          <cell r="K512" t="str">
            <v>组装工</v>
          </cell>
        </row>
        <row r="512">
          <cell r="M512" t="str">
            <v>河北</v>
          </cell>
        </row>
        <row r="513">
          <cell r="D513" t="str">
            <v>于宗秀</v>
          </cell>
          <cell r="E513" t="str">
            <v>132930197304143028</v>
          </cell>
          <cell r="F513" t="str">
            <v>女</v>
          </cell>
          <cell r="G513" t="str">
            <v>前台</v>
          </cell>
          <cell r="H513" t="str">
            <v>河北光华荣昌汽车部件有限公司</v>
          </cell>
          <cell r="I513" t="str">
            <v>底座装配车间</v>
          </cell>
          <cell r="J513" t="str">
            <v>底座装配车间</v>
          </cell>
          <cell r="K513" t="str">
            <v>组装工</v>
          </cell>
        </row>
        <row r="513">
          <cell r="M513" t="str">
            <v>河北</v>
          </cell>
        </row>
        <row r="514">
          <cell r="D514" t="str">
            <v>王晓平</v>
          </cell>
          <cell r="E514" t="str">
            <v>130983198603303023</v>
          </cell>
          <cell r="F514" t="str">
            <v>女</v>
          </cell>
          <cell r="G514" t="str">
            <v>前台</v>
          </cell>
          <cell r="H514" t="str">
            <v>河北光华荣昌汽车部件有限公司</v>
          </cell>
          <cell r="I514" t="str">
            <v>底座装配车间</v>
          </cell>
          <cell r="J514" t="str">
            <v>底座装配车间</v>
          </cell>
          <cell r="K514" t="str">
            <v>组装工</v>
          </cell>
        </row>
        <row r="514">
          <cell r="M514" t="str">
            <v>河北</v>
          </cell>
        </row>
        <row r="515">
          <cell r="D515" t="str">
            <v>周静</v>
          </cell>
          <cell r="E515" t="str">
            <v>130983198812043061</v>
          </cell>
          <cell r="F515" t="str">
            <v>女</v>
          </cell>
          <cell r="G515" t="str">
            <v>前台</v>
          </cell>
          <cell r="H515" t="str">
            <v>河北光华荣昌汽车部件有限公司</v>
          </cell>
          <cell r="I515" t="str">
            <v>底座装配车间</v>
          </cell>
          <cell r="J515" t="str">
            <v>底座装配车间</v>
          </cell>
          <cell r="K515" t="str">
            <v>组装工</v>
          </cell>
        </row>
        <row r="515">
          <cell r="M515" t="str">
            <v>河北</v>
          </cell>
        </row>
        <row r="516">
          <cell r="D516" t="str">
            <v>高福录</v>
          </cell>
          <cell r="E516" t="str">
            <v>130983198304193012</v>
          </cell>
          <cell r="F516" t="str">
            <v>男</v>
          </cell>
          <cell r="G516" t="str">
            <v>前台</v>
          </cell>
          <cell r="H516" t="str">
            <v>河北光华荣昌汽车部件有限公司</v>
          </cell>
          <cell r="I516" t="str">
            <v>底座装配车间</v>
          </cell>
          <cell r="J516" t="str">
            <v>底座装配车间</v>
          </cell>
          <cell r="K516" t="str">
            <v>组装工</v>
          </cell>
        </row>
        <row r="516">
          <cell r="M516" t="str">
            <v>河北</v>
          </cell>
        </row>
        <row r="517">
          <cell r="D517" t="str">
            <v>孙义龙</v>
          </cell>
          <cell r="E517" t="str">
            <v>130983200011171610</v>
          </cell>
          <cell r="F517" t="str">
            <v>男</v>
          </cell>
          <cell r="G517" t="str">
            <v>前台</v>
          </cell>
          <cell r="H517" t="str">
            <v>河北光华荣昌汽车部件有限公司</v>
          </cell>
          <cell r="I517" t="str">
            <v>底座装配车间</v>
          </cell>
          <cell r="J517" t="str">
            <v>底座装配车间</v>
          </cell>
          <cell r="K517" t="str">
            <v>组装工</v>
          </cell>
        </row>
        <row r="517">
          <cell r="M517" t="str">
            <v>河北</v>
          </cell>
        </row>
        <row r="518">
          <cell r="D518" t="str">
            <v>辛肖</v>
          </cell>
          <cell r="E518" t="str">
            <v>132930198709014122</v>
          </cell>
          <cell r="F518" t="str">
            <v>男</v>
          </cell>
          <cell r="G518" t="str">
            <v>前台</v>
          </cell>
          <cell r="H518" t="str">
            <v>河北光华荣昌汽车部件有限公司</v>
          </cell>
          <cell r="I518" t="str">
            <v>座椅总装车间</v>
          </cell>
          <cell r="J518" t="str">
            <v>座椅总装车间</v>
          </cell>
          <cell r="K518" t="str">
            <v>组装工</v>
          </cell>
        </row>
        <row r="518">
          <cell r="M518" t="str">
            <v>河北</v>
          </cell>
        </row>
        <row r="519">
          <cell r="D519" t="str">
            <v>左玉霞</v>
          </cell>
          <cell r="E519" t="str">
            <v>130983199306063021</v>
          </cell>
          <cell r="F519" t="str">
            <v>女</v>
          </cell>
          <cell r="G519" t="str">
            <v>前台</v>
          </cell>
          <cell r="H519" t="str">
            <v>河北光华荣昌汽车部件有限公司</v>
          </cell>
          <cell r="I519" t="str">
            <v>座椅总装车间</v>
          </cell>
          <cell r="J519" t="str">
            <v>座椅总装车间</v>
          </cell>
          <cell r="K519" t="str">
            <v>组装工</v>
          </cell>
        </row>
        <row r="519">
          <cell r="M519" t="str">
            <v>河北</v>
          </cell>
        </row>
        <row r="520">
          <cell r="D520" t="str">
            <v>闫永香</v>
          </cell>
          <cell r="E520" t="str">
            <v>132930197205233022</v>
          </cell>
          <cell r="F520" t="str">
            <v>女</v>
          </cell>
          <cell r="G520" t="str">
            <v>前台</v>
          </cell>
          <cell r="H520" t="str">
            <v>河北光华荣昌汽车部件有限公司</v>
          </cell>
          <cell r="I520" t="str">
            <v>座椅总装车间</v>
          </cell>
          <cell r="J520" t="str">
            <v>座椅总装车间</v>
          </cell>
          <cell r="K520" t="str">
            <v>组装工</v>
          </cell>
        </row>
        <row r="520">
          <cell r="M520" t="str">
            <v>河北</v>
          </cell>
        </row>
        <row r="521">
          <cell r="D521" t="str">
            <v>田晓华</v>
          </cell>
          <cell r="E521" t="str">
            <v>130983197204213026</v>
          </cell>
          <cell r="F521" t="str">
            <v>女</v>
          </cell>
          <cell r="G521" t="str">
            <v>前台</v>
          </cell>
          <cell r="H521" t="str">
            <v>河北光华荣昌汽车部件有限公司</v>
          </cell>
          <cell r="I521" t="str">
            <v>座椅总装车间</v>
          </cell>
          <cell r="J521" t="str">
            <v>座椅总装车间</v>
          </cell>
          <cell r="K521" t="str">
            <v>组装工</v>
          </cell>
        </row>
        <row r="521">
          <cell r="M521" t="str">
            <v>河北</v>
          </cell>
        </row>
        <row r="522">
          <cell r="D522" t="str">
            <v>孙付芬</v>
          </cell>
          <cell r="E522" t="str">
            <v>132930197412083042</v>
          </cell>
          <cell r="F522" t="str">
            <v>女</v>
          </cell>
          <cell r="G522" t="str">
            <v>前台</v>
          </cell>
          <cell r="H522" t="str">
            <v>河北光华荣昌汽车部件有限公司</v>
          </cell>
          <cell r="I522" t="str">
            <v>座椅总装车间</v>
          </cell>
          <cell r="J522" t="str">
            <v>座椅总装车间</v>
          </cell>
          <cell r="K522" t="str">
            <v>组装工</v>
          </cell>
        </row>
        <row r="522">
          <cell r="M522" t="str">
            <v>河北</v>
          </cell>
        </row>
        <row r="523">
          <cell r="D523" t="str">
            <v>高志伟</v>
          </cell>
          <cell r="E523" t="str">
            <v>130921199509052032</v>
          </cell>
          <cell r="F523" t="str">
            <v>男</v>
          </cell>
          <cell r="G523" t="str">
            <v>前台</v>
          </cell>
          <cell r="H523" t="str">
            <v>河北光华荣昌汽车部件有限公司</v>
          </cell>
          <cell r="I523" t="str">
            <v>座椅总装车间</v>
          </cell>
          <cell r="J523" t="str">
            <v>座椅总装车间</v>
          </cell>
          <cell r="K523" t="str">
            <v>组装工</v>
          </cell>
        </row>
        <row r="523">
          <cell r="M523" t="str">
            <v>河北</v>
          </cell>
        </row>
        <row r="524">
          <cell r="D524" t="str">
            <v>刘海勇</v>
          </cell>
          <cell r="E524" t="str">
            <v>130983200503132212</v>
          </cell>
          <cell r="F524" t="str">
            <v>男</v>
          </cell>
          <cell r="G524" t="str">
            <v>前台</v>
          </cell>
          <cell r="H524" t="str">
            <v>河北光华荣昌汽车部件有限公司</v>
          </cell>
          <cell r="I524" t="str">
            <v>座椅总装车间</v>
          </cell>
          <cell r="J524" t="str">
            <v>座椅总装车间</v>
          </cell>
          <cell r="K524" t="str">
            <v>组装工</v>
          </cell>
        </row>
        <row r="524">
          <cell r="M524" t="str">
            <v>河北</v>
          </cell>
        </row>
        <row r="525">
          <cell r="D525" t="str">
            <v>李会平</v>
          </cell>
        </row>
        <row r="525">
          <cell r="F525" t="str">
            <v>女</v>
          </cell>
          <cell r="G525" t="str">
            <v>前台</v>
          </cell>
          <cell r="H525" t="str">
            <v>河北光华荣昌汽车部件有限公司</v>
          </cell>
          <cell r="I525" t="str">
            <v>发泡车间</v>
          </cell>
          <cell r="J525" t="str">
            <v>发泡车间</v>
          </cell>
          <cell r="K525" t="str">
            <v>发泡工</v>
          </cell>
        </row>
        <row r="525">
          <cell r="M525" t="str">
            <v>河北</v>
          </cell>
        </row>
        <row r="526">
          <cell r="D526" t="str">
            <v>吕家申</v>
          </cell>
          <cell r="E526" t="str">
            <v>130983200608282815</v>
          </cell>
          <cell r="F526" t="str">
            <v>男</v>
          </cell>
          <cell r="G526" t="str">
            <v>前台</v>
          </cell>
          <cell r="H526" t="str">
            <v>河北光华荣昌汽车部件有限公司</v>
          </cell>
          <cell r="I526" t="str">
            <v>发泡车间</v>
          </cell>
          <cell r="J526" t="str">
            <v>发泡车间</v>
          </cell>
          <cell r="K526" t="str">
            <v>发泡工</v>
          </cell>
        </row>
        <row r="526">
          <cell r="M526" t="str">
            <v>河北</v>
          </cell>
        </row>
        <row r="527">
          <cell r="D527" t="str">
            <v>高赫</v>
          </cell>
          <cell r="E527" t="str">
            <v>130983200603182815</v>
          </cell>
          <cell r="F527" t="str">
            <v>男</v>
          </cell>
          <cell r="G527" t="str">
            <v>前台</v>
          </cell>
          <cell r="H527" t="str">
            <v>河北光华荣昌汽车部件有限公司</v>
          </cell>
          <cell r="I527" t="str">
            <v>发泡车间</v>
          </cell>
          <cell r="J527" t="str">
            <v>发泡车间</v>
          </cell>
          <cell r="K527" t="str">
            <v>发泡工</v>
          </cell>
        </row>
        <row r="527">
          <cell r="M527" t="str">
            <v>河北</v>
          </cell>
        </row>
        <row r="528">
          <cell r="D528" t="str">
            <v>陶辉</v>
          </cell>
          <cell r="E528" t="str">
            <v>130983200609052819</v>
          </cell>
          <cell r="F528" t="str">
            <v>男</v>
          </cell>
          <cell r="G528" t="str">
            <v>前台</v>
          </cell>
          <cell r="H528" t="str">
            <v>河北光华荣昌汽车部件有限公司</v>
          </cell>
          <cell r="I528" t="str">
            <v>发泡车间</v>
          </cell>
          <cell r="J528" t="str">
            <v>发泡车间</v>
          </cell>
          <cell r="K528" t="str">
            <v>发泡工</v>
          </cell>
        </row>
        <row r="528">
          <cell r="M528" t="str">
            <v>河北</v>
          </cell>
        </row>
        <row r="529">
          <cell r="D529" t="str">
            <v>赵惠</v>
          </cell>
          <cell r="E529" t="str">
            <v>132930198712254186</v>
          </cell>
          <cell r="F529" t="str">
            <v>女</v>
          </cell>
          <cell r="G529" t="str">
            <v>前台</v>
          </cell>
          <cell r="H529" t="str">
            <v>河北光华荣昌汽车部件有限公司</v>
          </cell>
          <cell r="I529" t="str">
            <v>发泡车间</v>
          </cell>
          <cell r="J529" t="str">
            <v>发泡车间</v>
          </cell>
          <cell r="K529" t="str">
            <v>发泡工</v>
          </cell>
        </row>
        <row r="529">
          <cell r="M529" t="str">
            <v>河北</v>
          </cell>
        </row>
        <row r="530">
          <cell r="D530" t="str">
            <v>张远娜</v>
          </cell>
          <cell r="E530" t="str">
            <v>130930198709263928</v>
          </cell>
          <cell r="F530" t="str">
            <v>女</v>
          </cell>
          <cell r="G530" t="str">
            <v>前台</v>
          </cell>
          <cell r="H530" t="str">
            <v>河北光华荣昌汽车部件有限公司</v>
          </cell>
          <cell r="I530" t="str">
            <v>发泡车间</v>
          </cell>
          <cell r="J530" t="str">
            <v>发泡车间</v>
          </cell>
          <cell r="K530" t="str">
            <v>发泡工</v>
          </cell>
        </row>
        <row r="530">
          <cell r="M530" t="str">
            <v>河北</v>
          </cell>
        </row>
        <row r="531">
          <cell r="D531" t="str">
            <v>刘金花</v>
          </cell>
          <cell r="E531" t="str">
            <v>372402197909090942</v>
          </cell>
          <cell r="F531" t="str">
            <v>女</v>
          </cell>
          <cell r="G531" t="str">
            <v>前台</v>
          </cell>
          <cell r="H531" t="str">
            <v>河北光华荣昌汽车部件有限公司</v>
          </cell>
          <cell r="I531" t="str">
            <v>发泡车间</v>
          </cell>
          <cell r="J531" t="str">
            <v>发泡车间</v>
          </cell>
          <cell r="K531" t="str">
            <v>发泡工</v>
          </cell>
        </row>
        <row r="531">
          <cell r="M531" t="str">
            <v>河北</v>
          </cell>
        </row>
        <row r="532">
          <cell r="D532" t="str">
            <v>韩式林</v>
          </cell>
          <cell r="E532" t="str">
            <v>130922199210104818</v>
          </cell>
          <cell r="F532" t="str">
            <v>男</v>
          </cell>
          <cell r="G532" t="str">
            <v>前台</v>
          </cell>
          <cell r="H532" t="str">
            <v>河北光华荣昌汽车部件有限公司</v>
          </cell>
          <cell r="I532" t="str">
            <v>发泡车间</v>
          </cell>
          <cell r="J532" t="str">
            <v>发泡车间</v>
          </cell>
          <cell r="K532" t="str">
            <v>发泡工</v>
          </cell>
        </row>
        <row r="532">
          <cell r="M532" t="str">
            <v>河北</v>
          </cell>
        </row>
        <row r="533">
          <cell r="D533" t="str">
            <v>董传宏</v>
          </cell>
          <cell r="E533" t="str">
            <v>132930197712265016</v>
          </cell>
          <cell r="F533" t="str">
            <v>男</v>
          </cell>
          <cell r="G533" t="str">
            <v>前台</v>
          </cell>
          <cell r="H533" t="str">
            <v>河北光华荣昌汽车部件有限公司</v>
          </cell>
          <cell r="I533" t="str">
            <v>发泡车间</v>
          </cell>
          <cell r="J533" t="str">
            <v>发泡车间</v>
          </cell>
          <cell r="K533" t="str">
            <v>发泡工</v>
          </cell>
        </row>
        <row r="533">
          <cell r="M533" t="str">
            <v>河北</v>
          </cell>
        </row>
        <row r="534">
          <cell r="D534" t="str">
            <v>张金枝</v>
          </cell>
          <cell r="E534" t="str">
            <v>130983198309043064</v>
          </cell>
          <cell r="F534" t="str">
            <v>女</v>
          </cell>
          <cell r="G534" t="str">
            <v>前台</v>
          </cell>
          <cell r="H534" t="str">
            <v>河北光华荣昌汽车部件有限公司</v>
          </cell>
          <cell r="I534" t="str">
            <v>缝纫车间</v>
          </cell>
          <cell r="J534" t="str">
            <v>缝纫车间</v>
          </cell>
          <cell r="K534" t="str">
            <v>操作工</v>
          </cell>
        </row>
        <row r="534">
          <cell r="M534" t="str">
            <v>河北</v>
          </cell>
        </row>
        <row r="535">
          <cell r="D535" t="str">
            <v>李杰</v>
          </cell>
          <cell r="E535" t="str">
            <v>130983200111293051</v>
          </cell>
          <cell r="F535" t="str">
            <v>男</v>
          </cell>
          <cell r="G535" t="str">
            <v>前台</v>
          </cell>
          <cell r="H535" t="str">
            <v>河北光华荣昌汽车部件有限公司</v>
          </cell>
          <cell r="I535" t="str">
            <v>发泡车间</v>
          </cell>
          <cell r="J535" t="str">
            <v>发泡车间</v>
          </cell>
          <cell r="K535" t="str">
            <v>发泡工</v>
          </cell>
        </row>
        <row r="535">
          <cell r="M535" t="str">
            <v>河北</v>
          </cell>
        </row>
        <row r="536">
          <cell r="D536" t="str">
            <v>刘增轩</v>
          </cell>
          <cell r="E536" t="str">
            <v>130930200302033055</v>
          </cell>
          <cell r="F536" t="str">
            <v>男</v>
          </cell>
          <cell r="G536" t="str">
            <v>前台</v>
          </cell>
          <cell r="H536" t="str">
            <v>河北光华荣昌汽车部件有限公司</v>
          </cell>
          <cell r="I536" t="str">
            <v>发泡车间</v>
          </cell>
          <cell r="J536" t="str">
            <v>发泡车间</v>
          </cell>
          <cell r="K536" t="str">
            <v>发泡工</v>
          </cell>
        </row>
        <row r="536">
          <cell r="M536" t="str">
            <v>河北</v>
          </cell>
        </row>
        <row r="537">
          <cell r="D537" t="str">
            <v>王国松</v>
          </cell>
          <cell r="E537" t="str">
            <v>130983199112103013</v>
          </cell>
          <cell r="F537" t="str">
            <v>男</v>
          </cell>
          <cell r="G537" t="str">
            <v>前台</v>
          </cell>
          <cell r="H537" t="str">
            <v>河北光华荣昌汽车部件有限公司</v>
          </cell>
          <cell r="I537" t="str">
            <v>焊接车间</v>
          </cell>
          <cell r="J537" t="str">
            <v>焊接车间</v>
          </cell>
          <cell r="K537" t="str">
            <v>摆件工</v>
          </cell>
        </row>
        <row r="537">
          <cell r="M537" t="str">
            <v>河北</v>
          </cell>
        </row>
        <row r="538">
          <cell r="D538" t="str">
            <v>雷明洋</v>
          </cell>
          <cell r="E538" t="str">
            <v>210905199809290032</v>
          </cell>
          <cell r="F538" t="str">
            <v>男</v>
          </cell>
          <cell r="G538" t="str">
            <v>前台</v>
          </cell>
          <cell r="H538" t="str">
            <v>河北光华荣昌汽车部件有限公司</v>
          </cell>
          <cell r="I538" t="str">
            <v>发泡车间</v>
          </cell>
          <cell r="J538" t="str">
            <v>发泡车间</v>
          </cell>
          <cell r="K538" t="str">
            <v>发泡工</v>
          </cell>
        </row>
        <row r="538">
          <cell r="M538" t="str">
            <v>河北</v>
          </cell>
        </row>
        <row r="539">
          <cell r="D539" t="str">
            <v>雷忱</v>
          </cell>
          <cell r="E539" t="str">
            <v>210905197301200017</v>
          </cell>
          <cell r="F539" t="str">
            <v>男</v>
          </cell>
          <cell r="G539" t="str">
            <v>前台</v>
          </cell>
          <cell r="H539" t="str">
            <v>河北光华荣昌汽车部件有限公司</v>
          </cell>
          <cell r="I539" t="str">
            <v>发泡车间</v>
          </cell>
          <cell r="J539" t="str">
            <v>发泡车间</v>
          </cell>
          <cell r="K539" t="str">
            <v>发泡工</v>
          </cell>
        </row>
        <row r="539">
          <cell r="M539" t="str">
            <v>河北</v>
          </cell>
        </row>
        <row r="540">
          <cell r="D540" t="str">
            <v>张志琛</v>
          </cell>
          <cell r="E540" t="str">
            <v>130983200010281113</v>
          </cell>
          <cell r="F540" t="str">
            <v>男</v>
          </cell>
          <cell r="G540" t="str">
            <v>前台</v>
          </cell>
          <cell r="H540" t="str">
            <v>河北光华荣昌汽车部件有限公司</v>
          </cell>
          <cell r="I540" t="str">
            <v>发泡车间</v>
          </cell>
          <cell r="J540" t="str">
            <v>发泡车间</v>
          </cell>
          <cell r="K540" t="str">
            <v>发泡工</v>
          </cell>
        </row>
        <row r="540">
          <cell r="M540" t="str">
            <v>河北</v>
          </cell>
        </row>
        <row r="541">
          <cell r="D541" t="str">
            <v>杜昊展</v>
          </cell>
          <cell r="E541" t="str">
            <v>130983200512072813</v>
          </cell>
          <cell r="F541" t="str">
            <v>男</v>
          </cell>
          <cell r="G541" t="str">
            <v>前台</v>
          </cell>
          <cell r="H541" t="str">
            <v>河北光华荣昌汽车部件有限公司</v>
          </cell>
          <cell r="I541" t="str">
            <v>焊接车间</v>
          </cell>
          <cell r="J541" t="str">
            <v>焊接车间</v>
          </cell>
          <cell r="K541" t="str">
            <v>摆件工</v>
          </cell>
        </row>
        <row r="541">
          <cell r="M541" t="str">
            <v>河北</v>
          </cell>
        </row>
        <row r="542">
          <cell r="D542" t="str">
            <v>孙尧</v>
          </cell>
          <cell r="E542" t="str">
            <v>130983199805223018</v>
          </cell>
          <cell r="F542" t="str">
            <v>男</v>
          </cell>
          <cell r="G542" t="str">
            <v>前台</v>
          </cell>
          <cell r="H542" t="str">
            <v>河北光华荣昌汽车部件有限公司</v>
          </cell>
          <cell r="I542" t="str">
            <v>座椅总装车间</v>
          </cell>
          <cell r="J542" t="str">
            <v>座椅组装</v>
          </cell>
          <cell r="K542" t="str">
            <v>组装工</v>
          </cell>
        </row>
        <row r="542">
          <cell r="M542" t="str">
            <v>河北</v>
          </cell>
        </row>
        <row r="543">
          <cell r="D543" t="str">
            <v>孟令帅</v>
          </cell>
          <cell r="E543" t="str">
            <v>130983200309241810</v>
          </cell>
          <cell r="F543" t="str">
            <v>男</v>
          </cell>
          <cell r="G543" t="str">
            <v>前台</v>
          </cell>
          <cell r="H543" t="str">
            <v>河北光华荣昌汽车部件有限公司</v>
          </cell>
          <cell r="I543" t="str">
            <v>焊接车间</v>
          </cell>
          <cell r="J543" t="str">
            <v>焊接摆件</v>
          </cell>
          <cell r="K543" t="str">
            <v>摆件工</v>
          </cell>
        </row>
        <row r="543">
          <cell r="M543" t="str">
            <v>河北</v>
          </cell>
        </row>
        <row r="544">
          <cell r="D544" t="str">
            <v>何佳锋</v>
          </cell>
          <cell r="E544" t="str">
            <v>13098320060324051X</v>
          </cell>
          <cell r="F544" t="str">
            <v>男</v>
          </cell>
          <cell r="G544" t="str">
            <v>前台</v>
          </cell>
          <cell r="H544" t="str">
            <v>河北光华荣昌汽车部件有限公司</v>
          </cell>
          <cell r="I544" t="str">
            <v>焊接车间</v>
          </cell>
          <cell r="J544" t="str">
            <v>焊接摆件</v>
          </cell>
          <cell r="K544" t="str">
            <v>摆件工</v>
          </cell>
        </row>
        <row r="544">
          <cell r="M544" t="str">
            <v>河北</v>
          </cell>
        </row>
        <row r="545">
          <cell r="D545" t="str">
            <v>于航伟</v>
          </cell>
          <cell r="E545" t="str">
            <v>130983200507173718</v>
          </cell>
          <cell r="F545" t="str">
            <v>男</v>
          </cell>
          <cell r="G545" t="str">
            <v>前台</v>
          </cell>
          <cell r="H545" t="str">
            <v>河北光华荣昌汽车部件有限公司</v>
          </cell>
          <cell r="I545" t="str">
            <v>焊接车间</v>
          </cell>
          <cell r="J545" t="str">
            <v>焊接摆件</v>
          </cell>
          <cell r="K545" t="str">
            <v>摆件工</v>
          </cell>
        </row>
        <row r="545">
          <cell r="M545" t="str">
            <v>河北</v>
          </cell>
        </row>
        <row r="546">
          <cell r="D546" t="str">
            <v>郑立卓</v>
          </cell>
          <cell r="E546" t="str">
            <v>130983200606231811</v>
          </cell>
          <cell r="F546" t="str">
            <v>男</v>
          </cell>
          <cell r="G546" t="str">
            <v>前台</v>
          </cell>
          <cell r="H546" t="str">
            <v>河北光华荣昌汽车部件有限公司</v>
          </cell>
          <cell r="I546" t="str">
            <v>发泡车间</v>
          </cell>
          <cell r="J546" t="str">
            <v>发泡车间</v>
          </cell>
          <cell r="K546" t="str">
            <v>发泡工</v>
          </cell>
        </row>
        <row r="546">
          <cell r="M546" t="str">
            <v>河北</v>
          </cell>
        </row>
        <row r="547">
          <cell r="D547" t="str">
            <v>张宾</v>
          </cell>
          <cell r="E547" t="str">
            <v>130983200405110052</v>
          </cell>
          <cell r="F547" t="str">
            <v>男</v>
          </cell>
          <cell r="G547" t="str">
            <v>前台</v>
          </cell>
          <cell r="H547" t="str">
            <v>河北光华荣昌汽车部件有限公司</v>
          </cell>
          <cell r="I547" t="str">
            <v>座椅总装车间</v>
          </cell>
          <cell r="J547" t="str">
            <v>座椅总装车间</v>
          </cell>
          <cell r="K547" t="str">
            <v>组装工</v>
          </cell>
        </row>
        <row r="547">
          <cell r="M547" t="str">
            <v>河北</v>
          </cell>
        </row>
        <row r="548">
          <cell r="D548" t="str">
            <v>段金祺</v>
          </cell>
          <cell r="E548" t="str">
            <v>130983199812043015</v>
          </cell>
          <cell r="F548" t="str">
            <v>男</v>
          </cell>
          <cell r="G548" t="str">
            <v>前台</v>
          </cell>
          <cell r="H548" t="str">
            <v>河北光华荣昌汽车部件有限公司</v>
          </cell>
          <cell r="I548" t="str">
            <v>座椅总装车间</v>
          </cell>
          <cell r="J548" t="str">
            <v>座椅总装车间</v>
          </cell>
          <cell r="K548" t="str">
            <v>组装工</v>
          </cell>
        </row>
        <row r="548">
          <cell r="M548" t="str">
            <v>河北</v>
          </cell>
        </row>
        <row r="549">
          <cell r="D549" t="str">
            <v>刘九普</v>
          </cell>
          <cell r="E549" t="str">
            <v>130925200506187215</v>
          </cell>
          <cell r="F549" t="str">
            <v>男</v>
          </cell>
          <cell r="G549" t="str">
            <v>前台</v>
          </cell>
          <cell r="H549" t="str">
            <v>河北光华荣昌汽车部件有限公司</v>
          </cell>
          <cell r="I549" t="str">
            <v>发泡车间</v>
          </cell>
          <cell r="J549" t="str">
            <v>发泡车间</v>
          </cell>
          <cell r="K549" t="str">
            <v>发泡工</v>
          </cell>
        </row>
        <row r="549">
          <cell r="M549" t="str">
            <v>河北</v>
          </cell>
        </row>
        <row r="550">
          <cell r="D550" t="str">
            <v>孙金丽</v>
          </cell>
          <cell r="E550" t="str">
            <v>130983199880512308x</v>
          </cell>
          <cell r="F550" t="str">
            <v>女</v>
          </cell>
          <cell r="G550" t="str">
            <v>前台</v>
          </cell>
          <cell r="H550" t="str">
            <v>河北光华荣昌汽车部件有限公司</v>
          </cell>
          <cell r="I550" t="str">
            <v>发泡车间</v>
          </cell>
          <cell r="J550" t="str">
            <v>发泡车间</v>
          </cell>
          <cell r="K550" t="str">
            <v>发泡工</v>
          </cell>
        </row>
        <row r="550">
          <cell r="M550" t="str">
            <v>河北</v>
          </cell>
        </row>
        <row r="551">
          <cell r="D551" t="str">
            <v>张超楠</v>
          </cell>
        </row>
        <row r="551">
          <cell r="F551" t="str">
            <v>男</v>
          </cell>
          <cell r="G551" t="str">
            <v>前台</v>
          </cell>
          <cell r="H551" t="str">
            <v>河北光华荣昌汽车部件有限公司</v>
          </cell>
          <cell r="I551" t="str">
            <v>冲压弯管车间</v>
          </cell>
          <cell r="J551" t="str">
            <v>冲压弯管车间</v>
          </cell>
          <cell r="K551" t="str">
            <v>操作工</v>
          </cell>
        </row>
        <row r="551">
          <cell r="M551" t="str">
            <v>河北</v>
          </cell>
        </row>
        <row r="552">
          <cell r="D552" t="str">
            <v>李硕</v>
          </cell>
        </row>
        <row r="552">
          <cell r="F552" t="str">
            <v>男</v>
          </cell>
          <cell r="G552" t="str">
            <v>前台</v>
          </cell>
          <cell r="H552" t="str">
            <v>河北光华荣昌汽车部件有限公司</v>
          </cell>
          <cell r="I552" t="str">
            <v>冲压弯管车间</v>
          </cell>
          <cell r="J552" t="str">
            <v>冲压弯管车间</v>
          </cell>
          <cell r="K552" t="str">
            <v>操作工</v>
          </cell>
        </row>
        <row r="552">
          <cell r="M552" t="str">
            <v>河北</v>
          </cell>
        </row>
        <row r="553">
          <cell r="D553" t="str">
            <v>高维儒</v>
          </cell>
          <cell r="E553" t="str">
            <v>130925198904096212</v>
          </cell>
          <cell r="F553" t="str">
            <v>男</v>
          </cell>
          <cell r="G553" t="str">
            <v>前台</v>
          </cell>
          <cell r="H553" t="str">
            <v>河北光华荣昌汽车部件有限公司</v>
          </cell>
          <cell r="I553" t="str">
            <v>焊接车间</v>
          </cell>
          <cell r="J553" t="str">
            <v>焊接车间</v>
          </cell>
          <cell r="K553" t="str">
            <v>焊工</v>
          </cell>
        </row>
        <row r="553">
          <cell r="M553" t="str">
            <v>河北</v>
          </cell>
        </row>
        <row r="554">
          <cell r="D554" t="str">
            <v>杨福超</v>
          </cell>
          <cell r="E554" t="str">
            <v>132930198701051818</v>
          </cell>
          <cell r="F554" t="str">
            <v>男</v>
          </cell>
          <cell r="G554" t="str">
            <v>前台</v>
          </cell>
          <cell r="H554" t="str">
            <v>河北光华荣昌汽车部件有限公司</v>
          </cell>
          <cell r="I554" t="str">
            <v>焊接车间</v>
          </cell>
          <cell r="J554" t="str">
            <v>焊接车间</v>
          </cell>
          <cell r="K554" t="str">
            <v>焊工</v>
          </cell>
        </row>
        <row r="554">
          <cell r="M554" t="str">
            <v>河北</v>
          </cell>
        </row>
        <row r="555">
          <cell r="D555" t="str">
            <v>蒋金伟</v>
          </cell>
          <cell r="E555" t="str">
            <v>130983198608082012</v>
          </cell>
          <cell r="F555" t="str">
            <v>男</v>
          </cell>
          <cell r="G555" t="str">
            <v>前台</v>
          </cell>
          <cell r="H555" t="str">
            <v>河北光华荣昌汽车部件有限公司</v>
          </cell>
          <cell r="I555" t="str">
            <v>焊接车间</v>
          </cell>
          <cell r="J555" t="str">
            <v>焊接车间</v>
          </cell>
          <cell r="K555" t="str">
            <v>焊工</v>
          </cell>
        </row>
        <row r="555">
          <cell r="M555" t="str">
            <v>河北</v>
          </cell>
        </row>
        <row r="556">
          <cell r="D556" t="str">
            <v>赵家奇</v>
          </cell>
          <cell r="E556" t="str">
            <v>132930198903151825</v>
          </cell>
          <cell r="F556" t="str">
            <v>男</v>
          </cell>
          <cell r="G556" t="str">
            <v>前台</v>
          </cell>
          <cell r="H556" t="str">
            <v>河北光华荣昌汽车部件有限公司</v>
          </cell>
          <cell r="I556" t="str">
            <v>焊接车间</v>
          </cell>
          <cell r="J556" t="str">
            <v>焊接车间</v>
          </cell>
          <cell r="K556" t="str">
            <v>焊工</v>
          </cell>
        </row>
        <row r="556">
          <cell r="M556" t="str">
            <v>河北</v>
          </cell>
        </row>
        <row r="557">
          <cell r="D557" t="str">
            <v>郑立中</v>
          </cell>
        </row>
        <row r="557">
          <cell r="F557" t="str">
            <v>男</v>
          </cell>
          <cell r="G557" t="str">
            <v>前台</v>
          </cell>
          <cell r="H557" t="str">
            <v>河北光华荣昌汽车部件有限公司</v>
          </cell>
          <cell r="I557" t="str">
            <v>焊接车间</v>
          </cell>
          <cell r="J557" t="str">
            <v>焊接车间</v>
          </cell>
          <cell r="K557" t="str">
            <v>焊工</v>
          </cell>
        </row>
        <row r="557">
          <cell r="M557" t="str">
            <v>河北</v>
          </cell>
        </row>
        <row r="558">
          <cell r="D558" t="str">
            <v>张增宇</v>
          </cell>
          <cell r="E558" t="str">
            <v>1309291999092993231</v>
          </cell>
          <cell r="F558" t="str">
            <v>男</v>
          </cell>
          <cell r="G558" t="str">
            <v>前台</v>
          </cell>
          <cell r="H558" t="str">
            <v>河北光华荣昌汽车部件有限公司</v>
          </cell>
          <cell r="I558" t="str">
            <v>焊接车间</v>
          </cell>
          <cell r="J558" t="str">
            <v>焊接车间</v>
          </cell>
          <cell r="K558" t="str">
            <v>焊工</v>
          </cell>
        </row>
        <row r="558">
          <cell r="M558" t="str">
            <v>河北</v>
          </cell>
        </row>
        <row r="559">
          <cell r="D559" t="str">
            <v>张增喜</v>
          </cell>
          <cell r="E559" t="str">
            <v>130929199010273216</v>
          </cell>
          <cell r="F559" t="str">
            <v>男</v>
          </cell>
          <cell r="G559" t="str">
            <v>前台</v>
          </cell>
          <cell r="H559" t="str">
            <v>河北光华荣昌汽车部件有限公司</v>
          </cell>
          <cell r="I559" t="str">
            <v>焊接车间</v>
          </cell>
          <cell r="J559" t="str">
            <v>焊接车间</v>
          </cell>
          <cell r="K559" t="str">
            <v>焊工</v>
          </cell>
        </row>
        <row r="559">
          <cell r="M559" t="str">
            <v>河北</v>
          </cell>
        </row>
        <row r="560">
          <cell r="D560" t="str">
            <v>何俊发</v>
          </cell>
          <cell r="E560" t="str">
            <v>130983199606161838</v>
          </cell>
          <cell r="F560" t="str">
            <v>男</v>
          </cell>
          <cell r="G560" t="str">
            <v>前台</v>
          </cell>
          <cell r="H560" t="str">
            <v>河北光华荣昌汽车部件有限公司</v>
          </cell>
          <cell r="I560" t="str">
            <v>焊接车间</v>
          </cell>
          <cell r="J560" t="str">
            <v>焊接车间</v>
          </cell>
          <cell r="K560" t="str">
            <v>焊工</v>
          </cell>
        </row>
        <row r="560">
          <cell r="M560" t="str">
            <v>河北</v>
          </cell>
        </row>
        <row r="561">
          <cell r="D561" t="str">
            <v>范秀荷</v>
          </cell>
          <cell r="E561" t="str">
            <v>132930197906055527</v>
          </cell>
          <cell r="F561" t="str">
            <v>女</v>
          </cell>
          <cell r="G561" t="str">
            <v>前台</v>
          </cell>
          <cell r="H561" t="str">
            <v>河北光华荣昌汽车部件有限公司</v>
          </cell>
          <cell r="I561" t="str">
            <v>焊接车间</v>
          </cell>
          <cell r="J561" t="str">
            <v>焊接车间</v>
          </cell>
          <cell r="K561" t="str">
            <v>摆件工</v>
          </cell>
        </row>
        <row r="561">
          <cell r="M561" t="str">
            <v>河北</v>
          </cell>
        </row>
        <row r="562">
          <cell r="D562" t="str">
            <v>杨金军</v>
          </cell>
          <cell r="E562" t="str">
            <v>130921197612152016</v>
          </cell>
          <cell r="F562" t="str">
            <v>男</v>
          </cell>
          <cell r="G562" t="str">
            <v>前台</v>
          </cell>
          <cell r="H562" t="str">
            <v>河北光华荣昌汽车部件有限公司</v>
          </cell>
          <cell r="I562" t="str">
            <v>焊接车间</v>
          </cell>
          <cell r="J562" t="str">
            <v>焊接车间</v>
          </cell>
          <cell r="K562" t="str">
            <v>摆件工</v>
          </cell>
        </row>
        <row r="562">
          <cell r="M562" t="str">
            <v>河北</v>
          </cell>
        </row>
        <row r="563">
          <cell r="D563" t="str">
            <v>于宏宏</v>
          </cell>
          <cell r="E563" t="str">
            <v>23123198304151123</v>
          </cell>
          <cell r="F563" t="str">
            <v>女</v>
          </cell>
          <cell r="G563" t="str">
            <v>前台</v>
          </cell>
          <cell r="H563" t="str">
            <v>河北光华荣昌汽车部件有限公司</v>
          </cell>
          <cell r="I563" t="str">
            <v>焊接车间</v>
          </cell>
          <cell r="J563" t="str">
            <v>焊接车间</v>
          </cell>
          <cell r="K563" t="str">
            <v>摆件工</v>
          </cell>
        </row>
        <row r="563">
          <cell r="M563" t="str">
            <v>河北</v>
          </cell>
        </row>
        <row r="564">
          <cell r="D564" t="str">
            <v>刘明达</v>
          </cell>
          <cell r="E564" t="str">
            <v>13098320040619303x</v>
          </cell>
          <cell r="F564" t="str">
            <v>男</v>
          </cell>
          <cell r="G564" t="str">
            <v>前台</v>
          </cell>
          <cell r="H564" t="str">
            <v>河北光华荣昌汽车部件有限公司</v>
          </cell>
          <cell r="I564" t="str">
            <v>焊接车间</v>
          </cell>
          <cell r="J564" t="str">
            <v>焊接车间</v>
          </cell>
          <cell r="K564" t="str">
            <v>摆件工</v>
          </cell>
        </row>
        <row r="564">
          <cell r="M564" t="str">
            <v>河北</v>
          </cell>
        </row>
        <row r="565">
          <cell r="D565" t="str">
            <v>许德田</v>
          </cell>
          <cell r="E565" t="str">
            <v>130983200504262211</v>
          </cell>
          <cell r="F565" t="str">
            <v>男</v>
          </cell>
          <cell r="G565" t="str">
            <v>前台</v>
          </cell>
          <cell r="H565" t="str">
            <v>河北光华荣昌汽车部件有限公司</v>
          </cell>
          <cell r="I565" t="str">
            <v>焊接车间</v>
          </cell>
          <cell r="J565" t="str">
            <v>焊接车间</v>
          </cell>
          <cell r="K565" t="str">
            <v>摆件工</v>
          </cell>
        </row>
        <row r="565">
          <cell r="M565" t="str">
            <v>河北</v>
          </cell>
        </row>
        <row r="566">
          <cell r="D566" t="str">
            <v>戴臣</v>
          </cell>
          <cell r="E566" t="str">
            <v>130921199709033215</v>
          </cell>
          <cell r="F566" t="str">
            <v>男</v>
          </cell>
          <cell r="G566" t="str">
            <v>前台</v>
          </cell>
          <cell r="H566" t="str">
            <v>河北光华荣昌汽车部件有限公司</v>
          </cell>
          <cell r="I566" t="str">
            <v>底座装配车间</v>
          </cell>
          <cell r="J566" t="str">
            <v>底座装配车间</v>
          </cell>
          <cell r="K566" t="str">
            <v>组装工</v>
          </cell>
        </row>
        <row r="566">
          <cell r="M566" t="str">
            <v>河北</v>
          </cell>
        </row>
        <row r="567">
          <cell r="D567" t="str">
            <v>张孝天</v>
          </cell>
          <cell r="E567" t="str">
            <v>1309831984010259185</v>
          </cell>
          <cell r="F567" t="str">
            <v>男</v>
          </cell>
          <cell r="G567" t="str">
            <v>前台</v>
          </cell>
          <cell r="H567" t="str">
            <v>河北光华荣昌汽车部件有限公司</v>
          </cell>
          <cell r="I567" t="str">
            <v>底座装配车间</v>
          </cell>
          <cell r="J567" t="str">
            <v>底座装配车间</v>
          </cell>
          <cell r="K567" t="str">
            <v>组装工</v>
          </cell>
        </row>
        <row r="567">
          <cell r="M567" t="str">
            <v>河北</v>
          </cell>
        </row>
        <row r="568">
          <cell r="D568" t="str">
            <v>王庆臣</v>
          </cell>
          <cell r="E568" t="str">
            <v>130983199610063034</v>
          </cell>
          <cell r="F568" t="str">
            <v>男</v>
          </cell>
          <cell r="G568" t="str">
            <v>前台</v>
          </cell>
          <cell r="H568" t="str">
            <v>河北光华荣昌汽车部件有限公司</v>
          </cell>
          <cell r="I568" t="str">
            <v>座椅总装车间</v>
          </cell>
          <cell r="J568" t="str">
            <v>座椅总装车间</v>
          </cell>
          <cell r="K568" t="str">
            <v>组装工</v>
          </cell>
        </row>
        <row r="568">
          <cell r="M568" t="str">
            <v>河北</v>
          </cell>
        </row>
        <row r="569">
          <cell r="D569" t="str">
            <v>闫新硕</v>
          </cell>
          <cell r="E569" t="str">
            <v>130983199504213019</v>
          </cell>
          <cell r="F569" t="str">
            <v>男</v>
          </cell>
          <cell r="G569" t="str">
            <v>前台</v>
          </cell>
          <cell r="H569" t="str">
            <v>河北光华荣昌汽车部件有限公司</v>
          </cell>
          <cell r="I569" t="str">
            <v>座椅总装车间</v>
          </cell>
          <cell r="J569" t="str">
            <v>座椅总装车间</v>
          </cell>
          <cell r="K569" t="str">
            <v>组装工</v>
          </cell>
        </row>
        <row r="569">
          <cell r="M569" t="str">
            <v>河北</v>
          </cell>
        </row>
        <row r="570">
          <cell r="D570" t="str">
            <v>周会凤</v>
          </cell>
        </row>
        <row r="570">
          <cell r="F570" t="str">
            <v>女</v>
          </cell>
          <cell r="G570" t="str">
            <v>前台</v>
          </cell>
          <cell r="H570" t="str">
            <v>河北光华荣昌汽车部件有限公司</v>
          </cell>
          <cell r="I570" t="str">
            <v>座椅总装车间</v>
          </cell>
          <cell r="J570" t="str">
            <v>座椅总装车间</v>
          </cell>
          <cell r="K570" t="str">
            <v>组装工</v>
          </cell>
        </row>
        <row r="570">
          <cell r="M570" t="str">
            <v>河北</v>
          </cell>
        </row>
        <row r="571">
          <cell r="D571" t="str">
            <v>高英</v>
          </cell>
          <cell r="E571" t="str">
            <v>130983198609133029</v>
          </cell>
          <cell r="F571" t="str">
            <v>女</v>
          </cell>
          <cell r="G571" t="str">
            <v>前台</v>
          </cell>
          <cell r="H571" t="str">
            <v>河北光华荣昌汽车部件有限公司</v>
          </cell>
          <cell r="I571" t="str">
            <v>座椅总装车间</v>
          </cell>
          <cell r="J571" t="str">
            <v>座椅总装车间</v>
          </cell>
          <cell r="K571" t="str">
            <v>组装工</v>
          </cell>
        </row>
        <row r="571">
          <cell r="M571" t="str">
            <v>河北</v>
          </cell>
        </row>
        <row r="572">
          <cell r="D572" t="str">
            <v>王素芬</v>
          </cell>
          <cell r="E572" t="str">
            <v>132930197606243024</v>
          </cell>
          <cell r="F572" t="str">
            <v>女</v>
          </cell>
          <cell r="G572" t="str">
            <v>前台</v>
          </cell>
          <cell r="H572" t="str">
            <v>河北光华荣昌汽车部件有限公司</v>
          </cell>
          <cell r="I572" t="str">
            <v>座椅总装车间</v>
          </cell>
          <cell r="J572" t="str">
            <v>座椅总装车间</v>
          </cell>
          <cell r="K572" t="str">
            <v>组装工</v>
          </cell>
        </row>
        <row r="572">
          <cell r="M572" t="str">
            <v>河北</v>
          </cell>
        </row>
        <row r="573">
          <cell r="D573" t="str">
            <v>韩振芝</v>
          </cell>
        </row>
        <row r="573">
          <cell r="F573" t="str">
            <v>女</v>
          </cell>
          <cell r="G573" t="str">
            <v>前台</v>
          </cell>
          <cell r="H573" t="str">
            <v>河北光华荣昌汽车部件有限公司</v>
          </cell>
          <cell r="I573" t="str">
            <v>冲压弯管车间</v>
          </cell>
          <cell r="J573" t="str">
            <v>冲压弯管车间</v>
          </cell>
          <cell r="K573" t="str">
            <v>操作工</v>
          </cell>
        </row>
        <row r="573">
          <cell r="M573" t="str">
            <v>河北</v>
          </cell>
        </row>
        <row r="574">
          <cell r="D574" t="str">
            <v>崔明羽</v>
          </cell>
        </row>
        <row r="574">
          <cell r="F574" t="str">
            <v>男</v>
          </cell>
          <cell r="G574" t="str">
            <v>前台</v>
          </cell>
          <cell r="H574" t="str">
            <v>河北光华荣昌汽车部件有限公司</v>
          </cell>
          <cell r="I574" t="str">
            <v>座椅总装车间</v>
          </cell>
          <cell r="J574" t="str">
            <v>座椅总装车间</v>
          </cell>
          <cell r="K574" t="str">
            <v>组装工</v>
          </cell>
        </row>
        <row r="574">
          <cell r="M574" t="str">
            <v>河北</v>
          </cell>
        </row>
        <row r="575">
          <cell r="D575" t="str">
            <v>赵宝峰</v>
          </cell>
          <cell r="E575" t="str">
            <v>130983200211053918</v>
          </cell>
          <cell r="F575" t="str">
            <v>男</v>
          </cell>
          <cell r="G575" t="str">
            <v>前台</v>
          </cell>
          <cell r="H575" t="str">
            <v>河北光华荣昌汽车部件有限公司</v>
          </cell>
          <cell r="I575" t="str">
            <v>座椅总装车间</v>
          </cell>
          <cell r="J575" t="str">
            <v>座椅总装车间</v>
          </cell>
          <cell r="K575" t="str">
            <v>组装工</v>
          </cell>
        </row>
        <row r="575">
          <cell r="M575" t="str">
            <v>河北</v>
          </cell>
        </row>
        <row r="576">
          <cell r="D576" t="str">
            <v>李江超</v>
          </cell>
        </row>
        <row r="576">
          <cell r="F576" t="str">
            <v>男</v>
          </cell>
          <cell r="G576" t="str">
            <v>前台</v>
          </cell>
          <cell r="H576" t="str">
            <v>河北光华荣昌汽车部件有限公司</v>
          </cell>
          <cell r="I576" t="str">
            <v>座椅总装车间</v>
          </cell>
          <cell r="J576" t="str">
            <v>座椅总装车间</v>
          </cell>
          <cell r="K576" t="str">
            <v>组装工</v>
          </cell>
        </row>
        <row r="576">
          <cell r="M576" t="str">
            <v>河北</v>
          </cell>
        </row>
        <row r="577">
          <cell r="D577" t="str">
            <v>李江涛</v>
          </cell>
        </row>
        <row r="577">
          <cell r="F577" t="str">
            <v>男</v>
          </cell>
          <cell r="G577" t="str">
            <v>前台</v>
          </cell>
          <cell r="H577" t="str">
            <v>河北光华荣昌汽车部件有限公司</v>
          </cell>
          <cell r="I577" t="str">
            <v>座椅总装车间</v>
          </cell>
          <cell r="J577" t="str">
            <v>座椅总装车间</v>
          </cell>
          <cell r="K577" t="str">
            <v>组装工</v>
          </cell>
        </row>
        <row r="577">
          <cell r="M577" t="str">
            <v>河北</v>
          </cell>
        </row>
        <row r="578">
          <cell r="D578" t="str">
            <v>陈松胜</v>
          </cell>
        </row>
        <row r="578">
          <cell r="F578" t="str">
            <v>男</v>
          </cell>
          <cell r="G578" t="str">
            <v>前台</v>
          </cell>
          <cell r="H578" t="str">
            <v>河北光华荣昌汽车部件有限公司</v>
          </cell>
          <cell r="I578" t="str">
            <v>座椅总装车间</v>
          </cell>
          <cell r="J578" t="str">
            <v>座椅总装车间</v>
          </cell>
          <cell r="K578" t="str">
            <v>组装工</v>
          </cell>
        </row>
        <row r="578">
          <cell r="M578" t="str">
            <v>河北</v>
          </cell>
        </row>
        <row r="579">
          <cell r="D579" t="str">
            <v>王东</v>
          </cell>
        </row>
        <row r="579">
          <cell r="F579" t="str">
            <v>男</v>
          </cell>
          <cell r="G579" t="str">
            <v>前台</v>
          </cell>
          <cell r="H579" t="str">
            <v>河北光华荣昌汽车部件有限公司</v>
          </cell>
          <cell r="I579" t="str">
            <v>座椅总装车间</v>
          </cell>
          <cell r="J579" t="str">
            <v>座椅总装车间</v>
          </cell>
          <cell r="K579" t="str">
            <v>组装工</v>
          </cell>
        </row>
        <row r="579">
          <cell r="M579" t="str">
            <v>河北</v>
          </cell>
        </row>
        <row r="580">
          <cell r="D580" t="str">
            <v>李晓慧</v>
          </cell>
        </row>
        <row r="580">
          <cell r="F580" t="str">
            <v>女</v>
          </cell>
          <cell r="G580" t="str">
            <v>前台</v>
          </cell>
          <cell r="H580" t="str">
            <v>河北光华荣昌汽车部件有限公司</v>
          </cell>
          <cell r="I580" t="str">
            <v>发泡车间</v>
          </cell>
          <cell r="J580" t="str">
            <v>发泡车间</v>
          </cell>
          <cell r="K580" t="str">
            <v>发泡工</v>
          </cell>
        </row>
        <row r="580">
          <cell r="M580" t="str">
            <v>河北</v>
          </cell>
        </row>
        <row r="581">
          <cell r="D581" t="str">
            <v>蒋芸瑞</v>
          </cell>
        </row>
        <row r="581">
          <cell r="F581" t="str">
            <v>男</v>
          </cell>
          <cell r="G581" t="str">
            <v>前台</v>
          </cell>
          <cell r="H581" t="str">
            <v>河北光华荣昌汽车部件有限公司</v>
          </cell>
          <cell r="I581" t="str">
            <v>发泡车间</v>
          </cell>
          <cell r="J581" t="str">
            <v>发泡车间</v>
          </cell>
          <cell r="K581" t="str">
            <v>发泡工</v>
          </cell>
        </row>
        <row r="581">
          <cell r="M581" t="str">
            <v>河北</v>
          </cell>
        </row>
        <row r="582">
          <cell r="D582" t="str">
            <v>李泽晓</v>
          </cell>
        </row>
        <row r="582">
          <cell r="F582" t="str">
            <v>女</v>
          </cell>
          <cell r="G582" t="str">
            <v>前台</v>
          </cell>
          <cell r="H582" t="str">
            <v>河北光华荣昌汽车部件有限公司</v>
          </cell>
          <cell r="I582" t="str">
            <v>发泡车间</v>
          </cell>
          <cell r="J582" t="str">
            <v>发泡车间</v>
          </cell>
          <cell r="K582" t="str">
            <v>发泡工</v>
          </cell>
        </row>
        <row r="582">
          <cell r="M582" t="str">
            <v>河北</v>
          </cell>
        </row>
        <row r="583">
          <cell r="D583" t="str">
            <v>杨主迎</v>
          </cell>
        </row>
        <row r="583">
          <cell r="F583" t="str">
            <v>女</v>
          </cell>
          <cell r="G583" t="str">
            <v>前台</v>
          </cell>
          <cell r="H583" t="str">
            <v>河北光华荣昌汽车部件有限公司</v>
          </cell>
          <cell r="I583" t="str">
            <v>发泡车间</v>
          </cell>
          <cell r="J583" t="str">
            <v>发泡车间</v>
          </cell>
          <cell r="K583" t="str">
            <v>发泡工</v>
          </cell>
        </row>
        <row r="583">
          <cell r="M583" t="str">
            <v>河北</v>
          </cell>
        </row>
        <row r="584">
          <cell r="D584" t="str">
            <v>王全亮</v>
          </cell>
          <cell r="E584" t="str">
            <v>132934197908103516</v>
          </cell>
          <cell r="F584" t="str">
            <v>男</v>
          </cell>
          <cell r="G584" t="str">
            <v>前台</v>
          </cell>
          <cell r="H584" t="str">
            <v>河北光华荣昌汽车部件有限公司</v>
          </cell>
          <cell r="I584" t="str">
            <v>发泡车间</v>
          </cell>
          <cell r="J584" t="str">
            <v>发泡车间</v>
          </cell>
          <cell r="K584" t="str">
            <v>发泡工</v>
          </cell>
        </row>
        <row r="584">
          <cell r="M584" t="str">
            <v>河北</v>
          </cell>
        </row>
        <row r="585">
          <cell r="D585" t="str">
            <v>刘辰硕</v>
          </cell>
          <cell r="E585" t="str">
            <v>130983200507283712</v>
          </cell>
          <cell r="F585" t="str">
            <v>男</v>
          </cell>
          <cell r="G585" t="str">
            <v>前台</v>
          </cell>
          <cell r="H585" t="str">
            <v>河北光华荣昌汽车部件有限公司</v>
          </cell>
          <cell r="I585" t="str">
            <v>底座装配车间</v>
          </cell>
          <cell r="J585" t="str">
            <v>底座装配车间</v>
          </cell>
          <cell r="K585" t="str">
            <v>组装工</v>
          </cell>
        </row>
        <row r="585">
          <cell r="M585" t="str">
            <v>河北</v>
          </cell>
        </row>
        <row r="586">
          <cell r="D586" t="str">
            <v>刘梓聪</v>
          </cell>
        </row>
        <row r="586">
          <cell r="F586" t="str">
            <v>男</v>
          </cell>
          <cell r="G586" t="str">
            <v>前台</v>
          </cell>
          <cell r="H586" t="str">
            <v>河北光华荣昌汽车部件有限公司</v>
          </cell>
          <cell r="I586" t="str">
            <v>发泡车间</v>
          </cell>
          <cell r="J586" t="str">
            <v>发泡车间</v>
          </cell>
          <cell r="K586" t="str">
            <v>发泡工</v>
          </cell>
        </row>
        <row r="586">
          <cell r="M586" t="str">
            <v>河北</v>
          </cell>
        </row>
        <row r="587">
          <cell r="D587" t="str">
            <v>徐硕</v>
          </cell>
        </row>
        <row r="587">
          <cell r="F587" t="str">
            <v>男</v>
          </cell>
          <cell r="G587" t="str">
            <v>前台</v>
          </cell>
          <cell r="H587" t="str">
            <v>河北光华荣昌汽车部件有限公司</v>
          </cell>
          <cell r="I587" t="str">
            <v>发泡车间</v>
          </cell>
          <cell r="J587" t="str">
            <v>发泡车间</v>
          </cell>
          <cell r="K587" t="str">
            <v>发泡工</v>
          </cell>
        </row>
        <row r="587">
          <cell r="M587" t="str">
            <v>河北</v>
          </cell>
        </row>
        <row r="588">
          <cell r="D588" t="str">
            <v>李明连</v>
          </cell>
          <cell r="E588" t="str">
            <v>130983198607243312</v>
          </cell>
          <cell r="F588" t="str">
            <v>男</v>
          </cell>
          <cell r="G588" t="str">
            <v>前台</v>
          </cell>
          <cell r="H588" t="str">
            <v>河北光华荣昌汽车部件有限公司</v>
          </cell>
          <cell r="I588" t="str">
            <v>座椅总装车间</v>
          </cell>
          <cell r="J588" t="str">
            <v>座椅总装车间</v>
          </cell>
          <cell r="K588" t="str">
            <v>组装工</v>
          </cell>
        </row>
        <row r="588">
          <cell r="M588" t="str">
            <v>河北</v>
          </cell>
        </row>
        <row r="589">
          <cell r="D589" t="str">
            <v>刘德凯</v>
          </cell>
          <cell r="E589" t="str">
            <v>130924199309063537</v>
          </cell>
          <cell r="F589" t="str">
            <v>男</v>
          </cell>
          <cell r="G589" t="str">
            <v>前台</v>
          </cell>
          <cell r="H589" t="str">
            <v>河北光华荣昌汽车部件有限公司</v>
          </cell>
          <cell r="I589" t="str">
            <v>焊接车间</v>
          </cell>
          <cell r="J589" t="str">
            <v>焊接车间</v>
          </cell>
          <cell r="K589" t="str">
            <v>焊工</v>
          </cell>
        </row>
        <row r="589">
          <cell r="M589" t="str">
            <v>河北</v>
          </cell>
        </row>
        <row r="590">
          <cell r="D590" t="str">
            <v>王宇</v>
          </cell>
          <cell r="E590" t="str">
            <v>132930199306280519</v>
          </cell>
          <cell r="F590" t="str">
            <v>男</v>
          </cell>
          <cell r="G590" t="str">
            <v>前台</v>
          </cell>
          <cell r="H590" t="str">
            <v>河北光华荣昌汽车部件有限公司</v>
          </cell>
          <cell r="I590" t="str">
            <v>座椅总装车间</v>
          </cell>
          <cell r="J590" t="str">
            <v>座椅总装车间</v>
          </cell>
          <cell r="K590" t="str">
            <v>组装工</v>
          </cell>
        </row>
        <row r="590">
          <cell r="M590" t="str">
            <v>河北</v>
          </cell>
        </row>
        <row r="591">
          <cell r="D591" t="str">
            <v>赵伟琨</v>
          </cell>
          <cell r="E591" t="str">
            <v>130983200601282214</v>
          </cell>
          <cell r="F591" t="str">
            <v>男</v>
          </cell>
          <cell r="G591" t="str">
            <v>前台</v>
          </cell>
          <cell r="H591" t="str">
            <v>河北光华荣昌汽车部件有限公司</v>
          </cell>
          <cell r="I591" t="str">
            <v>焊接车间</v>
          </cell>
          <cell r="J591" t="str">
            <v>焊接车间</v>
          </cell>
          <cell r="K591" t="str">
            <v>摆件工</v>
          </cell>
        </row>
        <row r="591">
          <cell r="M591" t="str">
            <v>河北</v>
          </cell>
        </row>
        <row r="592">
          <cell r="D592" t="str">
            <v>肖金铜</v>
          </cell>
          <cell r="E592" t="str">
            <v>130983200511120334</v>
          </cell>
          <cell r="F592" t="str">
            <v>男</v>
          </cell>
          <cell r="G592" t="str">
            <v>前台</v>
          </cell>
          <cell r="H592" t="str">
            <v>河北光华荣昌汽车部件有限公司</v>
          </cell>
          <cell r="I592" t="str">
            <v>座椅总装车间</v>
          </cell>
          <cell r="J592" t="str">
            <v>座椅总装车间</v>
          </cell>
          <cell r="K592" t="str">
            <v>发泡工</v>
          </cell>
        </row>
        <row r="592">
          <cell r="M592" t="str">
            <v>河北</v>
          </cell>
        </row>
        <row r="593">
          <cell r="D593" t="str">
            <v>张书瑞</v>
          </cell>
          <cell r="E593" t="str">
            <v>13098319910312001X</v>
          </cell>
          <cell r="F593" t="str">
            <v>男</v>
          </cell>
          <cell r="G593" t="str">
            <v>前台</v>
          </cell>
          <cell r="H593" t="str">
            <v>河北光华荣昌汽车部件有限公司</v>
          </cell>
          <cell r="I593" t="str">
            <v>焊接车间</v>
          </cell>
          <cell r="J593" t="str">
            <v>焊接车间</v>
          </cell>
          <cell r="K593" t="str">
            <v>焊工</v>
          </cell>
        </row>
        <row r="593">
          <cell r="M593" t="str">
            <v>河北</v>
          </cell>
        </row>
        <row r="594">
          <cell r="D594" t="str">
            <v>孙金茹</v>
          </cell>
          <cell r="E594" t="str">
            <v>132930197804223040</v>
          </cell>
          <cell r="F594" t="str">
            <v>女</v>
          </cell>
          <cell r="G594" t="str">
            <v>前台</v>
          </cell>
          <cell r="H594" t="str">
            <v>河北光华荣昌汽车部件有限公司</v>
          </cell>
          <cell r="I594" t="str">
            <v>焊接车间</v>
          </cell>
          <cell r="J594" t="str">
            <v>焊接车间</v>
          </cell>
          <cell r="K594" t="str">
            <v>摆件工</v>
          </cell>
        </row>
        <row r="594">
          <cell r="M594" t="str">
            <v>河北</v>
          </cell>
        </row>
        <row r="595">
          <cell r="D595" t="str">
            <v>康永增</v>
          </cell>
        </row>
        <row r="595">
          <cell r="F595" t="str">
            <v>男</v>
          </cell>
          <cell r="G595" t="str">
            <v>前台</v>
          </cell>
          <cell r="H595" t="str">
            <v>河北光华荣昌汽车部件有限公司</v>
          </cell>
          <cell r="I595" t="str">
            <v>座椅总装车间</v>
          </cell>
          <cell r="J595" t="str">
            <v>座椅总装车间</v>
          </cell>
          <cell r="K595" t="str">
            <v>组装工</v>
          </cell>
        </row>
        <row r="595">
          <cell r="M595" t="str">
            <v>河北</v>
          </cell>
        </row>
        <row r="596">
          <cell r="D596" t="str">
            <v>刘石头</v>
          </cell>
          <cell r="E596" t="str">
            <v>130926199403023016</v>
          </cell>
          <cell r="F596" t="str">
            <v>男</v>
          </cell>
          <cell r="G596" t="str">
            <v>前台</v>
          </cell>
          <cell r="H596" t="str">
            <v>河北光华荣昌汽车部件有限公司</v>
          </cell>
          <cell r="I596" t="str">
            <v>发泡车间</v>
          </cell>
          <cell r="J596" t="str">
            <v>发泡车间</v>
          </cell>
          <cell r="K596" t="str">
            <v>QAD管理</v>
          </cell>
        </row>
        <row r="596">
          <cell r="M596" t="str">
            <v>河北</v>
          </cell>
        </row>
        <row r="597">
          <cell r="D597" t="str">
            <v>任红效</v>
          </cell>
          <cell r="E597" t="str">
            <v>130983198804075020</v>
          </cell>
          <cell r="F597" t="str">
            <v>女</v>
          </cell>
          <cell r="G597" t="str">
            <v>前台</v>
          </cell>
          <cell r="H597" t="str">
            <v>河北光华荣昌汽车部件有限公司</v>
          </cell>
          <cell r="I597" t="str">
            <v>质量部</v>
          </cell>
          <cell r="J597" t="str">
            <v>金属件质检科</v>
          </cell>
          <cell r="K597" t="str">
            <v>外检员</v>
          </cell>
        </row>
        <row r="597">
          <cell r="M597" t="str">
            <v>河北</v>
          </cell>
        </row>
        <row r="598">
          <cell r="D598" t="str">
            <v>王娜娜</v>
          </cell>
          <cell r="E598" t="str">
            <v>130924198406013246</v>
          </cell>
          <cell r="F598" t="str">
            <v>女</v>
          </cell>
          <cell r="G598" t="str">
            <v>前台</v>
          </cell>
          <cell r="H598" t="str">
            <v>河北光华荣昌汽车部件有限公司</v>
          </cell>
          <cell r="I598" t="str">
            <v>冲压弯管车间</v>
          </cell>
          <cell r="J598" t="str">
            <v>冲压弯管车间</v>
          </cell>
          <cell r="K598" t="str">
            <v>自制半成品库管员</v>
          </cell>
        </row>
        <row r="599">
          <cell r="D599" t="str">
            <v>张珍</v>
          </cell>
          <cell r="E599" t="str">
            <v>132930199508143328</v>
          </cell>
          <cell r="F599" t="str">
            <v>女</v>
          </cell>
          <cell r="G599" t="str">
            <v>前台</v>
          </cell>
          <cell r="H599" t="str">
            <v>河北光华荣昌汽车部件有限公司</v>
          </cell>
          <cell r="I599" t="str">
            <v>电泳车间</v>
          </cell>
          <cell r="J599" t="str">
            <v>电泳车间</v>
          </cell>
          <cell r="K599" t="str">
            <v>金属件厂-电泳库管员</v>
          </cell>
        </row>
        <row r="600">
          <cell r="D600" t="str">
            <v>于海龙</v>
          </cell>
          <cell r="E600" t="str">
            <v>13098319960516245X</v>
          </cell>
          <cell r="F600" t="str">
            <v>男</v>
          </cell>
          <cell r="G600" t="str">
            <v>前台</v>
          </cell>
          <cell r="H600" t="str">
            <v>河北光华荣昌汽车部件有限公司</v>
          </cell>
          <cell r="I600" t="str">
            <v>座椅总装车间</v>
          </cell>
          <cell r="J600" t="str">
            <v>座椅总装车间-重卡</v>
          </cell>
          <cell r="K600" t="str">
            <v>2.0-组装工</v>
          </cell>
        </row>
        <row r="601">
          <cell r="D601" t="str">
            <v>周鑫铭</v>
          </cell>
          <cell r="E601" t="str">
            <v>130983200101203057</v>
          </cell>
          <cell r="F601" t="str">
            <v>男</v>
          </cell>
          <cell r="G601" t="str">
            <v>前台</v>
          </cell>
          <cell r="H601" t="str">
            <v>河北光华荣昌汽车部件有限公司</v>
          </cell>
          <cell r="I601" t="str">
            <v>座椅总装车间</v>
          </cell>
          <cell r="J601" t="str">
            <v>座椅总装车间-重卡</v>
          </cell>
          <cell r="K601" t="str">
            <v>2.0-组装工</v>
          </cell>
        </row>
        <row r="602">
          <cell r="D602" t="str">
            <v>王予涵</v>
          </cell>
          <cell r="E602" t="str">
            <v>130983200004223531</v>
          </cell>
          <cell r="F602" t="str">
            <v>男</v>
          </cell>
          <cell r="G602" t="str">
            <v>前台</v>
          </cell>
          <cell r="H602" t="str">
            <v>河北光华荣昌汽车部件有限公司</v>
          </cell>
          <cell r="I602" t="str">
            <v>座椅总装车间</v>
          </cell>
          <cell r="J602" t="str">
            <v>座椅总装车间-重卡</v>
          </cell>
          <cell r="K602" t="str">
            <v>2.0-组装工</v>
          </cell>
        </row>
        <row r="603">
          <cell r="D603" t="str">
            <v>陈松雨</v>
          </cell>
        </row>
        <row r="603">
          <cell r="F603" t="str">
            <v>男</v>
          </cell>
          <cell r="G603" t="str">
            <v>前台</v>
          </cell>
          <cell r="H603" t="str">
            <v>河北光华荣昌汽车部件有限公司</v>
          </cell>
          <cell r="I603" t="str">
            <v>座椅总装车间</v>
          </cell>
          <cell r="J603" t="str">
            <v>座椅总装车间</v>
          </cell>
          <cell r="K603" t="str">
            <v>组装工</v>
          </cell>
        </row>
        <row r="604">
          <cell r="D604" t="str">
            <v>范文英</v>
          </cell>
        </row>
        <row r="604">
          <cell r="F604" t="str">
            <v>女</v>
          </cell>
          <cell r="G604" t="str">
            <v>前台</v>
          </cell>
          <cell r="H604" t="str">
            <v>河北光华荣昌汽车部件有限公司</v>
          </cell>
          <cell r="I604" t="str">
            <v>发泡车间</v>
          </cell>
          <cell r="J604" t="str">
            <v>发泡车间</v>
          </cell>
          <cell r="K604" t="str">
            <v>发泡工</v>
          </cell>
        </row>
        <row r="605">
          <cell r="D605" t="str">
            <v>孙如槐</v>
          </cell>
          <cell r="E605" t="str">
            <v>2月工资里已开</v>
          </cell>
          <cell r="F605" t="str">
            <v>男</v>
          </cell>
          <cell r="G605" t="str">
            <v>前台</v>
          </cell>
          <cell r="H605" t="str">
            <v>河北光华荣昌汽车部件有限公司</v>
          </cell>
          <cell r="I605" t="str">
            <v>焊接车间</v>
          </cell>
          <cell r="J605" t="str">
            <v>焊接车间</v>
          </cell>
          <cell r="K605" t="str">
            <v>焊工</v>
          </cell>
        </row>
        <row r="606">
          <cell r="D606" t="str">
            <v>徐林阔</v>
          </cell>
        </row>
        <row r="606">
          <cell r="F606" t="str">
            <v>男</v>
          </cell>
          <cell r="G606" t="str">
            <v>前台</v>
          </cell>
          <cell r="H606" t="str">
            <v>河北光华荣昌汽车部件有限公司</v>
          </cell>
          <cell r="I606" t="str">
            <v>底座装配车间</v>
          </cell>
          <cell r="J606" t="str">
            <v>底座装配车间</v>
          </cell>
          <cell r="K606" t="str">
            <v>组装工</v>
          </cell>
        </row>
        <row r="607">
          <cell r="D607" t="str">
            <v>张良柱</v>
          </cell>
          <cell r="E607" t="str">
            <v>130983200410314519</v>
          </cell>
          <cell r="F607" t="str">
            <v>男</v>
          </cell>
          <cell r="G607" t="str">
            <v>前台</v>
          </cell>
          <cell r="H607" t="str">
            <v>河北光华荣昌汽车部件有限公司</v>
          </cell>
          <cell r="I607" t="str">
            <v>发泡车间</v>
          </cell>
          <cell r="J607" t="str">
            <v>发泡车间</v>
          </cell>
          <cell r="K607" t="str">
            <v>发泡工</v>
          </cell>
        </row>
        <row r="608">
          <cell r="D608" t="str">
            <v>侯伟</v>
          </cell>
          <cell r="E608" t="str">
            <v>371481199207082441</v>
          </cell>
          <cell r="F608" t="str">
            <v>女</v>
          </cell>
          <cell r="G608" t="str">
            <v>前台</v>
          </cell>
          <cell r="H608" t="str">
            <v>河北光华荣昌汽车部件有限公司</v>
          </cell>
          <cell r="I608" t="str">
            <v>发泡车间</v>
          </cell>
          <cell r="J608" t="str">
            <v>发泡车间</v>
          </cell>
          <cell r="K608" t="str">
            <v>发泡工</v>
          </cell>
        </row>
        <row r="609">
          <cell r="D609" t="str">
            <v>孙安乐</v>
          </cell>
          <cell r="E609" t="str">
            <v>130983198402073014</v>
          </cell>
          <cell r="F609" t="str">
            <v>男</v>
          </cell>
          <cell r="G609" t="str">
            <v>前台</v>
          </cell>
          <cell r="H609" t="str">
            <v>河北光华荣昌汽车部件有限公司</v>
          </cell>
          <cell r="I609" t="str">
            <v>座椅总装车间</v>
          </cell>
          <cell r="J609" t="str">
            <v>座椅总装车间-重卡</v>
          </cell>
          <cell r="K609" t="str">
            <v>2.0-组装工</v>
          </cell>
        </row>
        <row r="610">
          <cell r="D610" t="str">
            <v>刘刚</v>
          </cell>
          <cell r="E610" t="str">
            <v>130983199004065013</v>
          </cell>
          <cell r="F610" t="str">
            <v>男</v>
          </cell>
          <cell r="G610" t="str">
            <v>前台</v>
          </cell>
          <cell r="H610" t="str">
            <v>河北光华荣昌汽车部件有限公司</v>
          </cell>
          <cell r="I610" t="str">
            <v>冲压弯管车间</v>
          </cell>
          <cell r="J610" t="str">
            <v>冲压弯管车间</v>
          </cell>
          <cell r="K610" t="str">
            <v>模具维修</v>
          </cell>
        </row>
        <row r="611">
          <cell r="D611" t="str">
            <v>孙秋生</v>
          </cell>
          <cell r="E611" t="str">
            <v>130925200208096016</v>
          </cell>
          <cell r="F611" t="str">
            <v>男</v>
          </cell>
          <cell r="G611" t="str">
            <v>前台</v>
          </cell>
          <cell r="H611" t="str">
            <v>河北光华荣昌汽车部件有限公司</v>
          </cell>
          <cell r="I611" t="str">
            <v>发泡车间</v>
          </cell>
          <cell r="J611" t="str">
            <v>发泡车间</v>
          </cell>
          <cell r="K611" t="str">
            <v>发泡工</v>
          </cell>
        </row>
        <row r="612">
          <cell r="D612" t="str">
            <v>王文乐</v>
          </cell>
          <cell r="E612" t="str">
            <v>130923198801132214</v>
          </cell>
          <cell r="F612" t="str">
            <v>男</v>
          </cell>
          <cell r="G612" t="str">
            <v>中台</v>
          </cell>
          <cell r="H612" t="str">
            <v>河北光华荣昌汽车部件有限公司</v>
          </cell>
          <cell r="I612" t="str">
            <v>制造技术部</v>
          </cell>
          <cell r="J612" t="str">
            <v>项目管理科</v>
          </cell>
          <cell r="K612" t="str">
            <v>制造技术部部长兼项目管理科科长</v>
          </cell>
        </row>
        <row r="613">
          <cell r="D613" t="str">
            <v>赵志恒</v>
          </cell>
          <cell r="E613" t="str">
            <v>130983200502020016</v>
          </cell>
          <cell r="F613" t="str">
            <v>男</v>
          </cell>
          <cell r="G613" t="str">
            <v>前台</v>
          </cell>
          <cell r="H613" t="str">
            <v>河北光华荣昌汽车部件有限公司</v>
          </cell>
          <cell r="I613" t="str">
            <v>后视镜车间</v>
          </cell>
          <cell r="J613" t="str">
            <v>后视镜车间</v>
          </cell>
          <cell r="K613" t="str">
            <v>组装工</v>
          </cell>
        </row>
        <row r="614">
          <cell r="D614" t="str">
            <v>刘长啸</v>
          </cell>
          <cell r="E614" t="str">
            <v>13092419981023351X</v>
          </cell>
          <cell r="F614" t="str">
            <v>男</v>
          </cell>
          <cell r="G614" t="str">
            <v>前台</v>
          </cell>
          <cell r="H614" t="str">
            <v>河北光华荣昌汽车部件有限公司</v>
          </cell>
          <cell r="I614" t="str">
            <v>冲压弯管车间</v>
          </cell>
          <cell r="J614" t="str">
            <v>冲压弯管车间</v>
          </cell>
          <cell r="K614" t="str">
            <v>操作工</v>
          </cell>
        </row>
        <row r="615">
          <cell r="D615" t="str">
            <v>崔永康</v>
          </cell>
          <cell r="E615" t="str">
            <v>130983200406075519</v>
          </cell>
          <cell r="F615" t="str">
            <v>男</v>
          </cell>
          <cell r="G615" t="str">
            <v>前台</v>
          </cell>
          <cell r="H615" t="str">
            <v>河北光华荣昌汽车部件有限公司</v>
          </cell>
          <cell r="I615" t="str">
            <v>座椅总装车间</v>
          </cell>
          <cell r="J615" t="str">
            <v>座椅总装车间</v>
          </cell>
          <cell r="K615" t="str">
            <v>组装工</v>
          </cell>
        </row>
        <row r="616">
          <cell r="D616" t="str">
            <v>孙秋</v>
          </cell>
          <cell r="E616" t="str">
            <v>130983200009143717</v>
          </cell>
          <cell r="F616" t="str">
            <v>男</v>
          </cell>
          <cell r="G616" t="str">
            <v>前台</v>
          </cell>
          <cell r="H616" t="str">
            <v>河北光华荣昌汽车部件有限公司</v>
          </cell>
          <cell r="I616" t="str">
            <v>座椅总装车间</v>
          </cell>
          <cell r="J616" t="str">
            <v>座椅总装车间-轻卡</v>
          </cell>
          <cell r="K616" t="str">
            <v>M4虎威-组装工</v>
          </cell>
        </row>
        <row r="617">
          <cell r="D617" t="str">
            <v>李炳旭</v>
          </cell>
        </row>
        <row r="617">
          <cell r="F617" t="str">
            <v>男</v>
          </cell>
          <cell r="G617" t="str">
            <v>前台</v>
          </cell>
          <cell r="H617" t="str">
            <v>河北光华荣昌汽车部件有限公司</v>
          </cell>
          <cell r="I617" t="str">
            <v>发泡车间</v>
          </cell>
          <cell r="J617" t="str">
            <v>发泡车间</v>
          </cell>
          <cell r="K617" t="str">
            <v>发泡工</v>
          </cell>
        </row>
        <row r="618">
          <cell r="D618" t="str">
            <v>张静静</v>
          </cell>
          <cell r="E618" t="str">
            <v>130924198201113526</v>
          </cell>
          <cell r="F618" t="str">
            <v>女</v>
          </cell>
          <cell r="G618" t="str">
            <v>前台</v>
          </cell>
          <cell r="H618" t="str">
            <v>河北光华荣昌汽车部件有限公司</v>
          </cell>
          <cell r="I618" t="str">
            <v>注塑车间</v>
          </cell>
          <cell r="J618" t="str">
            <v>注塑车间</v>
          </cell>
          <cell r="K618" t="str">
            <v>注塑工</v>
          </cell>
        </row>
        <row r="619">
          <cell r="D619" t="str">
            <v>李洪月</v>
          </cell>
          <cell r="E619" t="str">
            <v>132931197009043338</v>
          </cell>
          <cell r="F619" t="str">
            <v>男</v>
          </cell>
          <cell r="G619" t="str">
            <v>前台</v>
          </cell>
          <cell r="H619" t="str">
            <v>河北光华荣昌汽车部件有限公司</v>
          </cell>
          <cell r="I619" t="str">
            <v>冲压弯管车间</v>
          </cell>
          <cell r="J619" t="str">
            <v>冲压弯管车间</v>
          </cell>
          <cell r="K619" t="str">
            <v>冲压工</v>
          </cell>
        </row>
        <row r="620">
          <cell r="D620" t="str">
            <v>王丽</v>
          </cell>
          <cell r="E620" t="str">
            <v>130983198502032025</v>
          </cell>
          <cell r="F620" t="str">
            <v>女</v>
          </cell>
          <cell r="G620" t="str">
            <v>前台</v>
          </cell>
          <cell r="H620" t="str">
            <v>河北光华荣昌汽车部件有限公司</v>
          </cell>
          <cell r="I620" t="str">
            <v>发泡车间</v>
          </cell>
          <cell r="J620" t="str">
            <v>发泡车间</v>
          </cell>
          <cell r="K620" t="str">
            <v>发泡工</v>
          </cell>
        </row>
        <row r="621">
          <cell r="D621" t="str">
            <v>刘敏</v>
          </cell>
          <cell r="E621" t="str">
            <v>130924198105254222</v>
          </cell>
          <cell r="F621" t="str">
            <v>女</v>
          </cell>
          <cell r="G621" t="str">
            <v>前台</v>
          </cell>
          <cell r="H621" t="str">
            <v>河北光华荣昌汽车部件有限公司</v>
          </cell>
          <cell r="I621" t="str">
            <v>后视镜车间</v>
          </cell>
          <cell r="J621" t="str">
            <v>后视镜车间</v>
          </cell>
          <cell r="K621" t="str">
            <v>组装工</v>
          </cell>
        </row>
        <row r="622">
          <cell r="D622" t="str">
            <v>彭帅</v>
          </cell>
          <cell r="E622" t="str">
            <v>没出勤</v>
          </cell>
          <cell r="F622" t="str">
            <v>男</v>
          </cell>
          <cell r="G622" t="str">
            <v>前台</v>
          </cell>
          <cell r="H622" t="str">
            <v>河北光华荣昌汽车部件有限公司</v>
          </cell>
          <cell r="I622" t="str">
            <v>注塑车间</v>
          </cell>
          <cell r="J622" t="str">
            <v>注塑车间</v>
          </cell>
          <cell r="K622" t="str">
            <v>操作工</v>
          </cell>
        </row>
        <row r="623">
          <cell r="D623" t="str">
            <v>刘兴霖</v>
          </cell>
          <cell r="E623" t="str">
            <v>130983200007292436</v>
          </cell>
          <cell r="F623" t="str">
            <v>男</v>
          </cell>
          <cell r="G623" t="str">
            <v>前台</v>
          </cell>
          <cell r="H623" t="str">
            <v>河北光华荣昌汽车部件有限公司</v>
          </cell>
          <cell r="I623" t="str">
            <v>焊接车间</v>
          </cell>
          <cell r="J623" t="str">
            <v>焊接车间</v>
          </cell>
          <cell r="K623" t="str">
            <v>摆件工</v>
          </cell>
        </row>
        <row r="624">
          <cell r="D624" t="str">
            <v>张风朔</v>
          </cell>
        </row>
        <row r="624">
          <cell r="F624" t="str">
            <v>男</v>
          </cell>
          <cell r="G624" t="str">
            <v>前台</v>
          </cell>
          <cell r="H624" t="str">
            <v>河北光华荣昌汽车部件有限公司</v>
          </cell>
          <cell r="I624" t="str">
            <v>座椅总装车间</v>
          </cell>
          <cell r="J624" t="str">
            <v>座椅总装车间</v>
          </cell>
          <cell r="K624" t="str">
            <v>组装工</v>
          </cell>
        </row>
        <row r="625">
          <cell r="D625" t="str">
            <v>张海勇</v>
          </cell>
          <cell r="E625" t="str">
            <v>130927200009071513</v>
          </cell>
          <cell r="F625" t="str">
            <v>男</v>
          </cell>
          <cell r="G625" t="str">
            <v>前台</v>
          </cell>
          <cell r="H625" t="str">
            <v>河北光华荣昌汽车部件有限公司</v>
          </cell>
          <cell r="I625" t="str">
            <v>制造技术部</v>
          </cell>
          <cell r="J625" t="str">
            <v>项目管理科</v>
          </cell>
          <cell r="K625" t="str">
            <v>项目管理员</v>
          </cell>
        </row>
        <row r="626">
          <cell r="D626" t="str">
            <v>代金涛</v>
          </cell>
          <cell r="E626" t="str">
            <v>130983199402280050</v>
          </cell>
          <cell r="F626" t="str">
            <v>男</v>
          </cell>
          <cell r="G626" t="str">
            <v>中台</v>
          </cell>
          <cell r="H626" t="str">
            <v>河北光华荣昌汽车部件有限公司</v>
          </cell>
          <cell r="I626" t="str">
            <v>综合管理部</v>
          </cell>
          <cell r="J626" t="str">
            <v>行政管理科</v>
          </cell>
          <cell r="K626" t="str">
            <v>食堂-厨师</v>
          </cell>
        </row>
        <row r="627">
          <cell r="D627" t="str">
            <v>张猛猛</v>
          </cell>
          <cell r="E627" t="str">
            <v>2月工资里已开</v>
          </cell>
          <cell r="F627" t="str">
            <v>男</v>
          </cell>
          <cell r="G627" t="str">
            <v>前台</v>
          </cell>
          <cell r="H627" t="str">
            <v>河北光华荣昌汽车部件有限公司</v>
          </cell>
          <cell r="I627" t="str">
            <v>电泳车间</v>
          </cell>
          <cell r="J627" t="str">
            <v>电泳车间</v>
          </cell>
          <cell r="K627" t="str">
            <v>挂件工</v>
          </cell>
        </row>
        <row r="628">
          <cell r="D628" t="str">
            <v>王福东</v>
          </cell>
          <cell r="E628" t="str">
            <v>132930199012014717</v>
          </cell>
          <cell r="F628" t="str">
            <v>男</v>
          </cell>
          <cell r="G628" t="str">
            <v>前台</v>
          </cell>
          <cell r="H628" t="str">
            <v>河北光华荣昌汽车部件有限公司</v>
          </cell>
          <cell r="I628" t="str">
            <v>座椅总装车间</v>
          </cell>
          <cell r="J628" t="str">
            <v>座椅总装车间-H6</v>
          </cell>
          <cell r="K628" t="str">
            <v>H6-组装工</v>
          </cell>
        </row>
        <row r="629">
          <cell r="D629" t="str">
            <v>刘润超</v>
          </cell>
        </row>
        <row r="629">
          <cell r="F629" t="str">
            <v>男</v>
          </cell>
          <cell r="G629" t="str">
            <v>前台</v>
          </cell>
          <cell r="H629" t="str">
            <v>河北光华荣昌汽车部件有限公司</v>
          </cell>
          <cell r="I629" t="str">
            <v>焊接车间</v>
          </cell>
          <cell r="J629" t="str">
            <v>焊接车间</v>
          </cell>
          <cell r="K629" t="str">
            <v>焊工</v>
          </cell>
        </row>
        <row r="629">
          <cell r="M629" t="str">
            <v>河北</v>
          </cell>
        </row>
        <row r="630">
          <cell r="D630" t="str">
            <v>付文香</v>
          </cell>
          <cell r="E630" t="str">
            <v>132930198911104762</v>
          </cell>
          <cell r="F630" t="str">
            <v>女</v>
          </cell>
          <cell r="G630" t="str">
            <v>前台</v>
          </cell>
          <cell r="H630" t="str">
            <v>河北光华荣昌汽车部件有限公司</v>
          </cell>
          <cell r="I630" t="str">
            <v>底座装配车间</v>
          </cell>
          <cell r="J630" t="str">
            <v>底座装配车间</v>
          </cell>
          <cell r="K630" t="str">
            <v>H6-组装工</v>
          </cell>
        </row>
        <row r="630">
          <cell r="M630" t="str">
            <v>河北</v>
          </cell>
        </row>
        <row r="631">
          <cell r="D631" t="str">
            <v>杜红帅</v>
          </cell>
          <cell r="E631" t="str">
            <v>132930199312024132</v>
          </cell>
          <cell r="F631" t="str">
            <v>男</v>
          </cell>
          <cell r="G631" t="str">
            <v>前台</v>
          </cell>
          <cell r="H631" t="str">
            <v>河北光华荣昌汽车部件有限公司</v>
          </cell>
          <cell r="I631" t="str">
            <v>焊接车间</v>
          </cell>
          <cell r="J631" t="str">
            <v>焊接车间</v>
          </cell>
          <cell r="K631" t="str">
            <v>焊工</v>
          </cell>
        </row>
        <row r="631">
          <cell r="M631" t="str">
            <v>河北</v>
          </cell>
        </row>
        <row r="632">
          <cell r="D632" t="str">
            <v>窦丽华</v>
          </cell>
          <cell r="E632" t="str">
            <v>13092619860625002X</v>
          </cell>
          <cell r="F632" t="str">
            <v>女</v>
          </cell>
          <cell r="G632" t="str">
            <v>前台</v>
          </cell>
          <cell r="H632" t="str">
            <v>河北光华荣昌汽车部件有限公司</v>
          </cell>
          <cell r="I632" t="str">
            <v>冲压弯管车间</v>
          </cell>
          <cell r="J632" t="str">
            <v>冲压弯管车间</v>
          </cell>
          <cell r="K632" t="str">
            <v>冲压工</v>
          </cell>
        </row>
        <row r="632">
          <cell r="M632" t="str">
            <v>河北</v>
          </cell>
        </row>
        <row r="633">
          <cell r="D633" t="str">
            <v>刘超</v>
          </cell>
        </row>
        <row r="633">
          <cell r="F633" t="str">
            <v>男</v>
          </cell>
          <cell r="G633" t="str">
            <v>前台</v>
          </cell>
          <cell r="H633" t="str">
            <v>河北光华荣昌汽车部件有限公司</v>
          </cell>
          <cell r="I633" t="str">
            <v>焊接车间</v>
          </cell>
          <cell r="J633" t="str">
            <v>焊接车间</v>
          </cell>
          <cell r="K633" t="str">
            <v>焊工</v>
          </cell>
        </row>
        <row r="633">
          <cell r="M633" t="str">
            <v>河北</v>
          </cell>
        </row>
        <row r="634">
          <cell r="D634" t="str">
            <v>闫月红</v>
          </cell>
          <cell r="E634" t="str">
            <v>152104197801092820</v>
          </cell>
          <cell r="F634" t="str">
            <v>女</v>
          </cell>
          <cell r="G634" t="str">
            <v>前台</v>
          </cell>
          <cell r="H634" t="str">
            <v>河北光华荣昌汽车部件有限公司</v>
          </cell>
          <cell r="I634" t="str">
            <v>缝纫车间</v>
          </cell>
          <cell r="J634" t="str">
            <v>缝纫车间</v>
          </cell>
          <cell r="K634" t="str">
            <v>缝纫工</v>
          </cell>
        </row>
        <row r="634">
          <cell r="M634" t="str">
            <v>河北</v>
          </cell>
        </row>
        <row r="635">
          <cell r="D635" t="str">
            <v>许东来</v>
          </cell>
          <cell r="E635" t="str">
            <v>130983200301065517</v>
          </cell>
          <cell r="F635" t="str">
            <v>男</v>
          </cell>
          <cell r="G635" t="str">
            <v>前台</v>
          </cell>
          <cell r="H635" t="str">
            <v>河北光华荣昌汽车部件有限公司</v>
          </cell>
          <cell r="I635" t="str">
            <v>座椅总装车间</v>
          </cell>
          <cell r="J635" t="str">
            <v>座椅总装车间-欧马可</v>
          </cell>
          <cell r="K635" t="str">
            <v>组装工</v>
          </cell>
        </row>
        <row r="635">
          <cell r="M635" t="str">
            <v>河北</v>
          </cell>
        </row>
        <row r="636">
          <cell r="D636" t="str">
            <v>孟祥龙</v>
          </cell>
        </row>
        <row r="636">
          <cell r="F636" t="str">
            <v>男</v>
          </cell>
        </row>
        <row r="636">
          <cell r="J636" t="str">
            <v>座椅总装车间</v>
          </cell>
          <cell r="K636" t="str">
            <v>组装工</v>
          </cell>
        </row>
        <row r="637">
          <cell r="D637" t="str">
            <v>赵焱焱</v>
          </cell>
        </row>
        <row r="637">
          <cell r="F637" t="str">
            <v>女</v>
          </cell>
        </row>
        <row r="637">
          <cell r="J637" t="str">
            <v>座椅总装车间</v>
          </cell>
          <cell r="K637" t="str">
            <v>组装工</v>
          </cell>
        </row>
        <row r="638">
          <cell r="D638" t="str">
            <v>李全乐</v>
          </cell>
        </row>
        <row r="638">
          <cell r="F638" t="str">
            <v>男</v>
          </cell>
        </row>
        <row r="638">
          <cell r="J638" t="str">
            <v>冲压弯管车间</v>
          </cell>
          <cell r="K638" t="str">
            <v>操作工</v>
          </cell>
        </row>
        <row r="639">
          <cell r="D639" t="str">
            <v>盖国亮</v>
          </cell>
        </row>
        <row r="639">
          <cell r="F639" t="str">
            <v>男</v>
          </cell>
        </row>
        <row r="640">
          <cell r="D640" t="str">
            <v>李东航</v>
          </cell>
        </row>
        <row r="640">
          <cell r="F640" t="str">
            <v>男</v>
          </cell>
        </row>
        <row r="640">
          <cell r="J640" t="str">
            <v>座椅总装车间</v>
          </cell>
          <cell r="K640" t="str">
            <v>组装工</v>
          </cell>
        </row>
        <row r="641">
          <cell r="D641" t="str">
            <v>姜玉田</v>
          </cell>
        </row>
        <row r="641">
          <cell r="F641" t="str">
            <v>男</v>
          </cell>
        </row>
        <row r="641">
          <cell r="J641" t="str">
            <v>焊接车间</v>
          </cell>
          <cell r="K641" t="str">
            <v>摆件工</v>
          </cell>
        </row>
        <row r="642">
          <cell r="D642" t="str">
            <v>滕旺</v>
          </cell>
        </row>
        <row r="642">
          <cell r="F642" t="str">
            <v>男</v>
          </cell>
        </row>
        <row r="642">
          <cell r="J642" t="str">
            <v>焊接车间</v>
          </cell>
          <cell r="K642" t="str">
            <v>摆件工</v>
          </cell>
        </row>
        <row r="643">
          <cell r="D643" t="str">
            <v>杨兆丰</v>
          </cell>
        </row>
        <row r="643">
          <cell r="F643" t="str">
            <v>男</v>
          </cell>
        </row>
        <row r="643">
          <cell r="J643" t="str">
            <v>焊接车间</v>
          </cell>
          <cell r="K643" t="str">
            <v>摆件工</v>
          </cell>
        </row>
        <row r="644">
          <cell r="D644" t="str">
            <v>孙文江</v>
          </cell>
        </row>
        <row r="644">
          <cell r="F644" t="str">
            <v>男</v>
          </cell>
          <cell r="G644" t="str">
            <v>前台</v>
          </cell>
          <cell r="H644" t="str">
            <v>河北光华荣昌汽车部件有限公司</v>
          </cell>
          <cell r="I644" t="str">
            <v>焊接车间</v>
          </cell>
          <cell r="J644" t="str">
            <v>焊接车间</v>
          </cell>
          <cell r="K644" t="str">
            <v>焊工</v>
          </cell>
        </row>
        <row r="645">
          <cell r="D645" t="str">
            <v>刘荣德</v>
          </cell>
        </row>
        <row r="645">
          <cell r="F645" t="str">
            <v>男</v>
          </cell>
        </row>
        <row r="645">
          <cell r="J645" t="str">
            <v>焊接车间</v>
          </cell>
          <cell r="K645" t="str">
            <v>焊工</v>
          </cell>
        </row>
        <row r="646">
          <cell r="D646" t="str">
            <v>赵龙</v>
          </cell>
          <cell r="E646" t="str">
            <v>130983200406269001x</v>
          </cell>
          <cell r="F646" t="str">
            <v>男</v>
          </cell>
          <cell r="G646" t="str">
            <v>前台</v>
          </cell>
          <cell r="H646" t="str">
            <v>河北光华荣昌汽车部件有限公司</v>
          </cell>
          <cell r="I646" t="str">
            <v>座椅总装车间</v>
          </cell>
          <cell r="J646" t="str">
            <v>座椅总装车间</v>
          </cell>
          <cell r="K646" t="str">
            <v>组装工</v>
          </cell>
        </row>
        <row r="647">
          <cell r="D647" t="str">
            <v>乔长乐</v>
          </cell>
          <cell r="E647" t="str">
            <v>130924198802283512</v>
          </cell>
          <cell r="F647" t="str">
            <v>男</v>
          </cell>
          <cell r="G647" t="str">
            <v>前台</v>
          </cell>
          <cell r="H647" t="str">
            <v>河北光华荣昌汽车部件有限公司</v>
          </cell>
          <cell r="I647" t="str">
            <v>发泡车间</v>
          </cell>
          <cell r="J647" t="str">
            <v>发泡车间</v>
          </cell>
          <cell r="K647" t="str">
            <v>发泡工</v>
          </cell>
        </row>
        <row r="647">
          <cell r="M647" t="str">
            <v>河北</v>
          </cell>
        </row>
        <row r="648">
          <cell r="D648" t="str">
            <v>刘淑平</v>
          </cell>
          <cell r="E648" t="str">
            <v>130924197606203226</v>
          </cell>
          <cell r="F648" t="str">
            <v>女</v>
          </cell>
          <cell r="G648" t="str">
            <v>前台</v>
          </cell>
          <cell r="H648" t="str">
            <v>河北光华荣昌汽车部件有限公司</v>
          </cell>
          <cell r="I648" t="str">
            <v>发泡车间</v>
          </cell>
          <cell r="J648" t="str">
            <v>发泡车间</v>
          </cell>
          <cell r="K648" t="str">
            <v>发泡工</v>
          </cell>
        </row>
        <row r="648">
          <cell r="M648" t="str">
            <v>河北</v>
          </cell>
        </row>
        <row r="649">
          <cell r="D649" t="str">
            <v>肖康</v>
          </cell>
          <cell r="E649" t="str">
            <v>13063419961119231x</v>
          </cell>
          <cell r="F649" t="str">
            <v>男</v>
          </cell>
          <cell r="G649" t="str">
            <v>前台</v>
          </cell>
          <cell r="H649" t="str">
            <v>河北光华荣昌汽车部件有限公司</v>
          </cell>
          <cell r="I649" t="str">
            <v>焊接车间</v>
          </cell>
          <cell r="J649" t="str">
            <v>焊接车间</v>
          </cell>
          <cell r="K649" t="str">
            <v>摆件工</v>
          </cell>
        </row>
        <row r="649">
          <cell r="M649" t="str">
            <v>河北</v>
          </cell>
        </row>
        <row r="650">
          <cell r="D650" t="str">
            <v>李金星</v>
          </cell>
          <cell r="E650" t="str">
            <v>411327198807152145</v>
          </cell>
          <cell r="F650" t="str">
            <v>女</v>
          </cell>
          <cell r="G650" t="str">
            <v>前台</v>
          </cell>
          <cell r="H650" t="str">
            <v>河北光华荣昌汽车部件有限公司</v>
          </cell>
          <cell r="I650" t="str">
            <v>底座装配车间</v>
          </cell>
          <cell r="J650" t="str">
            <v>底座装配车间</v>
          </cell>
          <cell r="K650" t="str">
            <v>组装工</v>
          </cell>
        </row>
        <row r="650">
          <cell r="M650" t="str">
            <v>河北</v>
          </cell>
        </row>
        <row r="651">
          <cell r="D651" t="str">
            <v>李孝亮</v>
          </cell>
          <cell r="E651" t="str">
            <v>2月工资里已开</v>
          </cell>
          <cell r="F651" t="str">
            <v>男</v>
          </cell>
          <cell r="G651" t="str">
            <v>前台</v>
          </cell>
          <cell r="H651" t="str">
            <v>河北光华荣昌汽车部件有限公司</v>
          </cell>
          <cell r="I651" t="str">
            <v>焊接车间</v>
          </cell>
          <cell r="J651" t="str">
            <v>焊接车间</v>
          </cell>
          <cell r="K651" t="str">
            <v>焊工</v>
          </cell>
        </row>
        <row r="651">
          <cell r="M651" t="str">
            <v>河北</v>
          </cell>
        </row>
        <row r="652">
          <cell r="D652" t="str">
            <v>孙俊华</v>
          </cell>
          <cell r="E652" t="str">
            <v>132927197512070523</v>
          </cell>
          <cell r="F652" t="str">
            <v>女</v>
          </cell>
          <cell r="G652" t="str">
            <v>前台</v>
          </cell>
          <cell r="H652" t="str">
            <v>河北光华荣昌汽车部件有限公司</v>
          </cell>
          <cell r="I652" t="str">
            <v>发泡车间</v>
          </cell>
          <cell r="J652" t="str">
            <v>发泡车间</v>
          </cell>
          <cell r="K652" t="str">
            <v>发泡工</v>
          </cell>
        </row>
        <row r="652">
          <cell r="M652" t="str">
            <v>河北</v>
          </cell>
        </row>
        <row r="653">
          <cell r="D653" t="str">
            <v>张宝文</v>
          </cell>
          <cell r="E653" t="str">
            <v>130983200307263039</v>
          </cell>
          <cell r="F653" t="str">
            <v>男</v>
          </cell>
          <cell r="G653" t="str">
            <v>前台</v>
          </cell>
          <cell r="H653" t="str">
            <v>河北光华荣昌汽车部件有限公司</v>
          </cell>
          <cell r="I653" t="str">
            <v>发泡车间</v>
          </cell>
          <cell r="J653" t="str">
            <v>发泡车间</v>
          </cell>
          <cell r="K653" t="str">
            <v>发泡工</v>
          </cell>
        </row>
        <row r="653">
          <cell r="M653" t="str">
            <v>河北</v>
          </cell>
        </row>
        <row r="654">
          <cell r="D654" t="str">
            <v>吴淑云</v>
          </cell>
          <cell r="E654" t="str">
            <v>132930197511142220</v>
          </cell>
          <cell r="F654" t="str">
            <v>女</v>
          </cell>
          <cell r="G654" t="str">
            <v>前台</v>
          </cell>
          <cell r="H654" t="str">
            <v>河北光华荣昌汽车部件有限公司</v>
          </cell>
          <cell r="I654" t="str">
            <v>发泡车间</v>
          </cell>
          <cell r="J654" t="str">
            <v>发泡车间</v>
          </cell>
          <cell r="K654" t="str">
            <v>发泡工</v>
          </cell>
        </row>
        <row r="654">
          <cell r="M654" t="str">
            <v>河北</v>
          </cell>
        </row>
        <row r="655">
          <cell r="D655" t="str">
            <v>任浩玮</v>
          </cell>
        </row>
        <row r="655">
          <cell r="F655" t="str">
            <v>男</v>
          </cell>
          <cell r="G655" t="str">
            <v>前台</v>
          </cell>
          <cell r="H655" t="str">
            <v>河北光华荣昌汽车部件有限公司</v>
          </cell>
          <cell r="I655" t="str">
            <v>座椅总装车间</v>
          </cell>
          <cell r="J655" t="str">
            <v>座椅总装车间</v>
          </cell>
          <cell r="K655" t="str">
            <v>组装工</v>
          </cell>
        </row>
        <row r="655">
          <cell r="M655" t="str">
            <v>河北</v>
          </cell>
        </row>
        <row r="656">
          <cell r="D656" t="str">
            <v>付书盟</v>
          </cell>
        </row>
        <row r="656">
          <cell r="F656" t="str">
            <v>男</v>
          </cell>
          <cell r="G656" t="str">
            <v>前台</v>
          </cell>
          <cell r="H656" t="str">
            <v>河北光华荣昌汽车部件有限公司</v>
          </cell>
          <cell r="I656" t="str">
            <v>座椅总装车间</v>
          </cell>
          <cell r="J656" t="str">
            <v>座椅总装车间</v>
          </cell>
          <cell r="K656" t="str">
            <v>组装工</v>
          </cell>
        </row>
        <row r="656">
          <cell r="M656" t="str">
            <v>河北</v>
          </cell>
        </row>
        <row r="657">
          <cell r="D657" t="str">
            <v>王全洪</v>
          </cell>
        </row>
        <row r="657">
          <cell r="F657" t="str">
            <v>男</v>
          </cell>
          <cell r="G657" t="str">
            <v>前台</v>
          </cell>
          <cell r="H657" t="str">
            <v>河北光华荣昌汽车部件有限公司</v>
          </cell>
          <cell r="I657" t="str">
            <v>座椅总装车间</v>
          </cell>
          <cell r="J657" t="str">
            <v>座椅总装车间</v>
          </cell>
          <cell r="K657" t="str">
            <v>组装工</v>
          </cell>
        </row>
        <row r="657">
          <cell r="M657" t="str">
            <v>河北</v>
          </cell>
        </row>
        <row r="658">
          <cell r="D658" t="str">
            <v>崔辰山</v>
          </cell>
          <cell r="E658" t="str">
            <v>130983199808175314</v>
          </cell>
          <cell r="F658" t="str">
            <v>男</v>
          </cell>
          <cell r="G658" t="str">
            <v>前台</v>
          </cell>
          <cell r="H658" t="str">
            <v>河北光华荣昌汽车部件有限公司</v>
          </cell>
          <cell r="I658" t="str">
            <v>发泡车间</v>
          </cell>
          <cell r="J658" t="str">
            <v>发泡车间</v>
          </cell>
          <cell r="K658" t="str">
            <v>发泡工</v>
          </cell>
        </row>
        <row r="658">
          <cell r="M658" t="str">
            <v>河北</v>
          </cell>
        </row>
        <row r="659">
          <cell r="D659" t="str">
            <v>刘朋</v>
          </cell>
          <cell r="E659" t="str">
            <v>130983199411132615</v>
          </cell>
          <cell r="F659" t="str">
            <v>男</v>
          </cell>
          <cell r="G659" t="str">
            <v>前台</v>
          </cell>
          <cell r="H659" t="str">
            <v>河北光华荣昌汽车部件有限公司</v>
          </cell>
          <cell r="I659" t="str">
            <v>发泡车间</v>
          </cell>
          <cell r="J659" t="str">
            <v>发泡车间</v>
          </cell>
          <cell r="K659" t="str">
            <v>发泡工</v>
          </cell>
        </row>
        <row r="659">
          <cell r="M659" t="str">
            <v>河北</v>
          </cell>
        </row>
        <row r="660">
          <cell r="D660" t="str">
            <v>鲁修阳</v>
          </cell>
          <cell r="E660" t="str">
            <v>130921200701173075</v>
          </cell>
          <cell r="F660" t="str">
            <v>男</v>
          </cell>
          <cell r="G660" t="str">
            <v>前台</v>
          </cell>
          <cell r="H660" t="str">
            <v>河北光华荣昌汽车部件有限公司</v>
          </cell>
          <cell r="I660" t="str">
            <v>发泡车间</v>
          </cell>
          <cell r="J660" t="str">
            <v>发泡车间</v>
          </cell>
          <cell r="K660" t="str">
            <v>发泡工</v>
          </cell>
        </row>
        <row r="660">
          <cell r="M660" t="str">
            <v>河北</v>
          </cell>
        </row>
        <row r="661">
          <cell r="D661" t="str">
            <v>何浩然</v>
          </cell>
          <cell r="E661" t="str">
            <v>13098320021107281x</v>
          </cell>
          <cell r="F661" t="str">
            <v>男</v>
          </cell>
          <cell r="G661" t="str">
            <v>前台</v>
          </cell>
          <cell r="H661" t="str">
            <v>河北光华荣昌汽车部件有限公司</v>
          </cell>
          <cell r="I661" t="str">
            <v>座椅总装车间</v>
          </cell>
          <cell r="J661" t="str">
            <v>座椅总装车间</v>
          </cell>
          <cell r="K661" t="str">
            <v>组装工</v>
          </cell>
        </row>
        <row r="661">
          <cell r="M661" t="str">
            <v>河北</v>
          </cell>
        </row>
        <row r="662">
          <cell r="D662" t="str">
            <v>杨铁锁</v>
          </cell>
          <cell r="E662" t="str">
            <v>132930198004080912</v>
          </cell>
          <cell r="F662" t="str">
            <v>男</v>
          </cell>
          <cell r="G662" t="str">
            <v>前台</v>
          </cell>
          <cell r="H662" t="str">
            <v>河北光华荣昌汽车部件有限公司</v>
          </cell>
          <cell r="I662" t="str">
            <v>冲压弯管车间</v>
          </cell>
          <cell r="J662" t="str">
            <v>冲压弯管车间</v>
          </cell>
          <cell r="K662" t="str">
            <v>冲压模具维修</v>
          </cell>
        </row>
        <row r="662">
          <cell r="M662" t="str">
            <v>河北</v>
          </cell>
        </row>
        <row r="663">
          <cell r="D663" t="str">
            <v>赵旭东</v>
          </cell>
        </row>
        <row r="663">
          <cell r="F663" t="str">
            <v>男</v>
          </cell>
          <cell r="G663" t="str">
            <v>前台</v>
          </cell>
          <cell r="H663" t="str">
            <v>河北光华荣昌汽车部件有限公司</v>
          </cell>
          <cell r="I663" t="str">
            <v>焊接车间</v>
          </cell>
          <cell r="J663" t="str">
            <v>焊接车间</v>
          </cell>
          <cell r="K663" t="str">
            <v>摆件工</v>
          </cell>
        </row>
        <row r="663">
          <cell r="M663" t="str">
            <v>河北</v>
          </cell>
        </row>
        <row r="664">
          <cell r="D664" t="str">
            <v>曹传旺</v>
          </cell>
          <cell r="E664" t="str">
            <v>130924200606142210</v>
          </cell>
          <cell r="F664" t="str">
            <v>男</v>
          </cell>
          <cell r="G664" t="str">
            <v>前台</v>
          </cell>
          <cell r="H664" t="str">
            <v>河北光华荣昌汽车部件有限公司</v>
          </cell>
          <cell r="I664" t="str">
            <v>焊接车间</v>
          </cell>
          <cell r="J664" t="str">
            <v>焊接车间</v>
          </cell>
          <cell r="K664" t="str">
            <v>摆件工</v>
          </cell>
        </row>
        <row r="664">
          <cell r="M664" t="str">
            <v>河北</v>
          </cell>
        </row>
        <row r="665">
          <cell r="D665" t="str">
            <v>王淑芹</v>
          </cell>
          <cell r="E665" t="str">
            <v>132930197908100547</v>
          </cell>
          <cell r="F665" t="str">
            <v>女</v>
          </cell>
          <cell r="G665" t="str">
            <v>前台</v>
          </cell>
          <cell r="H665" t="str">
            <v>河北光华荣昌汽车部件有限公司</v>
          </cell>
          <cell r="I665" t="str">
            <v>发泡车间</v>
          </cell>
          <cell r="J665" t="str">
            <v>发泡车间</v>
          </cell>
          <cell r="K665" t="str">
            <v>发泡工</v>
          </cell>
        </row>
        <row r="665">
          <cell r="M665" t="str">
            <v>河北</v>
          </cell>
        </row>
        <row r="666">
          <cell r="D666" t="str">
            <v>袁薪凯</v>
          </cell>
        </row>
        <row r="666">
          <cell r="F666" t="str">
            <v>男</v>
          </cell>
          <cell r="G666" t="str">
            <v>前台</v>
          </cell>
          <cell r="H666" t="str">
            <v>河北光华荣昌汽车部件有限公司</v>
          </cell>
          <cell r="I666" t="str">
            <v>发泡车间</v>
          </cell>
          <cell r="J666" t="str">
            <v>发泡车间</v>
          </cell>
          <cell r="K666" t="str">
            <v>发泡工</v>
          </cell>
        </row>
        <row r="666">
          <cell r="M666" t="str">
            <v>河北</v>
          </cell>
        </row>
        <row r="667">
          <cell r="D667" t="str">
            <v>黄世炜</v>
          </cell>
          <cell r="E667" t="str">
            <v>130983198409230326</v>
          </cell>
          <cell r="F667" t="str">
            <v>女</v>
          </cell>
          <cell r="G667" t="str">
            <v>前台</v>
          </cell>
          <cell r="H667" t="str">
            <v>河北光华荣昌汽车部件有限公司</v>
          </cell>
          <cell r="I667" t="str">
            <v>焊接车间</v>
          </cell>
          <cell r="J667" t="str">
            <v>焊接车间</v>
          </cell>
          <cell r="K667" t="str">
            <v>摆件工</v>
          </cell>
        </row>
        <row r="668">
          <cell r="D668" t="str">
            <v>李勇胜</v>
          </cell>
          <cell r="E668" t="str">
            <v>13098320051124031X</v>
          </cell>
          <cell r="F668" t="str">
            <v>男</v>
          </cell>
          <cell r="G668" t="str">
            <v>前台</v>
          </cell>
          <cell r="H668" t="str">
            <v>河北光华荣昌汽车部件有限公司</v>
          </cell>
          <cell r="I668" t="str">
            <v>焊接车间</v>
          </cell>
          <cell r="J668" t="str">
            <v>焊接车间</v>
          </cell>
          <cell r="K668" t="str">
            <v>摆件工</v>
          </cell>
        </row>
        <row r="669">
          <cell r="D669" t="str">
            <v>王长增</v>
          </cell>
          <cell r="E669" t="str">
            <v>130983200311232411</v>
          </cell>
          <cell r="F669" t="str">
            <v>男</v>
          </cell>
          <cell r="G669" t="str">
            <v>前台</v>
          </cell>
          <cell r="H669" t="str">
            <v>河北光华荣昌汽车部件有限公司</v>
          </cell>
          <cell r="I669" t="str">
            <v>发泡车间</v>
          </cell>
          <cell r="J669" t="str">
            <v>发泡车间</v>
          </cell>
          <cell r="K669" t="str">
            <v>发泡工</v>
          </cell>
        </row>
        <row r="670">
          <cell r="D670" t="str">
            <v>刘昂</v>
          </cell>
          <cell r="E670" t="str">
            <v>130983200408173534</v>
          </cell>
          <cell r="F670" t="str">
            <v>男</v>
          </cell>
          <cell r="G670" t="str">
            <v>前台</v>
          </cell>
          <cell r="H670" t="str">
            <v>河北光华荣昌汽车部件有限公司</v>
          </cell>
          <cell r="I670" t="str">
            <v>座椅总装车间</v>
          </cell>
          <cell r="J670" t="str">
            <v>座椅总装车间</v>
          </cell>
          <cell r="K670" t="str">
            <v>组装工</v>
          </cell>
        </row>
        <row r="671">
          <cell r="D671" t="str">
            <v>高齐</v>
          </cell>
          <cell r="E671" t="str">
            <v>23040220050216013X</v>
          </cell>
          <cell r="F671" t="str">
            <v>男</v>
          </cell>
          <cell r="G671" t="str">
            <v>前台</v>
          </cell>
          <cell r="H671" t="str">
            <v>河北光华荣昌汽车部件有限公司</v>
          </cell>
          <cell r="I671" t="str">
            <v>座椅总装车间</v>
          </cell>
          <cell r="J671" t="str">
            <v>座椅总装车间</v>
          </cell>
          <cell r="K671" t="str">
            <v>组装工</v>
          </cell>
        </row>
        <row r="672">
          <cell r="D672" t="str">
            <v>李庆玉</v>
          </cell>
          <cell r="E672" t="str">
            <v>130924200507244617</v>
          </cell>
          <cell r="F672" t="str">
            <v>男</v>
          </cell>
          <cell r="G672" t="str">
            <v>前台</v>
          </cell>
          <cell r="H672" t="str">
            <v>河北光华荣昌汽车部件有限公司</v>
          </cell>
          <cell r="I672" t="str">
            <v>座椅总装车间</v>
          </cell>
          <cell r="J672" t="str">
            <v>座椅总装车间</v>
          </cell>
          <cell r="K672" t="str">
            <v>组装工</v>
          </cell>
        </row>
        <row r="673">
          <cell r="D673" t="str">
            <v>张文泽</v>
          </cell>
          <cell r="E673" t="str">
            <v>130924200409013217</v>
          </cell>
          <cell r="F673" t="str">
            <v>男</v>
          </cell>
          <cell r="G673" t="str">
            <v>前台</v>
          </cell>
          <cell r="H673" t="str">
            <v>河北光华荣昌汽车部件有限公司</v>
          </cell>
          <cell r="I673" t="str">
            <v>座椅总装车间</v>
          </cell>
          <cell r="J673" t="str">
            <v>座椅总装车间</v>
          </cell>
          <cell r="K673" t="str">
            <v>组装工</v>
          </cell>
        </row>
        <row r="674">
          <cell r="D674" t="str">
            <v>王春锴</v>
          </cell>
          <cell r="E674" t="str">
            <v>130925200506165139</v>
          </cell>
          <cell r="F674" t="str">
            <v>男</v>
          </cell>
          <cell r="G674" t="str">
            <v>前台</v>
          </cell>
          <cell r="H674" t="str">
            <v>河北光华荣昌汽车部件有限公司</v>
          </cell>
          <cell r="I674" t="str">
            <v>座椅总装车间</v>
          </cell>
          <cell r="J674" t="str">
            <v>座椅总装车间</v>
          </cell>
          <cell r="K674" t="str">
            <v>组装工</v>
          </cell>
        </row>
        <row r="675">
          <cell r="D675" t="str">
            <v>马振学</v>
          </cell>
          <cell r="E675" t="str">
            <v>130925200503215831</v>
          </cell>
          <cell r="F675" t="str">
            <v>男</v>
          </cell>
          <cell r="G675" t="str">
            <v>前台</v>
          </cell>
          <cell r="H675" t="str">
            <v>河北光华荣昌汽车部件有限公司</v>
          </cell>
          <cell r="I675" t="str">
            <v>座椅总装车间</v>
          </cell>
          <cell r="J675" t="str">
            <v>座椅总装车间</v>
          </cell>
          <cell r="K675" t="str">
            <v>组装工</v>
          </cell>
        </row>
        <row r="676">
          <cell r="D676" t="str">
            <v>车宗绪</v>
          </cell>
          <cell r="E676" t="str">
            <v>13092420040810001X</v>
          </cell>
          <cell r="F676" t="str">
            <v>男</v>
          </cell>
          <cell r="G676" t="str">
            <v>前台</v>
          </cell>
          <cell r="H676" t="str">
            <v>河北光华荣昌汽车部件有限公司</v>
          </cell>
          <cell r="I676" t="str">
            <v>座椅总装车间</v>
          </cell>
          <cell r="J676" t="str">
            <v>座椅总装车间</v>
          </cell>
          <cell r="K676" t="str">
            <v>组装工</v>
          </cell>
        </row>
        <row r="677">
          <cell r="D677" t="str">
            <v>蒋有军</v>
          </cell>
          <cell r="E677" t="str">
            <v>130925200305025818</v>
          </cell>
          <cell r="F677" t="str">
            <v>男</v>
          </cell>
          <cell r="G677" t="str">
            <v>前台</v>
          </cell>
          <cell r="H677" t="str">
            <v>河北光华荣昌汽车部件有限公司</v>
          </cell>
          <cell r="I677" t="str">
            <v>座椅总装车间</v>
          </cell>
          <cell r="J677" t="str">
            <v>座椅总装车间</v>
          </cell>
          <cell r="K677" t="str">
            <v>组装工</v>
          </cell>
        </row>
        <row r="678">
          <cell r="D678" t="str">
            <v>张国建</v>
          </cell>
          <cell r="E678" t="str">
            <v>130983200401131139</v>
          </cell>
          <cell r="F678" t="str">
            <v>男</v>
          </cell>
          <cell r="G678" t="str">
            <v>前台</v>
          </cell>
          <cell r="H678" t="str">
            <v>河北光华荣昌汽车部件有限公司</v>
          </cell>
          <cell r="I678" t="str">
            <v>发泡车间</v>
          </cell>
          <cell r="J678" t="str">
            <v>发泡车间</v>
          </cell>
          <cell r="K678" t="str">
            <v>发泡工</v>
          </cell>
        </row>
        <row r="679">
          <cell r="D679" t="str">
            <v>李智勇</v>
          </cell>
          <cell r="E679">
            <v>25</v>
          </cell>
          <cell r="F679" t="str">
            <v>男</v>
          </cell>
          <cell r="G679" t="str">
            <v>前台</v>
          </cell>
          <cell r="H679" t="str">
            <v>河北光华荣昌汽车部件有限公司</v>
          </cell>
          <cell r="I679" t="str">
            <v>焊接车间</v>
          </cell>
          <cell r="J679" t="str">
            <v>焊接车间</v>
          </cell>
          <cell r="K679" t="str">
            <v>摆件工</v>
          </cell>
        </row>
        <row r="680">
          <cell r="D680" t="str">
            <v>王仲旭</v>
          </cell>
        </row>
        <row r="680">
          <cell r="F680" t="str">
            <v>男</v>
          </cell>
          <cell r="G680" t="str">
            <v>前台</v>
          </cell>
          <cell r="H680" t="str">
            <v>河北光华荣昌汽车部件有限公司</v>
          </cell>
          <cell r="I680" t="str">
            <v>焊接车间</v>
          </cell>
          <cell r="J680" t="str">
            <v>焊接车间</v>
          </cell>
          <cell r="K680" t="str">
            <v>摆件工</v>
          </cell>
        </row>
        <row r="681">
          <cell r="D681" t="str">
            <v>吕金槐</v>
          </cell>
        </row>
        <row r="681">
          <cell r="F681" t="str">
            <v>男</v>
          </cell>
        </row>
        <row r="681">
          <cell r="J681" t="str">
            <v>焊接车间</v>
          </cell>
          <cell r="K681" t="str">
            <v>摆件工</v>
          </cell>
        </row>
        <row r="682">
          <cell r="D682" t="str">
            <v>张世广</v>
          </cell>
          <cell r="E682" t="str">
            <v>2月工资里已开</v>
          </cell>
          <cell r="F682" t="str">
            <v>男</v>
          </cell>
        </row>
        <row r="682">
          <cell r="J682" t="str">
            <v>发泡车间</v>
          </cell>
          <cell r="K682" t="str">
            <v>发泡工</v>
          </cell>
        </row>
        <row r="683">
          <cell r="D683" t="str">
            <v>王健康</v>
          </cell>
          <cell r="E683" t="str">
            <v>2月工资里已开</v>
          </cell>
          <cell r="F683" t="str">
            <v>男</v>
          </cell>
        </row>
        <row r="683">
          <cell r="J683" t="str">
            <v>发泡车间</v>
          </cell>
          <cell r="K683" t="str">
            <v>发泡工</v>
          </cell>
        </row>
        <row r="684">
          <cell r="D684" t="str">
            <v>杨艳</v>
          </cell>
          <cell r="E684" t="str">
            <v>132930199004103920</v>
          </cell>
          <cell r="F684" t="str">
            <v>女</v>
          </cell>
          <cell r="G684" t="str">
            <v>前台</v>
          </cell>
          <cell r="H684" t="str">
            <v>河北光华荣昌汽车部件有限公司</v>
          </cell>
          <cell r="I684" t="str">
            <v>电泳车间</v>
          </cell>
          <cell r="J684" t="str">
            <v>电泳车间</v>
          </cell>
          <cell r="K684" t="str">
            <v>挂件工</v>
          </cell>
        </row>
        <row r="684">
          <cell r="M684" t="str">
            <v>河北</v>
          </cell>
        </row>
        <row r="685">
          <cell r="D685" t="str">
            <v>高燕</v>
          </cell>
          <cell r="E685" t="str">
            <v>130983198908170049</v>
          </cell>
          <cell r="F685" t="str">
            <v>女</v>
          </cell>
          <cell r="G685" t="str">
            <v>前台</v>
          </cell>
          <cell r="H685" t="str">
            <v>河北光华荣昌汽车部件有限公司</v>
          </cell>
          <cell r="I685" t="str">
            <v>发泡车间</v>
          </cell>
          <cell r="J685" t="str">
            <v>发泡车间</v>
          </cell>
          <cell r="K685" t="str">
            <v>发泡工</v>
          </cell>
        </row>
        <row r="685">
          <cell r="M685" t="str">
            <v>河北</v>
          </cell>
        </row>
        <row r="686">
          <cell r="D686" t="str">
            <v>赵合群</v>
          </cell>
          <cell r="E686" t="str">
            <v>130983200512202219</v>
          </cell>
          <cell r="F686" t="str">
            <v>男</v>
          </cell>
          <cell r="G686" t="str">
            <v>前台</v>
          </cell>
          <cell r="H686" t="str">
            <v>河北光华荣昌汽车部件有限公司</v>
          </cell>
          <cell r="I686" t="str">
            <v>焊接车间</v>
          </cell>
          <cell r="J686" t="str">
            <v>焊接车间</v>
          </cell>
          <cell r="K686" t="str">
            <v>摆件工</v>
          </cell>
        </row>
        <row r="686">
          <cell r="M686" t="str">
            <v>河北</v>
          </cell>
        </row>
        <row r="687">
          <cell r="D687" t="str">
            <v>姜凯</v>
          </cell>
          <cell r="E687" t="str">
            <v>230184199012183278</v>
          </cell>
          <cell r="F687" t="str">
            <v>男</v>
          </cell>
          <cell r="G687" t="str">
            <v>前台</v>
          </cell>
          <cell r="H687" t="str">
            <v>河北光华荣昌汽车部件有限公司</v>
          </cell>
          <cell r="I687" t="str">
            <v>电泳车间</v>
          </cell>
          <cell r="J687" t="str">
            <v>电泳车间</v>
          </cell>
          <cell r="K687" t="str">
            <v>挂件工</v>
          </cell>
        </row>
        <row r="687">
          <cell r="M687" t="str">
            <v>河北</v>
          </cell>
        </row>
        <row r="688">
          <cell r="D688" t="str">
            <v>梁春管</v>
          </cell>
        </row>
        <row r="688">
          <cell r="F688" t="str">
            <v>男</v>
          </cell>
        </row>
        <row r="688">
          <cell r="J688" t="str">
            <v>座椅总装车间</v>
          </cell>
          <cell r="K688" t="str">
            <v>组装工</v>
          </cell>
        </row>
        <row r="690">
          <cell r="D690" t="str">
            <v>孟祥阔</v>
          </cell>
        </row>
        <row r="691">
          <cell r="D691" t="str">
            <v>王钇雄</v>
          </cell>
        </row>
        <row r="692">
          <cell r="D692" t="str">
            <v>李延龙</v>
          </cell>
        </row>
        <row r="693">
          <cell r="D693" t="str">
            <v>徐恒达</v>
          </cell>
        </row>
        <row r="694">
          <cell r="D694" t="str">
            <v>冯靖然</v>
          </cell>
        </row>
        <row r="695">
          <cell r="D695" t="str">
            <v>张敬轩</v>
          </cell>
        </row>
        <row r="696">
          <cell r="D696" t="str">
            <v>刘志杰</v>
          </cell>
        </row>
        <row r="697">
          <cell r="D697" t="str">
            <v>罗刚</v>
          </cell>
        </row>
        <row r="698">
          <cell r="D698" t="str">
            <v>范忠斌</v>
          </cell>
        </row>
        <row r="699">
          <cell r="D699" t="str">
            <v>刘英浩</v>
          </cell>
        </row>
        <row r="700">
          <cell r="D700" t="str">
            <v>刘彪</v>
          </cell>
        </row>
        <row r="701">
          <cell r="D701" t="str">
            <v>陈勃君</v>
          </cell>
        </row>
        <row r="702">
          <cell r="D702" t="str">
            <v>刘佳腾</v>
          </cell>
        </row>
        <row r="703">
          <cell r="D703" t="str">
            <v>倪兆江</v>
          </cell>
        </row>
        <row r="704">
          <cell r="D704" t="str">
            <v>滕秀泉</v>
          </cell>
        </row>
        <row r="705">
          <cell r="D705" t="str">
            <v>郭风祥</v>
          </cell>
        </row>
        <row r="706">
          <cell r="D706" t="str">
            <v>闫安</v>
          </cell>
        </row>
        <row r="707">
          <cell r="D707" t="str">
            <v>姜怡帆</v>
          </cell>
        </row>
        <row r="708">
          <cell r="D708" t="str">
            <v>邢维</v>
          </cell>
        </row>
        <row r="709">
          <cell r="D709" t="str">
            <v>马宏乐</v>
          </cell>
        </row>
        <row r="710">
          <cell r="D710" t="str">
            <v>孙金茹</v>
          </cell>
        </row>
        <row r="711">
          <cell r="D711" t="str">
            <v>李炳旭</v>
          </cell>
        </row>
        <row r="712">
          <cell r="D712" t="str">
            <v>崔辰山</v>
          </cell>
        </row>
        <row r="713">
          <cell r="D713" t="str">
            <v>刘朋</v>
          </cell>
        </row>
        <row r="714">
          <cell r="D714" t="str">
            <v>张春玲</v>
          </cell>
        </row>
        <row r="715">
          <cell r="D715" t="str">
            <v>柴爱霞</v>
          </cell>
        </row>
        <row r="716">
          <cell r="D716" t="str">
            <v>孙明明</v>
          </cell>
        </row>
        <row r="717">
          <cell r="D717" t="str">
            <v>范秀华</v>
          </cell>
        </row>
        <row r="718">
          <cell r="D718" t="str">
            <v>蔡华岭</v>
          </cell>
        </row>
        <row r="719">
          <cell r="D719" t="str">
            <v>张建越</v>
          </cell>
        </row>
        <row r="720">
          <cell r="D720" t="str">
            <v>付海丽</v>
          </cell>
        </row>
        <row r="721">
          <cell r="D721" t="str">
            <v>崔佳佳</v>
          </cell>
        </row>
        <row r="722">
          <cell r="D722" t="str">
            <v>常梦雨</v>
          </cell>
        </row>
        <row r="723">
          <cell r="D723" t="str">
            <v>王林泽</v>
          </cell>
        </row>
        <row r="724">
          <cell r="D724" t="str">
            <v>高浩景</v>
          </cell>
        </row>
        <row r="725">
          <cell r="D725" t="str">
            <v>王培春</v>
          </cell>
        </row>
        <row r="726">
          <cell r="D726" t="str">
            <v>王存富</v>
          </cell>
        </row>
        <row r="727">
          <cell r="D727" t="str">
            <v>马祥妹</v>
          </cell>
        </row>
        <row r="728">
          <cell r="D728" t="str">
            <v>张全振</v>
          </cell>
        </row>
        <row r="729">
          <cell r="D729" t="str">
            <v>孟令壮</v>
          </cell>
        </row>
        <row r="730">
          <cell r="D730" t="str">
            <v>赵廷起</v>
          </cell>
        </row>
        <row r="731">
          <cell r="D731" t="str">
            <v>于进</v>
          </cell>
        </row>
        <row r="732">
          <cell r="D732" t="str">
            <v>韩依林</v>
          </cell>
        </row>
        <row r="733">
          <cell r="D733" t="str">
            <v>穆军伟</v>
          </cell>
        </row>
        <row r="734">
          <cell r="D734" t="str">
            <v>冯煜杰</v>
          </cell>
        </row>
        <row r="735">
          <cell r="D735" t="str">
            <v>于宗秀</v>
          </cell>
        </row>
        <row r="736">
          <cell r="D736" t="str">
            <v>王晓平</v>
          </cell>
        </row>
        <row r="737">
          <cell r="D737" t="str">
            <v>周静</v>
          </cell>
        </row>
        <row r="738">
          <cell r="D738" t="str">
            <v>高福录</v>
          </cell>
        </row>
        <row r="739">
          <cell r="D739" t="str">
            <v>孙义龙</v>
          </cell>
        </row>
        <row r="740">
          <cell r="D740" t="str">
            <v>辛肖</v>
          </cell>
        </row>
        <row r="741">
          <cell r="D741" t="str">
            <v>左玉霞</v>
          </cell>
        </row>
        <row r="742">
          <cell r="D742" t="str">
            <v>闫永香</v>
          </cell>
        </row>
        <row r="743">
          <cell r="D743" t="str">
            <v>田晓华</v>
          </cell>
        </row>
        <row r="744">
          <cell r="D744" t="str">
            <v>孙付芬</v>
          </cell>
        </row>
        <row r="745">
          <cell r="D745" t="str">
            <v>高志伟</v>
          </cell>
        </row>
        <row r="746">
          <cell r="D746" t="str">
            <v>刘海勇</v>
          </cell>
        </row>
        <row r="747">
          <cell r="D747" t="str">
            <v>李会平</v>
          </cell>
        </row>
        <row r="748">
          <cell r="D748" t="str">
            <v>吕家申</v>
          </cell>
        </row>
        <row r="749">
          <cell r="D749" t="str">
            <v>高赫</v>
          </cell>
        </row>
        <row r="750">
          <cell r="D750" t="str">
            <v>陶辉</v>
          </cell>
        </row>
        <row r="751">
          <cell r="D751" t="str">
            <v>赵惠</v>
          </cell>
        </row>
        <row r="752">
          <cell r="D752" t="str">
            <v>张远娜</v>
          </cell>
        </row>
        <row r="753">
          <cell r="D753" t="str">
            <v>刘金花</v>
          </cell>
        </row>
        <row r="754">
          <cell r="D754" t="str">
            <v>韩式林</v>
          </cell>
        </row>
        <row r="755">
          <cell r="D755" t="str">
            <v>董传宏</v>
          </cell>
        </row>
        <row r="756">
          <cell r="D756" t="str">
            <v>李杰</v>
          </cell>
        </row>
        <row r="757">
          <cell r="D757" t="str">
            <v>刘增轩</v>
          </cell>
        </row>
        <row r="758">
          <cell r="D758" t="str">
            <v>王国松</v>
          </cell>
        </row>
        <row r="759">
          <cell r="D759" t="str">
            <v>雷明洋</v>
          </cell>
        </row>
        <row r="760">
          <cell r="D760" t="str">
            <v>雷忱</v>
          </cell>
        </row>
        <row r="761">
          <cell r="D761" t="str">
            <v>张志琛</v>
          </cell>
        </row>
        <row r="762">
          <cell r="D762" t="str">
            <v>杜昊展</v>
          </cell>
        </row>
        <row r="763">
          <cell r="D763" t="str">
            <v>孙尧</v>
          </cell>
        </row>
        <row r="764">
          <cell r="D764" t="str">
            <v>孟令帅</v>
          </cell>
        </row>
        <row r="765">
          <cell r="D765" t="str">
            <v>何佳锋</v>
          </cell>
        </row>
        <row r="766">
          <cell r="D766" t="str">
            <v>于航伟</v>
          </cell>
        </row>
        <row r="767">
          <cell r="D767" t="str">
            <v>郑立卓</v>
          </cell>
        </row>
        <row r="768">
          <cell r="D768" t="str">
            <v>张宾</v>
          </cell>
        </row>
        <row r="769">
          <cell r="D769" t="str">
            <v>段金祺</v>
          </cell>
        </row>
        <row r="770">
          <cell r="D770" t="str">
            <v>刘九普</v>
          </cell>
        </row>
        <row r="771">
          <cell r="D771" t="str">
            <v>孙金丽</v>
          </cell>
        </row>
        <row r="772">
          <cell r="D772" t="str">
            <v>范文英</v>
          </cell>
        </row>
        <row r="773">
          <cell r="D773" t="str">
            <v>姜玉田</v>
          </cell>
        </row>
        <row r="774">
          <cell r="D774" t="str">
            <v>刘淑平</v>
          </cell>
        </row>
        <row r="775">
          <cell r="D775" t="str">
            <v>李金星</v>
          </cell>
        </row>
        <row r="776">
          <cell r="D776" t="str">
            <v>孙俊华</v>
          </cell>
        </row>
        <row r="777">
          <cell r="D777" t="str">
            <v>张宝文</v>
          </cell>
        </row>
        <row r="778">
          <cell r="D778" t="str">
            <v>吴淑云</v>
          </cell>
        </row>
        <row r="779">
          <cell r="D779" t="str">
            <v>鲁修阳</v>
          </cell>
        </row>
        <row r="780">
          <cell r="D780" t="str">
            <v>赵旭东</v>
          </cell>
        </row>
        <row r="781">
          <cell r="D781" t="str">
            <v>曹传旺</v>
          </cell>
        </row>
        <row r="782">
          <cell r="D782" t="str">
            <v>张俊平</v>
          </cell>
        </row>
        <row r="783">
          <cell r="D783" t="str">
            <v>杨琴丽</v>
          </cell>
        </row>
        <row r="784">
          <cell r="D784" t="str">
            <v>张余香</v>
          </cell>
        </row>
        <row r="785">
          <cell r="D785" t="str">
            <v>张如珍</v>
          </cell>
        </row>
        <row r="786">
          <cell r="D786" t="str">
            <v>张超楠</v>
          </cell>
        </row>
        <row r="787">
          <cell r="D787" t="str">
            <v>李硕</v>
          </cell>
        </row>
        <row r="788">
          <cell r="D788" t="str">
            <v>刘明达</v>
          </cell>
        </row>
        <row r="789">
          <cell r="D789" t="str">
            <v>邓洪爱</v>
          </cell>
        </row>
        <row r="790">
          <cell r="D790" t="str">
            <v>周红琴</v>
          </cell>
        </row>
        <row r="791">
          <cell r="D791" t="str">
            <v>李凤琴</v>
          </cell>
        </row>
        <row r="792">
          <cell r="D792" t="str">
            <v>王德英</v>
          </cell>
        </row>
        <row r="793">
          <cell r="D793" t="str">
            <v>王俊凤</v>
          </cell>
        </row>
        <row r="794">
          <cell r="D794" t="str">
            <v>崔新峰</v>
          </cell>
        </row>
        <row r="795">
          <cell r="D795" t="str">
            <v>张小飞</v>
          </cell>
        </row>
        <row r="796">
          <cell r="D796" t="str">
            <v>石家昌</v>
          </cell>
        </row>
        <row r="797">
          <cell r="D797" t="str">
            <v>赵金鹏</v>
          </cell>
        </row>
        <row r="798">
          <cell r="D798" t="str">
            <v>王谋瑞</v>
          </cell>
        </row>
        <row r="799">
          <cell r="D799" t="str">
            <v>翟国兴</v>
          </cell>
        </row>
        <row r="800">
          <cell r="D800" t="str">
            <v>高维儒</v>
          </cell>
        </row>
        <row r="801">
          <cell r="D801" t="str">
            <v>杨福超</v>
          </cell>
        </row>
        <row r="802">
          <cell r="D802" t="str">
            <v>蒋金伟</v>
          </cell>
        </row>
        <row r="803">
          <cell r="D803" t="str">
            <v>赵家奇</v>
          </cell>
        </row>
        <row r="804">
          <cell r="D804" t="str">
            <v>郑立中</v>
          </cell>
        </row>
        <row r="805">
          <cell r="D805" t="str">
            <v>张增宇</v>
          </cell>
        </row>
        <row r="806">
          <cell r="D806" t="str">
            <v>张增喜</v>
          </cell>
        </row>
        <row r="807">
          <cell r="D807" t="str">
            <v>何俊发</v>
          </cell>
        </row>
        <row r="808">
          <cell r="D808" t="str">
            <v>范秀荷</v>
          </cell>
        </row>
        <row r="809">
          <cell r="D809" t="str">
            <v>杨金军</v>
          </cell>
        </row>
        <row r="810">
          <cell r="D810" t="str">
            <v>于宏宏</v>
          </cell>
        </row>
        <row r="811">
          <cell r="D811" t="str">
            <v>许德田</v>
          </cell>
        </row>
        <row r="812">
          <cell r="D812" t="str">
            <v>戴臣</v>
          </cell>
        </row>
        <row r="813">
          <cell r="D813" t="str">
            <v>张孝天</v>
          </cell>
        </row>
        <row r="814">
          <cell r="D814" t="str">
            <v>王庆臣</v>
          </cell>
        </row>
        <row r="815">
          <cell r="D815" t="str">
            <v>闫新硕</v>
          </cell>
        </row>
        <row r="816">
          <cell r="D816" t="str">
            <v>周会凤</v>
          </cell>
        </row>
        <row r="817">
          <cell r="D817" t="str">
            <v>高英</v>
          </cell>
        </row>
        <row r="818">
          <cell r="D818" t="str">
            <v>王素芬</v>
          </cell>
        </row>
        <row r="819">
          <cell r="D819" t="str">
            <v>韩振芝</v>
          </cell>
        </row>
        <row r="820">
          <cell r="D820" t="str">
            <v>崔明羽</v>
          </cell>
        </row>
        <row r="821">
          <cell r="D821" t="str">
            <v>赵宝峰</v>
          </cell>
        </row>
        <row r="822">
          <cell r="D822" t="str">
            <v>李江超</v>
          </cell>
        </row>
        <row r="823">
          <cell r="D823" t="str">
            <v>李江涛</v>
          </cell>
        </row>
        <row r="824">
          <cell r="D824" t="str">
            <v>陈松胜</v>
          </cell>
        </row>
        <row r="825">
          <cell r="D825" t="str">
            <v>王东</v>
          </cell>
        </row>
        <row r="826">
          <cell r="D826" t="str">
            <v>李晓慧</v>
          </cell>
        </row>
        <row r="827">
          <cell r="D827" t="str">
            <v>蒋芸瑞</v>
          </cell>
        </row>
        <row r="828">
          <cell r="D828" t="str">
            <v>李泽晓</v>
          </cell>
        </row>
        <row r="829">
          <cell r="D829" t="str">
            <v>杨主迎</v>
          </cell>
        </row>
        <row r="830">
          <cell r="D830" t="str">
            <v>王全亮</v>
          </cell>
        </row>
        <row r="831">
          <cell r="D831" t="str">
            <v>刘辰硕</v>
          </cell>
        </row>
        <row r="832">
          <cell r="D832" t="str">
            <v>李明连</v>
          </cell>
        </row>
        <row r="833">
          <cell r="D833" t="str">
            <v>刘德凯</v>
          </cell>
        </row>
        <row r="834">
          <cell r="D834" t="str">
            <v>王宇</v>
          </cell>
        </row>
        <row r="835">
          <cell r="D835" t="str">
            <v>康永增</v>
          </cell>
        </row>
        <row r="836">
          <cell r="D836" t="str">
            <v>陈松雨</v>
          </cell>
        </row>
        <row r="837">
          <cell r="D837" t="str">
            <v>徐林阔</v>
          </cell>
        </row>
        <row r="838">
          <cell r="D838" t="str">
            <v>张风朔</v>
          </cell>
        </row>
        <row r="839">
          <cell r="D839" t="str">
            <v>刘润超</v>
          </cell>
        </row>
        <row r="840">
          <cell r="D840" t="str">
            <v>刘超</v>
          </cell>
        </row>
        <row r="841">
          <cell r="D841" t="str">
            <v>孟祥龙</v>
          </cell>
        </row>
        <row r="842">
          <cell r="D842" t="str">
            <v>赵焱焱</v>
          </cell>
        </row>
        <row r="843">
          <cell r="D843" t="str">
            <v>李全乐</v>
          </cell>
        </row>
        <row r="844">
          <cell r="D844" t="str">
            <v>李东航</v>
          </cell>
        </row>
        <row r="845">
          <cell r="D845" t="str">
            <v>孙文江</v>
          </cell>
        </row>
        <row r="846">
          <cell r="D846" t="str">
            <v>刘荣德</v>
          </cell>
        </row>
        <row r="847">
          <cell r="D847" t="str">
            <v>赵龙</v>
          </cell>
        </row>
        <row r="848">
          <cell r="D848" t="str">
            <v>任浩玮</v>
          </cell>
        </row>
        <row r="849">
          <cell r="D849" t="str">
            <v>付书盟</v>
          </cell>
        </row>
        <row r="850">
          <cell r="D850" t="str">
            <v>王全洪</v>
          </cell>
        </row>
        <row r="851">
          <cell r="D851" t="str">
            <v>何浩然</v>
          </cell>
        </row>
        <row r="852">
          <cell r="D852" t="str">
            <v>王淑芹</v>
          </cell>
        </row>
        <row r="853">
          <cell r="D853" t="str">
            <v>王仲旭</v>
          </cell>
        </row>
        <row r="854">
          <cell r="D854" t="str">
            <v>康永增2</v>
          </cell>
        </row>
        <row r="855">
          <cell r="D855" t="str">
            <v>刘海明</v>
          </cell>
        </row>
        <row r="856">
          <cell r="D856" t="str">
            <v>张金枝</v>
          </cell>
        </row>
        <row r="857">
          <cell r="D857" t="str">
            <v>乔长乐</v>
          </cell>
        </row>
        <row r="858">
          <cell r="D858" t="str">
            <v>张金枝2</v>
          </cell>
        </row>
        <row r="859">
          <cell r="D859" t="str">
            <v>韩振芝2</v>
          </cell>
        </row>
        <row r="860">
          <cell r="D860" t="str">
            <v>王淑芹2</v>
          </cell>
        </row>
        <row r="861">
          <cell r="D861" t="str">
            <v>王巨云</v>
          </cell>
        </row>
        <row r="862">
          <cell r="D862" t="str">
            <v>赵玉臣</v>
          </cell>
        </row>
        <row r="863">
          <cell r="D863" t="str">
            <v>程丽宇</v>
          </cell>
        </row>
        <row r="864">
          <cell r="D864" t="str">
            <v>王文乐</v>
          </cell>
        </row>
        <row r="865">
          <cell r="D865" t="str">
            <v>冯亮亮</v>
          </cell>
        </row>
        <row r="866">
          <cell r="D866" t="str">
            <v>张海勇</v>
          </cell>
        </row>
        <row r="867">
          <cell r="D867" t="str">
            <v>李兴宇</v>
          </cell>
        </row>
        <row r="868">
          <cell r="D868" t="str">
            <v>张宝龙</v>
          </cell>
        </row>
        <row r="869">
          <cell r="D869" t="str">
            <v>孟凡玉</v>
          </cell>
        </row>
        <row r="870">
          <cell r="D870" t="str">
            <v>刘艳霞</v>
          </cell>
        </row>
        <row r="871">
          <cell r="D871" t="str">
            <v>滕奉伟</v>
          </cell>
        </row>
        <row r="872">
          <cell r="D872" t="str">
            <v>翟福芹</v>
          </cell>
        </row>
        <row r="873">
          <cell r="D873" t="str">
            <v>范瑶臣</v>
          </cell>
        </row>
        <row r="874">
          <cell r="D874" t="str">
            <v>刘建轮</v>
          </cell>
        </row>
        <row r="875">
          <cell r="D875" t="str">
            <v>赵化胜</v>
          </cell>
        </row>
        <row r="876">
          <cell r="D876" t="str">
            <v>田健</v>
          </cell>
        </row>
        <row r="877">
          <cell r="D877" t="str">
            <v>刘荣浩</v>
          </cell>
        </row>
        <row r="878">
          <cell r="D878" t="str">
            <v>张庆超</v>
          </cell>
        </row>
        <row r="879">
          <cell r="D879" t="str">
            <v>邓春博</v>
          </cell>
        </row>
        <row r="880">
          <cell r="D880" t="str">
            <v>史义虹</v>
          </cell>
        </row>
        <row r="881">
          <cell r="D881" t="str">
            <v>王杏纳</v>
          </cell>
        </row>
        <row r="882">
          <cell r="D882" t="str">
            <v>刘建群</v>
          </cell>
        </row>
        <row r="883">
          <cell r="D883" t="str">
            <v>王长浩</v>
          </cell>
        </row>
        <row r="884">
          <cell r="D884" t="str">
            <v>王旗</v>
          </cell>
        </row>
        <row r="885">
          <cell r="D885" t="str">
            <v>张建江</v>
          </cell>
        </row>
        <row r="886">
          <cell r="D886" t="str">
            <v>商木刚</v>
          </cell>
        </row>
        <row r="887">
          <cell r="D887" t="str">
            <v>商鹏雨</v>
          </cell>
        </row>
        <row r="888">
          <cell r="D888" t="str">
            <v>赵学超</v>
          </cell>
        </row>
        <row r="889">
          <cell r="D889" t="str">
            <v>李明杰</v>
          </cell>
        </row>
        <row r="890">
          <cell r="D890" t="str">
            <v>李庆海</v>
          </cell>
        </row>
        <row r="891">
          <cell r="D891" t="str">
            <v>刘福刚</v>
          </cell>
        </row>
        <row r="892">
          <cell r="D892" t="str">
            <v>刘思含</v>
          </cell>
        </row>
        <row r="893">
          <cell r="D893" t="str">
            <v>张黎明</v>
          </cell>
        </row>
        <row r="894">
          <cell r="D894" t="str">
            <v>陈伟</v>
          </cell>
        </row>
        <row r="895">
          <cell r="D895" t="str">
            <v>陈浩</v>
          </cell>
        </row>
        <row r="896">
          <cell r="D896" t="str">
            <v>赵文俊</v>
          </cell>
        </row>
        <row r="897">
          <cell r="D897" t="str">
            <v>刘元元</v>
          </cell>
        </row>
        <row r="898">
          <cell r="D898" t="str">
            <v>司艳策</v>
          </cell>
        </row>
        <row r="899">
          <cell r="D899" t="str">
            <v>陈自铅</v>
          </cell>
        </row>
        <row r="900">
          <cell r="D900" t="str">
            <v>刘祥成</v>
          </cell>
        </row>
        <row r="901">
          <cell r="D901" t="str">
            <v>赵广超</v>
          </cell>
        </row>
        <row r="902">
          <cell r="D902" t="str">
            <v>胡希港</v>
          </cell>
        </row>
        <row r="903">
          <cell r="D903" t="str">
            <v>冯辉</v>
          </cell>
        </row>
        <row r="904">
          <cell r="D904" t="str">
            <v>冯雁洲</v>
          </cell>
        </row>
        <row r="905">
          <cell r="D905" t="str">
            <v>任红效</v>
          </cell>
        </row>
        <row r="906">
          <cell r="D906" t="str">
            <v>刘清馨</v>
          </cell>
        </row>
        <row r="907">
          <cell r="D907" t="str">
            <v>王春新</v>
          </cell>
        </row>
        <row r="908">
          <cell r="D908" t="str">
            <v>白智贤</v>
          </cell>
        </row>
        <row r="909">
          <cell r="D909" t="str">
            <v>陈学博</v>
          </cell>
        </row>
        <row r="910">
          <cell r="D910" t="str">
            <v>史浩霖</v>
          </cell>
        </row>
        <row r="911">
          <cell r="D911" t="str">
            <v>郝家庆</v>
          </cell>
        </row>
        <row r="912">
          <cell r="D912" t="str">
            <v>刘新杰</v>
          </cell>
        </row>
        <row r="913">
          <cell r="D913" t="str">
            <v>宋清镇</v>
          </cell>
        </row>
        <row r="914">
          <cell r="D914" t="str">
            <v>蔺元元</v>
          </cell>
        </row>
        <row r="915">
          <cell r="D915" t="str">
            <v>牟群</v>
          </cell>
        </row>
        <row r="916">
          <cell r="D916" t="str">
            <v>吴燕霞</v>
          </cell>
        </row>
        <row r="917">
          <cell r="D917" t="str">
            <v>赵金旺</v>
          </cell>
        </row>
        <row r="918">
          <cell r="D918" t="str">
            <v>刘士明</v>
          </cell>
        </row>
        <row r="919">
          <cell r="D919" t="str">
            <v>代金涛</v>
          </cell>
        </row>
        <row r="920">
          <cell r="D920" t="str">
            <v>陈阔</v>
          </cell>
        </row>
        <row r="921">
          <cell r="D921" t="str">
            <v>宋静</v>
          </cell>
        </row>
        <row r="922">
          <cell r="D922" t="str">
            <v>杨亚琼</v>
          </cell>
        </row>
        <row r="923">
          <cell r="D923" t="str">
            <v>张金香</v>
          </cell>
        </row>
        <row r="924">
          <cell r="D924" t="str">
            <v>王美红</v>
          </cell>
        </row>
        <row r="925">
          <cell r="D925" t="str">
            <v>张凤林</v>
          </cell>
        </row>
        <row r="926">
          <cell r="D926" t="str">
            <v>刘国鹏</v>
          </cell>
        </row>
        <row r="927">
          <cell r="D927" t="str">
            <v>刘怀键</v>
          </cell>
        </row>
        <row r="928">
          <cell r="D928" t="str">
            <v>刘增莲</v>
          </cell>
        </row>
        <row r="929">
          <cell r="D929" t="str">
            <v>张文昌</v>
          </cell>
        </row>
        <row r="930">
          <cell r="D930" t="str">
            <v>施立如</v>
          </cell>
        </row>
        <row r="931">
          <cell r="D931" t="str">
            <v>张馀林</v>
          </cell>
        </row>
        <row r="932">
          <cell r="D932" t="str">
            <v>陈晓晴</v>
          </cell>
        </row>
        <row r="933">
          <cell r="D933" t="str">
            <v>于全生</v>
          </cell>
        </row>
        <row r="934">
          <cell r="D934" t="str">
            <v>高胜利</v>
          </cell>
        </row>
        <row r="935">
          <cell r="D935" t="str">
            <v>闻龙福</v>
          </cell>
        </row>
        <row r="936">
          <cell r="D936" t="str">
            <v>沈瑞朋</v>
          </cell>
        </row>
        <row r="937">
          <cell r="D937" t="str">
            <v>张东</v>
          </cell>
        </row>
        <row r="938">
          <cell r="D938" t="str">
            <v>孔德佳</v>
          </cell>
        </row>
        <row r="939">
          <cell r="D939" t="str">
            <v>孙兴旺</v>
          </cell>
        </row>
        <row r="940">
          <cell r="D940" t="str">
            <v>于来明</v>
          </cell>
        </row>
        <row r="941">
          <cell r="D941" t="str">
            <v>赵静</v>
          </cell>
        </row>
        <row r="942">
          <cell r="D942" t="str">
            <v>白艳焕</v>
          </cell>
        </row>
        <row r="943">
          <cell r="D943" t="str">
            <v>刘梅娟</v>
          </cell>
        </row>
        <row r="944">
          <cell r="D944" t="str">
            <v>张如燕</v>
          </cell>
        </row>
        <row r="945">
          <cell r="D945" t="str">
            <v>张亚婷</v>
          </cell>
        </row>
        <row r="946">
          <cell r="D946" t="str">
            <v>张佳怡</v>
          </cell>
        </row>
        <row r="947">
          <cell r="D947" t="str">
            <v>王凤荣</v>
          </cell>
        </row>
        <row r="948">
          <cell r="D948" t="str">
            <v>吴如霞</v>
          </cell>
        </row>
        <row r="949">
          <cell r="D949" t="str">
            <v>东雅杰</v>
          </cell>
        </row>
        <row r="950">
          <cell r="D950" t="str">
            <v>李芳慧</v>
          </cell>
        </row>
        <row r="951">
          <cell r="D951" t="str">
            <v>董云霞</v>
          </cell>
        </row>
        <row r="952">
          <cell r="D952" t="str">
            <v>董岗生</v>
          </cell>
        </row>
        <row r="953">
          <cell r="D953" t="str">
            <v>刘阔阔</v>
          </cell>
        </row>
        <row r="954">
          <cell r="D954" t="str">
            <v>韩丙村</v>
          </cell>
        </row>
        <row r="955">
          <cell r="D955" t="str">
            <v>李永超</v>
          </cell>
        </row>
        <row r="956">
          <cell r="D956" t="str">
            <v>赵志强</v>
          </cell>
        </row>
        <row r="957">
          <cell r="D957" t="str">
            <v>刘强</v>
          </cell>
        </row>
        <row r="958">
          <cell r="D958" t="str">
            <v>许嘉辉</v>
          </cell>
        </row>
        <row r="959">
          <cell r="D959" t="str">
            <v>孙秀霞</v>
          </cell>
        </row>
        <row r="960">
          <cell r="D960" t="str">
            <v>王孟力</v>
          </cell>
        </row>
        <row r="961">
          <cell r="D961" t="str">
            <v>张庆雨</v>
          </cell>
        </row>
        <row r="962">
          <cell r="D962" t="str">
            <v>田增军</v>
          </cell>
        </row>
        <row r="963">
          <cell r="D963" t="str">
            <v>张泽</v>
          </cell>
        </row>
        <row r="964">
          <cell r="D964" t="str">
            <v>薛维新</v>
          </cell>
        </row>
        <row r="965">
          <cell r="D965" t="str">
            <v>王化涛</v>
          </cell>
        </row>
        <row r="966">
          <cell r="D966" t="str">
            <v>朱敬臣</v>
          </cell>
        </row>
        <row r="967">
          <cell r="D967" t="str">
            <v>张长江</v>
          </cell>
        </row>
        <row r="968">
          <cell r="D968" t="str">
            <v>何伟伟</v>
          </cell>
        </row>
        <row r="969">
          <cell r="D969" t="str">
            <v>云荣娟</v>
          </cell>
        </row>
        <row r="970">
          <cell r="D970" t="str">
            <v>滕敬涛</v>
          </cell>
        </row>
        <row r="971">
          <cell r="D971" t="str">
            <v>李洪秀</v>
          </cell>
        </row>
        <row r="972">
          <cell r="D972" t="str">
            <v>张琳</v>
          </cell>
        </row>
        <row r="973">
          <cell r="D973" t="str">
            <v>张巧慧</v>
          </cell>
        </row>
        <row r="974">
          <cell r="D974" t="str">
            <v>马亚青</v>
          </cell>
        </row>
        <row r="975">
          <cell r="D975" t="str">
            <v>刘寿超</v>
          </cell>
        </row>
        <row r="976">
          <cell r="D976" t="str">
            <v>刘秀娟</v>
          </cell>
        </row>
        <row r="977">
          <cell r="D977" t="str">
            <v>郭金凯</v>
          </cell>
        </row>
        <row r="978">
          <cell r="D978" t="str">
            <v>张强1</v>
          </cell>
        </row>
        <row r="979">
          <cell r="D979" t="str">
            <v>高俊青</v>
          </cell>
        </row>
        <row r="980">
          <cell r="D980" t="str">
            <v>赵李峰</v>
          </cell>
        </row>
        <row r="981">
          <cell r="D981" t="str">
            <v>李伟杰</v>
          </cell>
        </row>
        <row r="982">
          <cell r="D982" t="str">
            <v>董会娟</v>
          </cell>
        </row>
        <row r="983">
          <cell r="D983" t="str">
            <v>赵艳翠</v>
          </cell>
        </row>
        <row r="984">
          <cell r="D984" t="str">
            <v>李鹏</v>
          </cell>
        </row>
        <row r="985">
          <cell r="D985" t="str">
            <v>董新</v>
          </cell>
        </row>
        <row r="986">
          <cell r="D986" t="str">
            <v>张海霞</v>
          </cell>
        </row>
        <row r="987">
          <cell r="D987" t="str">
            <v>张月敏</v>
          </cell>
        </row>
        <row r="988">
          <cell r="D988" t="str">
            <v>张俊新</v>
          </cell>
        </row>
        <row r="989">
          <cell r="D989" t="str">
            <v>刘昱材</v>
          </cell>
        </row>
        <row r="990">
          <cell r="D990" t="str">
            <v>王玲玲</v>
          </cell>
        </row>
        <row r="991">
          <cell r="D991" t="str">
            <v>李冲冲</v>
          </cell>
        </row>
        <row r="992">
          <cell r="D992" t="str">
            <v>王建娥</v>
          </cell>
        </row>
        <row r="993">
          <cell r="D993" t="str">
            <v>杨慧娟</v>
          </cell>
        </row>
        <row r="994">
          <cell r="D994" t="str">
            <v>吴宝新</v>
          </cell>
        </row>
        <row r="995">
          <cell r="D995" t="str">
            <v>付智辉</v>
          </cell>
        </row>
        <row r="996">
          <cell r="D996" t="str">
            <v>刘振娜</v>
          </cell>
        </row>
        <row r="997">
          <cell r="D997" t="str">
            <v>陈钰璞</v>
          </cell>
        </row>
        <row r="998">
          <cell r="D998" t="str">
            <v>高福亮</v>
          </cell>
        </row>
        <row r="999">
          <cell r="D999" t="str">
            <v>刘畅达</v>
          </cell>
        </row>
        <row r="1000">
          <cell r="D1000" t="str">
            <v>程进</v>
          </cell>
        </row>
        <row r="1001">
          <cell r="D1001" t="str">
            <v>郭福双</v>
          </cell>
        </row>
        <row r="1002">
          <cell r="D1002" t="str">
            <v>王桂欣</v>
          </cell>
        </row>
        <row r="1003">
          <cell r="D1003" t="str">
            <v>白莉莉</v>
          </cell>
        </row>
        <row r="1004">
          <cell r="D1004" t="str">
            <v>张美静</v>
          </cell>
        </row>
        <row r="1005">
          <cell r="D1005" t="str">
            <v>张林旺</v>
          </cell>
        </row>
        <row r="1006">
          <cell r="D1006" t="str">
            <v>王震</v>
          </cell>
        </row>
        <row r="1007">
          <cell r="D1007" t="str">
            <v>吴洪宇</v>
          </cell>
        </row>
        <row r="1008">
          <cell r="D1008" t="str">
            <v>张峰</v>
          </cell>
        </row>
        <row r="1009">
          <cell r="D1009" t="str">
            <v>谷云健</v>
          </cell>
        </row>
        <row r="1010">
          <cell r="D1010" t="str">
            <v>孙刚</v>
          </cell>
        </row>
        <row r="1011">
          <cell r="D1011" t="str">
            <v>滕巨猛</v>
          </cell>
        </row>
        <row r="1012">
          <cell r="D1012" t="str">
            <v>徐亚新</v>
          </cell>
        </row>
        <row r="1013">
          <cell r="D1013" t="str">
            <v>孙沛霖</v>
          </cell>
        </row>
        <row r="1014">
          <cell r="D1014" t="str">
            <v>米芝霖</v>
          </cell>
        </row>
        <row r="1015">
          <cell r="D1015" t="str">
            <v>宋连利</v>
          </cell>
        </row>
        <row r="1016">
          <cell r="D1016" t="str">
            <v>姬胜阳</v>
          </cell>
        </row>
        <row r="1017">
          <cell r="D1017" t="str">
            <v>王伟</v>
          </cell>
        </row>
        <row r="1018">
          <cell r="D1018" t="str">
            <v>翟凤娟</v>
          </cell>
        </row>
        <row r="1019">
          <cell r="D1019" t="str">
            <v>耿晓朋</v>
          </cell>
        </row>
        <row r="1020">
          <cell r="D1020" t="str">
            <v>王发</v>
          </cell>
        </row>
        <row r="1021">
          <cell r="D1021" t="str">
            <v>李贵林</v>
          </cell>
        </row>
        <row r="1022">
          <cell r="D1022" t="str">
            <v>李兆港</v>
          </cell>
        </row>
        <row r="1023">
          <cell r="D1023" t="str">
            <v>向利新</v>
          </cell>
        </row>
        <row r="1024">
          <cell r="D1024" t="str">
            <v>房珍珍</v>
          </cell>
        </row>
        <row r="1025">
          <cell r="D1025" t="str">
            <v>田晓胜</v>
          </cell>
        </row>
        <row r="1026">
          <cell r="D1026" t="str">
            <v>左之力</v>
          </cell>
        </row>
        <row r="1027">
          <cell r="D1027" t="str">
            <v>王贵宝</v>
          </cell>
        </row>
        <row r="1028">
          <cell r="D1028" t="str">
            <v>王明城</v>
          </cell>
        </row>
        <row r="1029">
          <cell r="D1029" t="str">
            <v>温朋飞</v>
          </cell>
        </row>
        <row r="1030">
          <cell r="D1030" t="str">
            <v>李泉林</v>
          </cell>
        </row>
        <row r="1031">
          <cell r="D1031" t="str">
            <v>古帅</v>
          </cell>
        </row>
        <row r="1032">
          <cell r="D1032" t="str">
            <v>马宝军</v>
          </cell>
        </row>
        <row r="1033">
          <cell r="D1033" t="str">
            <v>王春辉</v>
          </cell>
        </row>
        <row r="1034">
          <cell r="D1034" t="str">
            <v>张珍</v>
          </cell>
        </row>
        <row r="1035">
          <cell r="D1035" t="str">
            <v>果永红</v>
          </cell>
        </row>
        <row r="1036">
          <cell r="D1036" t="str">
            <v>王娜娜</v>
          </cell>
        </row>
        <row r="1037">
          <cell r="D1037" t="str">
            <v>刘刚</v>
          </cell>
        </row>
        <row r="1038">
          <cell r="D1038" t="str">
            <v>王宝俊</v>
          </cell>
        </row>
        <row r="1039">
          <cell r="D1039" t="str">
            <v>邓福源</v>
          </cell>
        </row>
        <row r="1040">
          <cell r="D1040" t="str">
            <v>杨铁锁</v>
          </cell>
        </row>
        <row r="1041">
          <cell r="D1041" t="str">
            <v>仝立明</v>
          </cell>
        </row>
        <row r="1042">
          <cell r="D1042" t="str">
            <v>于磊磊</v>
          </cell>
        </row>
        <row r="1043">
          <cell r="D1043" t="str">
            <v>席智伟</v>
          </cell>
        </row>
        <row r="1044">
          <cell r="D1044" t="str">
            <v>刘君伟</v>
          </cell>
        </row>
        <row r="1045">
          <cell r="D1045" t="str">
            <v>邢建国</v>
          </cell>
        </row>
        <row r="1046">
          <cell r="D1046" t="str">
            <v>谭月涛</v>
          </cell>
        </row>
        <row r="1047">
          <cell r="D1047" t="str">
            <v>张奇</v>
          </cell>
        </row>
        <row r="1048">
          <cell r="D1048" t="str">
            <v>王明</v>
          </cell>
        </row>
        <row r="1049">
          <cell r="D1049" t="str">
            <v>赵连风</v>
          </cell>
        </row>
        <row r="1050">
          <cell r="D1050" t="str">
            <v>王克杰</v>
          </cell>
        </row>
        <row r="1051">
          <cell r="D1051" t="str">
            <v>张英键</v>
          </cell>
        </row>
        <row r="1052">
          <cell r="D1052" t="str">
            <v>吴志强</v>
          </cell>
        </row>
        <row r="1053">
          <cell r="D1053" t="str">
            <v>罗瑞刚</v>
          </cell>
        </row>
        <row r="1054">
          <cell r="D1054" t="str">
            <v>王朋</v>
          </cell>
        </row>
        <row r="1055">
          <cell r="D1055" t="str">
            <v>王冠文</v>
          </cell>
        </row>
        <row r="1056">
          <cell r="D1056" t="str">
            <v>滕红玲</v>
          </cell>
        </row>
        <row r="1057">
          <cell r="D1057" t="str">
            <v>高爱荣</v>
          </cell>
        </row>
        <row r="1058">
          <cell r="D1058" t="str">
            <v>杨娅莉</v>
          </cell>
        </row>
        <row r="1059">
          <cell r="D1059" t="str">
            <v>代双双</v>
          </cell>
        </row>
        <row r="1060">
          <cell r="D1060" t="str">
            <v>刘双</v>
          </cell>
        </row>
        <row r="1061">
          <cell r="D1061" t="str">
            <v>侯菲菲</v>
          </cell>
        </row>
        <row r="1062">
          <cell r="D1062" t="str">
            <v>宋宗港</v>
          </cell>
        </row>
        <row r="1063">
          <cell r="D1063" t="str">
            <v>周田田</v>
          </cell>
        </row>
        <row r="1064">
          <cell r="D1064" t="str">
            <v>邓海旺</v>
          </cell>
        </row>
        <row r="1065">
          <cell r="D1065" t="str">
            <v>高建芳</v>
          </cell>
        </row>
        <row r="1066">
          <cell r="D1066" t="str">
            <v>杨宝亮</v>
          </cell>
        </row>
        <row r="1067">
          <cell r="D1067" t="str">
            <v>刘宝臣</v>
          </cell>
        </row>
        <row r="1068">
          <cell r="D1068" t="str">
            <v>胡占伟</v>
          </cell>
        </row>
        <row r="1069">
          <cell r="D1069" t="str">
            <v>赵登</v>
          </cell>
        </row>
        <row r="1070">
          <cell r="D1070" t="str">
            <v>王秀云</v>
          </cell>
        </row>
        <row r="1071">
          <cell r="D1071" t="str">
            <v>孙旭东</v>
          </cell>
        </row>
        <row r="1072">
          <cell r="D1072" t="str">
            <v>胡文静</v>
          </cell>
        </row>
        <row r="1073">
          <cell r="D1073" t="str">
            <v>郭会燕</v>
          </cell>
        </row>
        <row r="1074">
          <cell r="D1074" t="str">
            <v>刘亚林</v>
          </cell>
        </row>
        <row r="1075">
          <cell r="D1075" t="str">
            <v>高秀杰</v>
          </cell>
        </row>
        <row r="1076">
          <cell r="D1076" t="str">
            <v>邓贺文</v>
          </cell>
        </row>
        <row r="1077">
          <cell r="D1077" t="str">
            <v>杨桂民</v>
          </cell>
        </row>
        <row r="1078">
          <cell r="D1078" t="str">
            <v>张静静</v>
          </cell>
        </row>
        <row r="1079">
          <cell r="D1079" t="str">
            <v>刘瑜</v>
          </cell>
        </row>
        <row r="1080">
          <cell r="D1080" t="str">
            <v>滕志勇</v>
          </cell>
        </row>
        <row r="1081">
          <cell r="D1081" t="str">
            <v>白月</v>
          </cell>
        </row>
        <row r="1082">
          <cell r="D1082" t="str">
            <v>陈淑贞</v>
          </cell>
        </row>
        <row r="1083">
          <cell r="D1083" t="str">
            <v>曹延祥</v>
          </cell>
        </row>
        <row r="1084">
          <cell r="D1084" t="str">
            <v>王秀翠</v>
          </cell>
        </row>
        <row r="1085">
          <cell r="D1085" t="str">
            <v>刘海凤</v>
          </cell>
        </row>
        <row r="1086">
          <cell r="D1086" t="str">
            <v>张静</v>
          </cell>
        </row>
        <row r="1087">
          <cell r="D1087" t="str">
            <v>姚秀玲</v>
          </cell>
        </row>
        <row r="1088">
          <cell r="D1088" t="str">
            <v>孙桂平</v>
          </cell>
        </row>
        <row r="1089">
          <cell r="D1089" t="str">
            <v>李跃茹</v>
          </cell>
        </row>
        <row r="1090">
          <cell r="D1090" t="str">
            <v>刘二平</v>
          </cell>
        </row>
        <row r="1091">
          <cell r="D1091" t="str">
            <v>齐迁菲</v>
          </cell>
        </row>
        <row r="1092">
          <cell r="D1092" t="str">
            <v>董广新</v>
          </cell>
        </row>
        <row r="1093">
          <cell r="D1093" t="str">
            <v>高换清</v>
          </cell>
        </row>
        <row r="1094">
          <cell r="D1094" t="str">
            <v>张立霞</v>
          </cell>
        </row>
        <row r="1095">
          <cell r="D1095" t="str">
            <v>邓淑荣</v>
          </cell>
        </row>
        <row r="1096">
          <cell r="D1096" t="str">
            <v>李春花</v>
          </cell>
        </row>
        <row r="1097">
          <cell r="D1097" t="str">
            <v>张爽</v>
          </cell>
        </row>
        <row r="1098">
          <cell r="D1098" t="str">
            <v>康淑玲</v>
          </cell>
        </row>
        <row r="1099">
          <cell r="D1099" t="str">
            <v>刘晓平</v>
          </cell>
        </row>
        <row r="1100">
          <cell r="D1100" t="str">
            <v>周纬</v>
          </cell>
        </row>
        <row r="1101">
          <cell r="D1101" t="str">
            <v>孙朝君</v>
          </cell>
        </row>
        <row r="1102">
          <cell r="D1102" t="str">
            <v>赵志恒</v>
          </cell>
        </row>
        <row r="1103">
          <cell r="D1103" t="str">
            <v>王彦华</v>
          </cell>
        </row>
        <row r="1104">
          <cell r="D1104" t="str">
            <v>王真真</v>
          </cell>
        </row>
        <row r="1105">
          <cell r="D1105" t="str">
            <v>刘敏</v>
          </cell>
        </row>
        <row r="1106">
          <cell r="D1106" t="str">
            <v>刘宝洪</v>
          </cell>
        </row>
        <row r="1107">
          <cell r="D1107" t="str">
            <v>张秀荣</v>
          </cell>
        </row>
        <row r="1108">
          <cell r="D1108" t="str">
            <v>窦桂英</v>
          </cell>
        </row>
        <row r="1109">
          <cell r="D1109" t="str">
            <v>王云婧</v>
          </cell>
        </row>
        <row r="1110">
          <cell r="D1110" t="str">
            <v>从恩健</v>
          </cell>
        </row>
        <row r="1111">
          <cell r="D1111" t="str">
            <v>李晓霞</v>
          </cell>
        </row>
        <row r="1112">
          <cell r="D1112" t="str">
            <v>姜凯</v>
          </cell>
        </row>
        <row r="1113">
          <cell r="D1113" t="str">
            <v>周华胜</v>
          </cell>
        </row>
        <row r="1114">
          <cell r="D1114" t="str">
            <v>杨艳</v>
          </cell>
        </row>
        <row r="1115">
          <cell r="D1115" t="str">
            <v>王滨</v>
          </cell>
        </row>
        <row r="1116">
          <cell r="D1116" t="str">
            <v>董凤海</v>
          </cell>
        </row>
        <row r="1117">
          <cell r="D1117" t="str">
            <v>范淑菁</v>
          </cell>
        </row>
        <row r="1118">
          <cell r="D1118" t="str">
            <v>于正军</v>
          </cell>
        </row>
        <row r="1119">
          <cell r="D1119" t="str">
            <v>梁国敏</v>
          </cell>
        </row>
        <row r="1120">
          <cell r="D1120" t="str">
            <v>崔永文</v>
          </cell>
        </row>
        <row r="1121">
          <cell r="D1121" t="str">
            <v>王祥</v>
          </cell>
        </row>
        <row r="1122">
          <cell r="D1122" t="str">
            <v>赵卫</v>
          </cell>
        </row>
        <row r="1123">
          <cell r="D1123" t="str">
            <v>范丙星</v>
          </cell>
        </row>
        <row r="1124">
          <cell r="D1124" t="str">
            <v>陈月涛</v>
          </cell>
        </row>
        <row r="1125">
          <cell r="D1125" t="str">
            <v>王先平</v>
          </cell>
        </row>
        <row r="1126">
          <cell r="D1126" t="str">
            <v>蒋云浩</v>
          </cell>
        </row>
        <row r="1127">
          <cell r="D1127" t="str">
            <v>于型淼</v>
          </cell>
        </row>
        <row r="1128">
          <cell r="D1128" t="str">
            <v>郭瑞超</v>
          </cell>
        </row>
        <row r="1129">
          <cell r="D1129" t="str">
            <v>邓雪</v>
          </cell>
        </row>
        <row r="1130">
          <cell r="D1130" t="str">
            <v>易春凤</v>
          </cell>
        </row>
        <row r="1131">
          <cell r="D1131" t="str">
            <v>白华庚</v>
          </cell>
        </row>
        <row r="1132">
          <cell r="D1132" t="str">
            <v>刘建海</v>
          </cell>
        </row>
        <row r="1133">
          <cell r="D1133" t="str">
            <v>王建国</v>
          </cell>
        </row>
        <row r="1134">
          <cell r="D1134" t="str">
            <v>孙建华</v>
          </cell>
        </row>
        <row r="1135">
          <cell r="D1135" t="str">
            <v>张之良</v>
          </cell>
        </row>
        <row r="1136">
          <cell r="D1136" t="str">
            <v>徐小战</v>
          </cell>
        </row>
        <row r="1137">
          <cell r="D1137" t="str">
            <v>李洪月</v>
          </cell>
        </row>
        <row r="1138">
          <cell r="D1138" t="str">
            <v>高山</v>
          </cell>
        </row>
        <row r="1139">
          <cell r="D1139" t="str">
            <v>窦丽华</v>
          </cell>
        </row>
        <row r="1140">
          <cell r="D1140" t="str">
            <v>王国胜</v>
          </cell>
        </row>
        <row r="1141">
          <cell r="D1141" t="str">
            <v>王建忠</v>
          </cell>
        </row>
        <row r="1142">
          <cell r="D1142" t="str">
            <v>汪彬彬</v>
          </cell>
        </row>
        <row r="1143">
          <cell r="D1143" t="str">
            <v>刘长啸</v>
          </cell>
        </row>
        <row r="1144">
          <cell r="D1144" t="str">
            <v>马立升</v>
          </cell>
        </row>
        <row r="1145">
          <cell r="D1145" t="str">
            <v>于代弟</v>
          </cell>
        </row>
        <row r="1146">
          <cell r="D1146" t="str">
            <v>崔树田</v>
          </cell>
        </row>
        <row r="1147">
          <cell r="D1147" t="str">
            <v>宗方明</v>
          </cell>
        </row>
        <row r="1148">
          <cell r="D1148" t="str">
            <v>王国防</v>
          </cell>
        </row>
        <row r="1149">
          <cell r="D1149" t="str">
            <v>刘杨</v>
          </cell>
        </row>
        <row r="1150">
          <cell r="D1150" t="str">
            <v>姚梅芳</v>
          </cell>
        </row>
        <row r="1151">
          <cell r="D1151" t="str">
            <v>刘二精</v>
          </cell>
        </row>
        <row r="1152">
          <cell r="D1152" t="str">
            <v>杨艳</v>
          </cell>
        </row>
        <row r="1153">
          <cell r="D1153" t="str">
            <v>李艳平</v>
          </cell>
        </row>
        <row r="1154">
          <cell r="D1154" t="str">
            <v>白义凯</v>
          </cell>
        </row>
        <row r="1155">
          <cell r="D1155" t="str">
            <v>孟洪臣</v>
          </cell>
        </row>
        <row r="1156">
          <cell r="D1156" t="str">
            <v>闻龙超</v>
          </cell>
        </row>
        <row r="1157">
          <cell r="D1157" t="str">
            <v>刘景丽</v>
          </cell>
        </row>
        <row r="1158">
          <cell r="D1158" t="str">
            <v>张广涛</v>
          </cell>
        </row>
        <row r="1159">
          <cell r="D1159" t="str">
            <v>王文通</v>
          </cell>
        </row>
        <row r="1160">
          <cell r="D1160" t="str">
            <v>张艳</v>
          </cell>
        </row>
        <row r="1161">
          <cell r="D1161" t="str">
            <v>杨东兴</v>
          </cell>
        </row>
        <row r="1162">
          <cell r="D1162" t="str">
            <v>赵秋杰</v>
          </cell>
        </row>
        <row r="1163">
          <cell r="D1163" t="str">
            <v>崔金朋</v>
          </cell>
        </row>
        <row r="1164">
          <cell r="D1164" t="str">
            <v>张强</v>
          </cell>
        </row>
        <row r="1165">
          <cell r="D1165" t="str">
            <v>罗娜</v>
          </cell>
        </row>
        <row r="1166">
          <cell r="D1166" t="str">
            <v>王亚宁</v>
          </cell>
        </row>
        <row r="1167">
          <cell r="D1167" t="str">
            <v>蒋观龙</v>
          </cell>
        </row>
        <row r="1168">
          <cell r="D1168" t="str">
            <v>马吉刚</v>
          </cell>
        </row>
        <row r="1169">
          <cell r="D1169" t="str">
            <v>刘培杰</v>
          </cell>
        </row>
        <row r="1170">
          <cell r="D1170" t="str">
            <v>张洪亮</v>
          </cell>
        </row>
        <row r="1171">
          <cell r="D1171" t="str">
            <v>王庆骥</v>
          </cell>
        </row>
        <row r="1172">
          <cell r="D1172" t="str">
            <v>付文香</v>
          </cell>
        </row>
        <row r="1173">
          <cell r="D1173" t="str">
            <v>康春艳</v>
          </cell>
        </row>
        <row r="1174">
          <cell r="D1174" t="str">
            <v>郭凤友</v>
          </cell>
        </row>
        <row r="1175">
          <cell r="D1175" t="str">
            <v>杨博文</v>
          </cell>
        </row>
        <row r="1176">
          <cell r="D1176" t="str">
            <v>王博</v>
          </cell>
        </row>
        <row r="1177">
          <cell r="D1177" t="str">
            <v>杨桐</v>
          </cell>
        </row>
        <row r="1178">
          <cell r="D1178" t="str">
            <v>杨兴乐</v>
          </cell>
        </row>
        <row r="1179">
          <cell r="D1179" t="str">
            <v>杨学涛</v>
          </cell>
        </row>
        <row r="1180">
          <cell r="D1180" t="str">
            <v>孙金海</v>
          </cell>
        </row>
        <row r="1181">
          <cell r="D1181" t="str">
            <v>朱洪来</v>
          </cell>
        </row>
        <row r="1182">
          <cell r="D1182" t="str">
            <v>商松坡</v>
          </cell>
        </row>
        <row r="1183">
          <cell r="D1183" t="str">
            <v>杨树国</v>
          </cell>
        </row>
        <row r="1184">
          <cell r="D1184" t="str">
            <v>吴晓萌</v>
          </cell>
        </row>
        <row r="1185">
          <cell r="D1185" t="str">
            <v>王红梅</v>
          </cell>
        </row>
        <row r="1186">
          <cell r="D1186" t="str">
            <v>吴红红</v>
          </cell>
        </row>
        <row r="1187">
          <cell r="D1187" t="str">
            <v>邓冬冬</v>
          </cell>
        </row>
        <row r="1188">
          <cell r="D1188" t="str">
            <v>王忠</v>
          </cell>
        </row>
        <row r="1189">
          <cell r="D1189" t="str">
            <v>王万新</v>
          </cell>
        </row>
        <row r="1190">
          <cell r="D1190" t="str">
            <v>胡海明</v>
          </cell>
        </row>
        <row r="1191">
          <cell r="D1191" t="str">
            <v>孙广林</v>
          </cell>
        </row>
        <row r="1192">
          <cell r="D1192" t="str">
            <v>刘金岗</v>
          </cell>
        </row>
        <row r="1193">
          <cell r="D1193" t="str">
            <v>胡建谱</v>
          </cell>
        </row>
        <row r="1194">
          <cell r="D1194" t="str">
            <v>刘金良</v>
          </cell>
        </row>
        <row r="1195">
          <cell r="D1195" t="str">
            <v>张世玉</v>
          </cell>
        </row>
        <row r="1196">
          <cell r="D1196" t="str">
            <v>胡庆生</v>
          </cell>
        </row>
        <row r="1197">
          <cell r="D1197" t="str">
            <v>赵亚帅</v>
          </cell>
        </row>
        <row r="1198">
          <cell r="D1198" t="str">
            <v>孟新</v>
          </cell>
        </row>
        <row r="1199">
          <cell r="D1199" t="str">
            <v>李宾</v>
          </cell>
        </row>
        <row r="1200">
          <cell r="D1200" t="str">
            <v>赵英才</v>
          </cell>
        </row>
        <row r="1201">
          <cell r="D1201" t="str">
            <v>孙华山</v>
          </cell>
        </row>
        <row r="1202">
          <cell r="D1202" t="str">
            <v>宁文凯</v>
          </cell>
        </row>
        <row r="1203">
          <cell r="D1203" t="str">
            <v>刘双双</v>
          </cell>
        </row>
        <row r="1204">
          <cell r="D1204" t="str">
            <v>孙国峰</v>
          </cell>
        </row>
        <row r="1205">
          <cell r="D1205" t="str">
            <v>崔新玲</v>
          </cell>
        </row>
        <row r="1206">
          <cell r="D1206" t="str">
            <v>宋忠奎</v>
          </cell>
        </row>
        <row r="1207">
          <cell r="D1207" t="str">
            <v>刘如成</v>
          </cell>
        </row>
        <row r="1208">
          <cell r="D1208" t="str">
            <v>张景义</v>
          </cell>
        </row>
        <row r="1209">
          <cell r="D1209" t="str">
            <v>丁友谊</v>
          </cell>
        </row>
        <row r="1210">
          <cell r="D1210" t="str">
            <v>荆文彬</v>
          </cell>
        </row>
        <row r="1211">
          <cell r="D1211" t="str">
            <v>王新楼</v>
          </cell>
        </row>
        <row r="1212">
          <cell r="D1212" t="str">
            <v>邵俊智</v>
          </cell>
        </row>
        <row r="1213">
          <cell r="D1213" t="str">
            <v>刘兴霖</v>
          </cell>
        </row>
        <row r="1214">
          <cell r="D1214" t="str">
            <v>石钊锡</v>
          </cell>
        </row>
        <row r="1215">
          <cell r="D1215" t="str">
            <v>邓博元</v>
          </cell>
        </row>
        <row r="1216">
          <cell r="D1216" t="str">
            <v>卢俊英</v>
          </cell>
        </row>
        <row r="1217">
          <cell r="D1217" t="str">
            <v>李智勇</v>
          </cell>
        </row>
        <row r="1218">
          <cell r="D1218" t="str">
            <v>李明</v>
          </cell>
        </row>
        <row r="1219">
          <cell r="D1219" t="str">
            <v>郭超</v>
          </cell>
        </row>
        <row r="1220">
          <cell r="D1220" t="str">
            <v>王进</v>
          </cell>
        </row>
        <row r="1221">
          <cell r="D1221" t="str">
            <v>刘景源</v>
          </cell>
        </row>
        <row r="1222">
          <cell r="D1222" t="str">
            <v>赵永昌</v>
          </cell>
        </row>
        <row r="1223">
          <cell r="D1223" t="str">
            <v>韩涛</v>
          </cell>
        </row>
        <row r="1224">
          <cell r="D1224" t="str">
            <v>李彬彬</v>
          </cell>
        </row>
        <row r="1225">
          <cell r="D1225" t="str">
            <v>刘玉红</v>
          </cell>
        </row>
        <row r="1226">
          <cell r="D1226" t="str">
            <v>杜红帅</v>
          </cell>
        </row>
        <row r="1227">
          <cell r="D1227" t="str">
            <v>李勇胜</v>
          </cell>
        </row>
        <row r="1228">
          <cell r="D1228" t="str">
            <v>黄世炜</v>
          </cell>
        </row>
        <row r="1229">
          <cell r="D1229" t="str">
            <v>阚兵兵</v>
          </cell>
        </row>
        <row r="1230">
          <cell r="D1230" t="str">
            <v>窦富议</v>
          </cell>
        </row>
        <row r="1231">
          <cell r="D1231" t="str">
            <v>张书棋</v>
          </cell>
        </row>
        <row r="1232">
          <cell r="D1232" t="str">
            <v>魏建东</v>
          </cell>
        </row>
        <row r="1233">
          <cell r="D1233" t="str">
            <v>路海亮</v>
          </cell>
        </row>
        <row r="1234">
          <cell r="D1234" t="str">
            <v>孙永建</v>
          </cell>
        </row>
        <row r="1235">
          <cell r="D1235" t="str">
            <v>肖康</v>
          </cell>
        </row>
        <row r="1236">
          <cell r="D1236" t="str">
            <v>吕金槐</v>
          </cell>
        </row>
        <row r="1237">
          <cell r="D1237" t="str">
            <v>赵合群</v>
          </cell>
        </row>
        <row r="1238">
          <cell r="D1238" t="str">
            <v>闫建波</v>
          </cell>
        </row>
        <row r="1239">
          <cell r="D1239" t="str">
            <v>韩桂栋</v>
          </cell>
        </row>
        <row r="1240">
          <cell r="D1240" t="str">
            <v>韩泽全</v>
          </cell>
        </row>
        <row r="1241">
          <cell r="D1241" t="str">
            <v>宋勃超</v>
          </cell>
        </row>
        <row r="1242">
          <cell r="D1242" t="str">
            <v>杨兆丰</v>
          </cell>
        </row>
        <row r="1243">
          <cell r="D1243" t="str">
            <v>王超</v>
          </cell>
        </row>
        <row r="1244">
          <cell r="D1244" t="str">
            <v>孙吉良</v>
          </cell>
        </row>
        <row r="1245">
          <cell r="D1245" t="str">
            <v>孙艳辉</v>
          </cell>
        </row>
        <row r="1246">
          <cell r="D1246" t="str">
            <v>王河敏</v>
          </cell>
        </row>
        <row r="1247">
          <cell r="D1247" t="str">
            <v>徐凤瑞</v>
          </cell>
        </row>
        <row r="1248">
          <cell r="D1248" t="str">
            <v>田淑霞</v>
          </cell>
        </row>
        <row r="1249">
          <cell r="D1249" t="str">
            <v>邓琳娜</v>
          </cell>
        </row>
        <row r="1250">
          <cell r="D1250" t="str">
            <v>王文英</v>
          </cell>
        </row>
        <row r="1251">
          <cell r="D1251" t="str">
            <v>李香慧</v>
          </cell>
        </row>
        <row r="1252">
          <cell r="D1252" t="str">
            <v>王萱斓</v>
          </cell>
        </row>
        <row r="1253">
          <cell r="D1253" t="str">
            <v>孙晓明</v>
          </cell>
        </row>
        <row r="1254">
          <cell r="D1254" t="str">
            <v>田飞飞</v>
          </cell>
        </row>
        <row r="1255">
          <cell r="D1255" t="str">
            <v>张风瑞</v>
          </cell>
        </row>
        <row r="1256">
          <cell r="D1256" t="str">
            <v>马立荣</v>
          </cell>
        </row>
        <row r="1257">
          <cell r="D1257" t="str">
            <v>孙秀辉</v>
          </cell>
        </row>
        <row r="1258">
          <cell r="D1258" t="str">
            <v>孙文芳</v>
          </cell>
        </row>
        <row r="1259">
          <cell r="D1259" t="str">
            <v>李敏</v>
          </cell>
        </row>
        <row r="1260">
          <cell r="D1260" t="str">
            <v>郭庆茹</v>
          </cell>
        </row>
        <row r="1261">
          <cell r="D1261" t="str">
            <v>张娜娜</v>
          </cell>
        </row>
        <row r="1262">
          <cell r="D1262" t="str">
            <v>李泽元</v>
          </cell>
        </row>
        <row r="1263">
          <cell r="D1263" t="str">
            <v>胡中岭</v>
          </cell>
        </row>
        <row r="1264">
          <cell r="D1264" t="str">
            <v>刘焕侠</v>
          </cell>
        </row>
        <row r="1265">
          <cell r="D1265" t="str">
            <v>张婷婷</v>
          </cell>
        </row>
        <row r="1266">
          <cell r="D1266" t="str">
            <v>罗培培</v>
          </cell>
        </row>
        <row r="1267">
          <cell r="D1267" t="str">
            <v>张建萍</v>
          </cell>
        </row>
        <row r="1268">
          <cell r="D1268" t="str">
            <v>彭洪香</v>
          </cell>
        </row>
        <row r="1269">
          <cell r="D1269" t="str">
            <v>杨秀虹</v>
          </cell>
        </row>
        <row r="1270">
          <cell r="D1270" t="str">
            <v>田树梅</v>
          </cell>
        </row>
        <row r="1271">
          <cell r="D1271" t="str">
            <v>韩玉芹</v>
          </cell>
        </row>
        <row r="1272">
          <cell r="D1272" t="str">
            <v>杨慧</v>
          </cell>
        </row>
        <row r="1273">
          <cell r="D1273" t="str">
            <v>白伟伟</v>
          </cell>
        </row>
        <row r="1274">
          <cell r="D1274" t="str">
            <v>闫月红</v>
          </cell>
        </row>
        <row r="1275">
          <cell r="D1275" t="str">
            <v>孙景云</v>
          </cell>
        </row>
        <row r="1276">
          <cell r="D1276" t="str">
            <v>张春玉</v>
          </cell>
        </row>
        <row r="1277">
          <cell r="D1277" t="str">
            <v>唐崇涛</v>
          </cell>
        </row>
        <row r="1278">
          <cell r="D1278" t="str">
            <v>刘迎涛</v>
          </cell>
        </row>
        <row r="1279">
          <cell r="D1279" t="str">
            <v>张云峰</v>
          </cell>
        </row>
        <row r="1280">
          <cell r="D1280" t="str">
            <v>于红艳</v>
          </cell>
        </row>
        <row r="1281">
          <cell r="D1281" t="str">
            <v>于俊焕</v>
          </cell>
        </row>
        <row r="1282">
          <cell r="D1282" t="str">
            <v>耿会峰</v>
          </cell>
        </row>
        <row r="1283">
          <cell r="D1283" t="str">
            <v>董军</v>
          </cell>
        </row>
        <row r="1284">
          <cell r="D1284" t="str">
            <v>张凤广</v>
          </cell>
        </row>
        <row r="1285">
          <cell r="D1285" t="str">
            <v>孙秋生</v>
          </cell>
        </row>
        <row r="1286">
          <cell r="D1286" t="str">
            <v>滕秀丽</v>
          </cell>
        </row>
        <row r="1287">
          <cell r="D1287" t="str">
            <v>侯伟</v>
          </cell>
        </row>
        <row r="1288">
          <cell r="D1288" t="str">
            <v>司洪英</v>
          </cell>
        </row>
        <row r="1289">
          <cell r="D1289" t="str">
            <v>冯连华</v>
          </cell>
        </row>
        <row r="1290">
          <cell r="D1290" t="str">
            <v>刘辉</v>
          </cell>
        </row>
        <row r="1291">
          <cell r="D1291" t="str">
            <v>王丽</v>
          </cell>
        </row>
        <row r="1292">
          <cell r="D1292" t="str">
            <v>温记新</v>
          </cell>
        </row>
        <row r="1293">
          <cell r="D1293" t="str">
            <v>张新林</v>
          </cell>
        </row>
        <row r="1294">
          <cell r="D1294" t="str">
            <v>张国建</v>
          </cell>
        </row>
        <row r="1295">
          <cell r="D1295" t="str">
            <v>张良柱</v>
          </cell>
        </row>
        <row r="1296">
          <cell r="D1296" t="str">
            <v>王长增</v>
          </cell>
        </row>
        <row r="1297">
          <cell r="D1297" t="str">
            <v>高燕</v>
          </cell>
        </row>
        <row r="1298">
          <cell r="D1298" t="str">
            <v>刘海军</v>
          </cell>
        </row>
        <row r="1299">
          <cell r="D1299" t="str">
            <v>张家辉</v>
          </cell>
        </row>
        <row r="1300">
          <cell r="D1300" t="str">
            <v>刘梦鹤</v>
          </cell>
        </row>
        <row r="1301">
          <cell r="D1301" t="str">
            <v>赵增坤</v>
          </cell>
        </row>
        <row r="1302">
          <cell r="D1302" t="str">
            <v>马强</v>
          </cell>
        </row>
        <row r="1303">
          <cell r="D1303" t="str">
            <v>李加弘</v>
          </cell>
        </row>
        <row r="1304">
          <cell r="D1304" t="str">
            <v>张坤</v>
          </cell>
        </row>
        <row r="1305">
          <cell r="D1305" t="str">
            <v>吕新辉</v>
          </cell>
        </row>
        <row r="1306">
          <cell r="D1306" t="str">
            <v>辛鹏玉</v>
          </cell>
        </row>
        <row r="1307">
          <cell r="D1307" t="str">
            <v>王凯</v>
          </cell>
        </row>
        <row r="1308">
          <cell r="D1308" t="str">
            <v>王艳</v>
          </cell>
        </row>
        <row r="1309">
          <cell r="D1309" t="str">
            <v>宋秉鑫</v>
          </cell>
        </row>
        <row r="1310">
          <cell r="D1310" t="str">
            <v>杨起越</v>
          </cell>
        </row>
        <row r="1311">
          <cell r="D1311" t="str">
            <v>朱文奇</v>
          </cell>
        </row>
        <row r="1312">
          <cell r="D1312" t="str">
            <v>王忠梅</v>
          </cell>
        </row>
        <row r="1313">
          <cell r="D1313" t="str">
            <v>李素元</v>
          </cell>
        </row>
        <row r="1314">
          <cell r="D1314" t="str">
            <v>李冉</v>
          </cell>
        </row>
        <row r="1315">
          <cell r="D1315" t="str">
            <v>李冬旭</v>
          </cell>
        </row>
        <row r="1316">
          <cell r="D1316" t="str">
            <v>李忠峰</v>
          </cell>
        </row>
        <row r="1317">
          <cell r="D1317" t="str">
            <v>孙立梅</v>
          </cell>
        </row>
        <row r="1318">
          <cell r="D1318" t="str">
            <v>董金岭</v>
          </cell>
        </row>
        <row r="1319">
          <cell r="D1319" t="str">
            <v>张家旺</v>
          </cell>
        </row>
        <row r="1320">
          <cell r="D1320" t="str">
            <v>王世玉</v>
          </cell>
        </row>
        <row r="1321">
          <cell r="D1321" t="str">
            <v>李玉静</v>
          </cell>
        </row>
        <row r="1322">
          <cell r="D1322" t="str">
            <v>赵学亮</v>
          </cell>
        </row>
        <row r="1323">
          <cell r="D1323" t="str">
            <v>李承锡</v>
          </cell>
        </row>
        <row r="1324">
          <cell r="D1324" t="str">
            <v>尚红红</v>
          </cell>
        </row>
        <row r="1325">
          <cell r="D1325" t="str">
            <v>张跃进</v>
          </cell>
        </row>
        <row r="1326">
          <cell r="D1326" t="str">
            <v>刘荣辰</v>
          </cell>
        </row>
        <row r="1327">
          <cell r="D1327" t="str">
            <v>刘石头</v>
          </cell>
        </row>
        <row r="1328">
          <cell r="D1328" t="str">
            <v>于海龙</v>
          </cell>
        </row>
        <row r="1329">
          <cell r="D1329" t="str">
            <v>王富民</v>
          </cell>
        </row>
        <row r="1330">
          <cell r="D1330" t="str">
            <v>张猛</v>
          </cell>
        </row>
        <row r="1331">
          <cell r="D1331" t="str">
            <v>邓进</v>
          </cell>
        </row>
        <row r="1332">
          <cell r="D1332" t="str">
            <v>张振宇</v>
          </cell>
        </row>
        <row r="1333">
          <cell r="D1333" t="str">
            <v>孙安乐</v>
          </cell>
        </row>
        <row r="1334">
          <cell r="D1334" t="str">
            <v>于香换</v>
          </cell>
        </row>
        <row r="1335">
          <cell r="D1335" t="str">
            <v>王福东</v>
          </cell>
        </row>
        <row r="1336">
          <cell r="D1336" t="str">
            <v>孙秋</v>
          </cell>
        </row>
        <row r="1337">
          <cell r="D1337" t="str">
            <v>邓程霖</v>
          </cell>
        </row>
        <row r="1338">
          <cell r="D1338" t="str">
            <v>周鑫铭</v>
          </cell>
        </row>
        <row r="1339">
          <cell r="D1339" t="str">
            <v>王予涵</v>
          </cell>
        </row>
        <row r="1340">
          <cell r="D1340" t="str">
            <v>窦向前</v>
          </cell>
        </row>
        <row r="1341">
          <cell r="D1341" t="str">
            <v>白艳娟</v>
          </cell>
        </row>
        <row r="1342">
          <cell r="D1342" t="str">
            <v>王悦丞</v>
          </cell>
        </row>
        <row r="1343">
          <cell r="D1343" t="str">
            <v>刘柏林</v>
          </cell>
        </row>
        <row r="1344">
          <cell r="D1344" t="str">
            <v>王培亮</v>
          </cell>
        </row>
        <row r="1345">
          <cell r="D1345" t="str">
            <v>张俊苓</v>
          </cell>
        </row>
        <row r="1346">
          <cell r="D1346" t="str">
            <v>何世成</v>
          </cell>
        </row>
        <row r="1347">
          <cell r="D1347" t="str">
            <v>许东来</v>
          </cell>
        </row>
        <row r="1348">
          <cell r="D1348" t="str">
            <v>潘彪</v>
          </cell>
        </row>
        <row r="1349">
          <cell r="D1349" t="str">
            <v>崔永康</v>
          </cell>
        </row>
        <row r="1350">
          <cell r="D1350" t="str">
            <v>曹政</v>
          </cell>
        </row>
        <row r="1351">
          <cell r="D1351" t="str">
            <v>尤宏雪</v>
          </cell>
        </row>
        <row r="1352">
          <cell r="D1352" t="str">
            <v>吕金成</v>
          </cell>
        </row>
        <row r="1353">
          <cell r="D1353" t="str">
            <v>顾伟钰</v>
          </cell>
        </row>
        <row r="1354">
          <cell r="D1354" t="str">
            <v>王宏达</v>
          </cell>
        </row>
        <row r="1355">
          <cell r="D1355" t="str">
            <v>李齐展</v>
          </cell>
        </row>
        <row r="1356">
          <cell r="D1356" t="str">
            <v>赵硕</v>
          </cell>
        </row>
        <row r="1357">
          <cell r="D1357" t="str">
            <v>任永泰</v>
          </cell>
        </row>
        <row r="1358">
          <cell r="D1358" t="str">
            <v>车宗绪</v>
          </cell>
        </row>
        <row r="1359">
          <cell r="D1359" t="str">
            <v>王春锴</v>
          </cell>
        </row>
        <row r="1360">
          <cell r="D1360" t="str">
            <v>蒋有军</v>
          </cell>
        </row>
        <row r="1361">
          <cell r="D1361" t="str">
            <v>张志伟</v>
          </cell>
        </row>
        <row r="1362">
          <cell r="D1362" t="str">
            <v>李庆玉</v>
          </cell>
        </row>
        <row r="1363">
          <cell r="D1363" t="str">
            <v>高齐</v>
          </cell>
        </row>
        <row r="1364">
          <cell r="D1364" t="str">
            <v>张文泽</v>
          </cell>
        </row>
        <row r="1365">
          <cell r="D1365" t="str">
            <v>韩圣帝</v>
          </cell>
        </row>
        <row r="1366">
          <cell r="D1366" t="str">
            <v>孙建炜</v>
          </cell>
        </row>
        <row r="1367">
          <cell r="D1367" t="str">
            <v>马振学</v>
          </cell>
        </row>
        <row r="1368">
          <cell r="D1368" t="str">
            <v>刘昂</v>
          </cell>
        </row>
        <row r="1369">
          <cell r="D1369" t="str">
            <v>张明辉</v>
          </cell>
        </row>
        <row r="1370">
          <cell r="D1370" t="str">
            <v>刘涛</v>
          </cell>
        </row>
        <row r="1371">
          <cell r="D1371" t="str">
            <v>张孟通</v>
          </cell>
        </row>
        <row r="1372">
          <cell r="D1372" t="str">
            <v>武玉萍</v>
          </cell>
        </row>
        <row r="1373">
          <cell r="D1373" t="str">
            <v>段存康</v>
          </cell>
        </row>
        <row r="1374">
          <cell r="D1374" t="str">
            <v>张译文</v>
          </cell>
        </row>
        <row r="1375">
          <cell r="D1375" t="str">
            <v>梁春管</v>
          </cell>
        </row>
        <row r="1376">
          <cell r="D1376" t="str">
            <v>王铁铮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3月份"/>
      <sheetName val="4月份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038.5892939815" refreshedBy="WuYanxia" recordCount="1860">
  <cacheSource type="worksheet">
    <worksheetSource ref="C1:W1861" sheet="Sheet1"/>
  </cacheSource>
  <cacheFields count="21">
    <cacheField name="姓名" numFmtId="0">
      <sharedItems count="60">
        <s v="崔新峰"/>
        <s v="王仲旭"/>
        <s v="孙文江"/>
        <s v="石家昌"/>
        <s v="赵金鹏"/>
        <s v="王谋瑞"/>
        <s v="张小飞"/>
        <s v="戴臣"/>
        <s v="范秀荷"/>
        <s v="高维儒"/>
        <s v="杨福超"/>
        <s v="蒋金伟"/>
        <s v="杨金军"/>
        <s v="赵家奇"/>
        <s v="张孝天"/>
        <s v="李全乐"/>
        <s v="郑立中"/>
        <s v="张增宇"/>
        <s v="张增喜"/>
        <s v="张超楠"/>
        <s v="李硕"/>
        <s v="刘明达"/>
        <s v="刘德凯"/>
        <s v="许德田"/>
        <s v="何俊发"/>
        <s v="刘辰硕"/>
        <s v="张书瑞"/>
        <s v="康永增"/>
        <s v="徐硕"/>
        <s v="翟国兴"/>
        <s v="孟祥龙"/>
        <s v="赵焱焱"/>
        <s v="崔明羽"/>
        <s v="赵宝峰"/>
        <s v="何浩然"/>
        <s v="王庆臣"/>
        <s v="闫新硕"/>
        <s v="李东航"/>
        <s v="赵龙"/>
        <s v="周会凤"/>
        <s v="高英"/>
        <s v="王素芬"/>
        <s v="韩振芝"/>
        <s v="李江超"/>
        <s v="李江涛"/>
        <s v="陈松胜"/>
        <s v="王东"/>
        <s v="李晓慧"/>
        <s v="于宏宏"/>
        <s v="任浩玮"/>
        <s v="付书盟"/>
        <s v="李泽晓"/>
        <s v="蒋芸瑞"/>
        <s v="杨主迎"/>
        <s v="王全亮"/>
        <s v="刘梓聪"/>
        <s v="李明连"/>
        <s v="王全洪"/>
        <s v="王宇"/>
        <s v="肖金铜"/>
      </sharedItems>
    </cacheField>
    <cacheField name="日期" numFmtId="0">
      <sharedItems count="31">
        <s v="2023-03-01"/>
        <s v="2023-03-02"/>
        <s v="2023-03-03"/>
        <s v="2023-03-04"/>
        <s v="2023-03-05"/>
        <s v="2023-03-06"/>
        <s v="2023-03-07"/>
        <s v="2023-03-08"/>
        <s v="2023-03-09"/>
        <s v="2023-03-10"/>
        <s v="2023-03-11"/>
        <s v="2023-03-12"/>
        <s v="2023-03-13"/>
        <s v="2023-03-14"/>
        <s v="2023-03-15"/>
        <s v="2023-03-16"/>
        <s v="2023-03-17"/>
        <s v="2023-03-18"/>
        <s v="2023-03-19"/>
        <s v="2023-03-20"/>
        <s v="2023-03-21"/>
        <s v="2023-03-22"/>
        <s v="2023-03-23"/>
        <s v="2023-03-24"/>
        <s v="2023-03-25"/>
        <s v="2023-03-26"/>
        <s v="2023-03-27"/>
        <s v="2023-03-28"/>
        <s v="2023-03-29"/>
        <s v="2023-03-30"/>
        <s v="2023-03-31"/>
      </sharedItems>
    </cacheField>
    <cacheField name="班次" numFmtId="0">
      <sharedItems count="1">
        <s v="新增班次(1)"/>
      </sharedItems>
    </cacheField>
    <cacheField name="考勤记录" numFmtId="0">
      <sharedItems containsBlank="1" count="572">
        <s v="07:37-11:25"/>
        <s v="07:36-17:09"/>
        <s v="07:35-22:00"/>
        <s v="07:33-20:03"/>
        <s v="07:36-20:01"/>
        <s v="07:36-21:09"/>
        <s v="07:35-17:13"/>
        <s v="08:39-20:30"/>
        <s v="07:35-22:01"/>
        <s v="07:37-22:04"/>
        <s v="07:36-20:21"/>
        <s v="07:36-17:00"/>
        <m/>
        <s v="XX:XX-16:56"/>
        <s v="XX:XX-17:16"/>
        <s v="XX:XX-19:53"/>
        <s v="XX:XX-19:52"/>
        <s v="07:01-19:55"/>
        <s v="07:05-18:56"/>
        <s v="07:01-19:51"/>
        <s v="07:01-19:56"/>
        <s v="XX:XX-19:54"/>
        <s v="XX:XX-20:18"/>
        <s v="XX:XX-19:51"/>
        <s v="XX:XX-次日01:41"/>
        <s v="13:12-20:10"/>
        <s v="07:44-20:01"/>
        <s v="07:47-20:00"/>
        <s v="07:48-20:01"/>
        <s v="07:54-20:00"/>
        <s v="08:00-20:02"/>
        <s v="08:22-20:01"/>
        <s v="07:39-20:01"/>
        <s v="07:40-20:02"/>
        <s v="07:40-17:00"/>
        <s v="07:57-20:00"/>
        <s v="07:43-20:01"/>
        <s v="07:33-20:00"/>
        <s v="07:34-20:00"/>
        <s v="07:33-20:01"/>
        <s v="07:34-22:00"/>
        <s v="07:34-17:00"/>
        <s v="07:37-22:00"/>
        <s v="07:33-22:00"/>
        <s v="07:35-14:01"/>
        <s v="07:49-23:00"/>
        <s v="07:45-17:34"/>
        <s v="07:59-次日02:00"/>
        <s v="12:50-次日00:00"/>
        <s v="07:50-次日02:00"/>
        <s v="12:40-次日01:01"/>
        <s v="07:46-次日00:30"/>
        <s v="09:22-次日01:30"/>
        <s v="10:21-次日00:00"/>
        <s v="08:10-次日00:30"/>
        <s v="12:52-次日01:00"/>
        <s v="07:44-15:01"/>
        <s v="15:01-次日01:36"/>
        <s v="12:49-18:31"/>
        <s v="07:44-21:04"/>
        <s v="07:46-21:03"/>
        <s v="07:45-21:05"/>
        <s v="08:58-17:36"/>
        <s v="08:08-23:02"/>
        <s v="12:57-21:40"/>
        <s v="07:40-20:00"/>
        <s v="12:59-21:00"/>
        <s v="07:42-22:31"/>
        <s v="07:42-18:11"/>
        <s v="07:52-17:01"/>
        <s v="07:40-23:35"/>
        <s v="07:49-次日02:01"/>
        <s v="10:02-次日02:00"/>
        <s v="12:36-次日00:00"/>
        <s v="07:43-17:30"/>
        <s v="07:51-次日00:33"/>
        <s v="08:57-17:30"/>
        <s v="07:50-次日01:00"/>
        <s v="08:56-次日02:33"/>
        <s v="09:58-次日01:00"/>
        <s v="08:01-21:01"/>
        <s v="XX:XX-20:00"/>
        <s v="07:58-21:02"/>
        <s v="07:54-21:00"/>
        <s v="12:49-21:30"/>
        <s v="07:55-次日00:01"/>
        <s v="07:53-23:02"/>
        <s v="08:53-21:38"/>
        <s v="07:44-20:00"/>
        <s v="09:50-21:00"/>
        <s v="07:43-22:30"/>
        <s v="07:46-20:30"/>
        <s v="07:42-19:00"/>
        <s v="07:39-23:01"/>
        <s v="08:07-17:30"/>
        <s v="07:31-次日02:00"/>
        <s v="09:50-次日02:01"/>
        <s v="07:38-次日02:00"/>
        <s v="09:53-次日01:01"/>
        <s v="08:49-次日00:35"/>
        <s v="08:54-20:00"/>
        <s v="08:21-20:03"/>
        <s v="09:58-20:09"/>
        <s v="07:38-23:00"/>
        <s v="07:35-21:01"/>
        <s v="07:42-次日00:34"/>
        <s v="07:39-17:30"/>
        <s v="07:42-22:01"/>
        <s v="08:22-21:00"/>
        <s v="07:42-21:02"/>
        <s v="07:28-21:01"/>
        <s v="07:37-21:31"/>
        <s v="07:42-23:01"/>
        <s v="07:43-21:33"/>
        <s v="07:42-20:02"/>
        <s v="07:41-21:02"/>
        <s v="09:54-22:31"/>
        <s v="07:26-21:02"/>
        <s v="07:43-17:31"/>
        <s v="07:39-11:39"/>
        <s v="07:38-20:05"/>
        <s v="07:39-20:04"/>
        <s v="07:38-20:09"/>
        <s v="07:39-20:02"/>
        <s v="07:38-22:02"/>
        <s v="07:38-22:48"/>
        <s v="07:39-22:01"/>
        <s v="07:39-22:07"/>
        <s v="07:37-21:41"/>
        <s v="07:38-次日00:22"/>
        <s v="XX:XX-19:27"/>
        <s v="08:21-19:16"/>
        <s v="XX:XX-17:21"/>
        <s v="17:14-次日04:01"/>
        <s v="16:54-次日05:04"/>
        <s v="16:42-次日05:04"/>
        <s v="XX:XX-17:55"/>
        <s v="07:00-17:47"/>
        <s v="07:04-18:14"/>
        <s v="XX:XX-16:48"/>
        <s v="XX:XX-次日05:12"/>
        <s v="XX:XX-17:28"/>
        <s v="XX:XX-19:50"/>
        <s v="07:00-19:50"/>
        <s v="07:01-19:13"/>
        <s v="07:27-17:35"/>
        <s v="07:46-次日02:01"/>
        <s v="09:13-17:35"/>
        <s v="07:46-次日00:00"/>
        <s v="08:29-21:10"/>
        <s v="07:47-次日00:34"/>
        <s v="07:41-23:00"/>
        <s v="07:52-20:08"/>
        <s v="07:47-20:03"/>
        <s v="07:37-20:07"/>
        <s v="07:37-20:01"/>
        <s v="07:39-17:08"/>
        <s v="07:24-20:04"/>
        <s v="07:43-20:04"/>
        <s v="07:41-20:03"/>
        <s v="07:36-21:17"/>
        <s v="07:38-20:02"/>
        <s v="07:35-20:02"/>
        <s v="07:40-20:07"/>
        <s v="07:38-17:05"/>
        <s v="07:35-20:00"/>
        <s v="07:33-23:36"/>
        <s v="09:52-20:04"/>
        <s v="07:36-20:03"/>
        <s v="07:40-20:04"/>
        <s v="07:32-17:09"/>
        <s v="07:36-17:17"/>
        <s v="07:30-20:03"/>
        <s v="07:37-20:04"/>
        <s v="07:31-20:04"/>
        <s v="07:37-20:02"/>
        <s v="07:36-20:02"/>
        <s v="07:46-20:02"/>
        <s v="07:34-20:01"/>
        <s v="07:38-20:03"/>
        <s v="07:36-20:00"/>
        <s v="07:30-17:04"/>
        <s v="16:30-次日05:01"/>
        <s v="16:52-次日05:00"/>
        <s v="XX:XX-17:54"/>
        <s v="XX:XX-17:51"/>
        <s v="XX:XX-17:57"/>
        <s v="XX:XX-17:58"/>
        <s v="XX:XX-17:59"/>
        <s v="XX:XX-次日00:04"/>
        <s v="07:28-20:00"/>
        <s v="07:37-20:00"/>
        <s v="07:31-19:00"/>
        <s v="07:36-11:55"/>
        <s v="07:42-20:00"/>
        <s v="07:39-20:00"/>
        <s v="07:31-17:00"/>
        <s v="07:31-20:00"/>
        <s v="07:34-20:02"/>
        <s v="07:29-17:01"/>
        <s v="07:35-20:01"/>
        <s v="07:30-20:00"/>
        <s v="07:29-20:01"/>
        <s v="07:28-20:02"/>
        <s v="07:30-20:01"/>
        <s v="07:25-20:00"/>
        <s v="07:26-20:05"/>
        <s v="07:22-20:00"/>
        <s v="07:40-20:01"/>
        <s v="07:32-20:00"/>
        <s v="07:38-19:30"/>
        <s v="07:38-20:01"/>
        <s v="07:29-20:00"/>
        <s v="07:38-20:00"/>
        <s v="07:34-12:00"/>
        <s v="07:32-20:03"/>
        <s v="07:33-20:06"/>
        <s v="07:27-XX:XX"/>
        <s v="07:22-20:03"/>
        <s v="07:32-20:01"/>
        <s v="07:36-22:00"/>
        <s v="07:21-20:03"/>
        <s v="07:23-20:00"/>
        <s v="10:06-XX:XX"/>
        <s v="07:33-XX:XX"/>
        <s v="07:41-20:00"/>
        <s v="07:27-20:00"/>
        <s v="07:33-18:00"/>
        <s v="07:38-11:34"/>
        <s v="07:35-18:10"/>
        <s v="07:01-20:00"/>
        <s v="07:24-20:02"/>
        <s v="07:28-17:08"/>
        <s v="07:39-23:00"/>
        <s v="07:51-20:08"/>
        <s v="07:46-20:03"/>
        <s v="07:36-20:04"/>
        <s v="07:40-20:03"/>
        <s v="07:28-20:01"/>
        <s v="07:32-20:02"/>
        <s v="07:29-17:05"/>
        <s v="07:25-17:03"/>
        <s v="07:17-17:07"/>
        <s v="09:07-17:01"/>
        <s v="10:10-XX:XX"/>
        <s v="10:25-XX:XX"/>
        <s v="07:35-20:06"/>
        <s v="07:36-17:01"/>
        <s v="07:38-20:04"/>
        <s v="07:33-20:02"/>
        <s v="07:37-21:01"/>
        <s v="07:36-21:01"/>
        <s v="07:33-20:04"/>
        <s v="07:27-20:04"/>
        <s v="07:28-XX:XX"/>
        <s v="12:19-20:01"/>
        <s v="07:31-20:03"/>
        <s v="07:34-20:03"/>
        <s v="07:25-20:02"/>
        <s v="07:31-20:01"/>
        <s v="07:35-20:03"/>
        <s v="07:32-20:04"/>
        <s v="07:28-20:03"/>
        <s v="07:30-XX:XX"/>
        <s v="07:44-17:12"/>
        <s v="07:43-17:00"/>
        <s v="07:38-17:08"/>
        <s v="07:38-19:01"/>
        <s v="07:40-20:56"/>
        <s v="07:40-20:05"/>
        <s v="07:41-12:30"/>
        <s v="08:26-17:11"/>
        <s v="07:31-XX:XX"/>
        <s v="08:42-19:32"/>
        <s v="07:46-19:01"/>
        <s v="07:41-21:01"/>
        <s v="07:51-19:27"/>
        <s v="07:44-12:26"/>
        <s v="08:26-22:38"/>
        <s v="12:17-19:32"/>
        <s v="07:39-18:01"/>
        <s v="07:43-19:49"/>
        <s v="07:41-20:01"/>
        <s v="09:05-20:01"/>
        <s v="07:26-20:00"/>
        <s v="07:20-20:00"/>
        <s v="07:28-17:00"/>
        <s v="XX:XX-20:05"/>
        <s v="07:35-20:04"/>
        <s v="07:36-20:06"/>
        <s v="12:49-20:01"/>
        <s v="07:36-20:09"/>
        <s v="07:39-20:03"/>
        <s v="07:42-20:07"/>
        <s v="07:40-20:13"/>
        <s v="07:39-20:11"/>
        <s v="13:10-18:00"/>
        <s v="14:23-20:06"/>
        <s v="07:40-18:18"/>
        <s v="07:42-20:03"/>
        <s v="08:03-20:05"/>
        <s v="07:45-20:02"/>
        <s v="07:51-XX:XX"/>
        <s v="10:33-XX:XX"/>
        <s v="08:01-17:31"/>
        <s v="07:41-17:30"/>
        <s v="08:00-20:03"/>
        <s v="08:38-XX:XX"/>
        <s v="07:38-次日01:31"/>
        <s v="10:00-21:34"/>
        <s v="07:41-次日01:33"/>
        <s v="10:04-22:09"/>
        <s v="07:44-次日02:01"/>
        <s v="10:02-次日01:05"/>
        <s v="10:03-次日00:38"/>
        <s v="10:02-23:18"/>
        <s v="08:47-22:02"/>
        <s v="08:37-次日01:09"/>
        <s v="10:07-21:42"/>
        <s v="07:47-21:30"/>
        <s v="08:33-次日00:01"/>
        <s v="09:15-次日00:32"/>
        <s v="10:00-次日03:33"/>
        <s v="13:27-22:36"/>
        <s v="07:44-次日00:14"/>
        <s v="10:02-次日01:00"/>
        <s v="09:10-次日02:02"/>
        <s v="13:00-次日02:41"/>
        <s v="13:53-23:31"/>
        <s v="07:53-次日00:14"/>
        <s v="09:00-次日00:01"/>
        <s v="10:31-23:05"/>
        <s v="07:48-20:31"/>
        <s v="09:26-XX:XX"/>
        <s v="07:32-XX:XX"/>
        <s v="09:57-次日01:30"/>
        <s v="09:50-次日01:43"/>
        <s v="08:54-21:37"/>
        <s v="07:56-23:38"/>
        <s v="07:52-19:39"/>
        <s v="07:43-23:31"/>
        <s v="07:47-次日01:09"/>
        <s v="08:49-XX:XX"/>
        <s v="XX:XX-次日03:09"/>
        <s v="11:29-次日00:07"/>
        <s v="07:43-次日01:03"/>
        <s v="07:44-23:30"/>
        <s v="07:45-次日00:00"/>
        <s v="07:41-次日00:23"/>
        <s v="07:33-22:34"/>
        <s v="07:41-23:34"/>
        <s v="07:39-22:35"/>
        <s v="07:40-次日00:06"/>
        <s v="07:33-19:30"/>
        <s v="07:27-23:45"/>
        <s v="07:44-23:38"/>
        <s v="07:47-23:33"/>
        <s v="07:39-23:38"/>
        <s v="07:42-20:01"/>
        <s v="07:39-23:05"/>
        <s v="07:37-23:29"/>
        <s v="07:46-17:38"/>
        <s v="07:46-17:32"/>
        <s v="07:43-17:32"/>
        <s v="07:40-17:32"/>
        <s v="07:44-17:32"/>
        <s v="07:44-17:33"/>
        <s v="07:43-17:38"/>
        <s v="07:39-19:06"/>
        <s v="07:34-23:31"/>
        <s v="07:37-次日01:06"/>
        <s v="08:53-次日05:00"/>
        <s v="XX:XX-次日02:33"/>
        <s v="11:21-17:31"/>
        <s v="10:12-XX:XX"/>
        <s v="07:38-20:07"/>
        <s v="07:45-20:10"/>
        <s v="07:49-20:00"/>
        <s v="07:47-20:02"/>
        <s v="07:44-20:02"/>
        <s v="07:44-20:03"/>
        <s v="07:47-20:04"/>
        <s v="XX:XX-22:00"/>
        <s v="07:47-22:02"/>
        <s v="07:46-22:00"/>
        <s v="07:52-22:02"/>
        <s v="07:47-21:01"/>
        <s v="09:11-18:31"/>
        <s v="07:51-21:49"/>
        <s v="07:54-20:02"/>
        <s v="07:50-20:02"/>
        <s v="07:41-20:02"/>
        <s v="07:43-20:02"/>
        <s v="07:46-20:01"/>
        <s v="07:45-20:09"/>
        <s v="07:40-17:44"/>
        <s v="XX:XX-20:02"/>
        <s v="07:47-23:07"/>
        <s v="07:48-21:12"/>
        <s v="07:46-21:02"/>
        <s v="07:49-17:32"/>
        <s v="07:50-20:01"/>
        <s v="07:45-20:01"/>
        <s v="07:48-17:33"/>
        <s v="XX:XX-15:27"/>
        <s v="07:45-20:08"/>
        <s v="07:45-20:03"/>
        <s v="07:46-21:00"/>
        <s v="07:43-次日00:00"/>
        <s v="07:51-23:01"/>
        <s v="07:49-XX:XX"/>
        <s v="07:51-22:04"/>
        <s v="08:00-22:02"/>
        <s v="07:46-23:01"/>
        <s v="07:49-22:02"/>
        <s v="07:46-23:00"/>
        <s v="07:45-XX:XX"/>
        <s v="07:47-20:08"/>
        <s v="07:48-20:02"/>
        <s v="07:51-20:02"/>
        <s v="07:43-20:03"/>
        <s v="07:48-20:03"/>
        <s v="XX:XX-22:02"/>
        <s v="07:47-22:03"/>
        <s v="07:45-22:02"/>
        <s v="07:45-22:01"/>
        <s v="07:44-21:00"/>
        <s v="07:45-21:01"/>
        <s v="07:43-22:00"/>
        <s v="07:44-22:00"/>
        <s v="07:46-22:01"/>
        <s v="07:45-18:32"/>
        <s v="07:49-20:01"/>
        <s v="07:49-20:03"/>
        <s v="07:48-22:02"/>
        <s v="07:43-22:02"/>
        <s v="07:48-22:01"/>
        <s v="07:47-20:01"/>
        <s v="07:44-22:01"/>
        <s v="07:43-18:32"/>
        <s v="XX:XX-15:28"/>
        <s v="07:44-20:08"/>
        <s v="XX:XX-17:40"/>
        <s v="11:26-次日00:00"/>
        <s v="08:05-XX:XX"/>
        <s v="10:30-22:16"/>
        <s v="07:50-20:03"/>
        <s v="07:44-20:17"/>
        <s v="07:43-20:07"/>
        <s v="07:46-20:06"/>
        <s v="07:48-20:05"/>
        <s v="12:50-20:05"/>
        <s v="07:45-20:04"/>
        <s v="07:43-次日01:07"/>
        <s v="07:44-20:42"/>
        <s v="XX:XX-22:43"/>
        <s v="10:30-XX:XX"/>
        <s v="07:34-20:04"/>
        <s v="07:49-20:02"/>
        <s v="07:32-20:05"/>
        <s v="07:29-20:02"/>
        <s v="07:30-20:02"/>
        <s v="07:26-20:02"/>
        <s v="07:25-20:01"/>
        <s v="07:39-17:34"/>
        <s v="10:31-XX:XX"/>
        <s v="07:26-20:01"/>
        <s v="07:37-20:03"/>
        <s v="07:33-15:13"/>
        <s v="07:33-20:08"/>
        <s v="07:29-20:03"/>
        <s v="07:31-20:02"/>
        <s v="07:33-19:12"/>
        <s v="07:26-19:37"/>
        <s v="07:32-18:02"/>
        <s v="10:19-XX:XX"/>
        <s v="07:36-20:07"/>
        <s v="07:45-20:06"/>
        <s v="07:44-20:06"/>
        <s v="07:44-20:05"/>
        <s v="07:43-20:05"/>
        <s v="07:42-17:31"/>
        <s v="07:40-22:02"/>
        <s v="07:37-21:35"/>
        <s v="07:38-12:58"/>
        <s v="10:18-20:03"/>
        <s v="07:42-20:04"/>
        <s v="07:40-21:35"/>
        <s v="07:54-21:03"/>
        <s v="07:42-17:32"/>
        <s v="11:05-XX:XX"/>
        <s v="07:45-17:32"/>
        <s v="09:08-21:04"/>
        <s v="08:01-20:03"/>
        <s v="07:53-20:06"/>
        <s v="07:53-22:04"/>
        <s v="07:52-20:03"/>
        <s v="08:49-22:01"/>
        <s v="08:50-22:03"/>
        <s v="07:51-22:01"/>
        <s v="07:50-20:30"/>
        <s v="07:41-22:05"/>
        <s v="XX:XX-15:05"/>
        <s v="07:38-21:08"/>
        <s v="07:42-20:31"/>
        <s v="07:46-11:38"/>
        <s v="07:38-21:25"/>
        <s v="XX:XX-21:05"/>
        <s v="07:40-21:06"/>
        <s v="07:39-21:32"/>
        <s v="07:42-22:00"/>
        <s v="07:40-22:01"/>
        <s v="07:40-22:34"/>
        <s v="07:42-20:05"/>
        <s v="07:34-21:17"/>
        <s v="10:02-XX:XX"/>
        <s v="07:25-20:03"/>
        <s v="07:16-20:04"/>
        <s v="07:18-20:05"/>
        <s v="07:23-20:03"/>
        <s v="07:17-20:08"/>
        <s v="07:14-20:00"/>
        <s v="07:11-20:02"/>
        <s v="07:15-21:06"/>
        <s v="07:14-20:04"/>
        <s v="07:15-20:05"/>
        <s v="07:16-20:11"/>
        <s v="07:15-19:35"/>
        <s v="XX:XX-22:39"/>
        <s v="07:56-次日00:13"/>
        <s v="08:57-22:48"/>
        <s v="07:55-23:04"/>
        <s v="07:48-22:08"/>
        <s v="07:48-22:06"/>
        <s v="07:54-22:00"/>
        <s v="07:50-XX:XX"/>
        <s v="07:58-22:08"/>
        <s v="07:55-22:06"/>
        <s v="07:49-21:01"/>
        <s v="07:48-21:30"/>
        <s v="07:46-21:01"/>
        <s v="07:47-20:33"/>
        <s v="07:50-20:12"/>
        <s v="07:47-20:30"/>
        <s v="07:43-21:00"/>
        <s v="XX:XX-21:31"/>
        <s v="08:05-19:25"/>
        <s v="08:04-19:42"/>
        <s v="08:02-19:43"/>
        <s v="08:00-19:43"/>
        <s v="08:03-19:36"/>
        <s v="08:01-19:40"/>
        <s v="08:14-19:43"/>
        <s v="08:07-19:46"/>
        <s v="08:13-19:53"/>
        <s v="XX:XX-16:09"/>
        <s v="07:36-20:33"/>
        <s v="07:41-20:34"/>
        <s v="07:28-21:00"/>
        <s v="07:38-20:31"/>
        <s v="07:43-20:31"/>
        <s v="07:31-次日00:06"/>
        <s v="XX:XX-19:41"/>
        <s v="10:15-22:03"/>
        <s v="07:49-22:01"/>
        <s v="07:41-22:35"/>
        <s v="07:32-21:29"/>
        <s v="XX:XX-20:01"/>
        <s v="07:36-22:02"/>
        <s v="07:31-17:35"/>
        <s v="16:35-20:07"/>
        <s v="16:26-20:03"/>
      </sharedItems>
    </cacheField>
    <cacheField name="有效工时" numFmtId="0">
      <sharedItems containsBlank="1" count="96">
        <s v="205"/>
        <s v="549"/>
        <s v="570"/>
        <s v="553"/>
        <s v="531"/>
        <s v="540"/>
        <m/>
        <s v="258"/>
        <s v="548"/>
        <s v="361"/>
        <s v="280"/>
        <s v="290"/>
        <s v="488"/>
        <s v="429"/>
        <s v="560"/>
        <s v="278"/>
        <s v="421"/>
        <s v="149"/>
        <s v="281"/>
        <s v="512"/>
        <s v="562"/>
        <s v="273"/>
        <s v="271"/>
        <s v="541"/>
        <s v="448"/>
        <s v="294"/>
        <s v="513"/>
        <s v="514"/>
        <s v="452"/>
        <s v="569"/>
        <s v="517"/>
        <s v="460"/>
        <s v="563"/>
        <s v="457"/>
        <s v="521"/>
        <s v="516"/>
        <s v="456"/>
        <s v="219"/>
        <s v="16"/>
        <s v="36"/>
        <s v="48"/>
        <s v="497"/>
        <s v="545"/>
        <s v="458"/>
        <s v="557"/>
        <s v="544"/>
        <s v="60"/>
        <s v="38"/>
        <s v="235"/>
        <s v="240"/>
        <s v="214"/>
        <s v="543"/>
        <s v="547"/>
        <s v="474"/>
        <s v="311"/>
        <s v="552"/>
        <s v="270"/>
        <s v="525"/>
        <s v="528"/>
        <s v="266"/>
        <s v="313"/>
        <s v="505"/>
        <s v="260"/>
        <s v="187"/>
        <s v="567"/>
        <s v="450"/>
        <s v="446"/>
        <s v="447"/>
        <s v="523"/>
        <s v="533"/>
        <s v="443"/>
        <s v="537"/>
        <s v="495"/>
        <s v="243"/>
        <s v="500"/>
        <s v="217"/>
        <s v="510"/>
        <s v="419"/>
        <s v="453"/>
        <s v="369"/>
        <s v="499"/>
        <s v="364"/>
        <s v="420"/>
        <s v="433"/>
        <s v="298"/>
        <s v="432"/>
        <s v="502"/>
        <s v="520"/>
        <s v="218"/>
        <s v="565"/>
        <s v="566"/>
        <s v="568"/>
        <s v="556"/>
        <s v="435"/>
        <s v="55"/>
        <s v="64"/>
      </sharedItems>
    </cacheField>
    <cacheField name="迟到" numFmtId="0">
      <sharedItems containsBlank="1" count="42">
        <m/>
        <s v="迟1(39)"/>
        <s v="迟1(22)"/>
        <s v="迟1(82)"/>
        <s v="迟1(10)"/>
        <s v="迟1(58)"/>
        <s v="迟1(8)"/>
        <s v="迟1(57)"/>
        <s v="迟1(56)"/>
        <s v="迟1(118)"/>
        <s v="迟1(1)"/>
        <s v="迟1(53)"/>
        <s v="迟1(110)"/>
        <s v="迟1(7)"/>
        <s v="迟1(113)"/>
        <s v="迟1(49)"/>
        <s v="迟1(54)"/>
        <s v="迟1(21)"/>
        <s v="迟1(114)"/>
        <s v="迟1(73)"/>
        <s v="迟1(29)"/>
        <s v="迟1(112)"/>
        <s v="迟1(67)"/>
        <s v="迟1(26)"/>
        <s v="迟1(42)"/>
        <s v="迟1(65)"/>
        <s v="迟1(3)"/>
        <s v="迟1(47)"/>
        <s v="迟1(37)"/>
        <s v="迟1(33)"/>
        <s v="迟1(75)"/>
        <s v="迟1(70)"/>
        <s v="迟1(60)"/>
        <s v="迟1(117)"/>
        <s v="迟1(71)"/>
        <s v="迟1(68)"/>
        <s v="迟1(50)"/>
        <s v="迟1(5)"/>
        <s v="迟1(4)"/>
        <s v="迟1(2)"/>
        <s v="迟1(14)"/>
        <s v="迟1(13)"/>
      </sharedItems>
    </cacheField>
    <cacheField name="早退" numFmtId="0">
      <sharedItems containsBlank="1" count="13">
        <m/>
        <s v="早1(21)"/>
        <s v="早1(17)"/>
        <s v="早1(30)"/>
        <s v="早1(29)"/>
        <s v="早1(22)"/>
        <s v="早1(25)"/>
        <s v="早1(13)"/>
        <s v="早1(26)"/>
        <s v="早1(27)"/>
        <s v="早1(23)"/>
        <s v="早1(18)"/>
        <s v="早1(19)"/>
      </sharedItems>
    </cacheField>
    <cacheField name="加班" numFmtId="0">
      <sharedItems containsBlank="1" count="198">
        <m/>
        <s v="PJ(270)"/>
        <s v="XJ(153)"/>
        <s v="XJ(151)"/>
        <s v="PJ(219)"/>
        <s v="PJ(180)"/>
        <s v="PJ(271)"/>
        <s v="PJ(274)"/>
        <s v="XJ(171)"/>
        <s v="PJ(143)"/>
        <s v="XJ(142)"/>
        <s v="XJ(145)"/>
        <s v="PJ(86)"/>
        <s v="PJ(141)"/>
        <s v="PJ(146)"/>
        <s v="PJ(144)"/>
        <s v="XJ(144)"/>
        <s v="XJ(168)"/>
        <s v="PJ(491)"/>
        <s v="PJ(160)"/>
        <s v="PJ(151)"/>
        <s v="XJ(150)"/>
        <s v="PJ(150)"/>
        <s v="PJ(152)"/>
        <s v="XJ(270)"/>
        <s v="PJ(330)"/>
        <s v="PJ(510)"/>
        <s v="XJ(390)"/>
        <s v="PJ(451)"/>
        <s v="PJ(420)"/>
        <s v="PJ(480)"/>
        <s v="PJ(450)"/>
        <s v="PJ(486)"/>
        <s v="XJ(61)"/>
        <s v="PJ(214)"/>
        <s v="PJ(213)"/>
        <s v="PJ(215)"/>
        <s v="PJ(332)"/>
        <s v="XJ(250)"/>
        <s v="PJ(210)"/>
        <s v="PJ(301)"/>
        <s v="PJ(41)"/>
        <s v="PJ(365)"/>
        <s v="PJ(511)"/>
        <s v="XJ(510)"/>
        <s v="PJ(423)"/>
        <s v="PJ(543)"/>
        <s v="XJ(211)"/>
        <s v="PJ(212)"/>
        <s v="PJ(240)"/>
        <s v="PJ(391)"/>
        <s v="XJ(248)"/>
        <s v="PJ(300)"/>
        <s v="PJ(90)"/>
        <s v="PJ(331)"/>
        <s v="XJ(511)"/>
        <s v="PJ(425)"/>
        <s v="PJ(153)"/>
        <s v="XJ(159)"/>
        <s v="XJ(300)"/>
        <s v="PJ(211)"/>
        <s v="PJ(424)"/>
        <s v="XJ(210)"/>
        <s v="PJ(241)"/>
        <s v="XJ(243)"/>
        <s v="XJ(152)"/>
        <s v="PJ(155)"/>
        <s v="PJ(154)"/>
        <s v="PJ(272)"/>
        <s v="PJ(318)"/>
        <s v="PJ(277)"/>
        <s v="XJ(271)"/>
        <s v="XJ(251)"/>
        <s v="PJ(412)"/>
        <s v="PJ(117)"/>
        <s v="PJ(106)"/>
        <s v="PJ(631)"/>
        <s v="PJ(694)"/>
        <s v="XJ(44)"/>
        <s v="PJ(702)"/>
        <s v="PJ(140)"/>
        <s v="PJ(103)"/>
        <s v="PJ(220)"/>
        <s v="PJ(158)"/>
        <s v="PJ(157)"/>
        <s v="PJ(227)"/>
        <s v="XJ(366)"/>
        <s v="XJ(154)"/>
        <s v="XJ(691)"/>
        <s v="XJ(690)"/>
        <s v="PJ(394)"/>
        <s v="XJ(90)"/>
        <s v="XJ(120)"/>
        <s v="PJ(156)"/>
        <s v="XJ(30)"/>
        <s v="XJ(40)"/>
        <s v="XJ(91)"/>
        <s v="PJ(206)"/>
        <s v="PJ(122)"/>
        <s v="PJ(91)"/>
        <s v="PJ(308)"/>
        <s v="XJ(122)"/>
        <s v="XJ(31)"/>
        <s v="PJ(139)"/>
        <s v="XJ(156)"/>
        <s v="PJ(159)"/>
        <s v="XJ(155)"/>
        <s v="PJ(163)"/>
        <s v="PJ(161)"/>
        <s v="PJ(30)"/>
        <s v="XJ(48)"/>
        <s v="PJ(481)"/>
        <s v="PJ(244)"/>
        <s v="XJ(483)"/>
        <s v="XJ(279)"/>
        <s v="PJ(455)"/>
        <s v="PJ(428)"/>
        <s v="PJ(348)"/>
        <s v="XJ(272)"/>
        <s v="PJ(459)"/>
        <s v="PJ(252)"/>
        <s v="PJ(422)"/>
        <s v="XJ(603)"/>
        <s v="XJ(306)"/>
        <s v="PJ(404)"/>
        <s v="PJ(512)"/>
        <s v="PJ(551)"/>
        <s v="PJ(361)"/>
        <s v="XJ(404)"/>
        <s v="XJ(391)"/>
        <s v="PJ(335)"/>
        <s v="PJ(181)"/>
        <s v="PJ(493)"/>
        <s v="PJ(247)"/>
        <s v="XJ(368)"/>
        <s v="XJ(129)"/>
        <s v="PJ(579)"/>
        <s v="PJ(397)"/>
        <s v="XJ(453)"/>
        <s v="XJ(360)"/>
        <s v="PJ(390)"/>
        <s v="PJ(413)"/>
        <s v="PJ(304)"/>
        <s v="PJ(364)"/>
        <s v="PJ(305)"/>
        <s v="XJ(396)"/>
        <s v="PJ(375)"/>
        <s v="PJ(368)"/>
        <s v="PJ(363)"/>
        <s v="PJ(359)"/>
        <s v="XJ(96)"/>
        <s v="PJ(456)"/>
        <s v="PJ(690)"/>
        <s v="XJ(160)"/>
        <s v="PJ(61)"/>
        <s v="PJ(259)"/>
        <s v="PJ(337)"/>
        <s v="PJ(222)"/>
        <s v="PJ(273)"/>
        <s v="PJ(62)"/>
        <s v="PJ(286)"/>
        <s v="PJ(167)"/>
        <s v="XJ(157)"/>
        <s v="XJ(457)"/>
        <s v="XJ(192)"/>
        <s v="PJ(313)"/>
        <s v="PJ(102)"/>
        <s v="PJ(127)"/>
        <s v="PJ(32)"/>
        <s v="XJ(245)"/>
        <s v="PJ(245)"/>
        <s v="XJ(274)"/>
        <s v="XJ(273)"/>
        <s v="PJ(275)"/>
        <s v="PJ(218)"/>
        <s v="XJ(181)"/>
        <s v="PJ(235)"/>
        <s v="PJ(216)"/>
        <s v="PJ(242)"/>
        <s v="PJ(125)"/>
        <s v="PJ(309)"/>
        <s v="PJ(403)"/>
        <s v="XJ(334)"/>
        <s v="XJ(278)"/>
        <s v="PJ(276)"/>
        <s v="XJ(183)"/>
        <s v="PJ(162)"/>
        <s v="PJ(115)"/>
        <s v="PJ(132)"/>
        <s v="XJ(133)"/>
        <s v="PJ(126)"/>
        <s v="PJ(130)"/>
        <s v="PJ(133)"/>
        <s v="PJ(136)"/>
        <s v="XJ(184)"/>
        <s v="PJ(396)"/>
        <s v="PJ(131)"/>
        <s v="PJ(239)"/>
      </sharedItems>
    </cacheField>
    <cacheField name="外勤" numFmtId="0">
      <sharedItems containsString="0" containsBlank="1" containsNonDate="0" count="1">
        <m/>
      </sharedItems>
    </cacheField>
    <cacheField name="休假" numFmtId="0">
      <sharedItems containsString="0" containsBlank="1" containsNonDate="0" count="1">
        <m/>
      </sharedItems>
    </cacheField>
    <cacheField name="调休" numFmtId="0">
      <sharedItems containsString="0" containsBlank="1" containsNonDate="0" count="1">
        <m/>
      </sharedItems>
    </cacheField>
    <cacheField name="旷工" numFmtId="0">
      <sharedItems containsBlank="1" count="48">
        <s v="旷全(365)"/>
        <m/>
        <s v="旷全(570)"/>
        <s v="旷全(312)"/>
        <s v="旷半(209)"/>
        <s v="旷全(290)"/>
        <s v="旷全(280)"/>
        <s v="旷半(141)"/>
        <s v="旷全(292)"/>
        <s v="旷半(149)"/>
        <s v="旷全(421)"/>
        <s v="旷全(289)"/>
        <s v="旷全(297)"/>
        <s v="旷全(299)"/>
        <s v="旷半(122)"/>
        <s v="旷全(276)"/>
        <s v="旷全(351)"/>
        <s v="旷全(554)"/>
        <s v="旷全(534)"/>
        <s v="旷全(522)"/>
        <s v="旷全(510)"/>
        <s v="旷全(532)"/>
        <s v="旷全(335)"/>
        <s v="旷全(330)"/>
        <s v="旷全(356)"/>
        <s v="旷全(259)"/>
        <s v="旷全(300)"/>
        <s v="旷全(304)"/>
        <s v="旷全(257)"/>
        <s v="旷全(310)"/>
        <s v="旷全(383)"/>
        <s v="旷半(120)"/>
        <s v="旷半(124)"/>
        <s v="旷半(123)"/>
        <s v="旷半(127)"/>
        <s v="旷全(327)"/>
        <s v="旷全(353)"/>
        <s v="旷半(151)"/>
        <s v="旷半(201)"/>
        <s v="旷半(206)"/>
        <s v="旷半(150)"/>
        <s v="旷半(137)"/>
        <s v="旷全(272)"/>
        <s v="旷半(138)"/>
        <s v="旷全(352)"/>
        <s v="旷半(135)"/>
        <s v="旷全(515)"/>
        <s v="旷全(506)"/>
      </sharedItems>
    </cacheField>
    <cacheField name="上班点" numFmtId="0">
      <sharedItems count="139">
        <s v="07:37"/>
        <s v="07:36"/>
        <s v="07:35"/>
        <s v="07:33"/>
        <s v="08:39"/>
        <s v=""/>
        <s v="XX:XX"/>
        <s v="07:01"/>
        <s v="07:05"/>
        <s v="13:12"/>
        <s v="07:44"/>
        <s v="07:47"/>
        <s v="07:48"/>
        <s v="07:54"/>
        <s v="08:00"/>
        <s v="08:22"/>
        <s v="07:39"/>
        <s v="07:40"/>
        <s v="07:57"/>
        <s v="07:43"/>
        <s v="07:34"/>
        <s v="07:49"/>
        <s v="07:45"/>
        <s v="07:59"/>
        <s v="12:50"/>
        <s v="07:50"/>
        <s v="12:40"/>
        <s v="07:46"/>
        <s v="09:22"/>
        <s v="10:21"/>
        <s v="08:10"/>
        <s v="12:52"/>
        <s v="15:01"/>
        <s v="12:49"/>
        <s v="08:58"/>
        <s v="08:08"/>
        <s v="12:57"/>
        <s v="12:59"/>
        <s v="07:42"/>
        <s v="07:52"/>
        <s v="10:02"/>
        <s v="12:36"/>
        <s v="07:51"/>
        <s v="08:57"/>
        <s v="08:56"/>
        <s v="09:58"/>
        <s v="08:01"/>
        <s v="07:58"/>
        <s v="07:55"/>
        <s v="07:53"/>
        <s v="08:53"/>
        <s v="09:50"/>
        <s v="08:07"/>
        <s v="07:31"/>
        <s v="07:38"/>
        <s v="09:53"/>
        <s v="08:49"/>
        <s v="08:54"/>
        <s v="08:21"/>
        <s v="07:28"/>
        <s v="07:41"/>
        <s v="09:54"/>
        <s v="07:26"/>
        <s v="17:14"/>
        <s v="16:54"/>
        <s v="16:42"/>
        <s v="07:00"/>
        <s v="07:04"/>
        <s v="07:27"/>
        <s v="09:13"/>
        <s v="08:29"/>
        <s v="07:24"/>
        <s v="09:52"/>
        <s v="07:32"/>
        <s v="07:30"/>
        <s v="16:30"/>
        <s v="16:52"/>
        <s v="07:29"/>
        <s v="07:25"/>
        <s v="07:22"/>
        <s v="07:21"/>
        <s v="07:23"/>
        <s v="10:06"/>
        <s v="07:17"/>
        <s v="09:07"/>
        <s v="10:10"/>
        <s v="10:25"/>
        <s v="12:19"/>
        <s v="08:26"/>
        <s v="08:42"/>
        <s v="12:17"/>
        <s v="09:05"/>
        <s v="07:20"/>
        <s v="13:10"/>
        <s v="14:23"/>
        <s v="08:03"/>
        <s v="10:33"/>
        <s v="08:38"/>
        <s v="10:00"/>
        <s v="10:04"/>
        <s v="10:03"/>
        <s v="08:47"/>
        <s v="08:37"/>
        <s v="10:07"/>
        <s v="08:33"/>
        <s v="09:15"/>
        <s v="13:27"/>
        <s v="09:10"/>
        <s v="13:00"/>
        <s v="13:53"/>
        <s v="09:00"/>
        <s v="10:31"/>
        <s v="09:26"/>
        <s v="09:57"/>
        <s v="07:56"/>
        <s v="11:29"/>
        <s v="11:21"/>
        <s v="10:12"/>
        <s v="09:11"/>
        <s v="11:26"/>
        <s v="08:05"/>
        <s v="10:30"/>
        <s v="10:19"/>
        <s v="10:18"/>
        <s v="11:05"/>
        <s v="09:08"/>
        <s v="08:50"/>
        <s v="07:16"/>
        <s v="07:18"/>
        <s v="07:14"/>
        <s v="07:11"/>
        <s v="07:15"/>
        <s v="08:04"/>
        <s v="08:02"/>
        <s v="08:14"/>
        <s v="08:13"/>
        <s v="10:15"/>
        <s v="16:35"/>
        <s v="16:26"/>
      </sharedItems>
    </cacheField>
    <cacheField name="下班点" numFmtId="0">
      <sharedItems count="214">
        <s v="11:25"/>
        <s v="17:09"/>
        <s v="22:00"/>
        <s v="20:03"/>
        <s v="20:01"/>
        <s v="21:09"/>
        <s v="17:13"/>
        <s v="20:30"/>
        <s v="22:01"/>
        <s v="22:04"/>
        <s v="20:21"/>
        <s v="17:00"/>
        <s v=""/>
        <s v="16:56"/>
        <s v="17:16"/>
        <s v="19:53"/>
        <s v="19:52"/>
        <s v="19:55"/>
        <s v="18:56"/>
        <s v="19:51"/>
        <s v="19:56"/>
        <s v="19:54"/>
        <s v="20:18"/>
        <s v="01:41"/>
        <s v="20:10"/>
        <s v="20:00"/>
        <s v="20:02"/>
        <s v="14:01"/>
        <s v="23:00"/>
        <s v="17:34"/>
        <s v="02:00"/>
        <s v="00:00"/>
        <s v="01:01"/>
        <s v="00:30"/>
        <s v="01:30"/>
        <s v="01:00"/>
        <s v="15:01"/>
        <s v="01:36"/>
        <s v="18:31"/>
        <s v="21:04"/>
        <s v="21:03"/>
        <s v="21:05"/>
        <s v="17:36"/>
        <s v="23:02"/>
        <s v="21:40"/>
        <s v="21:00"/>
        <s v="22:31"/>
        <s v="18:11"/>
        <s v="17:01"/>
        <s v="23:35"/>
        <s v="02:01"/>
        <s v="17:30"/>
        <s v="00:33"/>
        <s v="02:33"/>
        <s v="21:01"/>
        <s v="21:02"/>
        <s v="21:30"/>
        <s v="00:01"/>
        <s v="21:38"/>
        <s v="22:30"/>
        <s v="19:00"/>
        <s v="23:01"/>
        <s v="00:35"/>
        <s v="20:09"/>
        <s v="00:34"/>
        <s v="21:31"/>
        <s v="21:33"/>
        <s v="17:31"/>
        <s v="11:39"/>
        <s v="20:05"/>
        <s v="20:04"/>
        <s v="22:02"/>
        <s v="22:48"/>
        <s v="22:07"/>
        <s v="21:41"/>
        <s v="00:22"/>
        <s v="19:27"/>
        <s v="19:16"/>
        <s v="17:21"/>
        <s v="04:01"/>
        <s v="05:04"/>
        <s v="17:55"/>
        <s v="17:47"/>
        <s v="18:14"/>
        <s v="16:48"/>
        <s v="05:12"/>
        <s v="17:28"/>
        <s v="19:50"/>
        <s v="19:13"/>
        <s v="17:35"/>
        <s v="21:10"/>
        <s v="20:08"/>
        <s v="20:07"/>
        <s v="17:08"/>
        <s v="21:17"/>
        <s v="17:05"/>
        <s v="23:36"/>
        <s v="17:17"/>
        <s v="17:04"/>
        <s v="05:01"/>
        <s v="05:00"/>
        <s v="17:54"/>
        <s v="17:51"/>
        <s v="17:57"/>
        <s v="17:58"/>
        <s v="17:59"/>
        <s v="00:04"/>
        <s v="11:55"/>
        <s v="19:30"/>
        <s v="12:00"/>
        <s v="20:06"/>
        <s v="XX:XX"/>
        <s v="18:00"/>
        <s v="11:34"/>
        <s v="18:10"/>
        <s v="17:03"/>
        <s v="17:07"/>
        <s v="17:12"/>
        <s v="19:01"/>
        <s v="20:56"/>
        <s v="12:30"/>
        <s v="17:11"/>
        <s v="19:32"/>
        <s v="12:26"/>
        <s v="22:38"/>
        <s v="18:01"/>
        <s v="19:49"/>
        <s v="20:13"/>
        <s v="20:11"/>
        <s v="18:18"/>
        <s v="01:31"/>
        <s v="21:34"/>
        <s v="01:33"/>
        <s v="22:09"/>
        <s v="01:05"/>
        <s v="00:38"/>
        <s v="23:18"/>
        <s v="01:09"/>
        <s v="21:42"/>
        <s v="00:32"/>
        <s v="03:33"/>
        <s v="22:36"/>
        <s v="00:14"/>
        <s v="02:02"/>
        <s v="02:41"/>
        <s v="23:31"/>
        <s v="23:05"/>
        <s v="20:31"/>
        <s v="01:43"/>
        <s v="21:37"/>
        <s v="23:38"/>
        <s v="19:39"/>
        <s v="03:09"/>
        <s v="00:07"/>
        <s v="01:03"/>
        <s v="23:30"/>
        <s v="00:23"/>
        <s v="22:34"/>
        <s v="23:34"/>
        <s v="22:35"/>
        <s v="00:06"/>
        <s v="23:45"/>
        <s v="23:33"/>
        <s v="23:29"/>
        <s v="17:38"/>
        <s v="17:32"/>
        <s v="17:33"/>
        <s v="19:06"/>
        <s v="01:06"/>
        <s v="21:49"/>
        <s v="17:44"/>
        <s v="23:07"/>
        <s v="21:12"/>
        <s v="15:27"/>
        <s v="22:03"/>
        <s v="18:32"/>
        <s v="15:28"/>
        <s v="17:40"/>
        <s v="22:16"/>
        <s v="20:17"/>
        <s v="01:07"/>
        <s v="20:42"/>
        <s v="22:43"/>
        <s v="15:13"/>
        <s v="19:12"/>
        <s v="19:37"/>
        <s v="18:02"/>
        <s v="21:35"/>
        <s v="12:58"/>
        <s v="22:05"/>
        <s v="15:05"/>
        <s v="21:08"/>
        <s v="11:38"/>
        <s v="21:25"/>
        <s v="21:06"/>
        <s v="21:32"/>
        <s v="19:35"/>
        <s v="22:39"/>
        <s v="00:13"/>
        <s v="23:04"/>
        <s v="22:08"/>
        <s v="22:06"/>
        <s v="20:33"/>
        <s v="20:12"/>
        <s v="19:25"/>
        <s v="19:42"/>
        <s v="19:43"/>
        <s v="19:36"/>
        <s v="19:40"/>
        <s v="19:46"/>
        <s v="16:09"/>
        <s v="20:34"/>
        <s v="19:41"/>
        <s v="21:29"/>
      </sharedItems>
    </cacheField>
    <cacheField name="打卡小时数1" numFmtId="176">
      <sharedItems containsSemiMixedTypes="0" containsString="0" containsNonDate="0" containsDate="1" minDate="1899-12-30T00:00:00" maxDate="1899-12-30T20:07:00" count="275">
        <d v="1899-12-30T03:48:00"/>
        <d v="1899-12-30T09:33:00"/>
        <d v="1899-12-30T14:25:00"/>
        <d v="1899-12-30T12:30:00"/>
        <d v="1899-12-30T12:25:00"/>
        <d v="1899-12-30T13:33:00"/>
        <d v="1899-12-30T09:38:00"/>
        <d v="1899-12-30T11:51:00"/>
        <d v="1899-12-30T14:26:00"/>
        <d v="1899-12-30T14:27:00"/>
        <d v="1899-12-30T12:45:00"/>
        <d v="1899-12-30T09:24:00"/>
        <d v="1899-12-30T00:00:00"/>
        <d v="1899-12-30T12:54:00"/>
        <d v="1899-12-30T12:50:00"/>
        <d v="1899-12-30T12:55:00"/>
        <d v="1899-12-30T06:58:00"/>
        <d v="1899-12-30T12:17:00"/>
        <d v="1899-12-30T12:13:00"/>
        <d v="1899-12-30T12:06:00"/>
        <d v="1899-12-30T12:02:00"/>
        <d v="1899-12-30T11:39:00"/>
        <d v="1899-12-30T12:22:00"/>
        <d v="1899-12-30T09:20:00"/>
        <d v="1899-12-30T12:03:00"/>
        <d v="1899-12-30T12:18:00"/>
        <d v="1899-12-30T12:27:00"/>
        <d v="1899-12-30T12:26:00"/>
        <d v="1899-12-30T12:28:00"/>
        <d v="1899-12-30T09:26:00"/>
        <d v="1899-12-30T14:23:00"/>
        <d v="1899-12-30T06:26:00"/>
        <d v="1899-12-30T15:11:00"/>
        <d v="1899-12-30T09:49:00"/>
        <d v="1899-12-30T18:01:00"/>
        <d v="1899-12-30T11:10:00"/>
        <d v="1899-12-30T18:10:00"/>
        <d v="1899-12-30T12:21:00"/>
        <d v="1899-12-30T16:44:00"/>
        <d v="1899-12-30T16:08:00"/>
        <d v="1899-12-30T13:39:00"/>
        <d v="1899-12-30T16:20:00"/>
        <d v="1899-12-30T12:08:00"/>
        <d v="1899-12-30T07:17:00"/>
        <d v="1899-12-30T10:35:00"/>
        <d v="1899-12-30T05:42:00"/>
        <d v="1899-12-30T13:20:00"/>
        <d v="1899-12-30T13:17:00"/>
        <d v="1899-12-30T08:38:00"/>
        <d v="1899-12-30T14:54:00"/>
        <d v="1899-12-30T08:43:00"/>
        <d v="1899-12-30T12:20:00"/>
        <d v="1899-12-30T08:01:00"/>
        <d v="1899-12-30T14:49:00"/>
        <d v="1899-12-30T10:29:00"/>
        <d v="1899-12-30T09:09:00"/>
        <d v="1899-12-30T15:55:00"/>
        <d v="1899-12-30T18:12:00"/>
        <d v="1899-12-30T15:58:00"/>
        <d v="1899-12-30T11:24:00"/>
        <d v="1899-12-30T09:47:00"/>
        <d v="1899-12-30T16:42:00"/>
        <d v="1899-12-30T08:33:00"/>
        <d v="1899-12-30T17:10:00"/>
        <d v="1899-12-30T17:37:00"/>
        <d v="1899-12-30T15:02:00"/>
        <d v="1899-12-30T13:00:00"/>
        <d v="1899-12-30T13:04:00"/>
        <d v="1899-12-30T13:06:00"/>
        <d v="1899-12-30T08:41:00"/>
        <d v="1899-12-30T16:06:00"/>
        <d v="1899-12-30T15:09:00"/>
        <d v="1899-12-30T12:16:00"/>
        <d v="1899-12-30T14:47:00"/>
        <d v="1899-12-30T12:44:00"/>
        <d v="1899-12-30T11:18:00"/>
        <d v="1899-12-30T15:22:00"/>
        <d v="1899-12-30T09:23:00"/>
        <d v="1899-12-30T18:29:00"/>
        <d v="1899-12-30T16:11:00"/>
        <d v="1899-12-30T18:22:00"/>
        <d v="1899-12-30T15:08:00"/>
        <d v="1899-12-30T15:46:00"/>
        <d v="1899-12-30T11:06:00"/>
        <d v="1899-12-30T11:42:00"/>
        <d v="1899-12-30T10:11:00"/>
        <d v="1899-12-30T13:26:00"/>
        <d v="1899-12-30T16:52:00"/>
        <d v="1899-12-30T09:51:00"/>
        <d v="1899-12-30T14:19:00"/>
        <d v="1899-12-30T12:38:00"/>
        <d v="1899-12-30T13:54:00"/>
        <d v="1899-12-30T15:19:00"/>
        <d v="1899-12-30T13:50:00"/>
        <d v="1899-12-30T13:21:00"/>
        <d v="1899-12-30T12:37:00"/>
        <d v="1899-12-30T13:36:00"/>
        <d v="1899-12-30T09:48:00"/>
        <d v="1899-12-30T04:00:00"/>
        <d v="1899-12-30T12:31:00"/>
        <d v="1899-12-30T12:23:00"/>
        <d v="1899-12-30T14:24:00"/>
        <d v="1899-12-30T15:10:00"/>
        <d v="1899-12-30T14:22:00"/>
        <d v="1899-12-30T14:28:00"/>
        <d v="1899-12-30T14:04:00"/>
        <d v="1899-12-30T10:55:00"/>
        <d v="1899-12-30T10:47:00"/>
        <d v="1899-12-30T12:10:00"/>
        <d v="1899-12-30T12:12:00"/>
        <d v="1899-12-30T10:08:00"/>
        <d v="1899-12-30T18:15:00"/>
        <d v="1899-12-30T08:22:00"/>
        <d v="1899-12-30T16:14:00"/>
        <d v="1899-12-30T12:41:00"/>
        <d v="1899-12-30T16:47:00"/>
        <d v="1899-12-30T12:24:00"/>
        <d v="1899-12-30T09:29:00"/>
        <d v="1899-12-30T12:40:00"/>
        <d v="1899-12-30T13:41:00"/>
        <d v="1899-12-30T09:27:00"/>
        <d v="1899-12-30T16:03:00"/>
        <d v="1899-12-30T10:12:00"/>
        <d v="1899-12-30T09:37:00"/>
        <d v="1899-12-30T09:41:00"/>
        <d v="1899-12-30T12:33:00"/>
        <d v="1899-12-30T09:34:00"/>
        <d v="1899-12-30T12:32:00"/>
        <d v="1899-12-30T11:29:00"/>
        <d v="1899-12-30T04:19:00"/>
        <d v="1899-12-30T12:29:00"/>
        <d v="1899-12-30T09:32:00"/>
        <d v="1899-12-30T12:34:00"/>
        <d v="1899-12-30T12:35:00"/>
        <d v="1899-12-30T12:39:00"/>
        <d v="1899-12-30T11:52:00"/>
        <d v="1899-12-30T04:26:00"/>
        <d v="1899-12-30T12:42:00"/>
        <d v="1899-12-30T12:19:00"/>
        <d v="1899-12-30T10:27:00"/>
        <d v="1899-12-30T03:56:00"/>
        <d v="1899-12-30T12:59:00"/>
        <d v="1899-12-30T09:40:00"/>
        <d v="1899-12-30T15:21:00"/>
        <d v="1899-12-30T09:36:00"/>
        <d v="1899-12-30T09:50:00"/>
        <d v="1899-12-30T07:54:00"/>
        <d v="1899-12-30T09:25:00"/>
        <d v="1899-12-30T13:24:00"/>
        <d v="1899-12-30T13:25:00"/>
        <d v="1899-12-30T07:42:00"/>
        <d v="1899-12-30T09:28:00"/>
        <d v="1899-12-30T09:17:00"/>
        <d v="1899-12-30T09:30:00"/>
        <d v="1899-12-30T11:23:00"/>
        <d v="1899-12-30T13:16:00"/>
        <d v="1899-12-30T04:49:00"/>
        <d v="1899-12-30T08:45:00"/>
        <d v="1899-12-30T10:50:00"/>
        <d v="1899-12-30T11:15:00"/>
        <d v="1899-12-30T11:36:00"/>
        <d v="1899-12-30T04:42:00"/>
        <d v="1899-12-30T14:12:00"/>
        <d v="1899-12-30T07:15:00"/>
        <d v="1899-12-30T10:22:00"/>
        <d v="1899-12-30T10:56:00"/>
        <d v="1899-12-30T07:12:00"/>
        <d v="1899-12-30T04:50:00"/>
        <d v="1899-12-30T05:43:00"/>
        <d v="1899-12-30T10:38:00"/>
        <d v="1899-12-30T17:53:00"/>
        <d v="1899-12-30T11:34:00"/>
        <d v="1899-12-30T17:52:00"/>
        <d v="1899-12-30T12:05:00"/>
        <d v="1899-12-30T18:17:00"/>
        <d v="1899-12-30T15:03:00"/>
        <d v="1899-12-30T14:35:00"/>
        <d v="1899-12-30T13:15:00"/>
        <d v="1899-12-30T16:32:00"/>
        <d v="1899-12-30T11:35:00"/>
        <d v="1899-12-30T13:43:00"/>
        <d v="1899-12-30T15:28:00"/>
        <d v="1899-12-30T15:17:00"/>
        <d v="1899-12-30T17:33:00"/>
        <d v="1899-12-30T16:30:00"/>
        <d v="1899-12-30T14:58:00"/>
        <d v="1899-12-30T16:21:00"/>
        <d v="1899-12-30T15:01:00"/>
        <d v="1899-12-30T12:43:00"/>
        <d v="1899-12-30T15:33:00"/>
        <d v="1899-12-30T15:53:00"/>
        <d v="1899-12-30T15:42:00"/>
        <d v="1899-12-30T11:47:00"/>
        <d v="1899-12-30T15:48:00"/>
        <d v="1899-12-30T17:22:00"/>
        <d v="1899-12-30T17:20:00"/>
        <d v="1899-12-30T16:15:00"/>
        <d v="1899-12-30T14:56:00"/>
        <d v="1899-12-30T16:26:00"/>
        <d v="1899-12-30T11:57:00"/>
        <d v="1899-12-30T16:18:00"/>
        <d v="1899-12-30T15:54:00"/>
        <d v="1899-12-30T15:59:00"/>
        <d v="1899-12-30T15:26:00"/>
        <d v="1899-12-30T15:52:00"/>
        <d v="1899-12-30T09:52:00"/>
        <d v="1899-12-30T09:46:00"/>
        <d v="1899-12-30T09:55:00"/>
        <d v="1899-12-30T11:27:00"/>
        <d v="1899-12-30T15:57:00"/>
        <d v="1899-12-30T17:29:00"/>
        <d v="1899-12-30T20:07:00"/>
        <d v="1899-12-30T06:10:00"/>
        <d v="1899-12-30T12:11:00"/>
        <d v="1899-12-30T12:15:00"/>
        <d v="1899-12-30T14:15:00"/>
        <d v="1899-12-30T14:14:00"/>
        <d v="1899-12-30T14:10:00"/>
        <d v="1899-12-30T13:14:00"/>
        <d v="1899-12-30T13:58:00"/>
        <d v="1899-12-30T10:04:00"/>
        <d v="1899-12-30T15:20:00"/>
        <d v="1899-12-30T09:43:00"/>
        <d v="1899-12-30T09:45:00"/>
        <d v="1899-12-30T16:17:00"/>
        <d v="1899-12-30T14:13:00"/>
        <d v="1899-12-30T14:02:00"/>
        <d v="1899-12-30T15:15:00"/>
        <d v="1899-12-30T15:14:00"/>
        <d v="1899-12-30T12:14:00"/>
        <d v="1899-12-30T14:16:00"/>
        <d v="1899-12-30T14:17:00"/>
        <d v="1899-12-30T10:49:00"/>
        <d v="1899-12-30T11:46:00"/>
        <d v="1899-12-30T17:24:00"/>
        <d v="1899-12-30T12:58:00"/>
        <d v="1899-12-30T12:36:00"/>
        <d v="1899-12-30T07:40:00"/>
        <d v="1899-12-30T10:30:00"/>
        <d v="1899-12-30T05:20:00"/>
        <d v="1899-12-30T13:55:00"/>
        <d v="1899-12-30T13:09:00"/>
        <d v="1899-12-30T11:56:00"/>
        <d v="1899-12-30T14:11:00"/>
        <d v="1899-12-30T13:12:00"/>
        <d v="1899-12-30T13:13:00"/>
        <d v="1899-12-30T13:30:00"/>
        <d v="1899-12-30T12:49:00"/>
        <d v="1899-12-30T03:52:00"/>
        <d v="1899-12-30T13:47:00"/>
        <d v="1899-12-30T13:53:00"/>
        <d v="1899-12-30T14:18:00"/>
        <d v="1899-12-30T14:21:00"/>
        <d v="1899-12-30T12:48:00"/>
        <d v="1899-12-30T12:47:00"/>
        <d v="1899-12-30T12:51:00"/>
        <d v="1899-12-30T12:46:00"/>
        <d v="1899-12-30T13:51:00"/>
        <d v="1899-12-30T14:20:00"/>
        <d v="1899-12-30T14:06:00"/>
        <d v="1899-12-30T13:42:00"/>
        <d v="1899-12-30T11:20:00"/>
        <d v="1899-12-30T11:38:00"/>
        <d v="1899-12-30T11:41:00"/>
        <d v="1899-12-30T11:43:00"/>
        <d v="1899-12-30T11:33:00"/>
        <d v="1899-12-30T11:40:00"/>
        <d v="1899-12-30T12:57:00"/>
        <d v="1899-12-30T12:53:00"/>
        <d v="1899-12-30T13:32:00"/>
        <d v="1899-12-30T16:35:00"/>
        <d v="1899-12-30T11:48:00"/>
        <d v="1899-12-30T13:57:00"/>
        <d v="1899-12-30T03:32:00"/>
        <d v="1899-12-30T03:37:00"/>
      </sharedItems>
    </cacheField>
    <cacheField name="打卡小时数" numFmtId="0">
      <sharedItems containsSemiMixedTypes="0" containsString="0" containsNumber="1" containsInteger="1" minValue="0" maxValue="19" count="18">
        <n v="2"/>
        <n v="8"/>
        <n v="13"/>
        <n v="11"/>
        <n v="12"/>
        <n v="10"/>
        <n v="0"/>
        <n v="5"/>
        <n v="14"/>
        <n v="17"/>
        <n v="15"/>
        <n v="6"/>
        <n v="9"/>
        <n v="4"/>
        <n v="7"/>
        <n v="16"/>
        <n v="3"/>
        <n v="19"/>
      </sharedItems>
    </cacheField>
    <cacheField name="空" numFmtId="0">
      <sharedItems containsString="0" containsBlank="1" containsNonDate="0" count="1">
        <m/>
      </sharedItems>
    </cacheField>
    <cacheField name="合同关系" numFmtId="0">
      <sharedItems count="1">
        <s v="正熙人力"/>
      </sharedItems>
    </cacheField>
    <cacheField name="打卡取整" numFmtId="0">
      <sharedItems containsString="0" containsBlank="1" containsNumber="1" minValue="0" maxValue="20" count="28">
        <n v="2"/>
        <n v="8"/>
        <n v="13"/>
        <n v="11"/>
        <n v="12"/>
        <n v="10"/>
        <n v="0"/>
        <n v="10.5"/>
        <n v="9.5"/>
        <n v="5.5"/>
        <n v="5"/>
        <n v="14"/>
        <n v="17"/>
        <n v="15"/>
        <n v="6"/>
        <n v="9"/>
        <n v="4"/>
        <n v="7"/>
        <n v="16"/>
        <n v="3"/>
        <n v="11.5"/>
        <n v="7.5"/>
        <m/>
        <n v="3.5"/>
        <n v="19"/>
        <n v="12.5"/>
        <n v="8.5"/>
        <n v="20"/>
      </sharedItems>
    </cacheField>
    <cacheField name="考勤表上时间" numFmtId="0">
      <sharedItems containsBlank="1" containsNumber="1" containsMixedTypes="1" count="32">
        <n v="3.5"/>
        <n v="8"/>
        <n v="12.5"/>
        <n v="10.5"/>
        <n v="11.5"/>
        <n v="10"/>
        <n v="0"/>
        <n v="13"/>
        <n v="11"/>
        <n v="12"/>
        <n v="9.5"/>
        <n v="5.5"/>
        <n v="7"/>
        <n v="6"/>
        <n v="13.5"/>
        <n v="16.5"/>
        <n v="15"/>
        <n v="7.5"/>
        <n v="8.5"/>
        <n v="14"/>
        <n v="14.5"/>
        <n v="15.5"/>
        <n v="16"/>
        <n v="4"/>
        <n v="9"/>
        <n v="5"/>
        <e v="#N/A"/>
        <m/>
        <n v="6.5"/>
        <n v="19"/>
        <n v="18.5"/>
        <n v="20"/>
      </sharedItems>
    </cacheField>
    <cacheField name="差" numFmtId="0">
      <sharedItems containsBlank="1" containsNumber="1" containsMixedTypes="1" count="51">
        <n v="-1.5"/>
        <n v="0"/>
        <n v="0.5"/>
        <n v="-0.5"/>
        <n v="-13"/>
        <n v="-10"/>
        <n v="-11"/>
        <n v="-2"/>
        <n v="1.5"/>
        <n v="-10.5"/>
        <n v="-9.5"/>
        <n v="-5.5"/>
        <n v="-1"/>
        <n v="8"/>
        <n v="-4.5"/>
        <n v="2"/>
        <n v="5"/>
        <n v="-12"/>
        <n v="6"/>
        <n v="-9"/>
        <n v="17"/>
        <n v="4.5"/>
        <n v="2.5"/>
        <n v="-7.5"/>
        <n v="-11.5"/>
        <n v="-6"/>
        <n v="-8.5"/>
        <n v="-5"/>
        <n v="-4"/>
        <n v="-2.5"/>
        <e v="#N/A"/>
        <m/>
        <n v="-7"/>
        <n v="-3.5"/>
        <n v="-8"/>
        <n v="-3"/>
        <n v="1"/>
        <n v="-6.5"/>
        <n v="9"/>
        <n v="10"/>
        <n v="12"/>
        <n v="14"/>
        <n v="16"/>
        <n v="15"/>
        <n v="13"/>
        <n v="11"/>
        <n v="-19"/>
        <n v="-12.5"/>
        <n v="3.5"/>
        <n v="5.5"/>
        <n v="-20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229.3378935185" refreshedBy="WuYanxia" recordCount="19">
  <cacheSource type="worksheet">
    <worksheetSource ref="B2:O21" sheet="劳务费"/>
  </cacheSource>
  <cacheFields count="14">
    <cacheField name="车间" numFmtId="0">
      <sharedItems count="2">
        <s v="发泡"/>
        <s v="焊接"/>
      </sharedItems>
    </cacheField>
    <cacheField name="姓名" numFmtId="0">
      <sharedItems count="19">
        <s v="李晓慧"/>
        <s v="赵金鹏"/>
        <s v="邓梦雨"/>
        <s v="李媛"/>
        <s v="赵翠"/>
        <s v="姜俊霞"/>
        <s v="周震"/>
        <s v="李小克"/>
        <s v="吕佳陆"/>
        <s v="崔华震"/>
        <s v="崔杰"/>
        <s v="胡金涛"/>
        <s v="李昆"/>
        <s v="周琳青"/>
        <s v="张坤"/>
        <s v="滕向政"/>
        <s v="赵广策"/>
        <s v="邓皓骏"/>
        <s v="陈俊洪"/>
      </sharedItems>
    </cacheField>
    <cacheField name="职位" numFmtId="0">
      <sharedItems count="1">
        <s v="操作工"/>
      </sharedItems>
    </cacheField>
    <cacheField name="出勤天数" numFmtId="0">
      <sharedItems containsSemiMixedTypes="0" containsString="0" containsNumber="1" minValue="3" maxValue="27" count="15">
        <n v="6"/>
        <n v="21"/>
        <n v="8.5"/>
        <n v="25"/>
        <n v="24"/>
        <n v="26"/>
        <n v="24.5"/>
        <n v="23"/>
        <n v="27"/>
        <n v="3"/>
        <n v="19.5"/>
        <n v="7"/>
        <n v="22"/>
        <n v="17"/>
        <n v="11"/>
      </sharedItems>
    </cacheField>
    <cacheField name="日常工时" numFmtId="0">
      <sharedItems containsSemiMixedTypes="0" containsString="0" containsNumber="1" minValue="24" maxValue="216" count="16">
        <n v="48"/>
        <n v="168"/>
        <n v="67.5"/>
        <n v="200"/>
        <n v="192"/>
        <n v="208"/>
        <n v="196"/>
        <n v="184"/>
        <n v="216"/>
        <n v="24"/>
        <n v="185"/>
        <n v="155.5"/>
        <n v="62.5"/>
        <n v="176"/>
        <n v="136"/>
        <n v="88"/>
      </sharedItems>
    </cacheField>
    <cacheField name="日常单价" numFmtId="184">
      <sharedItems containsSemiMixedTypes="0" containsString="0" containsNumber="1" containsInteger="1" minValue="18" maxValue="18" count="1">
        <n v="18"/>
      </sharedItems>
    </cacheField>
    <cacheField name="日常工资" numFmtId="184">
      <sharedItems containsSemiMixedTypes="0" containsString="0" containsNumber="1" containsInteger="1" minValue="432" maxValue="3888" count="16">
        <n v="864"/>
        <n v="3024"/>
        <n v="1215"/>
        <n v="3600"/>
        <n v="3456"/>
        <n v="3744"/>
        <n v="3528"/>
        <n v="3312"/>
        <n v="3888"/>
        <n v="432"/>
        <n v="3330"/>
        <n v="2799"/>
        <n v="1125"/>
        <n v="3168"/>
        <n v="2448"/>
        <n v="1584"/>
      </sharedItems>
    </cacheField>
    <cacheField name="加班工时" numFmtId="0">
      <sharedItems containsSemiMixedTypes="0" containsString="0" containsNumber="1" minValue="8" maxValue="82" count="16">
        <n v="15.5"/>
        <n v="54.5"/>
        <n v="21.5"/>
        <n v="82"/>
        <n v="71"/>
        <n v="78"/>
        <n v="72.5"/>
        <n v="68.5"/>
        <n v="81"/>
        <n v="8"/>
        <n v="55"/>
        <n v="16.5"/>
        <n v="64.5"/>
        <n v="45"/>
        <n v="75"/>
        <n v="41"/>
      </sharedItems>
    </cacheField>
    <cacheField name="加班单价" numFmtId="184">
      <sharedItems containsSemiMixedTypes="0" containsString="0" containsNumber="1" containsInteger="1" minValue="18" maxValue="18" count="1">
        <n v="18"/>
      </sharedItems>
    </cacheField>
    <cacheField name="加班工资" numFmtId="184">
      <sharedItems containsSemiMixedTypes="0" containsString="0" containsNumber="1" containsInteger="1" minValue="144" maxValue="1476" count="16">
        <n v="279"/>
        <n v="981"/>
        <n v="387"/>
        <n v="1476"/>
        <n v="1278"/>
        <n v="1404"/>
        <n v="1305"/>
        <n v="1233"/>
        <n v="1458"/>
        <n v="144"/>
        <n v="990"/>
        <n v="297"/>
        <n v="1161"/>
        <n v="810"/>
        <n v="1350"/>
        <n v="738"/>
      </sharedItems>
    </cacheField>
    <cacheField name="奖惩" numFmtId="0">
      <sharedItems containsSemiMixedTypes="0" containsString="0" containsNumber="1" containsInteger="1" minValue="-80" maxValue="0" count="6">
        <n v="-45"/>
        <n v="0"/>
        <n v="-32"/>
        <n v="-30"/>
        <n v="-50"/>
        <n v="-80"/>
      </sharedItems>
    </cacheField>
    <cacheField name="工资小计" numFmtId="0">
      <sharedItems containsSemiMixedTypes="0" containsString="0" containsNumber="1" containsInteger="1" minValue="576" maxValue="5346" count="19">
        <n v="1098"/>
        <n v="4005"/>
        <n v="1602"/>
        <n v="5076"/>
        <n v="4734"/>
        <n v="5004"/>
        <n v="5148"/>
        <n v="4801"/>
        <n v="4545"/>
        <n v="5346"/>
        <n v="4878"/>
        <n v="576"/>
        <n v="4563"/>
        <n v="3789"/>
        <n v="1422"/>
        <n v="4299"/>
        <n v="3208"/>
        <n v="4870"/>
        <n v="2292"/>
      </sharedItems>
    </cacheField>
    <cacheField name="饭补" numFmtId="0">
      <sharedItems containsSemiMixedTypes="0" containsString="0" containsNumber="1" minValue="15" maxValue="135" count="15">
        <n v="30"/>
        <n v="105"/>
        <n v="42.5"/>
        <n v="125"/>
        <n v="120"/>
        <n v="130"/>
        <n v="122.5"/>
        <n v="115"/>
        <n v="135"/>
        <n v="15"/>
        <n v="97.5"/>
        <n v="35"/>
        <n v="110"/>
        <n v="85"/>
        <n v="55"/>
      </sharedItems>
    </cacheField>
    <cacheField name="工资合计" numFmtId="0">
      <sharedItems containsSemiMixedTypes="0" containsString="0" containsNumber="1" minValue="591" maxValue="5481" count="19">
        <n v="1128"/>
        <n v="4110"/>
        <n v="1644.5"/>
        <n v="5201"/>
        <n v="4854"/>
        <n v="5129"/>
        <n v="5278"/>
        <n v="4923.5"/>
        <n v="4660"/>
        <n v="5481"/>
        <n v="5003"/>
        <n v="591"/>
        <n v="4678"/>
        <n v="3886.5"/>
        <n v="1457"/>
        <n v="4409"/>
        <n v="3293"/>
        <n v="4995"/>
        <n v="2347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0"/>
    <x v="1"/>
    <x v="1"/>
    <x v="1"/>
  </r>
  <r>
    <x v="2"/>
    <x v="1"/>
    <x v="2"/>
    <x v="1"/>
    <x v="2"/>
    <x v="2"/>
    <x v="1"/>
    <x v="2"/>
    <x v="2"/>
    <x v="1"/>
    <x v="2"/>
    <x v="0"/>
    <x v="2"/>
    <x v="2"/>
    <x v="2"/>
  </r>
  <r>
    <x v="3"/>
    <x v="1"/>
    <x v="3"/>
    <x v="1"/>
    <x v="3"/>
    <x v="3"/>
    <x v="1"/>
    <x v="3"/>
    <x v="3"/>
    <x v="1"/>
    <x v="3"/>
    <x v="0"/>
    <x v="3"/>
    <x v="3"/>
    <x v="3"/>
  </r>
  <r>
    <x v="4"/>
    <x v="1"/>
    <x v="4"/>
    <x v="1"/>
    <x v="4"/>
    <x v="4"/>
    <x v="1"/>
    <x v="4"/>
    <x v="4"/>
    <x v="1"/>
    <x v="4"/>
    <x v="0"/>
    <x v="4"/>
    <x v="4"/>
    <x v="4"/>
  </r>
  <r>
    <x v="5"/>
    <x v="1"/>
    <x v="5"/>
    <x v="1"/>
    <x v="5"/>
    <x v="5"/>
    <x v="1"/>
    <x v="5"/>
    <x v="5"/>
    <x v="1"/>
    <x v="5"/>
    <x v="0"/>
    <x v="5"/>
    <x v="5"/>
    <x v="5"/>
  </r>
  <r>
    <x v="6"/>
    <x v="1"/>
    <x v="6"/>
    <x v="1"/>
    <x v="6"/>
    <x v="6"/>
    <x v="1"/>
    <x v="6"/>
    <x v="6"/>
    <x v="1"/>
    <x v="6"/>
    <x v="0"/>
    <x v="6"/>
    <x v="6"/>
    <x v="6"/>
  </r>
  <r>
    <x v="7"/>
    <x v="1"/>
    <x v="7"/>
    <x v="1"/>
    <x v="6"/>
    <x v="6"/>
    <x v="1"/>
    <x v="6"/>
    <x v="6"/>
    <x v="1"/>
    <x v="6"/>
    <x v="0"/>
    <x v="6"/>
    <x v="6"/>
    <x v="6"/>
  </r>
  <r>
    <x v="8"/>
    <x v="1"/>
    <x v="8"/>
    <x v="1"/>
    <x v="7"/>
    <x v="7"/>
    <x v="1"/>
    <x v="7"/>
    <x v="7"/>
    <x v="1"/>
    <x v="7"/>
    <x v="0"/>
    <x v="7"/>
    <x v="7"/>
    <x v="7"/>
  </r>
  <r>
    <x v="9"/>
    <x v="1"/>
    <x v="9"/>
    <x v="1"/>
    <x v="3"/>
    <x v="3"/>
    <x v="1"/>
    <x v="3"/>
    <x v="3"/>
    <x v="1"/>
    <x v="3"/>
    <x v="0"/>
    <x v="3"/>
    <x v="3"/>
    <x v="3"/>
  </r>
  <r>
    <x v="10"/>
    <x v="1"/>
    <x v="10"/>
    <x v="1"/>
    <x v="8"/>
    <x v="8"/>
    <x v="1"/>
    <x v="8"/>
    <x v="8"/>
    <x v="1"/>
    <x v="8"/>
    <x v="0"/>
    <x v="8"/>
    <x v="8"/>
    <x v="8"/>
  </r>
  <r>
    <x v="11"/>
    <x v="1"/>
    <x v="11"/>
    <x v="1"/>
    <x v="9"/>
    <x v="9"/>
    <x v="1"/>
    <x v="9"/>
    <x v="9"/>
    <x v="1"/>
    <x v="9"/>
    <x v="0"/>
    <x v="9"/>
    <x v="9"/>
    <x v="9"/>
  </r>
  <r>
    <x v="12"/>
    <x v="1"/>
    <x v="12"/>
    <x v="1"/>
    <x v="5"/>
    <x v="10"/>
    <x v="1"/>
    <x v="10"/>
    <x v="10"/>
    <x v="1"/>
    <x v="10"/>
    <x v="0"/>
    <x v="10"/>
    <x v="5"/>
    <x v="10"/>
  </r>
  <r>
    <x v="13"/>
    <x v="1"/>
    <x v="13"/>
    <x v="1"/>
    <x v="9"/>
    <x v="9"/>
    <x v="1"/>
    <x v="9"/>
    <x v="9"/>
    <x v="1"/>
    <x v="9"/>
    <x v="0"/>
    <x v="9"/>
    <x v="9"/>
    <x v="9"/>
  </r>
  <r>
    <x v="14"/>
    <x v="1"/>
    <x v="14"/>
    <x v="1"/>
    <x v="6"/>
    <x v="6"/>
    <x v="1"/>
    <x v="6"/>
    <x v="6"/>
    <x v="1"/>
    <x v="6"/>
    <x v="0"/>
    <x v="6"/>
    <x v="6"/>
    <x v="6"/>
  </r>
  <r>
    <x v="15"/>
    <x v="1"/>
    <x v="15"/>
    <x v="1"/>
    <x v="3"/>
    <x v="3"/>
    <x v="1"/>
    <x v="3"/>
    <x v="3"/>
    <x v="1"/>
    <x v="3"/>
    <x v="0"/>
    <x v="3"/>
    <x v="3"/>
    <x v="3"/>
  </r>
  <r>
    <x v="16"/>
    <x v="1"/>
    <x v="16"/>
    <x v="1"/>
    <x v="8"/>
    <x v="11"/>
    <x v="1"/>
    <x v="11"/>
    <x v="11"/>
    <x v="1"/>
    <x v="11"/>
    <x v="0"/>
    <x v="11"/>
    <x v="8"/>
    <x v="11"/>
  </r>
  <r>
    <x v="17"/>
    <x v="1"/>
    <x v="17"/>
    <x v="1"/>
    <x v="8"/>
    <x v="12"/>
    <x v="1"/>
    <x v="12"/>
    <x v="12"/>
    <x v="1"/>
    <x v="12"/>
    <x v="0"/>
    <x v="12"/>
    <x v="8"/>
    <x v="12"/>
  </r>
  <r>
    <x v="18"/>
    <x v="1"/>
    <x v="18"/>
    <x v="1"/>
    <x v="10"/>
    <x v="13"/>
    <x v="1"/>
    <x v="13"/>
    <x v="13"/>
    <x v="1"/>
    <x v="13"/>
    <x v="0"/>
    <x v="13"/>
    <x v="10"/>
    <x v="13"/>
  </r>
  <r>
    <x v="19"/>
    <x v="1"/>
    <x v="19"/>
    <x v="1"/>
    <x v="11"/>
    <x v="14"/>
    <x v="1"/>
    <x v="14"/>
    <x v="14"/>
    <x v="1"/>
    <x v="14"/>
    <x v="0"/>
    <x v="14"/>
    <x v="11"/>
    <x v="14"/>
  </r>
  <r>
    <x v="20"/>
    <x v="1"/>
    <x v="20"/>
    <x v="1"/>
    <x v="12"/>
    <x v="15"/>
    <x v="1"/>
    <x v="15"/>
    <x v="15"/>
    <x v="1"/>
    <x v="15"/>
    <x v="0"/>
    <x v="15"/>
    <x v="12"/>
    <x v="15"/>
  </r>
  <r>
    <x v="21"/>
    <x v="1"/>
    <x v="21"/>
    <x v="1"/>
    <x v="13"/>
    <x v="16"/>
    <x v="1"/>
    <x v="16"/>
    <x v="16"/>
    <x v="1"/>
    <x v="16"/>
    <x v="0"/>
    <x v="16"/>
    <x v="13"/>
    <x v="16"/>
  </r>
  <r>
    <x v="22"/>
    <x v="1"/>
    <x v="22"/>
    <x v="1"/>
    <x v="10"/>
    <x v="17"/>
    <x v="1"/>
    <x v="17"/>
    <x v="17"/>
    <x v="1"/>
    <x v="17"/>
    <x v="0"/>
    <x v="17"/>
    <x v="10"/>
    <x v="17"/>
  </r>
  <r>
    <x v="23"/>
    <x v="1"/>
    <x v="23"/>
    <x v="1"/>
    <x v="14"/>
    <x v="18"/>
    <x v="1"/>
    <x v="18"/>
    <x v="18"/>
    <x v="1"/>
    <x v="18"/>
    <x v="0"/>
    <x v="18"/>
    <x v="14"/>
    <x v="18"/>
  </r>
  <r>
    <x v="24"/>
    <x v="1"/>
    <x v="24"/>
    <x v="1"/>
    <x v="5"/>
    <x v="5"/>
    <x v="1"/>
    <x v="5"/>
    <x v="5"/>
    <x v="1"/>
    <x v="5"/>
    <x v="0"/>
    <x v="5"/>
    <x v="5"/>
    <x v="5"/>
  </r>
  <r>
    <x v="25"/>
    <x v="1"/>
    <x v="25"/>
    <x v="1"/>
    <x v="3"/>
    <x v="3"/>
    <x v="1"/>
    <x v="3"/>
    <x v="19"/>
    <x v="1"/>
    <x v="19"/>
    <x v="0"/>
    <x v="19"/>
    <x v="3"/>
    <x v="19"/>
  </r>
  <r>
    <x v="26"/>
    <x v="1"/>
    <x v="26"/>
    <x v="1"/>
    <x v="15"/>
    <x v="19"/>
    <x v="1"/>
    <x v="19"/>
    <x v="20"/>
    <x v="1"/>
    <x v="20"/>
    <x v="1"/>
    <x v="20"/>
    <x v="15"/>
    <x v="20"/>
  </r>
  <r>
    <x v="27"/>
    <x v="1"/>
    <x v="27"/>
    <x v="1"/>
    <x v="16"/>
    <x v="20"/>
    <x v="1"/>
    <x v="20"/>
    <x v="21"/>
    <x v="1"/>
    <x v="21"/>
    <x v="2"/>
    <x v="21"/>
    <x v="16"/>
    <x v="2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3"/>
    <x v="3"/>
    <x v="0"/>
    <x v="3"/>
    <x v="3"/>
    <x v="0"/>
    <x v="3"/>
    <x v="1"/>
    <x v="3"/>
    <x v="3"/>
    <x v="3"/>
  </r>
  <r>
    <x v="0"/>
    <x v="4"/>
    <x v="0"/>
    <x v="4"/>
    <x v="4"/>
    <x v="0"/>
    <x v="4"/>
    <x v="4"/>
    <x v="0"/>
    <x v="4"/>
    <x v="1"/>
    <x v="4"/>
    <x v="4"/>
    <x v="4"/>
  </r>
  <r>
    <x v="0"/>
    <x v="5"/>
    <x v="0"/>
    <x v="3"/>
    <x v="3"/>
    <x v="0"/>
    <x v="3"/>
    <x v="5"/>
    <x v="0"/>
    <x v="5"/>
    <x v="1"/>
    <x v="5"/>
    <x v="3"/>
    <x v="5"/>
  </r>
  <r>
    <x v="0"/>
    <x v="6"/>
    <x v="0"/>
    <x v="5"/>
    <x v="5"/>
    <x v="0"/>
    <x v="5"/>
    <x v="5"/>
    <x v="0"/>
    <x v="5"/>
    <x v="1"/>
    <x v="6"/>
    <x v="5"/>
    <x v="6"/>
  </r>
  <r>
    <x v="0"/>
    <x v="7"/>
    <x v="0"/>
    <x v="6"/>
    <x v="6"/>
    <x v="0"/>
    <x v="6"/>
    <x v="6"/>
    <x v="0"/>
    <x v="6"/>
    <x v="2"/>
    <x v="7"/>
    <x v="6"/>
    <x v="7"/>
  </r>
  <r>
    <x v="0"/>
    <x v="8"/>
    <x v="0"/>
    <x v="7"/>
    <x v="7"/>
    <x v="0"/>
    <x v="7"/>
    <x v="7"/>
    <x v="0"/>
    <x v="7"/>
    <x v="1"/>
    <x v="8"/>
    <x v="7"/>
    <x v="8"/>
  </r>
  <r>
    <x v="0"/>
    <x v="9"/>
    <x v="0"/>
    <x v="8"/>
    <x v="8"/>
    <x v="0"/>
    <x v="8"/>
    <x v="8"/>
    <x v="0"/>
    <x v="8"/>
    <x v="1"/>
    <x v="9"/>
    <x v="8"/>
    <x v="9"/>
  </r>
  <r>
    <x v="0"/>
    <x v="10"/>
    <x v="0"/>
    <x v="3"/>
    <x v="3"/>
    <x v="0"/>
    <x v="3"/>
    <x v="4"/>
    <x v="0"/>
    <x v="4"/>
    <x v="1"/>
    <x v="10"/>
    <x v="3"/>
    <x v="10"/>
  </r>
  <r>
    <x v="0"/>
    <x v="11"/>
    <x v="0"/>
    <x v="9"/>
    <x v="9"/>
    <x v="0"/>
    <x v="9"/>
    <x v="9"/>
    <x v="0"/>
    <x v="9"/>
    <x v="1"/>
    <x v="11"/>
    <x v="9"/>
    <x v="11"/>
  </r>
  <r>
    <x v="0"/>
    <x v="12"/>
    <x v="0"/>
    <x v="7"/>
    <x v="10"/>
    <x v="0"/>
    <x v="10"/>
    <x v="7"/>
    <x v="0"/>
    <x v="7"/>
    <x v="1"/>
    <x v="12"/>
    <x v="7"/>
    <x v="12"/>
  </r>
  <r>
    <x v="0"/>
    <x v="13"/>
    <x v="0"/>
    <x v="10"/>
    <x v="11"/>
    <x v="0"/>
    <x v="11"/>
    <x v="10"/>
    <x v="0"/>
    <x v="10"/>
    <x v="1"/>
    <x v="13"/>
    <x v="10"/>
    <x v="13"/>
  </r>
  <r>
    <x v="0"/>
    <x v="14"/>
    <x v="0"/>
    <x v="11"/>
    <x v="12"/>
    <x v="0"/>
    <x v="12"/>
    <x v="11"/>
    <x v="0"/>
    <x v="11"/>
    <x v="1"/>
    <x v="14"/>
    <x v="11"/>
    <x v="14"/>
  </r>
  <r>
    <x v="1"/>
    <x v="15"/>
    <x v="0"/>
    <x v="12"/>
    <x v="13"/>
    <x v="0"/>
    <x v="13"/>
    <x v="12"/>
    <x v="0"/>
    <x v="12"/>
    <x v="3"/>
    <x v="15"/>
    <x v="12"/>
    <x v="15"/>
  </r>
  <r>
    <x v="1"/>
    <x v="16"/>
    <x v="0"/>
    <x v="13"/>
    <x v="14"/>
    <x v="0"/>
    <x v="14"/>
    <x v="13"/>
    <x v="0"/>
    <x v="13"/>
    <x v="4"/>
    <x v="16"/>
    <x v="13"/>
    <x v="16"/>
  </r>
  <r>
    <x v="1"/>
    <x v="17"/>
    <x v="0"/>
    <x v="3"/>
    <x v="3"/>
    <x v="0"/>
    <x v="3"/>
    <x v="14"/>
    <x v="0"/>
    <x v="14"/>
    <x v="5"/>
    <x v="17"/>
    <x v="3"/>
    <x v="17"/>
  </r>
  <r>
    <x v="1"/>
    <x v="18"/>
    <x v="0"/>
    <x v="14"/>
    <x v="15"/>
    <x v="0"/>
    <x v="15"/>
    <x v="15"/>
    <x v="0"/>
    <x v="15"/>
    <x v="3"/>
    <x v="18"/>
    <x v="14"/>
    <x v="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9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31:D34" firstHeaderRow="1" firstDataRow="1" firstDataCol="1"/>
  <pivotFields count="14">
    <pivotField axis="axisRow" compact="0" showAll="0">
      <items count="3">
        <item x="0"/>
        <item x="1"/>
        <item t="default"/>
      </items>
    </pivotField>
    <pivotField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compact="0" showAll="0">
      <items count="2">
        <item x="0"/>
        <item t="default"/>
      </items>
    </pivotField>
    <pivotField compact="0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compact="0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numFmtId="184" showAll="0">
      <items count="2">
        <item x="0"/>
        <item t="default"/>
      </items>
    </pivotField>
    <pivotField compact="0" numFmtId="184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numFmtId="184" showAll="0">
      <items count="2">
        <item x="0"/>
        <item t="default"/>
      </items>
    </pivotField>
    <pivotField compact="0" numFmtId="184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compact="0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ataField="1"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865:D1926" firstHeaderRow="1" firstDataRow="1" firstDataCol="1"/>
  <pivotFields count="21">
    <pivotField axis="axisRow" compact="0" showAll="0">
      <items count="61">
        <item x="45"/>
        <item x="32"/>
        <item x="0"/>
        <item x="7"/>
        <item x="29"/>
        <item x="8"/>
        <item x="50"/>
        <item x="9"/>
        <item x="40"/>
        <item x="42"/>
        <item x="34"/>
        <item x="24"/>
        <item x="11"/>
        <item x="52"/>
        <item x="27"/>
        <item x="37"/>
        <item x="43"/>
        <item x="44"/>
        <item x="56"/>
        <item x="15"/>
        <item x="20"/>
        <item x="47"/>
        <item x="51"/>
        <item x="25"/>
        <item x="22"/>
        <item x="21"/>
        <item x="55"/>
        <item x="30"/>
        <item x="49"/>
        <item x="3"/>
        <item x="2"/>
        <item x="46"/>
        <item x="5"/>
        <item x="35"/>
        <item x="57"/>
        <item x="54"/>
        <item x="41"/>
        <item x="58"/>
        <item x="1"/>
        <item x="59"/>
        <item x="28"/>
        <item x="23"/>
        <item x="36"/>
        <item x="10"/>
        <item x="12"/>
        <item x="53"/>
        <item x="48"/>
        <item x="19"/>
        <item x="26"/>
        <item x="6"/>
        <item x="14"/>
        <item x="18"/>
        <item x="17"/>
        <item x="33"/>
        <item x="13"/>
        <item x="4"/>
        <item x="38"/>
        <item x="31"/>
        <item x="16"/>
        <item x="3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2">
        <item x="50"/>
        <item x="46"/>
        <item x="4"/>
        <item x="47"/>
        <item x="17"/>
        <item x="24"/>
        <item x="6"/>
        <item x="9"/>
        <item x="5"/>
        <item x="10"/>
        <item x="19"/>
        <item x="26"/>
        <item x="34"/>
        <item x="23"/>
        <item x="32"/>
        <item x="37"/>
        <item x="25"/>
        <item x="11"/>
        <item x="27"/>
        <item x="14"/>
        <item x="28"/>
        <item x="33"/>
        <item x="35"/>
        <item x="29"/>
        <item x="7"/>
        <item x="0"/>
        <item x="12"/>
        <item x="3"/>
        <item x="1"/>
        <item x="2"/>
        <item x="36"/>
        <item x="8"/>
        <item x="15"/>
        <item x="22"/>
        <item x="48"/>
        <item x="21"/>
        <item x="16"/>
        <item x="49"/>
        <item x="18"/>
        <item x="13"/>
        <item x="38"/>
        <item x="39"/>
        <item x="45"/>
        <item x="40"/>
        <item x="44"/>
        <item x="41"/>
        <item x="43"/>
        <item x="42"/>
        <item x="20"/>
        <item x="30"/>
        <item x="31"/>
        <item t="default"/>
      </items>
    </pivotField>
  </pivotFields>
  <rowFields count="1">
    <field x="0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Items count="1">
    <i/>
  </colItems>
  <dataFields count="1">
    <dataField name="求和项:差" fld="2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3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7"/>
  <sheetViews>
    <sheetView tabSelected="1" topLeftCell="A16" workbookViewId="0">
      <selection activeCell="G32" sqref="G32"/>
    </sheetView>
  </sheetViews>
  <sheetFormatPr defaultColWidth="9" defaultRowHeight="18" customHeight="1"/>
  <cols>
    <col min="1" max="1" width="5.25" style="83" customWidth="1"/>
    <col min="2" max="2" width="11.625" style="83" customWidth="1"/>
    <col min="3" max="3" width="7.375" style="83"/>
    <col min="4" max="4" width="17.25" style="85"/>
    <col min="5" max="5" width="8.875" style="83" customWidth="1"/>
    <col min="6" max="6" width="7.375" style="83"/>
    <col min="7" max="7" width="17.25" style="83"/>
    <col min="8" max="11" width="8.875" style="83" customWidth="1"/>
    <col min="12" max="12" width="8" style="83" customWidth="1"/>
    <col min="13" max="13" width="9.375" style="83" customWidth="1"/>
    <col min="14" max="14" width="8.875" style="83" customWidth="1"/>
    <col min="15" max="15" width="9.625" style="83" customWidth="1"/>
    <col min="16" max="16" width="24" style="83" customWidth="1"/>
    <col min="17" max="17" width="12.625" style="83"/>
    <col min="18" max="18" width="10.875" style="86"/>
    <col min="19" max="25" width="10.875" style="83"/>
    <col min="26" max="26" width="5.125" style="83"/>
    <col min="27" max="16384" width="9" style="83"/>
  </cols>
  <sheetData>
    <row r="1" s="106" customFormat="1" ht="30" customHeight="1" spans="1:26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1"/>
      <c r="Q1" s="83"/>
      <c r="R1" s="86"/>
      <c r="S1" s="83"/>
      <c r="T1" s="83"/>
      <c r="U1" s="83"/>
      <c r="V1" s="83"/>
      <c r="W1" s="83"/>
      <c r="X1" s="83"/>
      <c r="Y1" s="83"/>
      <c r="Z1" s="83"/>
    </row>
    <row r="2" s="80" customFormat="1" ht="41" customHeight="1" spans="1:18">
      <c r="A2" s="87" t="s">
        <v>1</v>
      </c>
      <c r="B2" s="87" t="s">
        <v>2</v>
      </c>
      <c r="C2" s="87" t="s">
        <v>3</v>
      </c>
      <c r="D2" s="87" t="s">
        <v>4</v>
      </c>
      <c r="E2" s="87" t="s">
        <v>5</v>
      </c>
      <c r="F2" s="87" t="s">
        <v>6</v>
      </c>
      <c r="G2" s="87" t="s">
        <v>7</v>
      </c>
      <c r="H2" s="87" t="s">
        <v>8</v>
      </c>
      <c r="I2" s="87" t="s">
        <v>9</v>
      </c>
      <c r="J2" s="87" t="s">
        <v>10</v>
      </c>
      <c r="K2" s="87" t="s">
        <v>11</v>
      </c>
      <c r="L2" s="87" t="s">
        <v>12</v>
      </c>
      <c r="M2" s="87" t="s">
        <v>13</v>
      </c>
      <c r="N2" s="87" t="s">
        <v>14</v>
      </c>
      <c r="O2" s="87" t="s">
        <v>15</v>
      </c>
      <c r="P2" s="87" t="s">
        <v>16</v>
      </c>
      <c r="R2" s="102"/>
    </row>
    <row r="3" s="81" customFormat="1" ht="40" customHeight="1" spans="1:18">
      <c r="A3" s="88">
        <v>1</v>
      </c>
      <c r="B3" s="89" t="s">
        <v>17</v>
      </c>
      <c r="C3" s="90" t="s">
        <v>18</v>
      </c>
      <c r="D3" s="91" t="s">
        <v>19</v>
      </c>
      <c r="E3" s="38">
        <v>6</v>
      </c>
      <c r="F3" s="38">
        <v>48</v>
      </c>
      <c r="G3" s="92">
        <v>18</v>
      </c>
      <c r="H3" s="92">
        <v>864</v>
      </c>
      <c r="I3" s="88">
        <v>15.5</v>
      </c>
      <c r="J3" s="92">
        <v>18</v>
      </c>
      <c r="K3" s="92">
        <v>279</v>
      </c>
      <c r="L3" s="88">
        <v>-45</v>
      </c>
      <c r="M3" s="100">
        <v>1098</v>
      </c>
      <c r="N3" s="100">
        <v>30</v>
      </c>
      <c r="O3" s="100">
        <v>1128</v>
      </c>
      <c r="P3" s="101" t="s">
        <v>20</v>
      </c>
      <c r="R3" s="103"/>
    </row>
    <row r="4" s="81" customFormat="1" ht="40" customHeight="1" spans="1:18">
      <c r="A4" s="88">
        <v>2</v>
      </c>
      <c r="B4" s="89" t="s">
        <v>17</v>
      </c>
      <c r="C4" s="90" t="s">
        <v>21</v>
      </c>
      <c r="D4" s="91" t="s">
        <v>19</v>
      </c>
      <c r="E4" s="38">
        <v>21</v>
      </c>
      <c r="F4" s="38">
        <v>168</v>
      </c>
      <c r="G4" s="92">
        <v>18</v>
      </c>
      <c r="H4" s="92">
        <v>3024</v>
      </c>
      <c r="I4" s="88">
        <v>54.5</v>
      </c>
      <c r="J4" s="92">
        <v>18</v>
      </c>
      <c r="K4" s="92">
        <v>981</v>
      </c>
      <c r="L4" s="88">
        <v>0</v>
      </c>
      <c r="M4" s="100">
        <v>4005</v>
      </c>
      <c r="N4" s="100">
        <v>105</v>
      </c>
      <c r="O4" s="100">
        <v>4110</v>
      </c>
      <c r="P4" s="101" t="s">
        <v>22</v>
      </c>
      <c r="R4" s="103"/>
    </row>
    <row r="5" s="81" customFormat="1" ht="40" customHeight="1" spans="1:18">
      <c r="A5" s="88">
        <v>3</v>
      </c>
      <c r="B5" s="89" t="s">
        <v>17</v>
      </c>
      <c r="C5" s="90" t="s">
        <v>23</v>
      </c>
      <c r="D5" s="91" t="s">
        <v>19</v>
      </c>
      <c r="E5" s="38">
        <v>8.5</v>
      </c>
      <c r="F5" s="38">
        <v>67.5</v>
      </c>
      <c r="G5" s="92">
        <v>18</v>
      </c>
      <c r="H5" s="92">
        <v>1215</v>
      </c>
      <c r="I5" s="88">
        <v>21.5</v>
      </c>
      <c r="J5" s="92">
        <v>18</v>
      </c>
      <c r="K5" s="92">
        <v>387</v>
      </c>
      <c r="L5" s="88">
        <v>0</v>
      </c>
      <c r="M5" s="100">
        <v>1602</v>
      </c>
      <c r="N5" s="100">
        <v>42.5</v>
      </c>
      <c r="O5" s="100">
        <v>1644.5</v>
      </c>
      <c r="P5" s="101" t="s">
        <v>22</v>
      </c>
      <c r="R5" s="103"/>
    </row>
    <row r="6" s="81" customFormat="1" ht="40" customHeight="1" spans="1:18">
      <c r="A6" s="88">
        <v>4</v>
      </c>
      <c r="B6" s="89" t="s">
        <v>17</v>
      </c>
      <c r="C6" s="90" t="s">
        <v>24</v>
      </c>
      <c r="D6" s="91" t="s">
        <v>19</v>
      </c>
      <c r="E6" s="38">
        <v>25</v>
      </c>
      <c r="F6" s="38">
        <v>200</v>
      </c>
      <c r="G6" s="92">
        <v>18</v>
      </c>
      <c r="H6" s="92">
        <v>3600</v>
      </c>
      <c r="I6" s="88">
        <v>82</v>
      </c>
      <c r="J6" s="92">
        <v>18</v>
      </c>
      <c r="K6" s="92">
        <v>1476</v>
      </c>
      <c r="L6" s="88">
        <v>0</v>
      </c>
      <c r="M6" s="100">
        <v>5076</v>
      </c>
      <c r="N6" s="100">
        <v>125</v>
      </c>
      <c r="O6" s="100">
        <v>5201</v>
      </c>
      <c r="P6" s="101" t="s">
        <v>22</v>
      </c>
      <c r="R6" s="103"/>
    </row>
    <row r="7" s="81" customFormat="1" ht="40" customHeight="1" spans="1:18">
      <c r="A7" s="88">
        <v>5</v>
      </c>
      <c r="B7" s="89" t="s">
        <v>17</v>
      </c>
      <c r="C7" s="90" t="s">
        <v>25</v>
      </c>
      <c r="D7" s="91" t="s">
        <v>19</v>
      </c>
      <c r="E7" s="38">
        <v>24</v>
      </c>
      <c r="F7" s="38">
        <v>192</v>
      </c>
      <c r="G7" s="92">
        <v>18</v>
      </c>
      <c r="H7" s="92">
        <v>3456</v>
      </c>
      <c r="I7" s="88">
        <v>71</v>
      </c>
      <c r="J7" s="92">
        <v>18</v>
      </c>
      <c r="K7" s="92">
        <v>1278</v>
      </c>
      <c r="L7" s="88">
        <v>0</v>
      </c>
      <c r="M7" s="100">
        <v>4734</v>
      </c>
      <c r="N7" s="100">
        <v>120</v>
      </c>
      <c r="O7" s="100">
        <v>4854</v>
      </c>
      <c r="P7" s="101" t="s">
        <v>22</v>
      </c>
      <c r="R7" s="103"/>
    </row>
    <row r="8" s="81" customFormat="1" ht="40" customHeight="1" spans="1:18">
      <c r="A8" s="88">
        <v>6</v>
      </c>
      <c r="B8" s="89" t="s">
        <v>17</v>
      </c>
      <c r="C8" s="90" t="s">
        <v>26</v>
      </c>
      <c r="D8" s="91" t="s">
        <v>19</v>
      </c>
      <c r="E8" s="38">
        <v>25</v>
      </c>
      <c r="F8" s="38">
        <v>200</v>
      </c>
      <c r="G8" s="92">
        <v>18</v>
      </c>
      <c r="H8" s="92">
        <v>3600</v>
      </c>
      <c r="I8" s="88">
        <v>78</v>
      </c>
      <c r="J8" s="92">
        <v>18</v>
      </c>
      <c r="K8" s="92">
        <v>1404</v>
      </c>
      <c r="L8" s="88">
        <v>0</v>
      </c>
      <c r="M8" s="100">
        <v>5004</v>
      </c>
      <c r="N8" s="100">
        <v>125</v>
      </c>
      <c r="O8" s="100">
        <v>5129</v>
      </c>
      <c r="P8" s="101" t="s">
        <v>22</v>
      </c>
      <c r="R8" s="103"/>
    </row>
    <row r="9" s="81" customFormat="1" ht="40" customHeight="1" spans="1:18">
      <c r="A9" s="88">
        <v>7</v>
      </c>
      <c r="B9" s="89" t="s">
        <v>17</v>
      </c>
      <c r="C9" s="89" t="s">
        <v>27</v>
      </c>
      <c r="D9" s="91" t="s">
        <v>19</v>
      </c>
      <c r="E9" s="38">
        <v>26</v>
      </c>
      <c r="F9" s="38">
        <v>208</v>
      </c>
      <c r="G9" s="92">
        <v>18</v>
      </c>
      <c r="H9" s="92">
        <v>3744</v>
      </c>
      <c r="I9" s="88">
        <v>78</v>
      </c>
      <c r="J9" s="92">
        <v>18</v>
      </c>
      <c r="K9" s="92">
        <v>1404</v>
      </c>
      <c r="L9" s="88">
        <v>0</v>
      </c>
      <c r="M9" s="100">
        <v>5148</v>
      </c>
      <c r="N9" s="100">
        <v>130</v>
      </c>
      <c r="O9" s="100">
        <v>5278</v>
      </c>
      <c r="P9" s="101" t="s">
        <v>22</v>
      </c>
      <c r="R9" s="103"/>
    </row>
    <row r="10" s="81" customFormat="1" ht="40" customHeight="1" spans="1:18">
      <c r="A10" s="88">
        <v>8</v>
      </c>
      <c r="B10" s="89" t="s">
        <v>17</v>
      </c>
      <c r="C10" s="90" t="s">
        <v>28</v>
      </c>
      <c r="D10" s="91" t="s">
        <v>19</v>
      </c>
      <c r="E10" s="38">
        <v>24.5</v>
      </c>
      <c r="F10" s="38">
        <v>196</v>
      </c>
      <c r="G10" s="92">
        <v>18</v>
      </c>
      <c r="H10" s="92">
        <v>3528</v>
      </c>
      <c r="I10" s="88">
        <v>72.5</v>
      </c>
      <c r="J10" s="92">
        <v>18</v>
      </c>
      <c r="K10" s="92">
        <v>1305</v>
      </c>
      <c r="L10" s="88">
        <v>-32</v>
      </c>
      <c r="M10" s="100">
        <v>4801</v>
      </c>
      <c r="N10" s="100">
        <v>122.5</v>
      </c>
      <c r="O10" s="100">
        <v>4923.5</v>
      </c>
      <c r="P10" s="101" t="s">
        <v>29</v>
      </c>
      <c r="R10" s="103"/>
    </row>
    <row r="11" s="81" customFormat="1" ht="40" customHeight="1" spans="1:18">
      <c r="A11" s="88">
        <v>9</v>
      </c>
      <c r="B11" s="89" t="s">
        <v>17</v>
      </c>
      <c r="C11" s="90" t="s">
        <v>30</v>
      </c>
      <c r="D11" s="91" t="s">
        <v>19</v>
      </c>
      <c r="E11" s="38">
        <v>23</v>
      </c>
      <c r="F11" s="38">
        <v>184</v>
      </c>
      <c r="G11" s="92">
        <v>18</v>
      </c>
      <c r="H11" s="92">
        <v>3312</v>
      </c>
      <c r="I11" s="88">
        <v>68.5</v>
      </c>
      <c r="J11" s="92">
        <v>18</v>
      </c>
      <c r="K11" s="92">
        <v>1233</v>
      </c>
      <c r="L11" s="88">
        <v>0</v>
      </c>
      <c r="M11" s="100">
        <v>4545</v>
      </c>
      <c r="N11" s="100">
        <v>115</v>
      </c>
      <c r="O11" s="100">
        <v>4660</v>
      </c>
      <c r="P11" s="101" t="s">
        <v>22</v>
      </c>
      <c r="R11" s="103"/>
    </row>
    <row r="12" s="81" customFormat="1" ht="40" customHeight="1" spans="1:18">
      <c r="A12" s="88">
        <v>10</v>
      </c>
      <c r="B12" s="89" t="s">
        <v>17</v>
      </c>
      <c r="C12" s="90" t="s">
        <v>31</v>
      </c>
      <c r="D12" s="91" t="s">
        <v>19</v>
      </c>
      <c r="E12" s="38">
        <v>27</v>
      </c>
      <c r="F12" s="38">
        <v>216</v>
      </c>
      <c r="G12" s="92">
        <v>18</v>
      </c>
      <c r="H12" s="92">
        <v>3888</v>
      </c>
      <c r="I12" s="88">
        <v>81</v>
      </c>
      <c r="J12" s="92">
        <v>18</v>
      </c>
      <c r="K12" s="92">
        <v>1458</v>
      </c>
      <c r="L12" s="88">
        <v>0</v>
      </c>
      <c r="M12" s="100">
        <v>5346</v>
      </c>
      <c r="N12" s="100">
        <v>135</v>
      </c>
      <c r="O12" s="100">
        <v>5481</v>
      </c>
      <c r="P12" s="101" t="s">
        <v>22</v>
      </c>
      <c r="R12" s="103"/>
    </row>
    <row r="13" s="81" customFormat="1" ht="40" customHeight="1" spans="1:18">
      <c r="A13" s="88">
        <v>11</v>
      </c>
      <c r="B13" s="89" t="s">
        <v>17</v>
      </c>
      <c r="C13" s="90" t="s">
        <v>32</v>
      </c>
      <c r="D13" s="91" t="s">
        <v>19</v>
      </c>
      <c r="E13" s="38">
        <v>25</v>
      </c>
      <c r="F13" s="38">
        <v>200</v>
      </c>
      <c r="G13" s="92">
        <v>18</v>
      </c>
      <c r="H13" s="92">
        <v>3600</v>
      </c>
      <c r="I13" s="88">
        <v>71</v>
      </c>
      <c r="J13" s="92">
        <v>18</v>
      </c>
      <c r="K13" s="92">
        <v>1278</v>
      </c>
      <c r="L13" s="88">
        <v>0</v>
      </c>
      <c r="M13" s="100">
        <v>4878</v>
      </c>
      <c r="N13" s="100">
        <v>125</v>
      </c>
      <c r="O13" s="100">
        <v>5003</v>
      </c>
      <c r="P13" s="101" t="s">
        <v>22</v>
      </c>
      <c r="R13" s="103"/>
    </row>
    <row r="14" s="81" customFormat="1" ht="40" customHeight="1" spans="1:18">
      <c r="A14" s="88">
        <v>12</v>
      </c>
      <c r="B14" s="89" t="s">
        <v>17</v>
      </c>
      <c r="C14" s="90" t="s">
        <v>33</v>
      </c>
      <c r="D14" s="91" t="s">
        <v>19</v>
      </c>
      <c r="E14" s="38">
        <v>3</v>
      </c>
      <c r="F14" s="38">
        <v>24</v>
      </c>
      <c r="G14" s="92">
        <v>18</v>
      </c>
      <c r="H14" s="92">
        <v>432</v>
      </c>
      <c r="I14" s="88">
        <v>8</v>
      </c>
      <c r="J14" s="92">
        <v>18</v>
      </c>
      <c r="K14" s="92">
        <v>144</v>
      </c>
      <c r="L14" s="88">
        <v>0</v>
      </c>
      <c r="M14" s="100">
        <v>576</v>
      </c>
      <c r="N14" s="100">
        <v>15</v>
      </c>
      <c r="O14" s="100">
        <v>591</v>
      </c>
      <c r="P14" s="101" t="s">
        <v>22</v>
      </c>
      <c r="R14" s="103"/>
    </row>
    <row r="15" s="81" customFormat="1" ht="40" customHeight="1" spans="1:18">
      <c r="A15" s="88">
        <v>13</v>
      </c>
      <c r="B15" s="89" t="s">
        <v>17</v>
      </c>
      <c r="C15" s="90" t="s">
        <v>34</v>
      </c>
      <c r="D15" s="91" t="s">
        <v>19</v>
      </c>
      <c r="E15" s="38">
        <v>23</v>
      </c>
      <c r="F15" s="38">
        <v>185</v>
      </c>
      <c r="G15" s="92">
        <v>18</v>
      </c>
      <c r="H15" s="92">
        <v>3330</v>
      </c>
      <c r="I15" s="88">
        <v>68.5</v>
      </c>
      <c r="J15" s="92">
        <v>18</v>
      </c>
      <c r="K15" s="92">
        <v>1233</v>
      </c>
      <c r="L15" s="88">
        <v>0</v>
      </c>
      <c r="M15" s="100">
        <v>4563</v>
      </c>
      <c r="N15" s="100">
        <v>115</v>
      </c>
      <c r="O15" s="100">
        <v>4678</v>
      </c>
      <c r="P15" s="101" t="s">
        <v>22</v>
      </c>
      <c r="R15" s="103"/>
    </row>
    <row r="16" s="81" customFormat="1" ht="40" customHeight="1" spans="1:18">
      <c r="A16" s="88">
        <v>14</v>
      </c>
      <c r="B16" s="89" t="s">
        <v>17</v>
      </c>
      <c r="C16" s="90" t="s">
        <v>35</v>
      </c>
      <c r="D16" s="91" t="s">
        <v>19</v>
      </c>
      <c r="E16" s="38">
        <v>19.5</v>
      </c>
      <c r="F16" s="38">
        <v>155.5</v>
      </c>
      <c r="G16" s="92">
        <v>18</v>
      </c>
      <c r="H16" s="92">
        <v>2799</v>
      </c>
      <c r="I16" s="88">
        <v>55</v>
      </c>
      <c r="J16" s="92">
        <v>18</v>
      </c>
      <c r="K16" s="92">
        <v>990</v>
      </c>
      <c r="L16" s="88">
        <v>0</v>
      </c>
      <c r="M16" s="100">
        <v>3789</v>
      </c>
      <c r="N16" s="100">
        <v>97.5</v>
      </c>
      <c r="O16" s="100">
        <v>3886.5</v>
      </c>
      <c r="P16" s="101" t="s">
        <v>22</v>
      </c>
      <c r="R16" s="103"/>
    </row>
    <row r="17" s="81" customFormat="1" ht="40" customHeight="1" spans="1:18">
      <c r="A17" s="88">
        <v>15</v>
      </c>
      <c r="B17" s="89" t="s">
        <v>17</v>
      </c>
      <c r="C17" s="90" t="s">
        <v>36</v>
      </c>
      <c r="D17" s="91" t="s">
        <v>19</v>
      </c>
      <c r="E17" s="38">
        <v>7</v>
      </c>
      <c r="F17" s="38">
        <v>62.5</v>
      </c>
      <c r="G17" s="92">
        <v>18</v>
      </c>
      <c r="H17" s="92">
        <v>1125</v>
      </c>
      <c r="I17" s="88">
        <v>16.5</v>
      </c>
      <c r="J17" s="92">
        <v>18</v>
      </c>
      <c r="K17" s="92">
        <v>297</v>
      </c>
      <c r="L17" s="88">
        <v>0</v>
      </c>
      <c r="M17" s="100">
        <v>1422</v>
      </c>
      <c r="N17" s="100">
        <v>35</v>
      </c>
      <c r="O17" s="100">
        <v>1457</v>
      </c>
      <c r="P17" s="101" t="s">
        <v>22</v>
      </c>
      <c r="R17" s="103"/>
    </row>
    <row r="18" s="81" customFormat="1" ht="40" customHeight="1" spans="1:18">
      <c r="A18" s="88">
        <v>16</v>
      </c>
      <c r="B18" s="89" t="s">
        <v>37</v>
      </c>
      <c r="C18" s="89" t="s">
        <v>38</v>
      </c>
      <c r="D18" s="91" t="s">
        <v>19</v>
      </c>
      <c r="E18" s="38">
        <v>22</v>
      </c>
      <c r="F18" s="38">
        <v>176</v>
      </c>
      <c r="G18" s="92">
        <v>18</v>
      </c>
      <c r="H18" s="92">
        <v>3168</v>
      </c>
      <c r="I18" s="88">
        <v>64.5</v>
      </c>
      <c r="J18" s="92">
        <v>18</v>
      </c>
      <c r="K18" s="92">
        <v>1161</v>
      </c>
      <c r="L18" s="88">
        <v>-30</v>
      </c>
      <c r="M18" s="100">
        <v>4299</v>
      </c>
      <c r="N18" s="100">
        <v>110</v>
      </c>
      <c r="O18" s="100">
        <v>4409</v>
      </c>
      <c r="P18" s="101" t="s">
        <v>39</v>
      </c>
      <c r="R18" s="103"/>
    </row>
    <row r="19" s="81" customFormat="1" ht="40" customHeight="1" spans="1:18">
      <c r="A19" s="88">
        <v>17</v>
      </c>
      <c r="B19" s="89" t="s">
        <v>37</v>
      </c>
      <c r="C19" s="90" t="s">
        <v>40</v>
      </c>
      <c r="D19" s="91" t="s">
        <v>19</v>
      </c>
      <c r="E19" s="38">
        <v>17</v>
      </c>
      <c r="F19" s="38">
        <v>136</v>
      </c>
      <c r="G19" s="92">
        <v>18</v>
      </c>
      <c r="H19" s="92">
        <v>2448</v>
      </c>
      <c r="I19" s="88">
        <v>45</v>
      </c>
      <c r="J19" s="92">
        <v>18</v>
      </c>
      <c r="K19" s="92">
        <v>810</v>
      </c>
      <c r="L19" s="88">
        <v>-50</v>
      </c>
      <c r="M19" s="100">
        <v>3208</v>
      </c>
      <c r="N19" s="100">
        <v>85</v>
      </c>
      <c r="O19" s="100">
        <v>3293</v>
      </c>
      <c r="P19" s="101" t="s">
        <v>41</v>
      </c>
      <c r="R19" s="103"/>
    </row>
    <row r="20" s="81" customFormat="1" ht="40" customHeight="1" spans="1:18">
      <c r="A20" s="88">
        <v>18</v>
      </c>
      <c r="B20" s="89" t="s">
        <v>37</v>
      </c>
      <c r="C20" s="89" t="s">
        <v>42</v>
      </c>
      <c r="D20" s="91" t="s">
        <v>19</v>
      </c>
      <c r="E20" s="38">
        <v>25</v>
      </c>
      <c r="F20" s="38">
        <v>200</v>
      </c>
      <c r="G20" s="92">
        <v>18</v>
      </c>
      <c r="H20" s="92">
        <v>3600</v>
      </c>
      <c r="I20" s="88">
        <v>75</v>
      </c>
      <c r="J20" s="92">
        <v>18</v>
      </c>
      <c r="K20" s="92">
        <v>1350</v>
      </c>
      <c r="L20" s="88">
        <v>-80</v>
      </c>
      <c r="M20" s="100">
        <v>4870</v>
      </c>
      <c r="N20" s="100">
        <v>125</v>
      </c>
      <c r="O20" s="100">
        <v>4995</v>
      </c>
      <c r="P20" s="101" t="s">
        <v>43</v>
      </c>
      <c r="R20" s="103"/>
    </row>
    <row r="21" s="81" customFormat="1" ht="40" customHeight="1" spans="1:18">
      <c r="A21" s="88">
        <v>19</v>
      </c>
      <c r="B21" s="89" t="s">
        <v>37</v>
      </c>
      <c r="C21" s="89" t="s">
        <v>44</v>
      </c>
      <c r="D21" s="91" t="s">
        <v>19</v>
      </c>
      <c r="E21" s="38">
        <v>11</v>
      </c>
      <c r="F21" s="38">
        <v>88</v>
      </c>
      <c r="G21" s="92">
        <v>18</v>
      </c>
      <c r="H21" s="92">
        <v>1584</v>
      </c>
      <c r="I21" s="88">
        <v>41</v>
      </c>
      <c r="J21" s="92">
        <v>18</v>
      </c>
      <c r="K21" s="92">
        <v>738</v>
      </c>
      <c r="L21" s="88">
        <v>-30</v>
      </c>
      <c r="M21" s="100">
        <v>2292</v>
      </c>
      <c r="N21" s="100">
        <v>55</v>
      </c>
      <c r="O21" s="100">
        <v>2347</v>
      </c>
      <c r="P21" s="101" t="s">
        <v>45</v>
      </c>
      <c r="R21" s="103"/>
    </row>
    <row r="22" s="82" customFormat="1" ht="27" customHeight="1" spans="1:26">
      <c r="A22" s="93" t="s">
        <v>46</v>
      </c>
      <c r="B22" s="93"/>
      <c r="C22" s="93"/>
      <c r="D22" s="94"/>
      <c r="E22" s="88">
        <v>362.5</v>
      </c>
      <c r="F22" s="88">
        <v>2906.5</v>
      </c>
      <c r="G22" s="88">
        <v>342</v>
      </c>
      <c r="H22" s="88">
        <v>52317</v>
      </c>
      <c r="I22" s="88">
        <v>1067</v>
      </c>
      <c r="J22" s="88">
        <v>342</v>
      </c>
      <c r="K22" s="88">
        <v>19206</v>
      </c>
      <c r="L22" s="88">
        <v>-267</v>
      </c>
      <c r="M22" s="88">
        <v>71256</v>
      </c>
      <c r="N22" s="88">
        <v>1812.5</v>
      </c>
      <c r="O22" s="88">
        <v>73068.5</v>
      </c>
      <c r="P22" s="88"/>
      <c r="Q22" s="81"/>
      <c r="R22" s="103"/>
      <c r="S22" s="83"/>
      <c r="T22" s="83"/>
      <c r="U22" s="83"/>
      <c r="V22" s="83"/>
      <c r="W22" s="83"/>
      <c r="X22" s="83"/>
      <c r="Y22" s="83"/>
      <c r="Z22" s="83"/>
    </row>
    <row r="23" s="83" customFormat="1" ht="28" customHeight="1" spans="1:18">
      <c r="A23" s="95" t="s">
        <v>47</v>
      </c>
      <c r="B23" s="95"/>
      <c r="C23" s="95">
        <v>75260.56</v>
      </c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81"/>
      <c r="R23" s="103"/>
    </row>
    <row r="24" s="82" customFormat="1" ht="21" customHeight="1" spans="1:26">
      <c r="A24" s="96"/>
      <c r="B24" s="96"/>
      <c r="C24" s="97"/>
      <c r="D24" s="85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6"/>
      <c r="S24" s="83"/>
      <c r="T24" s="83"/>
      <c r="U24" s="83"/>
      <c r="V24" s="83"/>
      <c r="W24" s="83"/>
      <c r="X24" s="83"/>
      <c r="Y24" s="83"/>
      <c r="Z24" s="83"/>
    </row>
    <row r="25" s="82" customFormat="1" ht="21" customHeight="1" spans="1:26">
      <c r="A25" s="96"/>
      <c r="B25" s="96"/>
      <c r="C25" s="97"/>
      <c r="D25" s="85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6"/>
      <c r="S25" s="83"/>
      <c r="T25" s="83"/>
      <c r="U25" s="83"/>
      <c r="V25" s="83"/>
      <c r="W25" s="83"/>
      <c r="X25" s="83"/>
      <c r="Y25" s="83"/>
      <c r="Z25" s="83"/>
    </row>
    <row r="26" s="82" customFormat="1" ht="14.25" spans="3:18">
      <c r="C26" s="97"/>
      <c r="D26" s="85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3"/>
      <c r="R26" s="104"/>
    </row>
    <row r="27" s="84" customFormat="1" customHeight="1" spans="1:18">
      <c r="A27" s="98"/>
      <c r="B27" s="99" t="s">
        <v>48</v>
      </c>
      <c r="C27" s="97"/>
      <c r="D27" s="99"/>
      <c r="E27" s="99"/>
      <c r="F27" s="99"/>
      <c r="G27" s="99"/>
      <c r="H27" s="99"/>
      <c r="I27" s="99" t="s">
        <v>49</v>
      </c>
      <c r="J27" s="98"/>
      <c r="K27" s="98"/>
      <c r="L27" s="98"/>
      <c r="M27" s="98"/>
      <c r="N27" s="98"/>
      <c r="O27" s="98"/>
      <c r="P27" s="84"/>
      <c r="R27" s="105"/>
    </row>
    <row r="28" s="82" customFormat="1" customHeight="1" spans="1:18">
      <c r="A28" s="83"/>
      <c r="B28" s="83"/>
      <c r="C28" s="97"/>
      <c r="D28" s="85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2"/>
      <c r="R28" s="104"/>
    </row>
    <row r="29" s="83" customFormat="1" customHeight="1" spans="4:18">
      <c r="D29" s="85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6"/>
    </row>
    <row r="30" s="82" customFormat="1" customHeight="1" spans="1:26">
      <c r="A30" s="83"/>
      <c r="B30"/>
      <c r="C30"/>
      <c r="D30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6"/>
      <c r="S30" s="83"/>
      <c r="T30" s="83"/>
      <c r="U30" s="83"/>
      <c r="V30" s="83"/>
      <c r="W30" s="83"/>
      <c r="X30" s="83"/>
      <c r="Y30" s="83"/>
      <c r="Z30" s="83"/>
    </row>
    <row r="31" s="82" customFormat="1" customHeight="1" spans="1:26">
      <c r="A31" s="83"/>
      <c r="B31"/>
      <c r="C31" t="s">
        <v>2</v>
      </c>
      <c r="D31" t="s">
        <v>50</v>
      </c>
      <c r="E31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6"/>
      <c r="S31" s="83"/>
      <c r="T31" s="83"/>
      <c r="U31" s="83"/>
      <c r="V31" s="83"/>
      <c r="W31" s="83"/>
      <c r="X31" s="83"/>
      <c r="Y31" s="83"/>
      <c r="Z31" s="83"/>
    </row>
    <row r="32" s="82" customFormat="1" customHeight="1" spans="1:26">
      <c r="A32" s="83"/>
      <c r="B32"/>
      <c r="C32" t="s">
        <v>17</v>
      </c>
      <c r="D32">
        <v>58024.5</v>
      </c>
      <c r="E32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6"/>
      <c r="S32" s="83"/>
      <c r="T32" s="83"/>
      <c r="U32" s="83"/>
      <c r="V32" s="83"/>
      <c r="W32" s="83"/>
      <c r="X32" s="83"/>
      <c r="Y32" s="83"/>
      <c r="Z32" s="83"/>
    </row>
    <row r="33" s="84" customFormat="1" customHeight="1" spans="1:26">
      <c r="A33" s="83"/>
      <c r="B33"/>
      <c r="C33" t="s">
        <v>37</v>
      </c>
      <c r="D33">
        <v>15044</v>
      </c>
      <c r="E3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6"/>
      <c r="S33" s="83"/>
      <c r="T33" s="83"/>
      <c r="U33" s="83"/>
      <c r="V33" s="83"/>
      <c r="W33" s="83"/>
      <c r="X33" s="83"/>
      <c r="Y33" s="83"/>
      <c r="Z33" s="83"/>
    </row>
    <row r="34" s="83" customFormat="1" customHeight="1" spans="2:18">
      <c r="B34"/>
      <c r="C34" t="s">
        <v>51</v>
      </c>
      <c r="D34">
        <v>73068.5</v>
      </c>
      <c r="E34"/>
      <c r="F34"/>
      <c r="G34"/>
      <c r="H34"/>
      <c r="R34" s="86"/>
    </row>
    <row r="35" s="83" customFormat="1" customHeight="1" spans="2:18">
      <c r="B35"/>
      <c r="C35"/>
      <c r="D35"/>
      <c r="E35"/>
      <c r="F35"/>
      <c r="G35"/>
      <c r="H35"/>
      <c r="R35" s="86"/>
    </row>
    <row r="36" s="83" customFormat="1" customHeight="1" spans="2:18">
      <c r="B36"/>
      <c r="C36"/>
      <c r="D36"/>
      <c r="E36"/>
      <c r="F36"/>
      <c r="G36"/>
      <c r="H36"/>
      <c r="R36" s="86"/>
    </row>
    <row r="37" s="83" customFormat="1" customHeight="1" spans="2:18">
      <c r="B37"/>
      <c r="C37"/>
      <c r="D37"/>
      <c r="E37"/>
      <c r="F37"/>
      <c r="G37"/>
      <c r="H37"/>
      <c r="R37" s="86"/>
    </row>
    <row r="38" s="83" customFormat="1" customHeight="1" spans="2:18">
      <c r="B38"/>
      <c r="C38"/>
      <c r="D38"/>
      <c r="E38"/>
      <c r="F38"/>
      <c r="G38"/>
      <c r="H38"/>
      <c r="R38" s="86"/>
    </row>
    <row r="39" s="83" customFormat="1" customHeight="1" spans="2:18">
      <c r="B39"/>
      <c r="C39"/>
      <c r="D39"/>
      <c r="E39"/>
      <c r="F39"/>
      <c r="G39"/>
      <c r="H39"/>
      <c r="R39" s="86"/>
    </row>
    <row r="40" s="83" customFormat="1" customHeight="1" spans="2:18">
      <c r="B40"/>
      <c r="C40"/>
      <c r="D40"/>
      <c r="E40"/>
      <c r="F40"/>
      <c r="G40"/>
      <c r="H40"/>
      <c r="R40" s="86"/>
    </row>
    <row r="41" s="83" customFormat="1" customHeight="1" spans="2:18">
      <c r="B41"/>
      <c r="C41"/>
      <c r="D41"/>
      <c r="E41"/>
      <c r="F41"/>
      <c r="G41"/>
      <c r="H41"/>
      <c r="R41" s="86"/>
    </row>
    <row r="42" s="83" customFormat="1" customHeight="1" spans="2:18">
      <c r="B42"/>
      <c r="C42"/>
      <c r="D42"/>
      <c r="E42"/>
      <c r="F42"/>
      <c r="G42"/>
      <c r="H42"/>
      <c r="R42" s="86"/>
    </row>
    <row r="43" s="83" customFormat="1" customHeight="1" spans="2:18">
      <c r="B43"/>
      <c r="C43"/>
      <c r="D43"/>
      <c r="E43"/>
      <c r="F43"/>
      <c r="G43"/>
      <c r="H43"/>
      <c r="R43" s="86"/>
    </row>
    <row r="44" s="83" customFormat="1" customHeight="1" spans="2:18">
      <c r="B44"/>
      <c r="C44"/>
      <c r="D44"/>
      <c r="E44"/>
      <c r="F44"/>
      <c r="G44"/>
      <c r="H44"/>
      <c r="R44" s="86"/>
    </row>
    <row r="45" s="83" customFormat="1" customHeight="1" spans="2:18">
      <c r="B45"/>
      <c r="C45"/>
      <c r="D45"/>
      <c r="E45"/>
      <c r="F45"/>
      <c r="G45"/>
      <c r="H45"/>
      <c r="R45" s="86"/>
    </row>
    <row r="46" s="83" customFormat="1" customHeight="1" spans="2:18">
      <c r="B46"/>
      <c r="C46"/>
      <c r="D46"/>
      <c r="E46"/>
      <c r="R46" s="86"/>
    </row>
    <row r="47" s="83" customFormat="1" customHeight="1" spans="2:18">
      <c r="B47"/>
      <c r="C47"/>
      <c r="D47"/>
      <c r="E47"/>
      <c r="R47" s="86"/>
    </row>
    <row r="48" s="83" customFormat="1" customHeight="1" spans="3:18">
      <c r="C48"/>
      <c r="D48"/>
      <c r="E48"/>
      <c r="R48" s="86"/>
    </row>
    <row r="49" s="83" customFormat="1" customHeight="1" spans="4:18">
      <c r="D49" s="85"/>
      <c r="R49" s="86"/>
    </row>
    <row r="50" s="83" customFormat="1" customHeight="1" spans="4:18">
      <c r="D50" s="85"/>
      <c r="R50" s="86"/>
    </row>
    <row r="51" s="83" customFormat="1" customHeight="1" spans="4:18">
      <c r="D51" s="85"/>
      <c r="R51" s="86"/>
    </row>
    <row r="52" s="83" customFormat="1" customHeight="1" spans="4:18">
      <c r="D52" s="85"/>
      <c r="R52" s="86"/>
    </row>
    <row r="53" s="83" customFormat="1" customHeight="1" spans="4:18">
      <c r="D53" s="85"/>
      <c r="R53" s="86"/>
    </row>
    <row r="54" s="83" customFormat="1" customHeight="1" spans="4:18">
      <c r="D54" s="85"/>
      <c r="R54" s="86"/>
    </row>
    <row r="55" s="83" customFormat="1" customHeight="1" spans="4:18">
      <c r="D55" s="85"/>
      <c r="R55" s="86"/>
    </row>
    <row r="56" s="83" customFormat="1" customHeight="1" spans="4:18">
      <c r="D56" s="85"/>
      <c r="R56" s="86"/>
    </row>
    <row r="57" s="83" customFormat="1" customHeight="1" spans="4:18">
      <c r="D57" s="85"/>
      <c r="R57" s="86"/>
    </row>
  </sheetData>
  <mergeCells count="3">
    <mergeCell ref="A1:P1"/>
    <mergeCell ref="A23:B23"/>
    <mergeCell ref="C23:P23"/>
  </mergeCells>
  <conditionalFormatting sqref="C2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C24">
    <cfRule type="duplicateValues" dxfId="0" priority="36"/>
    <cfRule type="duplicateValues" dxfId="0" priority="35"/>
  </conditionalFormatting>
  <conditionalFormatting sqref="C25">
    <cfRule type="duplicateValues" dxfId="0" priority="34"/>
    <cfRule type="duplicateValues" dxfId="0" priority="33"/>
  </conditionalFormatting>
  <conditionalFormatting sqref="C26">
    <cfRule type="duplicateValues" dxfId="0" priority="32"/>
    <cfRule type="duplicateValues" dxfId="0" priority="31"/>
  </conditionalFormatting>
  <conditionalFormatting sqref="C27">
    <cfRule type="duplicateValues" dxfId="0" priority="30"/>
    <cfRule type="duplicateValues" dxfId="0" priority="29"/>
  </conditionalFormatting>
  <conditionalFormatting sqref="C28">
    <cfRule type="duplicateValues" dxfId="0" priority="38"/>
    <cfRule type="duplicateValues" dxfId="0" priority="37"/>
  </conditionalFormatting>
  <conditionalFormatting sqref="C3:C4">
    <cfRule type="duplicateValues" dxfId="0" priority="20"/>
  </conditionalFormatting>
  <conditionalFormatting sqref="C5:C7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C8:C13">
    <cfRule type="duplicateValues" dxfId="1" priority="12"/>
    <cfRule type="duplicateValues" dxfId="1" priority="11"/>
    <cfRule type="duplicateValues" dxfId="1" priority="10"/>
    <cfRule type="duplicateValues" dxfId="1" priority="9"/>
  </conditionalFormatting>
  <conditionalFormatting sqref="C14:C15">
    <cfRule type="duplicateValues" dxfId="1" priority="8"/>
    <cfRule type="duplicateValues" dxfId="1" priority="7"/>
    <cfRule type="duplicateValues" dxfId="1" priority="6"/>
    <cfRule type="duplicateValues" dxfId="1" priority="5"/>
  </conditionalFormatting>
  <conditionalFormatting sqref="C1:C2 C22 C29:C1048576"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C1:C2 C22 C24:C1048576">
    <cfRule type="duplicateValues" dxfId="0" priority="28"/>
    <cfRule type="duplicateValues" dxfId="0" priority="27"/>
  </conditionalFormatting>
  <conditionalFormatting sqref="C1:C2 C22:C1048576">
    <cfRule type="duplicateValues" dxfId="0" priority="21"/>
  </conditionalFormatting>
  <conditionalFormatting sqref="C16 C19"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251388888888889" right="0.251388888888889" top="0.0784722222222222" bottom="0.0784722222222222" header="0.298611111111111" footer="0.298611111111111"/>
  <pageSetup paperSize="9" scale="75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8"/>
  <sheetViews>
    <sheetView workbookViewId="0">
      <selection activeCell="A1" sqref="$A1:$XFD1048576"/>
    </sheetView>
  </sheetViews>
  <sheetFormatPr defaultColWidth="9" defaultRowHeight="18" customHeight="1"/>
  <cols>
    <col min="1" max="1" width="5.25" style="83" customWidth="1"/>
    <col min="2" max="2" width="11.625" style="83" customWidth="1"/>
    <col min="3" max="3" width="7.375" style="83"/>
    <col min="4" max="4" width="17.25" style="85"/>
    <col min="5" max="5" width="8.875" style="83" customWidth="1"/>
    <col min="6" max="6" width="7.375" style="83"/>
    <col min="7" max="7" width="17.25" style="83"/>
    <col min="8" max="11" width="8.875" style="83" customWidth="1"/>
    <col min="12" max="12" width="8" style="83" customWidth="1"/>
    <col min="13" max="13" width="9.375" style="83" customWidth="1"/>
    <col min="14" max="14" width="8.875" style="83" customWidth="1"/>
    <col min="15" max="15" width="9.625" style="83" customWidth="1"/>
    <col min="16" max="16" width="24" style="83" customWidth="1"/>
    <col min="17" max="17" width="12.625" style="83"/>
    <col min="18" max="18" width="10.875" style="86"/>
    <col min="19" max="25" width="10.875" style="83"/>
    <col min="26" max="26" width="5.125" style="83"/>
    <col min="27" max="16384" width="9" style="83"/>
  </cols>
  <sheetData>
    <row r="1" ht="30" customHeight="1" spans="1:16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1"/>
    </row>
    <row r="2" s="80" customFormat="1" ht="41" customHeight="1" spans="1:18">
      <c r="A2" s="87" t="s">
        <v>1</v>
      </c>
      <c r="B2" s="87" t="s">
        <v>2</v>
      </c>
      <c r="C2" s="87" t="s">
        <v>3</v>
      </c>
      <c r="D2" s="87" t="s">
        <v>4</v>
      </c>
      <c r="E2" s="87" t="s">
        <v>5</v>
      </c>
      <c r="F2" s="87" t="s">
        <v>6</v>
      </c>
      <c r="G2" s="87" t="s">
        <v>7</v>
      </c>
      <c r="H2" s="87" t="s">
        <v>8</v>
      </c>
      <c r="I2" s="87" t="s">
        <v>9</v>
      </c>
      <c r="J2" s="87" t="s">
        <v>10</v>
      </c>
      <c r="K2" s="87" t="s">
        <v>11</v>
      </c>
      <c r="L2" s="87" t="s">
        <v>12</v>
      </c>
      <c r="M2" s="87" t="s">
        <v>13</v>
      </c>
      <c r="N2" s="87" t="s">
        <v>14</v>
      </c>
      <c r="O2" s="87" t="s">
        <v>15</v>
      </c>
      <c r="P2" s="87" t="s">
        <v>16</v>
      </c>
      <c r="R2" s="102"/>
    </row>
    <row r="3" s="81" customFormat="1" ht="40" customHeight="1" spans="1:18">
      <c r="A3" s="88">
        <f t="shared" ref="A3:A14" si="0">ROW()-2</f>
        <v>1</v>
      </c>
      <c r="B3" s="89" t="s">
        <v>17</v>
      </c>
      <c r="C3" s="90" t="s">
        <v>18</v>
      </c>
      <c r="D3" s="91" t="s">
        <v>19</v>
      </c>
      <c r="E3" s="38">
        <f>VLOOKUP(C3,考勤!A:AJ,35,0)</f>
        <v>6</v>
      </c>
      <c r="F3" s="38">
        <f>VLOOKUP(C3,考勤!$A$5:AP58,42,0)</f>
        <v>48</v>
      </c>
      <c r="G3" s="92">
        <v>18</v>
      </c>
      <c r="H3" s="92">
        <f t="shared" ref="H3:H14" si="1">F3*G3</f>
        <v>864</v>
      </c>
      <c r="I3" s="88">
        <f>VLOOKUP(C3,考勤!$A$5:AP58,41,0)</f>
        <v>15.5</v>
      </c>
      <c r="J3" s="92">
        <v>18</v>
      </c>
      <c r="K3" s="92">
        <f t="shared" ref="K3:K14" si="2">I3*J3</f>
        <v>279</v>
      </c>
      <c r="L3" s="88">
        <f>IFERROR(VLOOKUP(C3,奖惩!B:D,3,0),0)</f>
        <v>-45</v>
      </c>
      <c r="M3" s="100">
        <f t="shared" ref="M3:M14" si="3">H3+K3+L3</f>
        <v>1098</v>
      </c>
      <c r="N3" s="100">
        <f t="shared" ref="N3:N14" si="4">E3*5</f>
        <v>30</v>
      </c>
      <c r="O3" s="100">
        <f t="shared" ref="O3:O14" si="5">M3+N3</f>
        <v>1128</v>
      </c>
      <c r="P3" s="101" t="str">
        <f>IFERROR(VLOOKUP(C3,奖惩!B:C,2,0),"")</f>
        <v>夏季工服一套50%</v>
      </c>
      <c r="R3" s="103"/>
    </row>
    <row r="4" s="81" customFormat="1" ht="40" customHeight="1" spans="1:18">
      <c r="A4" s="88">
        <f t="shared" si="0"/>
        <v>2</v>
      </c>
      <c r="B4" s="89" t="s">
        <v>17</v>
      </c>
      <c r="C4" s="90" t="s">
        <v>21</v>
      </c>
      <c r="D4" s="91" t="s">
        <v>19</v>
      </c>
      <c r="E4" s="38">
        <f>VLOOKUP(C4,考勤!A:AJ,35,0)</f>
        <v>21</v>
      </c>
      <c r="F4" s="38">
        <f>VLOOKUP(C4,考勤!$A$5:AP58,42,0)</f>
        <v>168</v>
      </c>
      <c r="G4" s="92">
        <v>18</v>
      </c>
      <c r="H4" s="92">
        <f t="shared" si="1"/>
        <v>3024</v>
      </c>
      <c r="I4" s="88">
        <f>VLOOKUP(C4,考勤!$A$5:AP58,41,0)</f>
        <v>54.5</v>
      </c>
      <c r="J4" s="92">
        <v>18</v>
      </c>
      <c r="K4" s="92">
        <f t="shared" si="2"/>
        <v>981</v>
      </c>
      <c r="L4" s="88">
        <f>IFERROR(VLOOKUP(C4,奖惩!B:D,3,0),0)</f>
        <v>0</v>
      </c>
      <c r="M4" s="100">
        <f t="shared" si="3"/>
        <v>4005</v>
      </c>
      <c r="N4" s="100">
        <f t="shared" si="4"/>
        <v>105</v>
      </c>
      <c r="O4" s="100">
        <f t="shared" si="5"/>
        <v>4110</v>
      </c>
      <c r="P4" s="101" t="str">
        <f>IFERROR(VLOOKUP(C4,奖惩!B:C,2,0),"")</f>
        <v/>
      </c>
      <c r="R4" s="103"/>
    </row>
    <row r="5" s="81" customFormat="1" ht="40" customHeight="1" spans="1:18">
      <c r="A5" s="88">
        <f t="shared" si="0"/>
        <v>3</v>
      </c>
      <c r="B5" s="89" t="s">
        <v>17</v>
      </c>
      <c r="C5" s="90" t="s">
        <v>23</v>
      </c>
      <c r="D5" s="91" t="s">
        <v>19</v>
      </c>
      <c r="E5" s="38">
        <f>VLOOKUP(C5,考勤!A:AJ,35,0)</f>
        <v>8.5</v>
      </c>
      <c r="F5" s="38">
        <f>VLOOKUP(C5,考勤!$A$5:AP58,42,0)</f>
        <v>67.5</v>
      </c>
      <c r="G5" s="92">
        <v>18</v>
      </c>
      <c r="H5" s="92">
        <f t="shared" si="1"/>
        <v>1215</v>
      </c>
      <c r="I5" s="88">
        <f>VLOOKUP(C5,考勤!$A$5:AP58,41,0)</f>
        <v>21.5</v>
      </c>
      <c r="J5" s="92">
        <v>18</v>
      </c>
      <c r="K5" s="92">
        <f t="shared" si="2"/>
        <v>387</v>
      </c>
      <c r="L5" s="88">
        <f>IFERROR(VLOOKUP(C5,奖惩!B:D,3,0),0)</f>
        <v>0</v>
      </c>
      <c r="M5" s="100">
        <f t="shared" si="3"/>
        <v>1602</v>
      </c>
      <c r="N5" s="100">
        <f t="shared" si="4"/>
        <v>42.5</v>
      </c>
      <c r="O5" s="100">
        <f t="shared" si="5"/>
        <v>1644.5</v>
      </c>
      <c r="P5" s="101" t="str">
        <f>IFERROR(VLOOKUP(C5,奖惩!B:C,2,0),"")</f>
        <v/>
      </c>
      <c r="R5" s="103"/>
    </row>
    <row r="6" s="81" customFormat="1" ht="40" customHeight="1" spans="1:18">
      <c r="A6" s="88">
        <f t="shared" si="0"/>
        <v>4</v>
      </c>
      <c r="B6" s="89" t="s">
        <v>17</v>
      </c>
      <c r="C6" s="90" t="s">
        <v>24</v>
      </c>
      <c r="D6" s="91" t="s">
        <v>19</v>
      </c>
      <c r="E6" s="38">
        <f>VLOOKUP(C6,考勤!A:AJ,35,0)</f>
        <v>25</v>
      </c>
      <c r="F6" s="38">
        <f>VLOOKUP(C6,考勤!$A$5:AP58,42,0)</f>
        <v>200</v>
      </c>
      <c r="G6" s="92">
        <v>18</v>
      </c>
      <c r="H6" s="92">
        <f t="shared" si="1"/>
        <v>3600</v>
      </c>
      <c r="I6" s="88">
        <f>VLOOKUP(C6,考勤!$A$5:AP58,41,0)</f>
        <v>82</v>
      </c>
      <c r="J6" s="92">
        <v>18</v>
      </c>
      <c r="K6" s="92">
        <f t="shared" si="2"/>
        <v>1476</v>
      </c>
      <c r="L6" s="88">
        <f>IFERROR(VLOOKUP(C6,奖惩!B:D,3,0),0)</f>
        <v>0</v>
      </c>
      <c r="M6" s="100">
        <f t="shared" si="3"/>
        <v>5076</v>
      </c>
      <c r="N6" s="100">
        <f t="shared" si="4"/>
        <v>125</v>
      </c>
      <c r="O6" s="100">
        <f t="shared" si="5"/>
        <v>5201</v>
      </c>
      <c r="P6" s="101" t="str">
        <f>IFERROR(VLOOKUP(C6,奖惩!B:C,2,0),"")</f>
        <v/>
      </c>
      <c r="R6" s="103"/>
    </row>
    <row r="7" s="81" customFormat="1" ht="40" customHeight="1" spans="1:18">
      <c r="A7" s="88">
        <f t="shared" si="0"/>
        <v>5</v>
      </c>
      <c r="B7" s="89" t="s">
        <v>17</v>
      </c>
      <c r="C7" s="90" t="s">
        <v>25</v>
      </c>
      <c r="D7" s="91" t="s">
        <v>19</v>
      </c>
      <c r="E7" s="38">
        <f>VLOOKUP(C7,考勤!A:AJ,35,0)</f>
        <v>24</v>
      </c>
      <c r="F7" s="38">
        <f>VLOOKUP(C7,考勤!$A$5:AP58,42,0)</f>
        <v>192</v>
      </c>
      <c r="G7" s="92">
        <v>18</v>
      </c>
      <c r="H7" s="92">
        <f t="shared" si="1"/>
        <v>3456</v>
      </c>
      <c r="I7" s="88">
        <f>VLOOKUP(C7,考勤!$A$5:AP58,41,0)</f>
        <v>71</v>
      </c>
      <c r="J7" s="92">
        <v>18</v>
      </c>
      <c r="K7" s="92">
        <f t="shared" si="2"/>
        <v>1278</v>
      </c>
      <c r="L7" s="88">
        <f>IFERROR(VLOOKUP(C7,奖惩!B:D,3,0),0)</f>
        <v>0</v>
      </c>
      <c r="M7" s="100">
        <f t="shared" si="3"/>
        <v>4734</v>
      </c>
      <c r="N7" s="100">
        <f t="shared" si="4"/>
        <v>120</v>
      </c>
      <c r="O7" s="100">
        <f t="shared" si="5"/>
        <v>4854</v>
      </c>
      <c r="P7" s="101" t="str">
        <f>IFERROR(VLOOKUP(C7,奖惩!B:C,2,0),"")</f>
        <v/>
      </c>
      <c r="R7" s="103"/>
    </row>
    <row r="8" s="81" customFormat="1" ht="40" customHeight="1" spans="1:18">
      <c r="A8" s="88">
        <f t="shared" si="0"/>
        <v>6</v>
      </c>
      <c r="B8" s="89" t="s">
        <v>17</v>
      </c>
      <c r="C8" s="90" t="s">
        <v>26</v>
      </c>
      <c r="D8" s="91" t="s">
        <v>19</v>
      </c>
      <c r="E8" s="38">
        <f>VLOOKUP(C8,考勤!A:AJ,35,0)</f>
        <v>25</v>
      </c>
      <c r="F8" s="38">
        <f>VLOOKUP(C8,考勤!$A$5:AP58,42,0)</f>
        <v>200</v>
      </c>
      <c r="G8" s="92">
        <v>18</v>
      </c>
      <c r="H8" s="92">
        <f t="shared" si="1"/>
        <v>3600</v>
      </c>
      <c r="I8" s="88">
        <f>VLOOKUP(C8,考勤!$A$5:AP58,41,0)</f>
        <v>78</v>
      </c>
      <c r="J8" s="92">
        <v>18</v>
      </c>
      <c r="K8" s="92">
        <f t="shared" si="2"/>
        <v>1404</v>
      </c>
      <c r="L8" s="88">
        <f>IFERROR(VLOOKUP(C8,奖惩!B:D,3,0),0)</f>
        <v>0</v>
      </c>
      <c r="M8" s="100">
        <f t="shared" si="3"/>
        <v>5004</v>
      </c>
      <c r="N8" s="100">
        <f t="shared" si="4"/>
        <v>125</v>
      </c>
      <c r="O8" s="100">
        <f t="shared" si="5"/>
        <v>5129</v>
      </c>
      <c r="P8" s="101" t="str">
        <f>IFERROR(VLOOKUP(C8,奖惩!B:C,2,0),"")</f>
        <v/>
      </c>
      <c r="R8" s="103"/>
    </row>
    <row r="9" s="81" customFormat="1" ht="40" customHeight="1" spans="1:18">
      <c r="A9" s="88">
        <f t="shared" si="0"/>
        <v>7</v>
      </c>
      <c r="B9" s="89" t="s">
        <v>17</v>
      </c>
      <c r="C9" s="89" t="s">
        <v>27</v>
      </c>
      <c r="D9" s="91" t="s">
        <v>19</v>
      </c>
      <c r="E9" s="38">
        <f>VLOOKUP(C9,考勤!A:AJ,35,0)</f>
        <v>26</v>
      </c>
      <c r="F9" s="38">
        <f>VLOOKUP(C9,考勤!$A$5:AP58,42,0)</f>
        <v>208</v>
      </c>
      <c r="G9" s="92">
        <v>18</v>
      </c>
      <c r="H9" s="92">
        <f t="shared" si="1"/>
        <v>3744</v>
      </c>
      <c r="I9" s="88">
        <f>VLOOKUP(C9,考勤!$A$5:AP58,41,0)</f>
        <v>78</v>
      </c>
      <c r="J9" s="92">
        <v>18</v>
      </c>
      <c r="K9" s="92">
        <f t="shared" si="2"/>
        <v>1404</v>
      </c>
      <c r="L9" s="88">
        <f>IFERROR(VLOOKUP(C9,奖惩!B:D,3,0),0)</f>
        <v>0</v>
      </c>
      <c r="M9" s="100">
        <f t="shared" si="3"/>
        <v>5148</v>
      </c>
      <c r="N9" s="100">
        <f t="shared" si="4"/>
        <v>130</v>
      </c>
      <c r="O9" s="100">
        <f t="shared" si="5"/>
        <v>5278</v>
      </c>
      <c r="P9" s="101" t="str">
        <f>IFERROR(VLOOKUP(C9,奖惩!B:C,2,0),"")</f>
        <v/>
      </c>
      <c r="R9" s="103"/>
    </row>
    <row r="10" s="81" customFormat="1" ht="40" customHeight="1" spans="1:18">
      <c r="A10" s="88">
        <f t="shared" si="0"/>
        <v>8</v>
      </c>
      <c r="B10" s="89" t="s">
        <v>17</v>
      </c>
      <c r="C10" s="90" t="s">
        <v>28</v>
      </c>
      <c r="D10" s="91" t="s">
        <v>19</v>
      </c>
      <c r="E10" s="38">
        <f>VLOOKUP(C10,考勤!A:AJ,35,0)</f>
        <v>24.5</v>
      </c>
      <c r="F10" s="38">
        <f>VLOOKUP(C10,考勤!$A$5:AP58,42,0)</f>
        <v>196</v>
      </c>
      <c r="G10" s="92">
        <v>18</v>
      </c>
      <c r="H10" s="92">
        <f t="shared" si="1"/>
        <v>3528</v>
      </c>
      <c r="I10" s="88">
        <f>VLOOKUP(C10,考勤!$A$5:AP58,41,0)</f>
        <v>72.5</v>
      </c>
      <c r="J10" s="92">
        <v>18</v>
      </c>
      <c r="K10" s="92">
        <f t="shared" si="2"/>
        <v>1305</v>
      </c>
      <c r="L10" s="88">
        <f>IFERROR(VLOOKUP(C10,奖惩!B:D,3,0),0)</f>
        <v>-32</v>
      </c>
      <c r="M10" s="100">
        <f t="shared" si="3"/>
        <v>4801</v>
      </c>
      <c r="N10" s="100">
        <f t="shared" si="4"/>
        <v>122.5</v>
      </c>
      <c r="O10" s="100">
        <f t="shared" si="5"/>
        <v>4923.5</v>
      </c>
      <c r="P10" s="101" t="str">
        <f>IFERROR(VLOOKUP(C10,奖惩!B:C,2,0),"")</f>
        <v>不良品扣款</v>
      </c>
      <c r="R10" s="103"/>
    </row>
    <row r="11" s="81" customFormat="1" ht="40" customHeight="1" spans="1:18">
      <c r="A11" s="88">
        <f t="shared" si="0"/>
        <v>9</v>
      </c>
      <c r="B11" s="89" t="s">
        <v>17</v>
      </c>
      <c r="C11" s="90" t="s">
        <v>30</v>
      </c>
      <c r="D11" s="91" t="s">
        <v>19</v>
      </c>
      <c r="E11" s="38">
        <f>VLOOKUP(C11,考勤!A:AJ,35,0)</f>
        <v>23</v>
      </c>
      <c r="F11" s="38">
        <f>VLOOKUP(C11,考勤!$A$5:AP59,42,0)</f>
        <v>184</v>
      </c>
      <c r="G11" s="92">
        <v>18</v>
      </c>
      <c r="H11" s="92">
        <f t="shared" si="1"/>
        <v>3312</v>
      </c>
      <c r="I11" s="88">
        <f>VLOOKUP(C11,考勤!$A$5:AP59,41,0)</f>
        <v>68.5</v>
      </c>
      <c r="J11" s="92">
        <v>18</v>
      </c>
      <c r="K11" s="92">
        <f t="shared" si="2"/>
        <v>1233</v>
      </c>
      <c r="L11" s="88">
        <f>IFERROR(VLOOKUP(C11,奖惩!B:D,3,0),0)</f>
        <v>0</v>
      </c>
      <c r="M11" s="100">
        <f t="shared" si="3"/>
        <v>4545</v>
      </c>
      <c r="N11" s="100">
        <f t="shared" si="4"/>
        <v>115</v>
      </c>
      <c r="O11" s="100">
        <f t="shared" si="5"/>
        <v>4660</v>
      </c>
      <c r="P11" s="101" t="str">
        <f>IFERROR(VLOOKUP(C11,奖惩!B:C,2,0),"")</f>
        <v/>
      </c>
      <c r="R11" s="103"/>
    </row>
    <row r="12" s="81" customFormat="1" ht="40" customHeight="1" spans="1:18">
      <c r="A12" s="88">
        <f t="shared" si="0"/>
        <v>10</v>
      </c>
      <c r="B12" s="89" t="s">
        <v>17</v>
      </c>
      <c r="C12" s="90" t="s">
        <v>31</v>
      </c>
      <c r="D12" s="91" t="s">
        <v>19</v>
      </c>
      <c r="E12" s="38">
        <f>VLOOKUP(C12,考勤!A:AJ,35,0)</f>
        <v>27</v>
      </c>
      <c r="F12" s="38">
        <f>VLOOKUP(C12,考勤!$A$5:AP60,42,0)</f>
        <v>216</v>
      </c>
      <c r="G12" s="92">
        <v>18</v>
      </c>
      <c r="H12" s="92">
        <f t="shared" si="1"/>
        <v>3888</v>
      </c>
      <c r="I12" s="88">
        <f>VLOOKUP(C12,考勤!$A$5:AP60,41,0)</f>
        <v>81</v>
      </c>
      <c r="J12" s="92">
        <v>18</v>
      </c>
      <c r="K12" s="92">
        <f t="shared" si="2"/>
        <v>1458</v>
      </c>
      <c r="L12" s="88">
        <f>IFERROR(VLOOKUP(C12,奖惩!B:D,3,0),0)</f>
        <v>0</v>
      </c>
      <c r="M12" s="100">
        <f t="shared" si="3"/>
        <v>5346</v>
      </c>
      <c r="N12" s="100">
        <f t="shared" si="4"/>
        <v>135</v>
      </c>
      <c r="O12" s="100">
        <f t="shared" si="5"/>
        <v>5481</v>
      </c>
      <c r="P12" s="101" t="str">
        <f>IFERROR(VLOOKUP(C12,奖惩!B:C,2,0),"")</f>
        <v/>
      </c>
      <c r="R12" s="103"/>
    </row>
    <row r="13" s="81" customFormat="1" ht="40" customHeight="1" spans="1:18">
      <c r="A13" s="88">
        <f t="shared" si="0"/>
        <v>11</v>
      </c>
      <c r="B13" s="89" t="s">
        <v>17</v>
      </c>
      <c r="C13" s="90" t="s">
        <v>32</v>
      </c>
      <c r="D13" s="91" t="s">
        <v>19</v>
      </c>
      <c r="E13" s="38">
        <f>VLOOKUP(C13,考勤!A:AJ,35,0)</f>
        <v>25</v>
      </c>
      <c r="F13" s="38">
        <f>VLOOKUP(C13,考勤!$A$5:AP61,42,0)</f>
        <v>200</v>
      </c>
      <c r="G13" s="92">
        <v>18</v>
      </c>
      <c r="H13" s="92">
        <f t="shared" si="1"/>
        <v>3600</v>
      </c>
      <c r="I13" s="88">
        <f>VLOOKUP(C13,考勤!$A$5:AP61,41,0)</f>
        <v>71</v>
      </c>
      <c r="J13" s="92">
        <v>18</v>
      </c>
      <c r="K13" s="92">
        <f t="shared" si="2"/>
        <v>1278</v>
      </c>
      <c r="L13" s="88">
        <f>IFERROR(VLOOKUP(C13,奖惩!B:D,3,0),0)</f>
        <v>0</v>
      </c>
      <c r="M13" s="100">
        <f t="shared" si="3"/>
        <v>4878</v>
      </c>
      <c r="N13" s="100">
        <f t="shared" si="4"/>
        <v>125</v>
      </c>
      <c r="O13" s="100">
        <f t="shared" si="5"/>
        <v>5003</v>
      </c>
      <c r="P13" s="101" t="str">
        <f>IFERROR(VLOOKUP(C13,奖惩!B:C,2,0),"")</f>
        <v/>
      </c>
      <c r="R13" s="103"/>
    </row>
    <row r="14" s="81" customFormat="1" ht="40" customHeight="1" spans="1:18">
      <c r="A14" s="88">
        <f t="shared" si="0"/>
        <v>12</v>
      </c>
      <c r="B14" s="89" t="s">
        <v>17</v>
      </c>
      <c r="C14" s="90" t="s">
        <v>33</v>
      </c>
      <c r="D14" s="91" t="s">
        <v>19</v>
      </c>
      <c r="E14" s="38">
        <f>VLOOKUP(C14,考勤!A:AJ,35,0)</f>
        <v>3</v>
      </c>
      <c r="F14" s="38">
        <f>VLOOKUP(C14,考勤!$A$5:AP63,42,0)</f>
        <v>24</v>
      </c>
      <c r="G14" s="92">
        <v>18</v>
      </c>
      <c r="H14" s="92">
        <f t="shared" si="1"/>
        <v>432</v>
      </c>
      <c r="I14" s="88">
        <f>VLOOKUP(C14,考勤!$A$5:AP63,41,0)</f>
        <v>8</v>
      </c>
      <c r="J14" s="92">
        <v>18</v>
      </c>
      <c r="K14" s="92">
        <f t="shared" si="2"/>
        <v>144</v>
      </c>
      <c r="L14" s="88">
        <f>IFERROR(VLOOKUP(C14,奖惩!B:D,3,0),0)</f>
        <v>0</v>
      </c>
      <c r="M14" s="100">
        <f t="shared" si="3"/>
        <v>576</v>
      </c>
      <c r="N14" s="100">
        <f t="shared" si="4"/>
        <v>15</v>
      </c>
      <c r="O14" s="100">
        <f t="shared" si="5"/>
        <v>591</v>
      </c>
      <c r="P14" s="101" t="str">
        <f>IFERROR(VLOOKUP(C14,奖惩!B:C,2,0),"")</f>
        <v/>
      </c>
      <c r="R14" s="103"/>
    </row>
    <row r="15" s="81" customFormat="1" ht="40" customHeight="1" spans="1:18">
      <c r="A15" s="88">
        <f t="shared" ref="A15:A20" si="6">ROW()-2</f>
        <v>13</v>
      </c>
      <c r="B15" s="89" t="s">
        <v>17</v>
      </c>
      <c r="C15" s="90" t="s">
        <v>34</v>
      </c>
      <c r="D15" s="91" t="s">
        <v>19</v>
      </c>
      <c r="E15" s="38">
        <f>VLOOKUP(C15,考勤!A:AJ,35,0)</f>
        <v>23</v>
      </c>
      <c r="F15" s="38">
        <f>VLOOKUP(C15,考勤!$A$5:AP64,42,0)</f>
        <v>185</v>
      </c>
      <c r="G15" s="92">
        <v>18</v>
      </c>
      <c r="H15" s="92">
        <f t="shared" ref="H15:H20" si="7">F15*G15</f>
        <v>3330</v>
      </c>
      <c r="I15" s="88">
        <f>VLOOKUP(C15,考勤!$A$5:AP64,41,0)</f>
        <v>68.5</v>
      </c>
      <c r="J15" s="92">
        <v>18</v>
      </c>
      <c r="K15" s="92">
        <f t="shared" ref="K15:K20" si="8">I15*J15</f>
        <v>1233</v>
      </c>
      <c r="L15" s="88">
        <f>IFERROR(VLOOKUP(C15,奖惩!B:D,3,0),0)</f>
        <v>0</v>
      </c>
      <c r="M15" s="100">
        <f t="shared" ref="M15:M20" si="9">H15+K15+L15</f>
        <v>4563</v>
      </c>
      <c r="N15" s="100">
        <f t="shared" ref="N15:N20" si="10">E15*5</f>
        <v>115</v>
      </c>
      <c r="O15" s="100">
        <f t="shared" ref="O15:O20" si="11">M15+N15</f>
        <v>4678</v>
      </c>
      <c r="P15" s="101" t="str">
        <f>IFERROR(VLOOKUP(C15,奖惩!B:C,2,0),"")</f>
        <v/>
      </c>
      <c r="R15" s="103"/>
    </row>
    <row r="16" s="81" customFormat="1" ht="40" customHeight="1" spans="1:18">
      <c r="A16" s="88">
        <f t="shared" si="6"/>
        <v>14</v>
      </c>
      <c r="B16" s="89" t="s">
        <v>17</v>
      </c>
      <c r="C16" s="90" t="s">
        <v>35</v>
      </c>
      <c r="D16" s="91" t="s">
        <v>19</v>
      </c>
      <c r="E16" s="38">
        <f>VLOOKUP(C16,考勤!A:AJ,35,0)</f>
        <v>19.5</v>
      </c>
      <c r="F16" s="38">
        <f>VLOOKUP(C16,考勤!$A$5:AP65,42,0)</f>
        <v>155.5</v>
      </c>
      <c r="G16" s="92">
        <v>18</v>
      </c>
      <c r="H16" s="92">
        <f t="shared" si="7"/>
        <v>2799</v>
      </c>
      <c r="I16" s="88">
        <f>VLOOKUP(C16,考勤!$A$5:AP65,41,0)</f>
        <v>55</v>
      </c>
      <c r="J16" s="92">
        <v>18</v>
      </c>
      <c r="K16" s="92">
        <f t="shared" si="8"/>
        <v>990</v>
      </c>
      <c r="L16" s="88">
        <f>IFERROR(VLOOKUP(C16,奖惩!B:D,3,0),0)</f>
        <v>0</v>
      </c>
      <c r="M16" s="100">
        <f t="shared" si="9"/>
        <v>3789</v>
      </c>
      <c r="N16" s="100">
        <f t="shared" si="10"/>
        <v>97.5</v>
      </c>
      <c r="O16" s="100">
        <f t="shared" si="11"/>
        <v>3886.5</v>
      </c>
      <c r="P16" s="101" t="str">
        <f>IFERROR(VLOOKUP(C16,奖惩!B:C,2,0),"")</f>
        <v/>
      </c>
      <c r="R16" s="103"/>
    </row>
    <row r="17" s="81" customFormat="1" ht="40" customHeight="1" spans="1:18">
      <c r="A17" s="88">
        <f t="shared" si="6"/>
        <v>15</v>
      </c>
      <c r="B17" s="89" t="s">
        <v>17</v>
      </c>
      <c r="C17" s="90" t="s">
        <v>36</v>
      </c>
      <c r="D17" s="91" t="s">
        <v>19</v>
      </c>
      <c r="E17" s="38">
        <f>VLOOKUP(C17,考勤!A:AJ,35,0)</f>
        <v>7</v>
      </c>
      <c r="F17" s="38">
        <f>VLOOKUP(C17,考勤!$A$5:AP66,42,0)</f>
        <v>62.5</v>
      </c>
      <c r="G17" s="92">
        <v>18</v>
      </c>
      <c r="H17" s="92">
        <f t="shared" si="7"/>
        <v>1125</v>
      </c>
      <c r="I17" s="88">
        <f>VLOOKUP(C17,考勤!$A$5:AP66,41,0)</f>
        <v>16.5</v>
      </c>
      <c r="J17" s="92">
        <v>18</v>
      </c>
      <c r="K17" s="92">
        <f t="shared" si="8"/>
        <v>297</v>
      </c>
      <c r="L17" s="88">
        <f>IFERROR(VLOOKUP(C17,奖惩!B:D,3,0),0)</f>
        <v>0</v>
      </c>
      <c r="M17" s="100">
        <f t="shared" si="9"/>
        <v>1422</v>
      </c>
      <c r="N17" s="100">
        <f t="shared" si="10"/>
        <v>35</v>
      </c>
      <c r="O17" s="100">
        <f t="shared" si="11"/>
        <v>1457</v>
      </c>
      <c r="P17" s="101" t="str">
        <f>IFERROR(VLOOKUP(C17,奖惩!B:C,2,0),"")</f>
        <v/>
      </c>
      <c r="R17" s="103"/>
    </row>
    <row r="18" s="81" customFormat="1" ht="40" customHeight="1" spans="1:18">
      <c r="A18" s="88">
        <f t="shared" si="6"/>
        <v>16</v>
      </c>
      <c r="B18" s="89" t="s">
        <v>37</v>
      </c>
      <c r="C18" s="89" t="s">
        <v>38</v>
      </c>
      <c r="D18" s="91" t="s">
        <v>19</v>
      </c>
      <c r="E18" s="38">
        <f>VLOOKUP(C18,考勤!A:AJ,35,0)</f>
        <v>22</v>
      </c>
      <c r="F18" s="38">
        <f>VLOOKUP(C18,考勤!$A$5:AP67,42,0)</f>
        <v>176</v>
      </c>
      <c r="G18" s="92">
        <v>18</v>
      </c>
      <c r="H18" s="92">
        <f t="shared" si="7"/>
        <v>3168</v>
      </c>
      <c r="I18" s="88">
        <f>VLOOKUP(C18,考勤!$A$5:AP67,41,0)</f>
        <v>64.5</v>
      </c>
      <c r="J18" s="92">
        <v>18</v>
      </c>
      <c r="K18" s="92">
        <f t="shared" si="8"/>
        <v>1161</v>
      </c>
      <c r="L18" s="88">
        <f>IFERROR(VLOOKUP(C18,奖惩!B:D,3,0),0)</f>
        <v>-30</v>
      </c>
      <c r="M18" s="100">
        <f t="shared" si="9"/>
        <v>4299</v>
      </c>
      <c r="N18" s="100">
        <f t="shared" si="10"/>
        <v>110</v>
      </c>
      <c r="O18" s="100">
        <f t="shared" si="11"/>
        <v>4409</v>
      </c>
      <c r="P18" s="101" t="str">
        <f>IFERROR(VLOOKUP(C18,奖惩!B:C,2,0),"")</f>
        <v>H6靠背调角器星盘焊错-20</v>
      </c>
      <c r="R18" s="103"/>
    </row>
    <row r="19" s="81" customFormat="1" ht="40" customHeight="1" spans="1:18">
      <c r="A19" s="88">
        <f t="shared" si="6"/>
        <v>17</v>
      </c>
      <c r="B19" s="89" t="s">
        <v>37</v>
      </c>
      <c r="C19" s="90" t="s">
        <v>40</v>
      </c>
      <c r="D19" s="91" t="s">
        <v>19</v>
      </c>
      <c r="E19" s="38">
        <f>VLOOKUP(C19,考勤!A:AJ,35,0)</f>
        <v>17</v>
      </c>
      <c r="F19" s="38">
        <f>VLOOKUP(C19,考勤!$A$5:AP68,42,0)</f>
        <v>136</v>
      </c>
      <c r="G19" s="92">
        <v>18</v>
      </c>
      <c r="H19" s="92">
        <f t="shared" si="7"/>
        <v>2448</v>
      </c>
      <c r="I19" s="88">
        <f>VLOOKUP(C19,考勤!$A$5:AP68,41,0)</f>
        <v>45</v>
      </c>
      <c r="J19" s="92">
        <v>18</v>
      </c>
      <c r="K19" s="92">
        <f t="shared" si="8"/>
        <v>810</v>
      </c>
      <c r="L19" s="88">
        <f>IFERROR(VLOOKUP(C19,奖惩!B:D,3,0),0)</f>
        <v>-50</v>
      </c>
      <c r="M19" s="100">
        <f t="shared" si="9"/>
        <v>3208</v>
      </c>
      <c r="N19" s="100">
        <f t="shared" si="10"/>
        <v>85</v>
      </c>
      <c r="O19" s="100">
        <f t="shared" si="11"/>
        <v>3293</v>
      </c>
      <c r="P19" s="101" t="str">
        <f>IFERROR(VLOOKUP(C19,奖惩!B:C,2,0),"")</f>
        <v>H4座框焊接总成摆件不到位</v>
      </c>
      <c r="R19" s="103"/>
    </row>
    <row r="20" s="81" customFormat="1" ht="40" customHeight="1" spans="1:18">
      <c r="A20" s="88">
        <f t="shared" si="6"/>
        <v>18</v>
      </c>
      <c r="B20" s="89" t="s">
        <v>37</v>
      </c>
      <c r="C20" s="89" t="s">
        <v>42</v>
      </c>
      <c r="D20" s="91" t="s">
        <v>19</v>
      </c>
      <c r="E20" s="38">
        <f>VLOOKUP(C20,考勤!A:AJ,35,0)</f>
        <v>25</v>
      </c>
      <c r="F20" s="38">
        <f>VLOOKUP(C20,考勤!$A$5:AP68,42,0)</f>
        <v>200</v>
      </c>
      <c r="G20" s="92">
        <v>18</v>
      </c>
      <c r="H20" s="92">
        <f t="shared" si="7"/>
        <v>3600</v>
      </c>
      <c r="I20" s="88">
        <f>VLOOKUP(C20,考勤!$A$5:AP68,41,0)</f>
        <v>75</v>
      </c>
      <c r="J20" s="92">
        <v>18</v>
      </c>
      <c r="K20" s="92">
        <f t="shared" si="8"/>
        <v>1350</v>
      </c>
      <c r="L20" s="88">
        <f>IFERROR(VLOOKUP(C20,奖惩!B:D,3,0),0)</f>
        <v>-80</v>
      </c>
      <c r="M20" s="100">
        <f t="shared" si="9"/>
        <v>4870</v>
      </c>
      <c r="N20" s="100">
        <f t="shared" si="10"/>
        <v>125</v>
      </c>
      <c r="O20" s="100">
        <f t="shared" si="11"/>
        <v>4995</v>
      </c>
      <c r="P20" s="101" t="str">
        <f>IFERROR(VLOOKUP(C20,奖惩!B:C,2,0),"")</f>
        <v>H6四级地址加摆件不到位-30</v>
      </c>
      <c r="R20" s="103"/>
    </row>
    <row r="21" s="81" customFormat="1" ht="40" customHeight="1" spans="1:18">
      <c r="A21" s="88">
        <f t="shared" ref="A21:A29" si="12">ROW()-2</f>
        <v>19</v>
      </c>
      <c r="B21" s="89" t="s">
        <v>37</v>
      </c>
      <c r="C21" s="89" t="s">
        <v>44</v>
      </c>
      <c r="D21" s="91" t="s">
        <v>19</v>
      </c>
      <c r="E21" s="38">
        <f>VLOOKUP(C21,考勤!A:AJ,35,0)</f>
        <v>11</v>
      </c>
      <c r="F21" s="38">
        <f>VLOOKUP(C21,考勤!$A$5:AP69,42,0)</f>
        <v>88</v>
      </c>
      <c r="G21" s="92">
        <v>18</v>
      </c>
      <c r="H21" s="92">
        <f t="shared" ref="H21:H30" si="13">F21*G21</f>
        <v>1584</v>
      </c>
      <c r="I21" s="88">
        <f>VLOOKUP(C21,考勤!$A$5:AP69,41,0)</f>
        <v>41</v>
      </c>
      <c r="J21" s="92">
        <v>18</v>
      </c>
      <c r="K21" s="92">
        <f t="shared" ref="K21:K30" si="14">I21*J21</f>
        <v>738</v>
      </c>
      <c r="L21" s="88">
        <f>IFERROR(VLOOKUP(C21,奖惩!B:D,3,0),0)</f>
        <v>-30</v>
      </c>
      <c r="M21" s="100">
        <f t="shared" ref="M21:M30" si="15">H21+K21+L21</f>
        <v>2292</v>
      </c>
      <c r="N21" s="100">
        <f t="shared" ref="N21:N32" si="16">E21*5</f>
        <v>55</v>
      </c>
      <c r="O21" s="100">
        <f t="shared" ref="O21:O30" si="17">M21+N21</f>
        <v>2347</v>
      </c>
      <c r="P21" s="101" t="str">
        <f>IFERROR(VLOOKUP(C21,奖惩!B:C,2,0),"")</f>
        <v>缓冲支架螺母点偏</v>
      </c>
      <c r="R21" s="103"/>
    </row>
    <row r="22" s="82" customFormat="1" ht="27" customHeight="1" spans="1:26">
      <c r="A22" s="93" t="s">
        <v>46</v>
      </c>
      <c r="B22" s="93"/>
      <c r="C22" s="93"/>
      <c r="D22" s="94"/>
      <c r="E22" s="88">
        <f>SUM(E3:E21)</f>
        <v>362.5</v>
      </c>
      <c r="F22" s="88">
        <f t="shared" ref="E22:P22" si="18">SUM(F3:F21)</f>
        <v>2906.5</v>
      </c>
      <c r="G22" s="88">
        <f t="shared" si="18"/>
        <v>342</v>
      </c>
      <c r="H22" s="88">
        <f t="shared" si="18"/>
        <v>52317</v>
      </c>
      <c r="I22" s="88">
        <f t="shared" si="18"/>
        <v>1067</v>
      </c>
      <c r="J22" s="88">
        <f t="shared" si="18"/>
        <v>342</v>
      </c>
      <c r="K22" s="88">
        <f t="shared" si="18"/>
        <v>19206</v>
      </c>
      <c r="L22" s="88">
        <f t="shared" si="18"/>
        <v>-267</v>
      </c>
      <c r="M22" s="88">
        <f t="shared" si="18"/>
        <v>71256</v>
      </c>
      <c r="N22" s="88">
        <f t="shared" si="18"/>
        <v>1812.5</v>
      </c>
      <c r="O22" s="88">
        <f t="shared" si="18"/>
        <v>73068.5</v>
      </c>
      <c r="P22" s="88"/>
      <c r="Q22" s="81"/>
      <c r="R22" s="103"/>
      <c r="S22" s="83"/>
      <c r="T22" s="83"/>
      <c r="U22" s="83"/>
      <c r="V22" s="83"/>
      <c r="W22" s="83"/>
      <c r="X22" s="83"/>
      <c r="Y22" s="83"/>
      <c r="Z22" s="83"/>
    </row>
    <row r="23" s="83" customFormat="1" ht="28" customHeight="1" spans="1:18">
      <c r="A23" s="95" t="s">
        <v>47</v>
      </c>
      <c r="B23" s="95"/>
      <c r="C23" s="95">
        <f>ROUND(O22*1.03,2)</f>
        <v>75260.56</v>
      </c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81"/>
      <c r="R23" s="103"/>
    </row>
    <row r="24" s="82" customFormat="1" ht="21" customHeight="1" spans="1:26">
      <c r="A24" s="96"/>
      <c r="B24" s="96"/>
      <c r="C24" s="97"/>
      <c r="D24" s="85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6"/>
      <c r="S24" s="83"/>
      <c r="T24" s="83"/>
      <c r="U24" s="83"/>
      <c r="V24" s="83"/>
      <c r="W24" s="83"/>
      <c r="X24" s="83"/>
      <c r="Y24" s="83"/>
      <c r="Z24" s="83"/>
    </row>
    <row r="25" s="82" customFormat="1" ht="21" customHeight="1" spans="1:26">
      <c r="A25" s="96"/>
      <c r="B25" s="96"/>
      <c r="C25" s="97"/>
      <c r="D25" s="85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6"/>
      <c r="S25" s="83"/>
      <c r="T25" s="83"/>
      <c r="U25" s="83"/>
      <c r="V25" s="83"/>
      <c r="W25" s="83"/>
      <c r="X25" s="83"/>
      <c r="Y25" s="83"/>
      <c r="Z25" s="83"/>
    </row>
    <row r="26" s="82" customFormat="1" ht="14.25" spans="3:18">
      <c r="C26" s="97"/>
      <c r="D26" s="85"/>
      <c r="P26" s="83"/>
      <c r="R26" s="104"/>
    </row>
    <row r="27" s="84" customFormat="1" customHeight="1" spans="1:18">
      <c r="A27" s="98"/>
      <c r="B27" s="99" t="s">
        <v>48</v>
      </c>
      <c r="C27" s="97"/>
      <c r="D27" s="99"/>
      <c r="E27" s="99"/>
      <c r="F27" s="99"/>
      <c r="G27" s="99"/>
      <c r="H27" s="99"/>
      <c r="I27" s="99" t="s">
        <v>49</v>
      </c>
      <c r="J27" s="98"/>
      <c r="K27" s="98"/>
      <c r="L27" s="98"/>
      <c r="M27" s="98"/>
      <c r="N27" s="98"/>
      <c r="O27" s="98"/>
      <c r="R27" s="105"/>
    </row>
    <row r="28" customHeight="1" spans="3:26">
      <c r="C28" s="97"/>
      <c r="Q28" s="82"/>
      <c r="R28" s="104"/>
      <c r="S28" s="82"/>
      <c r="T28" s="82"/>
      <c r="U28" s="82"/>
      <c r="V28" s="82"/>
      <c r="W28" s="82"/>
      <c r="X28" s="82"/>
      <c r="Y28" s="82"/>
      <c r="Z28" s="82"/>
    </row>
    <row r="30" customHeight="1" spans="2:4">
      <c r="B30"/>
      <c r="C30"/>
      <c r="D30"/>
    </row>
    <row r="31" customHeight="1" spans="2:5">
      <c r="B31"/>
      <c r="C31" t="s">
        <v>2</v>
      </c>
      <c r="D31" t="s">
        <v>50</v>
      </c>
      <c r="E31"/>
    </row>
    <row r="32" customHeight="1" spans="2:5">
      <c r="B32"/>
      <c r="C32" t="s">
        <v>17</v>
      </c>
      <c r="D32">
        <v>58024.5</v>
      </c>
      <c r="E32"/>
    </row>
    <row r="33" customHeight="1" spans="2:5">
      <c r="B33"/>
      <c r="C33" t="s">
        <v>37</v>
      </c>
      <c r="D33">
        <v>15044</v>
      </c>
      <c r="E33"/>
    </row>
    <row r="34" customHeight="1" spans="2:8">
      <c r="B34"/>
      <c r="C34" t="s">
        <v>51</v>
      </c>
      <c r="D34">
        <v>73068.5</v>
      </c>
      <c r="E34"/>
      <c r="F34"/>
      <c r="G34"/>
      <c r="H34"/>
    </row>
    <row r="35" customHeight="1" spans="2:8">
      <c r="B35"/>
      <c r="C35"/>
      <c r="D35"/>
      <c r="E35"/>
      <c r="F35"/>
      <c r="G35"/>
      <c r="H35"/>
    </row>
    <row r="36" customHeight="1" spans="2:8">
      <c r="B36"/>
      <c r="C36"/>
      <c r="D36"/>
      <c r="E36"/>
      <c r="F36"/>
      <c r="G36"/>
      <c r="H36"/>
    </row>
    <row r="37" customHeight="1" spans="2:8">
      <c r="B37"/>
      <c r="C37"/>
      <c r="D37"/>
      <c r="E37"/>
      <c r="F37"/>
      <c r="G37"/>
      <c r="H37"/>
    </row>
    <row r="38" customHeight="1" spans="2:8">
      <c r="B38"/>
      <c r="C38"/>
      <c r="D38"/>
      <c r="E38"/>
      <c r="F38"/>
      <c r="G38"/>
      <c r="H38"/>
    </row>
    <row r="39" customHeight="1" spans="2:8">
      <c r="B39"/>
      <c r="C39"/>
      <c r="D39"/>
      <c r="E39"/>
      <c r="F39"/>
      <c r="G39"/>
      <c r="H39"/>
    </row>
    <row r="40" customHeight="1" spans="2:8">
      <c r="B40"/>
      <c r="C40"/>
      <c r="D40"/>
      <c r="E40"/>
      <c r="F40"/>
      <c r="G40"/>
      <c r="H40"/>
    </row>
    <row r="41" customHeight="1" spans="2:8">
      <c r="B41"/>
      <c r="C41"/>
      <c r="D41"/>
      <c r="E41"/>
      <c r="F41"/>
      <c r="G41"/>
      <c r="H41"/>
    </row>
    <row r="42" customHeight="1" spans="2:8">
      <c r="B42"/>
      <c r="C42"/>
      <c r="D42"/>
      <c r="E42"/>
      <c r="F42"/>
      <c r="G42"/>
      <c r="H42"/>
    </row>
    <row r="43" customHeight="1" spans="2:8">
      <c r="B43"/>
      <c r="C43"/>
      <c r="D43"/>
      <c r="E43"/>
      <c r="F43"/>
      <c r="G43"/>
      <c r="H43"/>
    </row>
    <row r="44" customHeight="1" spans="2:8">
      <c r="B44"/>
      <c r="C44"/>
      <c r="D44"/>
      <c r="E44"/>
      <c r="F44"/>
      <c r="G44"/>
      <c r="H44"/>
    </row>
    <row r="45" customHeight="1" spans="2:8">
      <c r="B45"/>
      <c r="C45"/>
      <c r="D45"/>
      <c r="E45"/>
      <c r="F45"/>
      <c r="G45"/>
      <c r="H45"/>
    </row>
    <row r="46" customHeight="1" spans="2:5">
      <c r="B46"/>
      <c r="C46"/>
      <c r="D46"/>
      <c r="E46"/>
    </row>
    <row r="47" customHeight="1" spans="2:5">
      <c r="B47"/>
      <c r="C47"/>
      <c r="D47"/>
      <c r="E47"/>
    </row>
    <row r="48" customHeight="1" spans="3:5">
      <c r="C48"/>
      <c r="D48"/>
      <c r="E48"/>
    </row>
  </sheetData>
  <autoFilter ref="A2:Z23">
    <extLst/>
  </autoFilter>
  <sortState ref="A3:Q65">
    <sortCondition ref="B3:B65"/>
    <sortCondition ref="D3:D65"/>
  </sortState>
  <mergeCells count="3">
    <mergeCell ref="A1:P1"/>
    <mergeCell ref="A23:B23"/>
    <mergeCell ref="C23:P23"/>
  </mergeCells>
  <conditionalFormatting sqref="C23">
    <cfRule type="duplicateValues" dxfId="0" priority="1319"/>
    <cfRule type="duplicateValues" dxfId="0" priority="1320"/>
    <cfRule type="duplicateValues" dxfId="0" priority="1321"/>
    <cfRule type="duplicateValues" dxfId="0" priority="1322"/>
    <cfRule type="duplicateValues" dxfId="0" priority="1323"/>
  </conditionalFormatting>
  <conditionalFormatting sqref="C24">
    <cfRule type="duplicateValues" dxfId="0" priority="2065"/>
    <cfRule type="duplicateValues" dxfId="0" priority="2066"/>
  </conditionalFormatting>
  <conditionalFormatting sqref="C25">
    <cfRule type="duplicateValues" dxfId="0" priority="2063"/>
    <cfRule type="duplicateValues" dxfId="0" priority="2064"/>
  </conditionalFormatting>
  <conditionalFormatting sqref="C26">
    <cfRule type="duplicateValues" dxfId="0" priority="2059"/>
    <cfRule type="duplicateValues" dxfId="0" priority="2060"/>
  </conditionalFormatting>
  <conditionalFormatting sqref="C27">
    <cfRule type="duplicateValues" dxfId="0" priority="2057"/>
    <cfRule type="duplicateValues" dxfId="0" priority="2058"/>
  </conditionalFormatting>
  <conditionalFormatting sqref="C28">
    <cfRule type="duplicateValues" dxfId="0" priority="2073"/>
    <cfRule type="duplicateValues" dxfId="0" priority="2074"/>
  </conditionalFormatting>
  <conditionalFormatting sqref="C3:C4">
    <cfRule type="duplicateValues" dxfId="0" priority="24"/>
  </conditionalFormatting>
  <conditionalFormatting sqref="C5:C7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C8:C13">
    <cfRule type="duplicateValues" dxfId="1" priority="9"/>
    <cfRule type="duplicateValues" dxfId="1" priority="10"/>
    <cfRule type="duplicateValues" dxfId="1" priority="11"/>
    <cfRule type="duplicateValues" dxfId="1" priority="12"/>
  </conditionalFormatting>
  <conditionalFormatting sqref="C14:C15">
    <cfRule type="duplicateValues" dxfId="1" priority="5"/>
    <cfRule type="duplicateValues" dxfId="1" priority="6"/>
    <cfRule type="duplicateValues" dxfId="1" priority="7"/>
    <cfRule type="duplicateValues" dxfId="1" priority="8"/>
  </conditionalFormatting>
  <conditionalFormatting sqref="C1:C2 C22 C24:C1048576">
    <cfRule type="duplicateValues" dxfId="0" priority="1828"/>
    <cfRule type="duplicateValues" dxfId="0" priority="2054"/>
  </conditionalFormatting>
  <conditionalFormatting sqref="C1:C2 C22 C29:C1048576">
    <cfRule type="duplicateValues" dxfId="0" priority="2076"/>
    <cfRule type="duplicateValues" dxfId="0" priority="2080"/>
    <cfRule type="duplicateValues" dxfId="0" priority="2267"/>
    <cfRule type="duplicateValues" dxfId="0" priority="2323"/>
  </conditionalFormatting>
  <conditionalFormatting sqref="C1:C2 C22:C1048576">
    <cfRule type="duplicateValues" dxfId="0" priority="186"/>
  </conditionalFormatting>
  <conditionalFormatting sqref="C16 C19">
    <cfRule type="duplicateValues" dxfId="1" priority="1"/>
    <cfRule type="duplicateValues" dxfId="1" priority="2"/>
    <cfRule type="duplicateValues" dxfId="1" priority="3"/>
    <cfRule type="duplicateValues" dxfId="1" priority="4"/>
  </conditionalFormatting>
  <pageMargins left="0.75" right="0.75" top="1" bottom="1" header="0.5" footer="0.5"/>
  <pageSetup paperSize="9" scale="70" orientation="landscape"/>
  <headerFooter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"/>
  <sheetViews>
    <sheetView workbookViewId="0">
      <pane xSplit="1" ySplit="4" topLeftCell="B41" activePane="bottomRight" state="frozen"/>
      <selection/>
      <selection pane="topRight"/>
      <selection pane="bottomLeft"/>
      <selection pane="bottomRight" activeCell="B67" sqref="B67"/>
    </sheetView>
  </sheetViews>
  <sheetFormatPr defaultColWidth="9" defaultRowHeight="13.5"/>
  <cols>
    <col min="1" max="1" width="11.375" style="39" customWidth="1"/>
    <col min="2" max="2" width="12.125" style="39" customWidth="1"/>
    <col min="3" max="3" width="7.375" style="39" customWidth="1"/>
    <col min="4" max="7" width="4.275" style="39" customWidth="1"/>
    <col min="8" max="8" width="9.25" style="39" customWidth="1"/>
    <col min="9" max="9" width="9" style="39" customWidth="1"/>
    <col min="10" max="33" width="4.275" style="39" customWidth="1"/>
    <col min="34" max="34" width="5" style="39" customWidth="1"/>
    <col min="35" max="35" width="7.75" style="39" customWidth="1"/>
    <col min="36" max="36" width="6.63333333333333" style="39" customWidth="1"/>
    <col min="37" max="37" width="7.63333333333333" style="39" customWidth="1"/>
    <col min="38" max="38" width="5.5" style="39" customWidth="1"/>
    <col min="39" max="39" width="10.3833333333333" style="39" customWidth="1"/>
    <col min="40" max="40" width="7.88333333333333" style="39" customWidth="1"/>
    <col min="41" max="16379" width="9" style="39"/>
    <col min="16380" max="16384" width="9" style="41"/>
  </cols>
  <sheetData>
    <row r="1" s="39" customFormat="1" ht="30" customHeight="1" spans="1:16381">
      <c r="A1" s="42" t="s">
        <v>52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67"/>
      <c r="AK1" s="67"/>
      <c r="AL1" s="68">
        <v>2023</v>
      </c>
      <c r="AM1" s="68"/>
      <c r="AN1" s="69">
        <v>9</v>
      </c>
      <c r="XEZ1" s="41"/>
      <c r="XFA1" s="41"/>
    </row>
    <row r="2" s="39" customFormat="1" ht="21" customHeight="1" spans="1:16381">
      <c r="A2" s="42" t="str">
        <f>AL1&amp;"年"&amp;AN1&amp;"月"&amp;"("&amp;TEXT(DATE(AL1,AN1,1),"mm月dd日")&amp;"-"&amp;TEXT(EOMONTH(DATE(AL1,AN1,1),0),"mm月dd日")&amp;")"&amp;AJ1&amp;AJ2&amp;"考勤表"</f>
        <v>2023年9月(09月01日-09月30日)金属件厂焊接车间考勤表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70" t="s">
        <v>53</v>
      </c>
      <c r="AK2" s="70"/>
      <c r="AL2" s="70"/>
      <c r="AM2" s="43" t="s">
        <v>54</v>
      </c>
      <c r="AN2" s="71"/>
      <c r="XEZ2" s="41"/>
      <c r="XFA2" s="41"/>
    </row>
    <row r="3" s="39" customFormat="1" ht="15" customHeight="1" spans="1:16381">
      <c r="A3" s="44" t="s">
        <v>55</v>
      </c>
      <c r="B3" s="45" t="s">
        <v>56</v>
      </c>
      <c r="C3" s="45" t="s">
        <v>57</v>
      </c>
      <c r="D3" s="46">
        <f t="shared" ref="D3:AE3" si="0">DATE($AL$1,$AN$1,1)+COLUMN(A:A)-1</f>
        <v>45170</v>
      </c>
      <c r="E3" s="46">
        <f t="shared" si="0"/>
        <v>45171</v>
      </c>
      <c r="F3" s="46">
        <f t="shared" si="0"/>
        <v>45172</v>
      </c>
      <c r="G3" s="46">
        <f t="shared" si="0"/>
        <v>45173</v>
      </c>
      <c r="H3" s="46">
        <f t="shared" si="0"/>
        <v>45174</v>
      </c>
      <c r="I3" s="46">
        <f t="shared" si="0"/>
        <v>45175</v>
      </c>
      <c r="J3" s="46">
        <f t="shared" si="0"/>
        <v>45176</v>
      </c>
      <c r="K3" s="46">
        <f t="shared" si="0"/>
        <v>45177</v>
      </c>
      <c r="L3" s="46">
        <f t="shared" si="0"/>
        <v>45178</v>
      </c>
      <c r="M3" s="46">
        <f t="shared" si="0"/>
        <v>45179</v>
      </c>
      <c r="N3" s="46">
        <f t="shared" si="0"/>
        <v>45180</v>
      </c>
      <c r="O3" s="46">
        <f t="shared" si="0"/>
        <v>45181</v>
      </c>
      <c r="P3" s="46">
        <f t="shared" si="0"/>
        <v>45182</v>
      </c>
      <c r="Q3" s="46">
        <f t="shared" si="0"/>
        <v>45183</v>
      </c>
      <c r="R3" s="46">
        <f t="shared" si="0"/>
        <v>45184</v>
      </c>
      <c r="S3" s="46">
        <f t="shared" si="0"/>
        <v>45185</v>
      </c>
      <c r="T3" s="46">
        <f t="shared" si="0"/>
        <v>45186</v>
      </c>
      <c r="U3" s="46">
        <f t="shared" si="0"/>
        <v>45187</v>
      </c>
      <c r="V3" s="46">
        <f t="shared" si="0"/>
        <v>45188</v>
      </c>
      <c r="W3" s="46">
        <f t="shared" si="0"/>
        <v>45189</v>
      </c>
      <c r="X3" s="46">
        <f t="shared" si="0"/>
        <v>45190</v>
      </c>
      <c r="Y3" s="46">
        <f t="shared" si="0"/>
        <v>45191</v>
      </c>
      <c r="Z3" s="46">
        <f t="shared" si="0"/>
        <v>45192</v>
      </c>
      <c r="AA3" s="46">
        <f t="shared" si="0"/>
        <v>45193</v>
      </c>
      <c r="AB3" s="46">
        <f t="shared" si="0"/>
        <v>45194</v>
      </c>
      <c r="AC3" s="46">
        <f t="shared" si="0"/>
        <v>45195</v>
      </c>
      <c r="AD3" s="46">
        <f t="shared" si="0"/>
        <v>45196</v>
      </c>
      <c r="AE3" s="46">
        <f t="shared" si="0"/>
        <v>45197</v>
      </c>
      <c r="AF3" s="46">
        <f t="shared" ref="AF3:AH3" si="1">IF(DAY(DATE($AL$1,$AN$1,1)+COLUMN(AC:AC)-1)&lt;5,"",DATE($AL$1,$AN$1,1)+COLUMN(AC:AC)-1)</f>
        <v>45198</v>
      </c>
      <c r="AG3" s="46">
        <f t="shared" si="1"/>
        <v>45199</v>
      </c>
      <c r="AH3" s="46" t="str">
        <f t="shared" si="1"/>
        <v/>
      </c>
      <c r="AI3" s="72" t="s">
        <v>58</v>
      </c>
      <c r="AJ3" s="73" t="s">
        <v>59</v>
      </c>
      <c r="AK3" s="73" t="s">
        <v>60</v>
      </c>
      <c r="AL3" s="73"/>
      <c r="AM3" s="73" t="s">
        <v>61</v>
      </c>
      <c r="AN3" s="45" t="s">
        <v>62</v>
      </c>
      <c r="AO3" s="76" t="s">
        <v>63</v>
      </c>
      <c r="AP3" s="76" t="s">
        <v>64</v>
      </c>
      <c r="AQ3" s="76"/>
      <c r="XEY3" s="41"/>
      <c r="XEZ3" s="41"/>
      <c r="XFA3" s="41"/>
    </row>
    <row r="4" s="39" customFormat="1" ht="15" customHeight="1" spans="1:16381">
      <c r="A4" s="44" t="s">
        <v>3</v>
      </c>
      <c r="B4" s="45"/>
      <c r="C4" s="45"/>
      <c r="D4" s="47" t="str">
        <f t="shared" ref="D4:AH4" si="2">TEXT(D3,"aaa")</f>
        <v>五</v>
      </c>
      <c r="E4" s="47" t="str">
        <f t="shared" si="2"/>
        <v>六</v>
      </c>
      <c r="F4" s="47" t="str">
        <f t="shared" si="2"/>
        <v>日</v>
      </c>
      <c r="G4" s="47" t="str">
        <f t="shared" si="2"/>
        <v>一</v>
      </c>
      <c r="H4" s="47" t="str">
        <f t="shared" si="2"/>
        <v>二</v>
      </c>
      <c r="I4" s="47" t="str">
        <f t="shared" si="2"/>
        <v>三</v>
      </c>
      <c r="J4" s="47" t="str">
        <f t="shared" si="2"/>
        <v>四</v>
      </c>
      <c r="K4" s="47" t="str">
        <f t="shared" si="2"/>
        <v>五</v>
      </c>
      <c r="L4" s="47" t="str">
        <f t="shared" si="2"/>
        <v>六</v>
      </c>
      <c r="M4" s="47" t="str">
        <f t="shared" si="2"/>
        <v>日</v>
      </c>
      <c r="N4" s="47" t="str">
        <f t="shared" si="2"/>
        <v>一</v>
      </c>
      <c r="O4" s="47" t="str">
        <f t="shared" si="2"/>
        <v>二</v>
      </c>
      <c r="P4" s="47" t="str">
        <f t="shared" si="2"/>
        <v>三</v>
      </c>
      <c r="Q4" s="47" t="str">
        <f t="shared" si="2"/>
        <v>四</v>
      </c>
      <c r="R4" s="47" t="str">
        <f t="shared" si="2"/>
        <v>五</v>
      </c>
      <c r="S4" s="47" t="str">
        <f t="shared" si="2"/>
        <v>六</v>
      </c>
      <c r="T4" s="47" t="str">
        <f t="shared" si="2"/>
        <v>日</v>
      </c>
      <c r="U4" s="47" t="str">
        <f t="shared" si="2"/>
        <v>一</v>
      </c>
      <c r="V4" s="47" t="str">
        <f t="shared" si="2"/>
        <v>二</v>
      </c>
      <c r="W4" s="47" t="str">
        <f t="shared" si="2"/>
        <v>三</v>
      </c>
      <c r="X4" s="47" t="str">
        <f t="shared" si="2"/>
        <v>四</v>
      </c>
      <c r="Y4" s="47" t="str">
        <f t="shared" si="2"/>
        <v>五</v>
      </c>
      <c r="Z4" s="47" t="str">
        <f t="shared" si="2"/>
        <v>六</v>
      </c>
      <c r="AA4" s="47" t="str">
        <f t="shared" si="2"/>
        <v>日</v>
      </c>
      <c r="AB4" s="47" t="str">
        <f t="shared" si="2"/>
        <v>一</v>
      </c>
      <c r="AC4" s="47" t="str">
        <f t="shared" si="2"/>
        <v>二</v>
      </c>
      <c r="AD4" s="47" t="str">
        <f t="shared" si="2"/>
        <v>三</v>
      </c>
      <c r="AE4" s="47" t="str">
        <f t="shared" si="2"/>
        <v>四</v>
      </c>
      <c r="AF4" s="47" t="str">
        <f t="shared" si="2"/>
        <v>五</v>
      </c>
      <c r="AG4" s="47" t="str">
        <f t="shared" si="2"/>
        <v>六</v>
      </c>
      <c r="AH4" s="47" t="str">
        <f t="shared" si="2"/>
        <v/>
      </c>
      <c r="AI4" s="72"/>
      <c r="AJ4" s="73"/>
      <c r="AK4" s="73" t="s">
        <v>65</v>
      </c>
      <c r="AL4" s="73" t="s">
        <v>66</v>
      </c>
      <c r="AM4" s="73"/>
      <c r="AN4" s="45"/>
      <c r="AO4" s="76"/>
      <c r="AP4" s="76"/>
      <c r="AQ4" s="76"/>
      <c r="XEY4" s="41"/>
      <c r="XEZ4" s="41"/>
      <c r="XFA4" s="41"/>
    </row>
    <row r="5" s="39" customFormat="1" ht="15" customHeight="1" spans="1:16381">
      <c r="A5" s="48" t="s">
        <v>38</v>
      </c>
      <c r="B5" s="49" t="s">
        <v>37</v>
      </c>
      <c r="C5" s="50" t="s">
        <v>67</v>
      </c>
      <c r="D5" s="51">
        <v>4</v>
      </c>
      <c r="E5" s="51">
        <v>4</v>
      </c>
      <c r="F5" s="51" t="s">
        <v>68</v>
      </c>
      <c r="G5" s="51">
        <v>4</v>
      </c>
      <c r="H5" s="51">
        <v>4</v>
      </c>
      <c r="I5" s="51">
        <v>4</v>
      </c>
      <c r="J5" s="51">
        <v>4</v>
      </c>
      <c r="K5" s="51">
        <v>4</v>
      </c>
      <c r="L5" s="51">
        <v>4</v>
      </c>
      <c r="M5" s="51" t="s">
        <v>69</v>
      </c>
      <c r="N5" s="51">
        <v>4</v>
      </c>
      <c r="O5" s="51">
        <v>4</v>
      </c>
      <c r="P5" s="51">
        <v>4</v>
      </c>
      <c r="Q5" s="51">
        <v>4</v>
      </c>
      <c r="R5" s="51">
        <v>4</v>
      </c>
      <c r="S5" s="51" t="s">
        <v>69</v>
      </c>
      <c r="T5" s="51">
        <v>4</v>
      </c>
      <c r="U5" s="51">
        <v>4</v>
      </c>
      <c r="V5" s="51" t="s">
        <v>69</v>
      </c>
      <c r="W5" s="64">
        <v>4</v>
      </c>
      <c r="X5" s="64">
        <v>4</v>
      </c>
      <c r="Y5" s="64">
        <v>4</v>
      </c>
      <c r="Z5" s="64">
        <v>4</v>
      </c>
      <c r="AA5" s="64">
        <v>4</v>
      </c>
      <c r="AB5" s="64">
        <v>4</v>
      </c>
      <c r="AC5" s="64">
        <v>4</v>
      </c>
      <c r="AD5" s="64">
        <v>4</v>
      </c>
      <c r="AE5" s="51"/>
      <c r="AF5" s="51"/>
      <c r="AG5" s="51"/>
      <c r="AH5" s="51"/>
      <c r="AI5" s="74">
        <f>IF(A5="","",COUNTIF(D5:AH6,"&gt;2")/2)</f>
        <v>22</v>
      </c>
      <c r="AJ5" s="75">
        <f>SUMPRODUCT(IFERROR((IFERROR(WEEKDAY($D$3:$AH$3,2),999)&lt;6)*D5:AH6,0))</f>
        <v>140</v>
      </c>
      <c r="AK5" s="75">
        <f>SUMPRODUCT((IFERROR(WEEKDAY($D$3:$AH$3,2),999)&lt;6)*D7:AH7)</f>
        <v>51</v>
      </c>
      <c r="AL5" s="75">
        <f>SUMPRODUCT(IFERROR((IFERROR(WEEKDAY($D$3:$AH$3,2),0)&gt;5)*D5:AH7,0))</f>
        <v>49.5</v>
      </c>
      <c r="AM5" s="75">
        <f>IFERROR(SUM(AJ5:AL7),"")</f>
        <v>240.5</v>
      </c>
      <c r="AN5" s="45" t="s">
        <v>70</v>
      </c>
      <c r="AO5" s="77">
        <f>SUMPRODUCT((IFERROR((D5:AH5+D6:AH6+D7:AH7),0)&gt;8)*1,IFERROR((D5:AH5+D6:AH6+D7:AH7-8),0))</f>
        <v>64.5</v>
      </c>
      <c r="AP5" s="77">
        <f>AM5-AO5</f>
        <v>176</v>
      </c>
      <c r="AQ5" s="77">
        <f>AM5-AO5-AP5</f>
        <v>0</v>
      </c>
      <c r="XEY5" s="41"/>
      <c r="XEZ5" s="41"/>
      <c r="XFA5" s="41"/>
    </row>
    <row r="6" s="39" customFormat="1" ht="15" customHeight="1" spans="1:16381">
      <c r="A6" s="48"/>
      <c r="B6" s="49"/>
      <c r="C6" s="50" t="s">
        <v>71</v>
      </c>
      <c r="D6" s="51">
        <v>4</v>
      </c>
      <c r="E6" s="51">
        <v>4</v>
      </c>
      <c r="F6" s="51"/>
      <c r="G6" s="51">
        <v>4</v>
      </c>
      <c r="H6" s="51">
        <v>4</v>
      </c>
      <c r="I6" s="51">
        <v>4</v>
      </c>
      <c r="J6" s="51">
        <v>4</v>
      </c>
      <c r="K6" s="51">
        <v>4</v>
      </c>
      <c r="L6" s="51"/>
      <c r="M6" s="51"/>
      <c r="N6" s="51">
        <v>4</v>
      </c>
      <c r="O6" s="51">
        <v>4</v>
      </c>
      <c r="P6" s="51">
        <v>4</v>
      </c>
      <c r="Q6" s="51">
        <v>4</v>
      </c>
      <c r="R6" s="51">
        <v>4</v>
      </c>
      <c r="S6" s="51"/>
      <c r="T6" s="51">
        <v>4</v>
      </c>
      <c r="U6" s="51"/>
      <c r="V6" s="51"/>
      <c r="W6" s="64">
        <v>4</v>
      </c>
      <c r="X6" s="64">
        <v>4</v>
      </c>
      <c r="Y6" s="64">
        <v>4</v>
      </c>
      <c r="Z6" s="64">
        <v>4</v>
      </c>
      <c r="AA6" s="64">
        <v>4</v>
      </c>
      <c r="AB6" s="64">
        <v>4</v>
      </c>
      <c r="AC6" s="64">
        <v>4</v>
      </c>
      <c r="AD6" s="64">
        <v>4</v>
      </c>
      <c r="AE6" s="51"/>
      <c r="AF6" s="51"/>
      <c r="AG6" s="51"/>
      <c r="AH6" s="51"/>
      <c r="AI6" s="74"/>
      <c r="AJ6" s="75"/>
      <c r="AK6" s="75"/>
      <c r="AL6" s="75"/>
      <c r="AM6" s="75"/>
      <c r="AN6" s="45"/>
      <c r="AO6" s="78"/>
      <c r="AP6" s="78"/>
      <c r="AQ6" s="78"/>
      <c r="XEY6" s="41"/>
      <c r="XEZ6" s="41"/>
      <c r="XFA6" s="41"/>
    </row>
    <row r="7" s="39" customFormat="1" ht="15" customHeight="1" spans="1:16381">
      <c r="A7" s="48"/>
      <c r="B7" s="49"/>
      <c r="C7" s="50" t="s">
        <v>72</v>
      </c>
      <c r="D7" s="51">
        <v>4.5</v>
      </c>
      <c r="E7" s="51">
        <v>4.5</v>
      </c>
      <c r="F7" s="51"/>
      <c r="G7" s="51">
        <v>3</v>
      </c>
      <c r="H7" s="51">
        <v>3</v>
      </c>
      <c r="I7" s="51">
        <v>3</v>
      </c>
      <c r="J7" s="51">
        <v>3</v>
      </c>
      <c r="K7" s="51">
        <v>2.5</v>
      </c>
      <c r="L7" s="51"/>
      <c r="M7" s="51"/>
      <c r="N7" s="51">
        <v>3</v>
      </c>
      <c r="O7" s="51">
        <v>3</v>
      </c>
      <c r="P7" s="51">
        <v>3.5</v>
      </c>
      <c r="Q7" s="51">
        <v>3</v>
      </c>
      <c r="R7" s="51">
        <v>3.5</v>
      </c>
      <c r="S7" s="51"/>
      <c r="T7" s="51">
        <v>3</v>
      </c>
      <c r="U7" s="51"/>
      <c r="V7" s="51"/>
      <c r="W7" s="64">
        <v>2</v>
      </c>
      <c r="X7" s="64">
        <v>3</v>
      </c>
      <c r="Y7" s="64">
        <v>3</v>
      </c>
      <c r="Z7" s="64">
        <v>3</v>
      </c>
      <c r="AA7" s="64">
        <v>3</v>
      </c>
      <c r="AB7" s="64">
        <v>3</v>
      </c>
      <c r="AC7" s="64">
        <v>3</v>
      </c>
      <c r="AD7" s="64">
        <v>2</v>
      </c>
      <c r="AE7" s="51"/>
      <c r="AF7" s="51"/>
      <c r="AG7" s="51"/>
      <c r="AH7" s="51"/>
      <c r="AI7" s="74"/>
      <c r="AJ7" s="75"/>
      <c r="AK7" s="75"/>
      <c r="AL7" s="75"/>
      <c r="AM7" s="75"/>
      <c r="AN7" s="45"/>
      <c r="AO7" s="79"/>
      <c r="AP7" s="79"/>
      <c r="AQ7" s="79"/>
      <c r="XEY7" s="41"/>
      <c r="XEZ7" s="41"/>
      <c r="XFA7" s="41"/>
    </row>
    <row r="8" s="39" customFormat="1" ht="15" customHeight="1" spans="1:16381">
      <c r="A8" s="48" t="s">
        <v>40</v>
      </c>
      <c r="B8" s="49" t="s">
        <v>37</v>
      </c>
      <c r="C8" s="50" t="s">
        <v>67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>
        <v>4</v>
      </c>
      <c r="Q8" s="51">
        <v>4</v>
      </c>
      <c r="R8" s="51">
        <v>4</v>
      </c>
      <c r="S8" s="51">
        <v>4</v>
      </c>
      <c r="T8" s="51">
        <v>4</v>
      </c>
      <c r="U8" s="51">
        <v>4</v>
      </c>
      <c r="V8" s="51">
        <v>4</v>
      </c>
      <c r="W8" s="51">
        <v>4</v>
      </c>
      <c r="X8" s="51">
        <v>4</v>
      </c>
      <c r="Y8" s="51">
        <v>4</v>
      </c>
      <c r="Z8" s="51">
        <v>4</v>
      </c>
      <c r="AA8" s="51">
        <v>4</v>
      </c>
      <c r="AB8" s="51">
        <v>4</v>
      </c>
      <c r="AC8" s="51">
        <v>4</v>
      </c>
      <c r="AD8" s="51">
        <v>4</v>
      </c>
      <c r="AE8" s="51">
        <v>4</v>
      </c>
      <c r="AF8" s="51" t="s">
        <v>69</v>
      </c>
      <c r="AG8" s="51">
        <v>4</v>
      </c>
      <c r="AH8" s="51"/>
      <c r="AI8" s="74">
        <f>IF(A8="","",COUNTIF(D8:AH9,"&gt;2")/2)</f>
        <v>17</v>
      </c>
      <c r="AJ8" s="75">
        <f>SUMPRODUCT(IFERROR((IFERROR(WEEKDAY($D$3:$AH$3,2),999)&lt;6)*D8:AH9,0))</f>
        <v>96</v>
      </c>
      <c r="AK8" s="75">
        <f>SUMPRODUCT((IFERROR(WEEKDAY($D$3:$AH$3,2),999)&lt;6)*D10:AH10)</f>
        <v>32</v>
      </c>
      <c r="AL8" s="75">
        <f>SUMPRODUCT(IFERROR((IFERROR(WEEKDAY($D$3:$AH$3,2),0)&gt;5)*D8:AH10,0))</f>
        <v>53</v>
      </c>
      <c r="AM8" s="75">
        <f>IFERROR(SUM(AJ8:AL10),"")</f>
        <v>181</v>
      </c>
      <c r="AN8" s="45" t="s">
        <v>70</v>
      </c>
      <c r="AO8" s="77">
        <f>SUMPRODUCT((IFERROR((D8:AH8+D9:AH9+D10:AH10),0)&gt;8)*1,IFERROR((D8:AH8+D9:AH9+D10:AH10-8),0))</f>
        <v>45</v>
      </c>
      <c r="AP8" s="77">
        <f>AM8-AO8</f>
        <v>136</v>
      </c>
      <c r="AQ8" s="77">
        <f>AM8-AO8-AP8</f>
        <v>0</v>
      </c>
      <c r="XEY8" s="41"/>
      <c r="XEZ8" s="41"/>
      <c r="XFA8" s="41"/>
    </row>
    <row r="9" s="39" customFormat="1" ht="15" customHeight="1" spans="1:16381">
      <c r="A9" s="48"/>
      <c r="B9" s="49"/>
      <c r="C9" s="50" t="s">
        <v>71</v>
      </c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>
        <v>4</v>
      </c>
      <c r="Q9" s="51">
        <v>4</v>
      </c>
      <c r="R9" s="51">
        <v>4</v>
      </c>
      <c r="S9" s="51">
        <v>4</v>
      </c>
      <c r="T9" s="51">
        <v>4</v>
      </c>
      <c r="U9" s="51">
        <v>4</v>
      </c>
      <c r="V9" s="51">
        <v>4</v>
      </c>
      <c r="W9" s="51">
        <v>4</v>
      </c>
      <c r="X9" s="51">
        <v>4</v>
      </c>
      <c r="Y9" s="51">
        <v>4</v>
      </c>
      <c r="Z9" s="51">
        <v>4</v>
      </c>
      <c r="AA9" s="51">
        <v>4</v>
      </c>
      <c r="AB9" s="51">
        <v>4</v>
      </c>
      <c r="AC9" s="51">
        <v>4</v>
      </c>
      <c r="AD9" s="51">
        <v>4</v>
      </c>
      <c r="AE9" s="51">
        <v>4</v>
      </c>
      <c r="AF9" s="51"/>
      <c r="AG9" s="51">
        <v>4</v>
      </c>
      <c r="AH9" s="51"/>
      <c r="AI9" s="74"/>
      <c r="AJ9" s="75"/>
      <c r="AK9" s="75"/>
      <c r="AL9" s="75"/>
      <c r="AM9" s="75"/>
      <c r="AN9" s="45"/>
      <c r="AO9" s="78"/>
      <c r="AP9" s="78"/>
      <c r="AQ9" s="78"/>
      <c r="XEY9" s="41"/>
      <c r="XEZ9" s="41"/>
      <c r="XFA9" s="41"/>
    </row>
    <row r="10" s="39" customFormat="1" ht="15" customHeight="1" spans="1:16381">
      <c r="A10" s="48"/>
      <c r="B10" s="49"/>
      <c r="C10" s="50" t="s">
        <v>72</v>
      </c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>
        <v>3</v>
      </c>
      <c r="Q10" s="51">
        <v>3</v>
      </c>
      <c r="R10" s="51">
        <v>3</v>
      </c>
      <c r="S10" s="51">
        <v>3</v>
      </c>
      <c r="T10" s="51">
        <v>3</v>
      </c>
      <c r="U10" s="51">
        <v>2.5</v>
      </c>
      <c r="V10" s="51">
        <v>3</v>
      </c>
      <c r="W10" s="51">
        <v>2.5</v>
      </c>
      <c r="X10" s="51">
        <v>2.5</v>
      </c>
      <c r="Y10" s="51">
        <v>2.5</v>
      </c>
      <c r="Z10" s="51">
        <v>2.5</v>
      </c>
      <c r="AA10" s="51">
        <v>2.5</v>
      </c>
      <c r="AB10" s="51">
        <v>3</v>
      </c>
      <c r="AC10" s="51">
        <v>3</v>
      </c>
      <c r="AD10" s="51">
        <v>3</v>
      </c>
      <c r="AE10" s="51">
        <v>1</v>
      </c>
      <c r="AF10" s="51"/>
      <c r="AG10" s="51">
        <v>2</v>
      </c>
      <c r="AH10" s="51"/>
      <c r="AI10" s="74"/>
      <c r="AJ10" s="75"/>
      <c r="AK10" s="75"/>
      <c r="AL10" s="75"/>
      <c r="AM10" s="75"/>
      <c r="AN10" s="45"/>
      <c r="AO10" s="79"/>
      <c r="AP10" s="79"/>
      <c r="AQ10" s="79"/>
      <c r="XEY10" s="41"/>
      <c r="XEZ10" s="41"/>
      <c r="XFA10" s="41"/>
    </row>
    <row r="11" s="39" customFormat="1" ht="15" customHeight="1" spans="1:16381">
      <c r="A11" s="48" t="s">
        <v>42</v>
      </c>
      <c r="B11" s="49" t="s">
        <v>37</v>
      </c>
      <c r="C11" s="50" t="s">
        <v>67</v>
      </c>
      <c r="D11" s="51"/>
      <c r="E11" s="51"/>
      <c r="F11" s="52">
        <v>4</v>
      </c>
      <c r="G11" s="52">
        <v>4</v>
      </c>
      <c r="H11" s="51">
        <v>4</v>
      </c>
      <c r="I11" s="51">
        <v>4</v>
      </c>
      <c r="J11" s="51">
        <v>4</v>
      </c>
      <c r="K11" s="51">
        <v>4</v>
      </c>
      <c r="L11" s="51">
        <v>4</v>
      </c>
      <c r="M11" s="51">
        <v>4</v>
      </c>
      <c r="N11" s="51">
        <v>4</v>
      </c>
      <c r="O11" s="51">
        <v>4</v>
      </c>
      <c r="P11" s="51">
        <v>4</v>
      </c>
      <c r="Q11" s="51">
        <v>4</v>
      </c>
      <c r="R11" s="51" t="s">
        <v>69</v>
      </c>
      <c r="S11" s="51" t="s">
        <v>69</v>
      </c>
      <c r="T11" s="51">
        <v>4</v>
      </c>
      <c r="U11" s="51">
        <v>4</v>
      </c>
      <c r="V11" s="51">
        <v>4</v>
      </c>
      <c r="W11" s="51">
        <v>4</v>
      </c>
      <c r="X11" s="51">
        <v>4</v>
      </c>
      <c r="Y11" s="51">
        <v>4</v>
      </c>
      <c r="Z11" s="51">
        <v>4</v>
      </c>
      <c r="AA11" s="51">
        <v>4</v>
      </c>
      <c r="AB11" s="51">
        <v>4</v>
      </c>
      <c r="AC11" s="51">
        <v>4</v>
      </c>
      <c r="AD11" s="51">
        <v>4</v>
      </c>
      <c r="AE11" s="51">
        <v>4</v>
      </c>
      <c r="AF11" s="51" t="s">
        <v>69</v>
      </c>
      <c r="AG11" s="51">
        <v>4</v>
      </c>
      <c r="AH11" s="51"/>
      <c r="AI11" s="74">
        <f>IF(A11="","",COUNTIF(D11:AH12,"&gt;2")/2)</f>
        <v>25</v>
      </c>
      <c r="AJ11" s="75">
        <f>SUMPRODUCT(IFERROR((IFERROR(WEEKDAY($D$3:$AH$3,2),999)&lt;6)*D11:AH12,0))</f>
        <v>144</v>
      </c>
      <c r="AK11" s="75">
        <f>SUMPRODUCT((IFERROR(WEEKDAY($D$3:$AH$3,2),999)&lt;6)*D13:AH13)</f>
        <v>55</v>
      </c>
      <c r="AL11" s="75">
        <f>SUMPRODUCT(IFERROR((IFERROR(WEEKDAY($D$3:$AH$3,2),0)&gt;5)*D11:AH13,0))</f>
        <v>76</v>
      </c>
      <c r="AM11" s="75">
        <f>IFERROR(SUM(AJ11:AL13),"")</f>
        <v>275</v>
      </c>
      <c r="AN11" s="45" t="s">
        <v>70</v>
      </c>
      <c r="AO11" s="77">
        <f>SUMPRODUCT((IFERROR((D11:AH11+D12:AH12+D13:AH13),0)&gt;8)*1,IFERROR((D11:AH11+D12:AH12+D13:AH13-8),0))</f>
        <v>75</v>
      </c>
      <c r="AP11" s="77">
        <f>AM11-AO11</f>
        <v>200</v>
      </c>
      <c r="AQ11" s="77">
        <f>AM11-AO11-AP11</f>
        <v>0</v>
      </c>
      <c r="XEY11" s="41"/>
      <c r="XEZ11" s="41"/>
      <c r="XFA11" s="41"/>
    </row>
    <row r="12" s="39" customFormat="1" ht="15" customHeight="1" spans="1:16381">
      <c r="A12" s="48"/>
      <c r="B12" s="49"/>
      <c r="C12" s="50" t="s">
        <v>71</v>
      </c>
      <c r="D12" s="51"/>
      <c r="E12" s="51"/>
      <c r="F12" s="52">
        <v>4</v>
      </c>
      <c r="G12" s="52">
        <v>4</v>
      </c>
      <c r="H12" s="51">
        <v>4</v>
      </c>
      <c r="I12" s="51">
        <v>4</v>
      </c>
      <c r="J12" s="51">
        <v>4</v>
      </c>
      <c r="K12" s="51">
        <v>4</v>
      </c>
      <c r="L12" s="51">
        <v>4</v>
      </c>
      <c r="M12" s="51">
        <v>4</v>
      </c>
      <c r="N12" s="51">
        <v>4</v>
      </c>
      <c r="O12" s="51">
        <v>4</v>
      </c>
      <c r="P12" s="51">
        <v>4</v>
      </c>
      <c r="Q12" s="51">
        <v>4</v>
      </c>
      <c r="R12" s="51"/>
      <c r="S12" s="51"/>
      <c r="T12" s="51">
        <v>4</v>
      </c>
      <c r="U12" s="51">
        <v>4</v>
      </c>
      <c r="V12" s="51">
        <v>4</v>
      </c>
      <c r="W12" s="51">
        <v>4</v>
      </c>
      <c r="X12" s="51">
        <v>4</v>
      </c>
      <c r="Y12" s="51">
        <v>4</v>
      </c>
      <c r="Z12" s="51">
        <v>4</v>
      </c>
      <c r="AA12" s="51">
        <v>4</v>
      </c>
      <c r="AB12" s="51">
        <v>4</v>
      </c>
      <c r="AC12" s="51">
        <v>4</v>
      </c>
      <c r="AD12" s="51">
        <v>4</v>
      </c>
      <c r="AE12" s="51">
        <v>4</v>
      </c>
      <c r="AF12" s="51"/>
      <c r="AG12" s="51">
        <v>4</v>
      </c>
      <c r="AH12" s="51"/>
      <c r="AI12" s="74"/>
      <c r="AJ12" s="75"/>
      <c r="AK12" s="75"/>
      <c r="AL12" s="75"/>
      <c r="AM12" s="75"/>
      <c r="AN12" s="45"/>
      <c r="AO12" s="78"/>
      <c r="AP12" s="78"/>
      <c r="AQ12" s="78"/>
      <c r="XEY12" s="41"/>
      <c r="XEZ12" s="41"/>
      <c r="XFA12" s="41"/>
    </row>
    <row r="13" s="39" customFormat="1" ht="15" customHeight="1" spans="1:16381">
      <c r="A13" s="48"/>
      <c r="B13" s="49"/>
      <c r="C13" s="50" t="s">
        <v>72</v>
      </c>
      <c r="D13" s="51"/>
      <c r="E13" s="51"/>
      <c r="F13" s="52">
        <v>3</v>
      </c>
      <c r="G13" s="52">
        <v>3</v>
      </c>
      <c r="H13" s="51">
        <v>3</v>
      </c>
      <c r="I13" s="51">
        <v>3</v>
      </c>
      <c r="J13" s="51">
        <v>4</v>
      </c>
      <c r="K13" s="51">
        <v>3</v>
      </c>
      <c r="L13" s="51">
        <v>3</v>
      </c>
      <c r="M13" s="51">
        <v>2</v>
      </c>
      <c r="N13" s="51">
        <v>3</v>
      </c>
      <c r="O13" s="51">
        <v>5</v>
      </c>
      <c r="P13" s="51">
        <v>3.5</v>
      </c>
      <c r="Q13" s="51">
        <v>3.5</v>
      </c>
      <c r="R13" s="51"/>
      <c r="S13" s="51"/>
      <c r="T13" s="51">
        <v>3</v>
      </c>
      <c r="U13" s="51">
        <v>3</v>
      </c>
      <c r="V13" s="51">
        <v>3</v>
      </c>
      <c r="W13" s="51">
        <v>3</v>
      </c>
      <c r="X13" s="51">
        <v>3</v>
      </c>
      <c r="Y13" s="51">
        <v>3</v>
      </c>
      <c r="Z13" s="51">
        <v>3</v>
      </c>
      <c r="AA13" s="51">
        <v>3</v>
      </c>
      <c r="AB13" s="51">
        <v>3</v>
      </c>
      <c r="AC13" s="51">
        <v>3</v>
      </c>
      <c r="AD13" s="51">
        <v>3</v>
      </c>
      <c r="AE13" s="51"/>
      <c r="AF13" s="51"/>
      <c r="AG13" s="51">
        <v>3</v>
      </c>
      <c r="AH13" s="51"/>
      <c r="AI13" s="74"/>
      <c r="AJ13" s="75"/>
      <c r="AK13" s="75"/>
      <c r="AL13" s="75"/>
      <c r="AM13" s="75"/>
      <c r="AN13" s="45"/>
      <c r="AO13" s="79"/>
      <c r="AP13" s="79"/>
      <c r="AQ13" s="79"/>
      <c r="XEY13" s="41"/>
      <c r="XEZ13" s="41"/>
      <c r="XFA13" s="41"/>
    </row>
    <row r="14" s="39" customFormat="1" ht="15" customHeight="1" spans="1:16381">
      <c r="A14" s="53" t="s">
        <v>18</v>
      </c>
      <c r="B14" s="54" t="s">
        <v>73</v>
      </c>
      <c r="C14" s="55" t="s">
        <v>67</v>
      </c>
      <c r="D14" s="56">
        <v>4</v>
      </c>
      <c r="E14" s="56">
        <v>4</v>
      </c>
      <c r="F14" s="56">
        <v>4</v>
      </c>
      <c r="G14" s="56">
        <v>3.5</v>
      </c>
      <c r="H14" s="56">
        <v>4</v>
      </c>
      <c r="I14" s="56"/>
      <c r="J14" s="56">
        <v>4</v>
      </c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74">
        <f>IF(A14="","",COUNTIF(D14:AH15,"&gt;2")/2)</f>
        <v>6</v>
      </c>
      <c r="AJ14" s="75">
        <f>SUMPRODUCT(IFERROR((IFERROR(WEEKDAY($D$3:$AH$3,2),999)&lt;6)*D14:AH15,0))</f>
        <v>31.5</v>
      </c>
      <c r="AK14" s="75">
        <f>SUMPRODUCT((IFERROR(WEEKDAY($D$3:$AH$3,2),999)&lt;6)*D16:AH16)</f>
        <v>11</v>
      </c>
      <c r="AL14" s="75">
        <f>SUMPRODUCT(IFERROR((IFERROR(WEEKDAY($D$3:$AH$3,2),0)&gt;5)*D14:AH16,0))</f>
        <v>21</v>
      </c>
      <c r="AM14" s="75">
        <f>IFERROR(SUM(AJ14:AL16),"")</f>
        <v>63.5</v>
      </c>
      <c r="AN14" s="45" t="s">
        <v>70</v>
      </c>
      <c r="AO14" s="77">
        <f>SUMPRODUCT((IFERROR((D14:AH14+D15:AH15+D16:AH16),0)&gt;8)*1,IFERROR((D14:AH14+D15:AH15+D16:AH16-8),0))</f>
        <v>15.5</v>
      </c>
      <c r="AP14" s="77">
        <f>AM14-AO14</f>
        <v>48</v>
      </c>
      <c r="AQ14" s="77">
        <f>AM14-AO14-AP14</f>
        <v>0</v>
      </c>
      <c r="XEY14" s="41"/>
      <c r="XEZ14" s="41"/>
      <c r="XFA14" s="41"/>
    </row>
    <row r="15" s="39" customFormat="1" ht="15" customHeight="1" spans="1:16381">
      <c r="A15" s="53"/>
      <c r="B15" s="55"/>
      <c r="C15" s="55" t="s">
        <v>71</v>
      </c>
      <c r="D15" s="56">
        <v>4</v>
      </c>
      <c r="E15" s="56">
        <v>4</v>
      </c>
      <c r="F15" s="56">
        <v>4</v>
      </c>
      <c r="G15" s="56">
        <v>4</v>
      </c>
      <c r="H15" s="56">
        <v>4</v>
      </c>
      <c r="I15" s="56"/>
      <c r="J15" s="56">
        <v>4</v>
      </c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74"/>
      <c r="AJ15" s="75"/>
      <c r="AK15" s="75"/>
      <c r="AL15" s="75"/>
      <c r="AM15" s="75"/>
      <c r="AN15" s="45"/>
      <c r="AO15" s="78"/>
      <c r="AP15" s="78"/>
      <c r="AQ15" s="78"/>
      <c r="XEY15" s="41"/>
      <c r="XEZ15" s="41"/>
      <c r="XFA15" s="41"/>
    </row>
    <row r="16" s="39" customFormat="1" ht="15" customHeight="1" spans="1:16381">
      <c r="A16" s="53"/>
      <c r="B16" s="55"/>
      <c r="C16" s="55" t="s">
        <v>72</v>
      </c>
      <c r="D16" s="56">
        <v>3</v>
      </c>
      <c r="E16" s="56">
        <v>2</v>
      </c>
      <c r="F16" s="56">
        <v>3</v>
      </c>
      <c r="G16" s="56">
        <v>2</v>
      </c>
      <c r="H16" s="57">
        <v>3</v>
      </c>
      <c r="I16" s="56"/>
      <c r="J16" s="56">
        <v>3</v>
      </c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74"/>
      <c r="AJ16" s="75"/>
      <c r="AK16" s="75"/>
      <c r="AL16" s="75"/>
      <c r="AM16" s="75"/>
      <c r="AN16" s="45"/>
      <c r="AO16" s="79"/>
      <c r="AP16" s="79"/>
      <c r="AQ16" s="79"/>
      <c r="XEY16" s="41"/>
      <c r="XEZ16" s="41"/>
      <c r="XFA16" s="41"/>
    </row>
    <row r="17" s="39" customFormat="1" ht="15" customHeight="1" spans="1:16381">
      <c r="A17" s="53" t="s">
        <v>21</v>
      </c>
      <c r="B17" s="54" t="s">
        <v>73</v>
      </c>
      <c r="C17" s="55" t="s">
        <v>67</v>
      </c>
      <c r="D17" s="56">
        <v>4</v>
      </c>
      <c r="E17" s="56">
        <v>4</v>
      </c>
      <c r="F17" s="56">
        <v>4</v>
      </c>
      <c r="G17" s="56">
        <v>4</v>
      </c>
      <c r="H17" s="56">
        <v>4</v>
      </c>
      <c r="I17" s="56">
        <v>3</v>
      </c>
      <c r="J17" s="56">
        <v>4</v>
      </c>
      <c r="K17" s="56">
        <v>4</v>
      </c>
      <c r="L17" s="56">
        <v>4</v>
      </c>
      <c r="M17" s="56"/>
      <c r="N17" s="56"/>
      <c r="O17" s="56"/>
      <c r="P17" s="56"/>
      <c r="Q17" s="65"/>
      <c r="R17" s="56"/>
      <c r="S17" s="65">
        <v>4</v>
      </c>
      <c r="T17" s="65">
        <v>3.5</v>
      </c>
      <c r="U17" s="65">
        <v>4</v>
      </c>
      <c r="V17" s="56">
        <v>4</v>
      </c>
      <c r="W17" s="56"/>
      <c r="X17" s="65">
        <v>4</v>
      </c>
      <c r="Y17" s="65">
        <v>4</v>
      </c>
      <c r="Z17" s="65">
        <v>4</v>
      </c>
      <c r="AA17" s="56">
        <v>4</v>
      </c>
      <c r="AB17" s="56">
        <v>4</v>
      </c>
      <c r="AC17" s="56">
        <v>4</v>
      </c>
      <c r="AD17" s="56">
        <v>4</v>
      </c>
      <c r="AE17" s="56">
        <v>4</v>
      </c>
      <c r="AF17" s="56"/>
      <c r="AG17" s="56"/>
      <c r="AH17" s="56"/>
      <c r="AI17" s="74">
        <f>IF(A17="","",COUNTIF(D17:AH18,"&gt;2")/2)</f>
        <v>21</v>
      </c>
      <c r="AJ17" s="75">
        <f>SUMPRODUCT(IFERROR((IFERROR(WEEKDAY($D$3:$AH$3,2),999)&lt;6)*D17:AH18,0))</f>
        <v>111</v>
      </c>
      <c r="AK17" s="75">
        <f>SUMPRODUCT((IFERROR(WEEKDAY($D$3:$AH$3,2),999)&lt;6)*D19:AH19)</f>
        <v>39</v>
      </c>
      <c r="AL17" s="75">
        <f>SUMPRODUCT(IFERROR((IFERROR(WEEKDAY($D$3:$AH$3,2),0)&gt;5)*D17:AH19,0))</f>
        <v>72.5</v>
      </c>
      <c r="AM17" s="75">
        <f>IFERROR(SUM(AJ17:AL19),"")</f>
        <v>222.5</v>
      </c>
      <c r="AN17" s="45" t="s">
        <v>70</v>
      </c>
      <c r="AO17" s="77">
        <f>SUMPRODUCT((IFERROR((D17:AH17+D18:AH18+D19:AH19),0)&gt;8)*1,IFERROR((D17:AH17+D18:AH18+D19:AH19-8),0))</f>
        <v>54.5</v>
      </c>
      <c r="AP17" s="77">
        <f>AM17-AO17</f>
        <v>168</v>
      </c>
      <c r="AQ17" s="77">
        <f>AM17-AO17-AP17</f>
        <v>0</v>
      </c>
      <c r="XEY17" s="41"/>
      <c r="XEZ17" s="41"/>
      <c r="XFA17" s="41"/>
    </row>
    <row r="18" s="39" customFormat="1" ht="15" customHeight="1" spans="1:16381">
      <c r="A18" s="53"/>
      <c r="B18" s="55"/>
      <c r="C18" s="55" t="s">
        <v>71</v>
      </c>
      <c r="D18" s="56">
        <v>4</v>
      </c>
      <c r="E18" s="56">
        <v>4</v>
      </c>
      <c r="F18" s="56">
        <v>4</v>
      </c>
      <c r="G18" s="56">
        <v>4</v>
      </c>
      <c r="H18" s="56">
        <v>4</v>
      </c>
      <c r="I18" s="56">
        <v>4</v>
      </c>
      <c r="J18" s="56">
        <v>4</v>
      </c>
      <c r="K18" s="56">
        <v>4</v>
      </c>
      <c r="L18" s="56">
        <v>4</v>
      </c>
      <c r="M18" s="56"/>
      <c r="N18" s="56"/>
      <c r="O18" s="56"/>
      <c r="P18" s="56"/>
      <c r="Q18" s="65"/>
      <c r="R18" s="56"/>
      <c r="S18" s="65">
        <v>4</v>
      </c>
      <c r="T18" s="65">
        <v>4</v>
      </c>
      <c r="U18" s="65">
        <v>4</v>
      </c>
      <c r="V18" s="56">
        <v>4</v>
      </c>
      <c r="W18" s="56"/>
      <c r="X18" s="65">
        <v>4</v>
      </c>
      <c r="Y18" s="65">
        <v>4</v>
      </c>
      <c r="Z18" s="65">
        <v>4</v>
      </c>
      <c r="AA18" s="56">
        <v>4</v>
      </c>
      <c r="AB18" s="56">
        <v>4</v>
      </c>
      <c r="AC18" s="56">
        <v>4</v>
      </c>
      <c r="AD18" s="56">
        <v>4</v>
      </c>
      <c r="AE18" s="56">
        <v>4</v>
      </c>
      <c r="AF18" s="56"/>
      <c r="AG18" s="56"/>
      <c r="AH18" s="56"/>
      <c r="AI18" s="74"/>
      <c r="AJ18" s="75"/>
      <c r="AK18" s="75"/>
      <c r="AL18" s="75"/>
      <c r="AM18" s="75"/>
      <c r="AN18" s="45"/>
      <c r="AO18" s="78"/>
      <c r="AP18" s="78"/>
      <c r="AQ18" s="78"/>
      <c r="XEY18" s="41"/>
      <c r="XEZ18" s="41"/>
      <c r="XFA18" s="41"/>
    </row>
    <row r="19" s="39" customFormat="1" ht="15" customHeight="1" spans="1:16381">
      <c r="A19" s="53"/>
      <c r="B19" s="55"/>
      <c r="C19" s="55" t="s">
        <v>72</v>
      </c>
      <c r="D19" s="56">
        <v>3</v>
      </c>
      <c r="E19" s="56">
        <v>3</v>
      </c>
      <c r="F19" s="56">
        <v>3</v>
      </c>
      <c r="G19" s="56">
        <v>3</v>
      </c>
      <c r="H19" s="57">
        <v>3</v>
      </c>
      <c r="I19" s="56">
        <v>3</v>
      </c>
      <c r="J19" s="56">
        <v>3</v>
      </c>
      <c r="K19" s="56">
        <v>3</v>
      </c>
      <c r="L19" s="56">
        <v>3</v>
      </c>
      <c r="M19" s="56"/>
      <c r="N19" s="56"/>
      <c r="O19" s="56"/>
      <c r="P19" s="56"/>
      <c r="Q19" s="65"/>
      <c r="R19" s="57"/>
      <c r="S19" s="66">
        <v>3</v>
      </c>
      <c r="T19" s="66">
        <v>0.5</v>
      </c>
      <c r="U19" s="66">
        <v>3</v>
      </c>
      <c r="V19" s="56">
        <v>3</v>
      </c>
      <c r="W19" s="56"/>
      <c r="X19" s="65">
        <v>3</v>
      </c>
      <c r="Y19" s="65">
        <v>3.5</v>
      </c>
      <c r="Z19" s="65">
        <v>1</v>
      </c>
      <c r="AA19" s="56">
        <v>3.5</v>
      </c>
      <c r="AB19" s="56">
        <v>3</v>
      </c>
      <c r="AC19" s="56">
        <v>0.5</v>
      </c>
      <c r="AD19" s="56">
        <v>2</v>
      </c>
      <c r="AE19" s="56">
        <v>3</v>
      </c>
      <c r="AF19" s="56"/>
      <c r="AG19" s="56"/>
      <c r="AH19" s="56"/>
      <c r="AI19" s="74"/>
      <c r="AJ19" s="75"/>
      <c r="AK19" s="75"/>
      <c r="AL19" s="75"/>
      <c r="AM19" s="75"/>
      <c r="AN19" s="45"/>
      <c r="AO19" s="79"/>
      <c r="AP19" s="79"/>
      <c r="AQ19" s="79"/>
      <c r="XEY19" s="41"/>
      <c r="XEZ19" s="41"/>
      <c r="XFA19" s="41"/>
    </row>
    <row r="20" s="39" customFormat="1" ht="15" customHeight="1" spans="1:16381">
      <c r="A20" s="53" t="s">
        <v>23</v>
      </c>
      <c r="B20" s="54" t="s">
        <v>73</v>
      </c>
      <c r="C20" s="55" t="s">
        <v>67</v>
      </c>
      <c r="D20" s="56">
        <v>4</v>
      </c>
      <c r="E20" s="56">
        <v>3</v>
      </c>
      <c r="F20" s="56">
        <v>4</v>
      </c>
      <c r="G20" s="56">
        <v>4</v>
      </c>
      <c r="H20" s="56">
        <v>4</v>
      </c>
      <c r="I20" s="56">
        <v>4</v>
      </c>
      <c r="J20" s="56">
        <v>3.5</v>
      </c>
      <c r="K20" s="56">
        <v>4</v>
      </c>
      <c r="L20" s="56">
        <v>4</v>
      </c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74">
        <f>IF(A20="","",COUNTIF(D20:AH21,"&gt;2")/2)</f>
        <v>8.5</v>
      </c>
      <c r="AJ20" s="75">
        <f>SUMPRODUCT(IFERROR((IFERROR(WEEKDAY($D$3:$AH$3,2),999)&lt;6)*D20:AH21,0))</f>
        <v>43.5</v>
      </c>
      <c r="AK20" s="75">
        <f>SUMPRODUCT((IFERROR(WEEKDAY($D$3:$AH$3,2),999)&lt;6)*D22:AH22)</f>
        <v>11</v>
      </c>
      <c r="AL20" s="75">
        <f>SUMPRODUCT(IFERROR((IFERROR(WEEKDAY($D$3:$AH$3,2),0)&gt;5)*D20:AH22,0))</f>
        <v>34.5</v>
      </c>
      <c r="AM20" s="75">
        <f>IFERROR(SUM(AJ20:AL22),"")</f>
        <v>89</v>
      </c>
      <c r="AN20" s="45" t="s">
        <v>70</v>
      </c>
      <c r="AO20" s="77">
        <f>SUMPRODUCT((IFERROR((D20:AH20+D21:AH21+D22:AH22),0)&gt;8)*1,IFERROR((D20:AH20+D21:AH21+D22:AH22-8),0))</f>
        <v>21.5</v>
      </c>
      <c r="AP20" s="77">
        <f>AM20-AO20</f>
        <v>67.5</v>
      </c>
      <c r="AQ20" s="77">
        <f>AM20-AO20-AP20</f>
        <v>0</v>
      </c>
      <c r="XEY20" s="41"/>
      <c r="XEZ20" s="41"/>
      <c r="XFA20" s="41"/>
    </row>
    <row r="21" s="39" customFormat="1" ht="15" customHeight="1" spans="1:16381">
      <c r="A21" s="53"/>
      <c r="B21" s="55"/>
      <c r="C21" s="55" t="s">
        <v>71</v>
      </c>
      <c r="D21" s="56">
        <v>4</v>
      </c>
      <c r="E21" s="56">
        <v>4</v>
      </c>
      <c r="F21" s="56">
        <v>4</v>
      </c>
      <c r="G21" s="56">
        <v>4</v>
      </c>
      <c r="H21" s="56">
        <v>4</v>
      </c>
      <c r="I21" s="56">
        <v>4</v>
      </c>
      <c r="J21" s="56"/>
      <c r="K21" s="56">
        <v>4</v>
      </c>
      <c r="L21" s="56">
        <v>4</v>
      </c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74"/>
      <c r="AJ21" s="75"/>
      <c r="AK21" s="75"/>
      <c r="AL21" s="75"/>
      <c r="AM21" s="75"/>
      <c r="AN21" s="45"/>
      <c r="AO21" s="78"/>
      <c r="AP21" s="78"/>
      <c r="AQ21" s="78"/>
      <c r="XEY21" s="41"/>
      <c r="XEZ21" s="41"/>
      <c r="XFA21" s="41"/>
    </row>
    <row r="22" s="39" customFormat="1" ht="15" customHeight="1" spans="1:16381">
      <c r="A22" s="53"/>
      <c r="B22" s="55"/>
      <c r="C22" s="55" t="s">
        <v>72</v>
      </c>
      <c r="D22" s="56">
        <v>1</v>
      </c>
      <c r="E22" s="56">
        <v>4</v>
      </c>
      <c r="F22" s="56">
        <v>4.5</v>
      </c>
      <c r="G22" s="56">
        <v>3</v>
      </c>
      <c r="H22" s="57">
        <v>1</v>
      </c>
      <c r="I22" s="56">
        <v>3</v>
      </c>
      <c r="J22" s="56"/>
      <c r="K22" s="56">
        <v>3</v>
      </c>
      <c r="L22" s="56">
        <v>3</v>
      </c>
      <c r="M22" s="56"/>
      <c r="N22" s="56"/>
      <c r="O22" s="56"/>
      <c r="P22" s="56"/>
      <c r="Q22" s="56"/>
      <c r="R22" s="57"/>
      <c r="S22" s="57"/>
      <c r="T22" s="57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74"/>
      <c r="AJ22" s="75"/>
      <c r="AK22" s="75"/>
      <c r="AL22" s="75"/>
      <c r="AM22" s="75"/>
      <c r="AN22" s="45"/>
      <c r="AO22" s="79"/>
      <c r="AP22" s="79"/>
      <c r="AQ22" s="79"/>
      <c r="XEY22" s="41"/>
      <c r="XEZ22" s="41"/>
      <c r="XFA22" s="41"/>
    </row>
    <row r="23" s="39" customFormat="1" ht="15" customHeight="1" spans="1:16381">
      <c r="A23" s="53" t="s">
        <v>24</v>
      </c>
      <c r="B23" s="54" t="s">
        <v>73</v>
      </c>
      <c r="C23" s="55" t="s">
        <v>67</v>
      </c>
      <c r="D23" s="58">
        <v>4</v>
      </c>
      <c r="E23" s="58">
        <v>4</v>
      </c>
      <c r="F23" s="58">
        <v>4</v>
      </c>
      <c r="G23" s="58">
        <v>3.5</v>
      </c>
      <c r="H23" s="58">
        <v>4</v>
      </c>
      <c r="I23" s="58">
        <v>4</v>
      </c>
      <c r="J23" s="58">
        <v>4</v>
      </c>
      <c r="K23" s="58">
        <v>4</v>
      </c>
      <c r="L23" s="58">
        <v>4</v>
      </c>
      <c r="M23" s="58">
        <v>4</v>
      </c>
      <c r="N23" s="58">
        <v>4</v>
      </c>
      <c r="O23" s="58">
        <v>4</v>
      </c>
      <c r="P23" s="58">
        <v>4</v>
      </c>
      <c r="Q23" s="58">
        <v>4</v>
      </c>
      <c r="R23" s="56">
        <v>4</v>
      </c>
      <c r="S23" s="58">
        <v>4</v>
      </c>
      <c r="T23" s="58"/>
      <c r="U23" s="58"/>
      <c r="V23" s="58">
        <v>4</v>
      </c>
      <c r="W23" s="58">
        <v>4</v>
      </c>
      <c r="X23" s="58">
        <v>4</v>
      </c>
      <c r="Y23" s="58">
        <v>4</v>
      </c>
      <c r="Z23" s="58">
        <v>4</v>
      </c>
      <c r="AA23" s="56"/>
      <c r="AB23" s="56">
        <v>4</v>
      </c>
      <c r="AC23" s="56">
        <v>4</v>
      </c>
      <c r="AD23" s="56">
        <v>4</v>
      </c>
      <c r="AE23" s="56">
        <v>4</v>
      </c>
      <c r="AF23" s="56"/>
      <c r="AG23" s="56"/>
      <c r="AH23" s="56"/>
      <c r="AI23" s="74">
        <f>IF(A23="","",COUNTIF(D23:AH24,"&gt;2")/2)</f>
        <v>25</v>
      </c>
      <c r="AJ23" s="75">
        <f>SUMPRODUCT(IFERROR((IFERROR(WEEKDAY($D$3:$AH$3,2),999)&lt;6)*D23:AH24,0))</f>
        <v>151.5</v>
      </c>
      <c r="AK23" s="75">
        <f>SUMPRODUCT((IFERROR(WEEKDAY($D$3:$AH$3,2),999)&lt;6)*D25:AH25)</f>
        <v>59</v>
      </c>
      <c r="AL23" s="75">
        <f>SUMPRODUCT(IFERROR((IFERROR(WEEKDAY($D$3:$AH$3,2),0)&gt;5)*D23:AH25,0))</f>
        <v>71.5</v>
      </c>
      <c r="AM23" s="75">
        <f>IFERROR(SUM(AJ23:AL25),"")</f>
        <v>282</v>
      </c>
      <c r="AN23" s="45" t="s">
        <v>70</v>
      </c>
      <c r="AO23" s="77">
        <f>SUMPRODUCT((IFERROR((D23:AH23+D24:AH24+D25:AH25),0)&gt;8)*1,IFERROR((D23:AH23+D24:AH24+D25:AH25-8),0))</f>
        <v>82</v>
      </c>
      <c r="AP23" s="77">
        <f>AM23-AO23</f>
        <v>200</v>
      </c>
      <c r="AQ23" s="77">
        <f>AM23-AO23-AP23</f>
        <v>0</v>
      </c>
      <c r="XEY23" s="41"/>
      <c r="XEZ23" s="41"/>
      <c r="XFA23" s="41"/>
    </row>
    <row r="24" s="39" customFormat="1" ht="15" customHeight="1" spans="1:16381">
      <c r="A24" s="53"/>
      <c r="B24" s="55"/>
      <c r="C24" s="55" t="s">
        <v>71</v>
      </c>
      <c r="D24" s="58">
        <v>4</v>
      </c>
      <c r="E24" s="58">
        <v>4</v>
      </c>
      <c r="F24" s="58">
        <v>4</v>
      </c>
      <c r="G24" s="58">
        <v>4</v>
      </c>
      <c r="H24" s="58">
        <v>4</v>
      </c>
      <c r="I24" s="58">
        <v>4</v>
      </c>
      <c r="J24" s="58">
        <v>4</v>
      </c>
      <c r="K24" s="58">
        <v>4</v>
      </c>
      <c r="L24" s="58">
        <v>4</v>
      </c>
      <c r="M24" s="58">
        <v>4</v>
      </c>
      <c r="N24" s="58">
        <v>4</v>
      </c>
      <c r="O24" s="58">
        <v>4</v>
      </c>
      <c r="P24" s="58">
        <v>4</v>
      </c>
      <c r="Q24" s="58">
        <v>4</v>
      </c>
      <c r="R24" s="56">
        <v>4</v>
      </c>
      <c r="S24" s="58">
        <v>4</v>
      </c>
      <c r="T24" s="58"/>
      <c r="U24" s="58"/>
      <c r="V24" s="58">
        <v>4</v>
      </c>
      <c r="W24" s="58">
        <v>4</v>
      </c>
      <c r="X24" s="58">
        <v>4</v>
      </c>
      <c r="Y24" s="58">
        <v>4</v>
      </c>
      <c r="Z24" s="58">
        <v>4</v>
      </c>
      <c r="AA24" s="56"/>
      <c r="AB24" s="56">
        <v>4</v>
      </c>
      <c r="AC24" s="56">
        <v>4</v>
      </c>
      <c r="AD24" s="56">
        <v>4</v>
      </c>
      <c r="AE24" s="56">
        <v>4</v>
      </c>
      <c r="AF24" s="56"/>
      <c r="AG24" s="56"/>
      <c r="AH24" s="56"/>
      <c r="AI24" s="74"/>
      <c r="AJ24" s="75"/>
      <c r="AK24" s="75"/>
      <c r="AL24" s="75"/>
      <c r="AM24" s="75"/>
      <c r="AN24" s="45"/>
      <c r="AO24" s="78"/>
      <c r="AP24" s="78"/>
      <c r="AQ24" s="78"/>
      <c r="XEY24" s="41"/>
      <c r="XEZ24" s="41"/>
      <c r="XFA24" s="41"/>
    </row>
    <row r="25" s="39" customFormat="1" ht="15" customHeight="1" spans="1:16381">
      <c r="A25" s="53"/>
      <c r="B25" s="55"/>
      <c r="C25" s="55" t="s">
        <v>72</v>
      </c>
      <c r="D25" s="58">
        <v>5</v>
      </c>
      <c r="E25" s="58">
        <v>4</v>
      </c>
      <c r="F25" s="58">
        <v>4.5</v>
      </c>
      <c r="G25" s="58">
        <v>3</v>
      </c>
      <c r="H25" s="58">
        <v>1</v>
      </c>
      <c r="I25" s="58">
        <v>3</v>
      </c>
      <c r="J25" s="58">
        <v>2</v>
      </c>
      <c r="K25" s="58">
        <v>4</v>
      </c>
      <c r="L25" s="58">
        <v>3</v>
      </c>
      <c r="M25" s="58">
        <v>6</v>
      </c>
      <c r="N25" s="58">
        <v>3.5</v>
      </c>
      <c r="O25" s="58">
        <v>3.5</v>
      </c>
      <c r="P25" s="58">
        <v>3.5</v>
      </c>
      <c r="Q25" s="58">
        <v>4.5</v>
      </c>
      <c r="R25" s="56">
        <v>3</v>
      </c>
      <c r="S25" s="58">
        <v>3</v>
      </c>
      <c r="T25" s="58"/>
      <c r="U25" s="58"/>
      <c r="V25" s="58">
        <v>3.5</v>
      </c>
      <c r="W25" s="58">
        <v>3</v>
      </c>
      <c r="X25" s="58">
        <v>3</v>
      </c>
      <c r="Y25" s="58">
        <v>3</v>
      </c>
      <c r="Z25" s="58">
        <v>3</v>
      </c>
      <c r="AA25" s="56"/>
      <c r="AB25" s="56">
        <v>3.5</v>
      </c>
      <c r="AC25" s="56">
        <v>3</v>
      </c>
      <c r="AD25" s="56">
        <v>3</v>
      </c>
      <c r="AE25" s="56">
        <v>1</v>
      </c>
      <c r="AF25" s="56"/>
      <c r="AG25" s="56"/>
      <c r="AH25" s="56"/>
      <c r="AI25" s="74"/>
      <c r="AJ25" s="75"/>
      <c r="AK25" s="75"/>
      <c r="AL25" s="75"/>
      <c r="AM25" s="75"/>
      <c r="AN25" s="45"/>
      <c r="AO25" s="79"/>
      <c r="AP25" s="79"/>
      <c r="AQ25" s="79"/>
      <c r="XEY25" s="41"/>
      <c r="XEZ25" s="41"/>
      <c r="XFA25" s="41"/>
    </row>
    <row r="26" s="39" customFormat="1" spans="1:43">
      <c r="A26" s="53" t="s">
        <v>25</v>
      </c>
      <c r="B26" s="54" t="s">
        <v>73</v>
      </c>
      <c r="C26" s="55" t="s">
        <v>67</v>
      </c>
      <c r="D26" s="58">
        <v>4</v>
      </c>
      <c r="E26" s="58">
        <v>4</v>
      </c>
      <c r="F26" s="58">
        <v>4</v>
      </c>
      <c r="G26" s="58">
        <v>4</v>
      </c>
      <c r="H26" s="56">
        <v>4</v>
      </c>
      <c r="I26" s="58">
        <v>4</v>
      </c>
      <c r="J26" s="58"/>
      <c r="K26" s="58">
        <v>4</v>
      </c>
      <c r="L26" s="58">
        <v>4</v>
      </c>
      <c r="M26" s="58"/>
      <c r="N26" s="58">
        <v>4</v>
      </c>
      <c r="O26" s="58"/>
      <c r="P26" s="56">
        <v>4</v>
      </c>
      <c r="Q26" s="58">
        <v>4</v>
      </c>
      <c r="R26" s="56">
        <v>4</v>
      </c>
      <c r="S26" s="56">
        <v>4</v>
      </c>
      <c r="T26" s="56">
        <v>4</v>
      </c>
      <c r="U26" s="56">
        <v>4</v>
      </c>
      <c r="V26" s="56">
        <v>4</v>
      </c>
      <c r="W26" s="56"/>
      <c r="X26" s="56">
        <v>4</v>
      </c>
      <c r="Y26" s="56">
        <v>4</v>
      </c>
      <c r="Z26" s="56">
        <v>4</v>
      </c>
      <c r="AA26" s="58">
        <v>4</v>
      </c>
      <c r="AB26" s="58">
        <v>4</v>
      </c>
      <c r="AC26" s="58">
        <v>4</v>
      </c>
      <c r="AD26" s="58">
        <v>4</v>
      </c>
      <c r="AE26" s="56">
        <v>4</v>
      </c>
      <c r="AF26" s="56"/>
      <c r="AG26" s="56"/>
      <c r="AH26" s="56"/>
      <c r="AI26" s="74">
        <f>IF(A26="","",COUNTIF(D26:AH27,"&gt;2")/2)</f>
        <v>24</v>
      </c>
      <c r="AJ26" s="75">
        <f>SUMPRODUCT(IFERROR((IFERROR(WEEKDAY($D$3:$AH$3,2),999)&lt;6)*D26:AH27,0))</f>
        <v>136</v>
      </c>
      <c r="AK26" s="75">
        <f>SUMPRODUCT((IFERROR(WEEKDAY($D$3:$AH$3,2),999)&lt;6)*D28:AH28)</f>
        <v>51.5</v>
      </c>
      <c r="AL26" s="75">
        <f>SUMPRODUCT(IFERROR((IFERROR(WEEKDAY($D$3:$AH$3,2),0)&gt;5)*D26:AH28,0))</f>
        <v>75.5</v>
      </c>
      <c r="AM26" s="75">
        <f>IFERROR(SUM(AJ26:AL28),"")</f>
        <v>263</v>
      </c>
      <c r="AN26" s="45" t="s">
        <v>70</v>
      </c>
      <c r="AO26" s="77">
        <f>SUMPRODUCT((IFERROR((D26:AH26+D27:AH27+D28:AH28),0)&gt;8)*1,IFERROR((D26:AH26+D27:AH27+D28:AH28-8),0))</f>
        <v>71</v>
      </c>
      <c r="AP26" s="77">
        <f>AM26-AO26</f>
        <v>192</v>
      </c>
      <c r="AQ26" s="77">
        <f>AM26-AO26-AP26</f>
        <v>0</v>
      </c>
    </row>
    <row r="27" s="39" customFormat="1" spans="1:43">
      <c r="A27" s="53"/>
      <c r="B27" s="55"/>
      <c r="C27" s="55" t="s">
        <v>71</v>
      </c>
      <c r="D27" s="58">
        <v>4</v>
      </c>
      <c r="E27" s="58">
        <v>4</v>
      </c>
      <c r="F27" s="58">
        <v>4</v>
      </c>
      <c r="G27" s="58">
        <v>4</v>
      </c>
      <c r="H27" s="56">
        <v>4</v>
      </c>
      <c r="I27" s="58">
        <v>4</v>
      </c>
      <c r="J27" s="58"/>
      <c r="K27" s="58">
        <v>4</v>
      </c>
      <c r="L27" s="58">
        <v>4</v>
      </c>
      <c r="M27" s="58"/>
      <c r="N27" s="58">
        <v>4</v>
      </c>
      <c r="O27" s="58"/>
      <c r="P27" s="56">
        <v>4</v>
      </c>
      <c r="Q27" s="58">
        <v>4</v>
      </c>
      <c r="R27" s="56">
        <v>4</v>
      </c>
      <c r="S27" s="56">
        <v>4</v>
      </c>
      <c r="T27" s="56">
        <v>4</v>
      </c>
      <c r="U27" s="56">
        <v>4</v>
      </c>
      <c r="V27" s="56">
        <v>4</v>
      </c>
      <c r="W27" s="56"/>
      <c r="X27" s="56">
        <v>4</v>
      </c>
      <c r="Y27" s="56">
        <v>4</v>
      </c>
      <c r="Z27" s="56">
        <v>4</v>
      </c>
      <c r="AA27" s="58">
        <v>4</v>
      </c>
      <c r="AB27" s="58">
        <v>4</v>
      </c>
      <c r="AC27" s="58">
        <v>4</v>
      </c>
      <c r="AD27" s="58">
        <v>4</v>
      </c>
      <c r="AE27" s="56">
        <v>4</v>
      </c>
      <c r="AF27" s="56"/>
      <c r="AG27" s="56"/>
      <c r="AH27" s="56"/>
      <c r="AI27" s="74"/>
      <c r="AJ27" s="75"/>
      <c r="AK27" s="75"/>
      <c r="AL27" s="75"/>
      <c r="AM27" s="75"/>
      <c r="AN27" s="45"/>
      <c r="AO27" s="78"/>
      <c r="AP27" s="78"/>
      <c r="AQ27" s="78"/>
    </row>
    <row r="28" s="39" customFormat="1" ht="16.5" spans="1:16381">
      <c r="A28" s="53"/>
      <c r="B28" s="55"/>
      <c r="C28" s="55" t="s">
        <v>72</v>
      </c>
      <c r="D28" s="58">
        <v>3</v>
      </c>
      <c r="E28" s="58">
        <v>3.5</v>
      </c>
      <c r="F28" s="58">
        <v>3</v>
      </c>
      <c r="G28" s="58">
        <v>3</v>
      </c>
      <c r="H28" s="57">
        <v>3</v>
      </c>
      <c r="I28" s="58">
        <v>3</v>
      </c>
      <c r="J28" s="58"/>
      <c r="K28" s="58">
        <v>3</v>
      </c>
      <c r="L28" s="58">
        <v>3</v>
      </c>
      <c r="M28" s="58"/>
      <c r="N28" s="58">
        <v>3</v>
      </c>
      <c r="O28" s="58"/>
      <c r="P28" s="56">
        <v>3</v>
      </c>
      <c r="Q28" s="58">
        <v>3</v>
      </c>
      <c r="R28" s="57">
        <v>3</v>
      </c>
      <c r="S28" s="57">
        <v>3</v>
      </c>
      <c r="T28" s="57">
        <v>1</v>
      </c>
      <c r="U28" s="56">
        <v>3</v>
      </c>
      <c r="V28" s="56">
        <v>3</v>
      </c>
      <c r="W28" s="56"/>
      <c r="X28" s="56">
        <v>3</v>
      </c>
      <c r="Y28" s="56">
        <v>3</v>
      </c>
      <c r="Z28" s="56">
        <v>3</v>
      </c>
      <c r="AA28" s="58">
        <v>3</v>
      </c>
      <c r="AB28" s="58">
        <v>3</v>
      </c>
      <c r="AC28" s="58">
        <v>3</v>
      </c>
      <c r="AD28" s="58">
        <v>3.5</v>
      </c>
      <c r="AE28" s="56">
        <v>3</v>
      </c>
      <c r="AF28" s="56"/>
      <c r="AG28" s="56"/>
      <c r="AH28" s="56"/>
      <c r="AI28" s="74"/>
      <c r="AJ28" s="75"/>
      <c r="AK28" s="75"/>
      <c r="AL28" s="75"/>
      <c r="AM28" s="75"/>
      <c r="AN28" s="45"/>
      <c r="AO28" s="79"/>
      <c r="AP28" s="79"/>
      <c r="AQ28" s="79"/>
      <c r="XEZ28" s="41"/>
      <c r="XFA28" s="41"/>
    </row>
    <row r="29" s="39" customFormat="1" spans="1:16381">
      <c r="A29" s="53" t="s">
        <v>26</v>
      </c>
      <c r="B29" s="54" t="s">
        <v>73</v>
      </c>
      <c r="C29" s="55" t="s">
        <v>67</v>
      </c>
      <c r="D29" s="56">
        <v>4</v>
      </c>
      <c r="E29" s="56">
        <v>4</v>
      </c>
      <c r="F29" s="56">
        <v>4</v>
      </c>
      <c r="G29" s="56">
        <v>4</v>
      </c>
      <c r="H29" s="56">
        <v>4</v>
      </c>
      <c r="I29" s="56">
        <v>4</v>
      </c>
      <c r="J29" s="56">
        <v>4</v>
      </c>
      <c r="K29" s="56">
        <v>4</v>
      </c>
      <c r="L29" s="56">
        <v>4</v>
      </c>
      <c r="M29" s="56"/>
      <c r="N29" s="56">
        <v>4</v>
      </c>
      <c r="O29" s="56">
        <v>4</v>
      </c>
      <c r="P29" s="56">
        <v>4</v>
      </c>
      <c r="Q29" s="56">
        <v>4</v>
      </c>
      <c r="R29" s="56">
        <v>4</v>
      </c>
      <c r="S29" s="56">
        <v>4</v>
      </c>
      <c r="T29" s="56">
        <v>4</v>
      </c>
      <c r="U29" s="56">
        <v>4</v>
      </c>
      <c r="V29" s="56">
        <v>4</v>
      </c>
      <c r="W29" s="56">
        <v>4</v>
      </c>
      <c r="X29" s="56">
        <v>4</v>
      </c>
      <c r="Y29" s="56">
        <v>4</v>
      </c>
      <c r="Z29" s="56"/>
      <c r="AA29" s="56"/>
      <c r="AB29" s="56">
        <v>4</v>
      </c>
      <c r="AC29" s="56">
        <v>4</v>
      </c>
      <c r="AD29" s="56">
        <v>4</v>
      </c>
      <c r="AE29" s="56">
        <v>4</v>
      </c>
      <c r="AF29" s="56"/>
      <c r="AG29" s="56"/>
      <c r="AH29" s="56"/>
      <c r="AI29" s="74">
        <f>IF(A29="","",COUNTIF(D29:AH30,"&gt;2")/2)</f>
        <v>25</v>
      </c>
      <c r="AJ29" s="75">
        <f>SUMPRODUCT(IFERROR((IFERROR(WEEKDAY($D$3:$AH$3,2),999)&lt;6)*D29:AH30,0))</f>
        <v>160</v>
      </c>
      <c r="AK29" s="75">
        <f>SUMPRODUCT((IFERROR(WEEKDAY($D$3:$AH$3,2),999)&lt;6)*D31:AH31)</f>
        <v>63</v>
      </c>
      <c r="AL29" s="75">
        <f>SUMPRODUCT(IFERROR((IFERROR(WEEKDAY($D$3:$AH$3,2),0)&gt;5)*D29:AH31,0))</f>
        <v>55</v>
      </c>
      <c r="AM29" s="75">
        <f>IFERROR(SUM(AJ29:AL31),"")</f>
        <v>278</v>
      </c>
      <c r="AN29" s="45" t="s">
        <v>70</v>
      </c>
      <c r="AO29" s="77">
        <f>SUMPRODUCT((IFERROR((D29:AH29+D30:AH30+D31:AH31),0)&gt;8)*1,IFERROR((D29:AH29+D30:AH30+D31:AH31-8),0))</f>
        <v>78</v>
      </c>
      <c r="AP29" s="77">
        <f>AM29-AO29</f>
        <v>200</v>
      </c>
      <c r="AQ29" s="77">
        <f>AM29-AO29-AP29</f>
        <v>0</v>
      </c>
      <c r="XEZ29" s="41"/>
      <c r="XFA29" s="41"/>
    </row>
    <row r="30" s="39" customFormat="1" spans="1:16381">
      <c r="A30" s="53"/>
      <c r="B30" s="55"/>
      <c r="C30" s="55" t="s">
        <v>71</v>
      </c>
      <c r="D30" s="56">
        <v>4</v>
      </c>
      <c r="E30" s="56">
        <v>4</v>
      </c>
      <c r="F30" s="56">
        <v>4</v>
      </c>
      <c r="G30" s="56">
        <v>4</v>
      </c>
      <c r="H30" s="56">
        <v>4</v>
      </c>
      <c r="I30" s="56">
        <v>4</v>
      </c>
      <c r="J30" s="56">
        <v>4</v>
      </c>
      <c r="K30" s="56">
        <v>4</v>
      </c>
      <c r="L30" s="56">
        <v>4</v>
      </c>
      <c r="M30" s="56"/>
      <c r="N30" s="56">
        <v>4</v>
      </c>
      <c r="O30" s="56">
        <v>4</v>
      </c>
      <c r="P30" s="56">
        <v>4</v>
      </c>
      <c r="Q30" s="56">
        <v>4</v>
      </c>
      <c r="R30" s="56">
        <v>4</v>
      </c>
      <c r="S30" s="56">
        <v>4</v>
      </c>
      <c r="T30" s="56">
        <v>4</v>
      </c>
      <c r="U30" s="56">
        <v>4</v>
      </c>
      <c r="V30" s="56">
        <v>4</v>
      </c>
      <c r="W30" s="56">
        <v>4</v>
      </c>
      <c r="X30" s="56">
        <v>4</v>
      </c>
      <c r="Y30" s="56">
        <v>4</v>
      </c>
      <c r="Z30" s="56"/>
      <c r="AA30" s="56"/>
      <c r="AB30" s="56">
        <v>4</v>
      </c>
      <c r="AC30" s="56">
        <v>4</v>
      </c>
      <c r="AD30" s="56">
        <v>4</v>
      </c>
      <c r="AE30" s="56">
        <v>4</v>
      </c>
      <c r="AF30" s="56"/>
      <c r="AG30" s="56"/>
      <c r="AH30" s="56"/>
      <c r="AI30" s="74"/>
      <c r="AJ30" s="75"/>
      <c r="AK30" s="75"/>
      <c r="AL30" s="75"/>
      <c r="AM30" s="75"/>
      <c r="AN30" s="45"/>
      <c r="AO30" s="78"/>
      <c r="AP30" s="78"/>
      <c r="AQ30" s="78"/>
      <c r="XEZ30" s="41"/>
      <c r="XFA30" s="41"/>
    </row>
    <row r="31" s="39" customFormat="1" ht="16.5" spans="1:16381">
      <c r="A31" s="53"/>
      <c r="B31" s="55"/>
      <c r="C31" s="55" t="s">
        <v>72</v>
      </c>
      <c r="D31" s="56">
        <v>3.5</v>
      </c>
      <c r="E31" s="56">
        <v>3.5</v>
      </c>
      <c r="F31" s="56">
        <v>3.5</v>
      </c>
      <c r="G31" s="56">
        <v>3.5</v>
      </c>
      <c r="H31" s="57">
        <v>3.5</v>
      </c>
      <c r="I31" s="56">
        <v>3.5</v>
      </c>
      <c r="J31" s="56">
        <v>3.5</v>
      </c>
      <c r="K31" s="56">
        <v>3.5</v>
      </c>
      <c r="L31" s="56">
        <v>4</v>
      </c>
      <c r="M31" s="56"/>
      <c r="N31" s="56">
        <v>3</v>
      </c>
      <c r="O31" s="56">
        <v>3</v>
      </c>
      <c r="P31" s="56">
        <v>3</v>
      </c>
      <c r="Q31" s="56">
        <v>3</v>
      </c>
      <c r="R31" s="57">
        <v>3</v>
      </c>
      <c r="S31" s="57">
        <v>3</v>
      </c>
      <c r="T31" s="57">
        <v>1</v>
      </c>
      <c r="U31" s="56">
        <v>3</v>
      </c>
      <c r="V31" s="56">
        <v>3</v>
      </c>
      <c r="W31" s="56">
        <v>3</v>
      </c>
      <c r="X31" s="56">
        <v>3</v>
      </c>
      <c r="Y31" s="56">
        <v>3</v>
      </c>
      <c r="Z31" s="56"/>
      <c r="AA31" s="56"/>
      <c r="AB31" s="56">
        <v>3</v>
      </c>
      <c r="AC31" s="56">
        <v>3</v>
      </c>
      <c r="AD31" s="56">
        <v>3</v>
      </c>
      <c r="AE31" s="56">
        <v>3</v>
      </c>
      <c r="AF31" s="56"/>
      <c r="AG31" s="56"/>
      <c r="AH31" s="56"/>
      <c r="AI31" s="74"/>
      <c r="AJ31" s="75"/>
      <c r="AK31" s="75"/>
      <c r="AL31" s="75"/>
      <c r="AM31" s="75"/>
      <c r="AN31" s="45"/>
      <c r="AO31" s="79"/>
      <c r="AP31" s="79"/>
      <c r="AQ31" s="79"/>
      <c r="XEZ31" s="41"/>
      <c r="XFA31" s="41"/>
    </row>
    <row r="32" s="40" customFormat="1" spans="1:16381">
      <c r="A32" s="53" t="s">
        <v>27</v>
      </c>
      <c r="B32" s="54" t="s">
        <v>73</v>
      </c>
      <c r="C32" s="59" t="s">
        <v>67</v>
      </c>
      <c r="D32" s="60">
        <v>4</v>
      </c>
      <c r="E32" s="56">
        <v>4</v>
      </c>
      <c r="F32" s="56">
        <v>4</v>
      </c>
      <c r="G32" s="56">
        <v>4</v>
      </c>
      <c r="H32" s="56">
        <v>4</v>
      </c>
      <c r="I32" s="56">
        <v>4</v>
      </c>
      <c r="J32" s="58">
        <v>4</v>
      </c>
      <c r="K32" s="58">
        <v>4</v>
      </c>
      <c r="L32" s="58">
        <v>4</v>
      </c>
      <c r="M32" s="58">
        <v>4</v>
      </c>
      <c r="N32" s="56">
        <v>4</v>
      </c>
      <c r="O32" s="58">
        <v>4</v>
      </c>
      <c r="P32" s="58">
        <v>3.5</v>
      </c>
      <c r="Q32" s="58">
        <v>4</v>
      </c>
      <c r="R32" s="58">
        <v>4</v>
      </c>
      <c r="S32" s="56">
        <v>4</v>
      </c>
      <c r="T32" s="56"/>
      <c r="U32" s="56">
        <v>4</v>
      </c>
      <c r="V32" s="56">
        <v>4</v>
      </c>
      <c r="W32" s="56">
        <v>4</v>
      </c>
      <c r="X32" s="56">
        <v>4</v>
      </c>
      <c r="Y32" s="56">
        <v>4</v>
      </c>
      <c r="Z32" s="56">
        <v>4</v>
      </c>
      <c r="AA32" s="56"/>
      <c r="AB32" s="56">
        <v>4</v>
      </c>
      <c r="AC32" s="56">
        <v>4</v>
      </c>
      <c r="AD32" s="56">
        <v>4</v>
      </c>
      <c r="AE32" s="56">
        <v>4</v>
      </c>
      <c r="AF32" s="56"/>
      <c r="AG32" s="56"/>
      <c r="AH32" s="56"/>
      <c r="AI32" s="74">
        <f>IF(A32="","",COUNTIF(D32:AH33,"&gt;2")/2)</f>
        <v>26</v>
      </c>
      <c r="AJ32" s="75">
        <f>SUMPRODUCT(IFERROR((IFERROR(WEEKDAY($D$3:$AH$3,2),999)&lt;6)*D32:AH33,0))</f>
        <v>159.5</v>
      </c>
      <c r="AK32" s="75">
        <f>SUMPRODUCT((IFERROR(WEEKDAY($D$3:$AH$3,2),999)&lt;6)*D34:AH34)</f>
        <v>60</v>
      </c>
      <c r="AL32" s="75">
        <f>SUMPRODUCT(IFERROR((IFERROR(WEEKDAY($D$3:$AH$3,2),0)&gt;5)*D32:AH34,0))</f>
        <v>66.5</v>
      </c>
      <c r="AM32" s="75">
        <f>IFERROR(SUM(AJ32:AL34),"")</f>
        <v>286</v>
      </c>
      <c r="AN32" s="45" t="s">
        <v>70</v>
      </c>
      <c r="AO32" s="77">
        <f>SUMPRODUCT((IFERROR((D32:AH32+D33:AH33+D34:AH34),0)&gt;8)*1,IFERROR((D32:AH32+D33:AH33+D34:AH34-8),0))</f>
        <v>78</v>
      </c>
      <c r="AP32" s="77">
        <f>AM32-AO32</f>
        <v>208</v>
      </c>
      <c r="AQ32" s="77">
        <f>AM32-AO32-AP32</f>
        <v>0</v>
      </c>
      <c r="XEZ32" s="41"/>
      <c r="XFA32" s="41"/>
    </row>
    <row r="33" s="40" customFormat="1" spans="1:16381">
      <c r="A33" s="53"/>
      <c r="B33" s="55"/>
      <c r="C33" s="55" t="s">
        <v>71</v>
      </c>
      <c r="D33" s="56">
        <v>4</v>
      </c>
      <c r="E33" s="56">
        <v>4</v>
      </c>
      <c r="F33" s="56">
        <v>4</v>
      </c>
      <c r="G33" s="56">
        <v>4</v>
      </c>
      <c r="H33" s="56">
        <v>4</v>
      </c>
      <c r="I33" s="56">
        <v>4</v>
      </c>
      <c r="J33" s="58">
        <v>4</v>
      </c>
      <c r="K33" s="58">
        <v>4</v>
      </c>
      <c r="L33" s="58">
        <v>4</v>
      </c>
      <c r="M33" s="58">
        <v>4</v>
      </c>
      <c r="N33" s="56">
        <v>4</v>
      </c>
      <c r="O33" s="58">
        <v>4</v>
      </c>
      <c r="P33" s="58">
        <v>4</v>
      </c>
      <c r="Q33" s="58">
        <v>4</v>
      </c>
      <c r="R33" s="58">
        <v>4</v>
      </c>
      <c r="S33" s="56">
        <v>4</v>
      </c>
      <c r="T33" s="56"/>
      <c r="U33" s="56">
        <v>4</v>
      </c>
      <c r="V33" s="56">
        <v>4</v>
      </c>
      <c r="W33" s="56">
        <v>4</v>
      </c>
      <c r="X33" s="56">
        <v>4</v>
      </c>
      <c r="Y33" s="56">
        <v>4</v>
      </c>
      <c r="Z33" s="56">
        <v>4</v>
      </c>
      <c r="AA33" s="56"/>
      <c r="AB33" s="56">
        <v>4</v>
      </c>
      <c r="AC33" s="56">
        <v>4</v>
      </c>
      <c r="AD33" s="56">
        <v>4</v>
      </c>
      <c r="AE33" s="56">
        <v>4</v>
      </c>
      <c r="AF33" s="56"/>
      <c r="AG33" s="56"/>
      <c r="AH33" s="56"/>
      <c r="AI33" s="74"/>
      <c r="AJ33" s="75"/>
      <c r="AK33" s="75"/>
      <c r="AL33" s="75"/>
      <c r="AM33" s="75"/>
      <c r="AN33" s="45"/>
      <c r="AO33" s="78"/>
      <c r="AP33" s="78"/>
      <c r="AQ33" s="78"/>
      <c r="XEZ33" s="41"/>
      <c r="XFA33" s="41"/>
    </row>
    <row r="34" s="40" customFormat="1" ht="16.5" spans="1:16381">
      <c r="A34" s="53"/>
      <c r="B34" s="55"/>
      <c r="C34" s="55" t="s">
        <v>72</v>
      </c>
      <c r="D34" s="56">
        <v>3</v>
      </c>
      <c r="E34" s="56">
        <v>2</v>
      </c>
      <c r="F34" s="56">
        <v>3</v>
      </c>
      <c r="G34" s="56">
        <v>3</v>
      </c>
      <c r="H34" s="56">
        <v>3</v>
      </c>
      <c r="I34" s="56">
        <v>3</v>
      </c>
      <c r="J34" s="58">
        <v>3</v>
      </c>
      <c r="K34" s="58">
        <v>3</v>
      </c>
      <c r="L34" s="58">
        <v>3</v>
      </c>
      <c r="M34" s="58">
        <v>4.5</v>
      </c>
      <c r="N34" s="56">
        <v>3</v>
      </c>
      <c r="O34" s="58">
        <v>3</v>
      </c>
      <c r="P34" s="58">
        <v>3</v>
      </c>
      <c r="Q34" s="58">
        <v>3</v>
      </c>
      <c r="R34" s="58">
        <v>3</v>
      </c>
      <c r="S34" s="57">
        <v>3</v>
      </c>
      <c r="T34" s="57"/>
      <c r="U34" s="56">
        <v>3</v>
      </c>
      <c r="V34" s="56">
        <v>3</v>
      </c>
      <c r="W34" s="56">
        <v>3</v>
      </c>
      <c r="X34" s="56">
        <v>3</v>
      </c>
      <c r="Y34" s="56">
        <v>3</v>
      </c>
      <c r="Z34" s="56">
        <v>3</v>
      </c>
      <c r="AA34" s="56"/>
      <c r="AB34" s="56">
        <v>3</v>
      </c>
      <c r="AC34" s="56">
        <v>3</v>
      </c>
      <c r="AD34" s="56">
        <v>3</v>
      </c>
      <c r="AE34" s="56">
        <v>3</v>
      </c>
      <c r="AF34" s="56"/>
      <c r="AG34" s="56"/>
      <c r="AH34" s="56"/>
      <c r="AI34" s="74"/>
      <c r="AJ34" s="75"/>
      <c r="AK34" s="75"/>
      <c r="AL34" s="75"/>
      <c r="AM34" s="75"/>
      <c r="AN34" s="45"/>
      <c r="AO34" s="79"/>
      <c r="AP34" s="79"/>
      <c r="AQ34" s="79"/>
      <c r="XEZ34" s="41"/>
      <c r="XFA34" s="41"/>
    </row>
    <row r="35" s="40" customFormat="1" spans="1:16381">
      <c r="A35" s="53" t="s">
        <v>28</v>
      </c>
      <c r="B35" s="54" t="s">
        <v>73</v>
      </c>
      <c r="C35" s="59" t="s">
        <v>67</v>
      </c>
      <c r="D35" s="60">
        <v>4</v>
      </c>
      <c r="E35" s="56">
        <v>4</v>
      </c>
      <c r="F35" s="56">
        <v>4</v>
      </c>
      <c r="G35" s="56">
        <v>4</v>
      </c>
      <c r="H35" s="56">
        <v>4</v>
      </c>
      <c r="I35" s="56">
        <v>4</v>
      </c>
      <c r="J35" s="56">
        <v>4</v>
      </c>
      <c r="K35" s="56">
        <v>4</v>
      </c>
      <c r="L35" s="56">
        <v>4</v>
      </c>
      <c r="M35" s="56"/>
      <c r="N35" s="56">
        <v>4</v>
      </c>
      <c r="O35" s="56">
        <v>4</v>
      </c>
      <c r="P35" s="56">
        <v>4</v>
      </c>
      <c r="Q35" s="56">
        <v>4</v>
      </c>
      <c r="R35" s="56">
        <v>4</v>
      </c>
      <c r="S35" s="56">
        <v>4</v>
      </c>
      <c r="T35" s="56">
        <v>4</v>
      </c>
      <c r="U35" s="56"/>
      <c r="V35" s="56">
        <v>4</v>
      </c>
      <c r="W35" s="56"/>
      <c r="X35" s="56">
        <v>4</v>
      </c>
      <c r="Y35" s="56">
        <v>4</v>
      </c>
      <c r="Z35" s="56">
        <v>4</v>
      </c>
      <c r="AA35" s="56">
        <v>4</v>
      </c>
      <c r="AB35" s="56">
        <v>4</v>
      </c>
      <c r="AC35" s="56">
        <v>4</v>
      </c>
      <c r="AD35" s="56">
        <v>4</v>
      </c>
      <c r="AE35" s="56">
        <v>4</v>
      </c>
      <c r="AF35" s="56"/>
      <c r="AG35" s="56"/>
      <c r="AH35" s="56"/>
      <c r="AI35" s="74">
        <f>IF(A35="","",COUNTIF(D35:AH36,"&gt;2")/2)</f>
        <v>24.5</v>
      </c>
      <c r="AJ35" s="75">
        <f>SUMPRODUCT(IFERROR((IFERROR(WEEKDAY($D$3:$AH$3,2),999)&lt;6)*D35:AH36,0))</f>
        <v>144</v>
      </c>
      <c r="AK35" s="75">
        <f>SUMPRODUCT((IFERROR(WEEKDAY($D$3:$AH$3,2),999)&lt;6)*D37:AH37)</f>
        <v>54</v>
      </c>
      <c r="AL35" s="75">
        <f>SUMPRODUCT(IFERROR((IFERROR(WEEKDAY($D$3:$AH$3,2),0)&gt;5)*D35:AH37,0))</f>
        <v>70.5</v>
      </c>
      <c r="AM35" s="75">
        <f>IFERROR(SUM(AJ35:AL37),"")</f>
        <v>268.5</v>
      </c>
      <c r="AN35" s="45" t="s">
        <v>70</v>
      </c>
      <c r="AO35" s="77">
        <f>SUMPRODUCT((IFERROR((D35:AH35+D36:AH36+D37:AH37),0)&gt;8)*1,IFERROR((D35:AH35+D36:AH36+D37:AH37-8),0))</f>
        <v>72.5</v>
      </c>
      <c r="AP35" s="77">
        <f>AM35-AO35</f>
        <v>196</v>
      </c>
      <c r="AQ35" s="77">
        <f>AM35-AO35-AP35</f>
        <v>0</v>
      </c>
      <c r="XEZ35" s="41"/>
      <c r="XFA35" s="41"/>
    </row>
    <row r="36" s="40" customFormat="1" spans="1:16381">
      <c r="A36" s="53"/>
      <c r="B36" s="55"/>
      <c r="C36" s="55" t="s">
        <v>71</v>
      </c>
      <c r="D36" s="56">
        <v>4</v>
      </c>
      <c r="E36" s="56">
        <v>4</v>
      </c>
      <c r="F36" s="56">
        <v>4</v>
      </c>
      <c r="G36" s="56">
        <v>4</v>
      </c>
      <c r="H36" s="56">
        <v>4</v>
      </c>
      <c r="I36" s="56">
        <v>4</v>
      </c>
      <c r="J36" s="56">
        <v>4</v>
      </c>
      <c r="K36" s="56">
        <v>4</v>
      </c>
      <c r="L36" s="56">
        <v>4</v>
      </c>
      <c r="M36" s="56"/>
      <c r="N36" s="56">
        <v>4</v>
      </c>
      <c r="O36" s="56">
        <v>4</v>
      </c>
      <c r="P36" s="56">
        <v>4</v>
      </c>
      <c r="Q36" s="56">
        <v>4</v>
      </c>
      <c r="R36" s="56">
        <v>4</v>
      </c>
      <c r="S36" s="56">
        <v>4</v>
      </c>
      <c r="T36" s="56"/>
      <c r="U36" s="56"/>
      <c r="V36" s="56">
        <v>4</v>
      </c>
      <c r="W36" s="56"/>
      <c r="X36" s="56">
        <v>4</v>
      </c>
      <c r="Y36" s="56">
        <v>4</v>
      </c>
      <c r="Z36" s="56">
        <v>4</v>
      </c>
      <c r="AA36" s="56">
        <v>4</v>
      </c>
      <c r="AB36" s="56">
        <v>4</v>
      </c>
      <c r="AC36" s="56">
        <v>4</v>
      </c>
      <c r="AD36" s="56">
        <v>4</v>
      </c>
      <c r="AE36" s="56">
        <v>4</v>
      </c>
      <c r="AF36" s="56"/>
      <c r="AG36" s="56"/>
      <c r="AH36" s="56"/>
      <c r="AI36" s="74"/>
      <c r="AJ36" s="75"/>
      <c r="AK36" s="75"/>
      <c r="AL36" s="75"/>
      <c r="AM36" s="75"/>
      <c r="AN36" s="45"/>
      <c r="AO36" s="78"/>
      <c r="AP36" s="78"/>
      <c r="AQ36" s="78"/>
      <c r="XEZ36" s="41"/>
      <c r="XFA36" s="41"/>
    </row>
    <row r="37" s="40" customFormat="1" ht="16.5" spans="1:16381">
      <c r="A37" s="53"/>
      <c r="B37" s="55"/>
      <c r="C37" s="55" t="s">
        <v>72</v>
      </c>
      <c r="D37" s="56">
        <v>3</v>
      </c>
      <c r="E37" s="56">
        <v>3</v>
      </c>
      <c r="F37" s="56">
        <v>3.5</v>
      </c>
      <c r="G37" s="56">
        <v>3</v>
      </c>
      <c r="H37" s="56">
        <v>3</v>
      </c>
      <c r="I37" s="56">
        <v>3</v>
      </c>
      <c r="J37" s="56">
        <v>3</v>
      </c>
      <c r="K37" s="56">
        <v>3</v>
      </c>
      <c r="L37" s="56">
        <v>3</v>
      </c>
      <c r="M37" s="56"/>
      <c r="N37" s="56">
        <v>3</v>
      </c>
      <c r="O37" s="56">
        <v>3</v>
      </c>
      <c r="P37" s="56">
        <v>3</v>
      </c>
      <c r="Q37" s="56">
        <v>3</v>
      </c>
      <c r="R37" s="57">
        <v>3</v>
      </c>
      <c r="S37" s="57">
        <v>3</v>
      </c>
      <c r="T37" s="57"/>
      <c r="U37" s="56"/>
      <c r="V37" s="56">
        <v>3</v>
      </c>
      <c r="W37" s="56"/>
      <c r="X37" s="56">
        <v>3</v>
      </c>
      <c r="Y37" s="56">
        <v>3</v>
      </c>
      <c r="Z37" s="56">
        <v>3</v>
      </c>
      <c r="AA37" s="56">
        <v>3</v>
      </c>
      <c r="AB37" s="56">
        <v>3</v>
      </c>
      <c r="AC37" s="56">
        <v>3</v>
      </c>
      <c r="AD37" s="56">
        <v>3</v>
      </c>
      <c r="AE37" s="56">
        <v>3</v>
      </c>
      <c r="AF37" s="56"/>
      <c r="AG37" s="56"/>
      <c r="AH37" s="56"/>
      <c r="AI37" s="74"/>
      <c r="AJ37" s="75"/>
      <c r="AK37" s="75"/>
      <c r="AL37" s="75"/>
      <c r="AM37" s="75"/>
      <c r="AN37" s="45"/>
      <c r="AO37" s="79"/>
      <c r="AP37" s="79"/>
      <c r="AQ37" s="79"/>
      <c r="XEZ37" s="41"/>
      <c r="XFA37" s="41"/>
    </row>
    <row r="38" s="40" customFormat="1" spans="1:16381">
      <c r="A38" s="53" t="s">
        <v>30</v>
      </c>
      <c r="B38" s="54" t="s">
        <v>73</v>
      </c>
      <c r="C38" s="59" t="s">
        <v>67</v>
      </c>
      <c r="D38" s="60">
        <v>4</v>
      </c>
      <c r="E38" s="56"/>
      <c r="F38" s="56">
        <v>4</v>
      </c>
      <c r="G38" s="56">
        <v>4</v>
      </c>
      <c r="H38" s="56">
        <v>4</v>
      </c>
      <c r="I38" s="56">
        <v>4</v>
      </c>
      <c r="J38" s="56">
        <v>4</v>
      </c>
      <c r="K38" s="56">
        <v>4</v>
      </c>
      <c r="L38" s="56"/>
      <c r="M38" s="56">
        <v>4</v>
      </c>
      <c r="N38" s="56">
        <v>4</v>
      </c>
      <c r="O38" s="56">
        <v>4</v>
      </c>
      <c r="P38" s="56">
        <v>4</v>
      </c>
      <c r="Q38" s="56">
        <v>4</v>
      </c>
      <c r="R38" s="56">
        <v>4</v>
      </c>
      <c r="S38" s="56">
        <v>4</v>
      </c>
      <c r="T38" s="56"/>
      <c r="U38" s="56">
        <v>4</v>
      </c>
      <c r="V38" s="56"/>
      <c r="W38" s="56"/>
      <c r="X38" s="56">
        <v>4</v>
      </c>
      <c r="Y38" s="56">
        <v>4</v>
      </c>
      <c r="Z38" s="56">
        <v>4</v>
      </c>
      <c r="AA38" s="56">
        <v>4</v>
      </c>
      <c r="AB38" s="56">
        <v>4</v>
      </c>
      <c r="AC38" s="56">
        <v>4</v>
      </c>
      <c r="AD38" s="56">
        <v>4</v>
      </c>
      <c r="AE38" s="56">
        <v>4</v>
      </c>
      <c r="AF38" s="56"/>
      <c r="AG38" s="56"/>
      <c r="AH38" s="56"/>
      <c r="AI38" s="74">
        <f>IF(A38="","",COUNTIF(D38:AH39,"&gt;2")/2)</f>
        <v>23</v>
      </c>
      <c r="AJ38" s="75">
        <f>SUMPRODUCT(IFERROR((IFERROR(WEEKDAY($D$3:$AH$3,2),999)&lt;6)*D38:AH39,0))</f>
        <v>144</v>
      </c>
      <c r="AK38" s="75">
        <f>SUMPRODUCT((IFERROR(WEEKDAY($D$3:$AH$3,2),999)&lt;6)*D40:AH40)</f>
        <v>52.5</v>
      </c>
      <c r="AL38" s="75">
        <f>SUMPRODUCT(IFERROR((IFERROR(WEEKDAY($D$3:$AH$3,2),0)&gt;5)*D38:AH40,0))</f>
        <v>56</v>
      </c>
      <c r="AM38" s="75">
        <f>IFERROR(SUM(AJ38:AL40),"")</f>
        <v>252.5</v>
      </c>
      <c r="AN38" s="45" t="s">
        <v>70</v>
      </c>
      <c r="AO38" s="77">
        <f>SUMPRODUCT((IFERROR((D38:AH38+D39:AH39+D40:AH40),0)&gt;8)*1,IFERROR((D38:AH38+D39:AH39+D40:AH40-8),0))</f>
        <v>68.5</v>
      </c>
      <c r="AP38" s="77">
        <f>AM38-AO38</f>
        <v>184</v>
      </c>
      <c r="AQ38" s="77">
        <f>AM38-AO38-AP38</f>
        <v>0</v>
      </c>
      <c r="XEZ38" s="41"/>
      <c r="XFA38" s="41"/>
    </row>
    <row r="39" s="40" customFormat="1" spans="1:16381">
      <c r="A39" s="53"/>
      <c r="B39" s="55"/>
      <c r="C39" s="55" t="s">
        <v>71</v>
      </c>
      <c r="D39" s="56">
        <v>4</v>
      </c>
      <c r="E39" s="56"/>
      <c r="F39" s="56">
        <v>4</v>
      </c>
      <c r="G39" s="56">
        <v>4</v>
      </c>
      <c r="H39" s="56">
        <v>4</v>
      </c>
      <c r="I39" s="56">
        <v>4</v>
      </c>
      <c r="J39" s="56">
        <v>4</v>
      </c>
      <c r="K39" s="56">
        <v>4</v>
      </c>
      <c r="L39" s="56"/>
      <c r="M39" s="56">
        <v>4</v>
      </c>
      <c r="N39" s="56">
        <v>4</v>
      </c>
      <c r="O39" s="56">
        <v>4</v>
      </c>
      <c r="P39" s="56">
        <v>4</v>
      </c>
      <c r="Q39" s="56">
        <v>4</v>
      </c>
      <c r="R39" s="56">
        <v>4</v>
      </c>
      <c r="S39" s="56">
        <v>4</v>
      </c>
      <c r="T39" s="56"/>
      <c r="U39" s="56">
        <v>4</v>
      </c>
      <c r="V39" s="56"/>
      <c r="W39" s="56"/>
      <c r="X39" s="56">
        <v>4</v>
      </c>
      <c r="Y39" s="56">
        <v>4</v>
      </c>
      <c r="Z39" s="56">
        <v>4</v>
      </c>
      <c r="AA39" s="56">
        <v>4</v>
      </c>
      <c r="AB39" s="56">
        <v>4</v>
      </c>
      <c r="AC39" s="56">
        <v>4</v>
      </c>
      <c r="AD39" s="56">
        <v>4</v>
      </c>
      <c r="AE39" s="56">
        <v>4</v>
      </c>
      <c r="AF39" s="56"/>
      <c r="AG39" s="56"/>
      <c r="AH39" s="56"/>
      <c r="AI39" s="74"/>
      <c r="AJ39" s="75"/>
      <c r="AK39" s="75"/>
      <c r="AL39" s="75"/>
      <c r="AM39" s="75"/>
      <c r="AN39" s="45"/>
      <c r="AO39" s="78"/>
      <c r="AP39" s="78"/>
      <c r="AQ39" s="78"/>
      <c r="XEZ39" s="41"/>
      <c r="XFA39" s="41"/>
    </row>
    <row r="40" s="40" customFormat="1" ht="16.5" spans="1:16381">
      <c r="A40" s="53"/>
      <c r="B40" s="55"/>
      <c r="C40" s="55" t="s">
        <v>72</v>
      </c>
      <c r="D40" s="56">
        <v>3</v>
      </c>
      <c r="E40" s="56"/>
      <c r="F40" s="56">
        <v>3</v>
      </c>
      <c r="G40" s="56">
        <v>3.5</v>
      </c>
      <c r="H40" s="56">
        <v>3</v>
      </c>
      <c r="I40" s="56">
        <v>3</v>
      </c>
      <c r="J40" s="56">
        <v>3</v>
      </c>
      <c r="K40" s="56">
        <v>3</v>
      </c>
      <c r="L40" s="56"/>
      <c r="M40" s="56">
        <v>6</v>
      </c>
      <c r="N40" s="56">
        <v>3</v>
      </c>
      <c r="O40" s="56">
        <v>3</v>
      </c>
      <c r="P40" s="56">
        <v>3</v>
      </c>
      <c r="Q40" s="56">
        <v>3</v>
      </c>
      <c r="R40" s="57">
        <v>3</v>
      </c>
      <c r="S40" s="57">
        <v>3</v>
      </c>
      <c r="T40" s="57"/>
      <c r="U40" s="56">
        <v>1</v>
      </c>
      <c r="V40" s="56"/>
      <c r="W40" s="56"/>
      <c r="X40" s="56">
        <v>3</v>
      </c>
      <c r="Y40" s="56">
        <v>3</v>
      </c>
      <c r="Z40" s="56">
        <v>3</v>
      </c>
      <c r="AA40" s="56">
        <v>1</v>
      </c>
      <c r="AB40" s="56">
        <v>3</v>
      </c>
      <c r="AC40" s="56">
        <v>3</v>
      </c>
      <c r="AD40" s="56">
        <v>3</v>
      </c>
      <c r="AE40" s="56">
        <v>3</v>
      </c>
      <c r="AF40" s="56"/>
      <c r="AG40" s="56"/>
      <c r="AH40" s="56"/>
      <c r="AI40" s="74"/>
      <c r="AJ40" s="75"/>
      <c r="AK40" s="75"/>
      <c r="AL40" s="75"/>
      <c r="AM40" s="75"/>
      <c r="AN40" s="45"/>
      <c r="AO40" s="79"/>
      <c r="AP40" s="79"/>
      <c r="AQ40" s="79"/>
      <c r="XEZ40" s="41"/>
      <c r="XFA40" s="41"/>
    </row>
    <row r="41" s="40" customFormat="1" spans="1:16381">
      <c r="A41" s="53" t="s">
        <v>31</v>
      </c>
      <c r="B41" s="54" t="s">
        <v>73</v>
      </c>
      <c r="C41" s="59" t="s">
        <v>67</v>
      </c>
      <c r="D41" s="61">
        <v>4</v>
      </c>
      <c r="E41" s="61">
        <v>4</v>
      </c>
      <c r="F41" s="61">
        <v>4</v>
      </c>
      <c r="G41" s="61">
        <v>4</v>
      </c>
      <c r="H41" s="61">
        <v>4</v>
      </c>
      <c r="I41" s="61">
        <v>4</v>
      </c>
      <c r="J41" s="61">
        <v>4</v>
      </c>
      <c r="K41" s="61">
        <v>4</v>
      </c>
      <c r="L41" s="61">
        <v>4</v>
      </c>
      <c r="M41" s="61">
        <v>4</v>
      </c>
      <c r="N41" s="61">
        <v>4</v>
      </c>
      <c r="O41" s="61">
        <v>4</v>
      </c>
      <c r="P41" s="61">
        <v>4</v>
      </c>
      <c r="Q41" s="61">
        <v>4</v>
      </c>
      <c r="R41" s="56">
        <v>4</v>
      </c>
      <c r="S41" s="56">
        <v>4</v>
      </c>
      <c r="T41" s="56"/>
      <c r="U41" s="56">
        <v>4</v>
      </c>
      <c r="V41" s="56">
        <v>4</v>
      </c>
      <c r="W41" s="56">
        <v>4</v>
      </c>
      <c r="X41" s="56">
        <v>4</v>
      </c>
      <c r="Y41" s="56">
        <v>4</v>
      </c>
      <c r="Z41" s="56">
        <v>4</v>
      </c>
      <c r="AA41" s="61">
        <v>4</v>
      </c>
      <c r="AB41" s="61">
        <v>4</v>
      </c>
      <c r="AC41" s="61">
        <v>4</v>
      </c>
      <c r="AD41" s="61">
        <v>4</v>
      </c>
      <c r="AE41" s="61">
        <v>4</v>
      </c>
      <c r="AF41" s="61"/>
      <c r="AG41" s="56"/>
      <c r="AH41" s="56"/>
      <c r="AI41" s="74">
        <f>IF(A41="","",COUNTIF(D41:AH42,"&gt;2")/2)</f>
        <v>27</v>
      </c>
      <c r="AJ41" s="75">
        <f>SUMPRODUCT(IFERROR((IFERROR(WEEKDAY($D$3:$AH$3,2),999)&lt;6)*D41:AH42,0))</f>
        <v>160</v>
      </c>
      <c r="AK41" s="75">
        <f>SUMPRODUCT((IFERROR(WEEKDAY($D$3:$AH$3,2),999)&lt;6)*D43:AH43)</f>
        <v>61.5</v>
      </c>
      <c r="AL41" s="75">
        <f>SUMPRODUCT(IFERROR((IFERROR(WEEKDAY($D$3:$AH$3,2),0)&gt;5)*D41:AH43,0))</f>
        <v>75.5</v>
      </c>
      <c r="AM41" s="75">
        <f>IFERROR(SUM(AJ41:AL43),"")</f>
        <v>297</v>
      </c>
      <c r="AN41" s="45" t="s">
        <v>70</v>
      </c>
      <c r="AO41" s="77">
        <f>SUMPRODUCT((IFERROR((D41:AH41+D42:AH42+D43:AH43),0)&gt;8)*1,IFERROR((D41:AH41+D42:AH42+D43:AH43-8),0))</f>
        <v>81</v>
      </c>
      <c r="AP41" s="77">
        <f>AM41-AO41</f>
        <v>216</v>
      </c>
      <c r="AQ41" s="77">
        <f>AM41-AO41-AP41</f>
        <v>0</v>
      </c>
      <c r="XEZ41" s="41"/>
      <c r="XFA41" s="41"/>
    </row>
    <row r="42" s="40" customFormat="1" spans="1:16381">
      <c r="A42" s="53"/>
      <c r="B42" s="55"/>
      <c r="C42" s="55" t="s">
        <v>71</v>
      </c>
      <c r="D42" s="58">
        <v>4</v>
      </c>
      <c r="E42" s="58">
        <v>4</v>
      </c>
      <c r="F42" s="58">
        <v>4</v>
      </c>
      <c r="G42" s="58">
        <v>4</v>
      </c>
      <c r="H42" s="58">
        <v>4</v>
      </c>
      <c r="I42" s="58">
        <v>4</v>
      </c>
      <c r="J42" s="58">
        <v>4</v>
      </c>
      <c r="K42" s="58">
        <v>4</v>
      </c>
      <c r="L42" s="58">
        <v>4</v>
      </c>
      <c r="M42" s="58">
        <v>4</v>
      </c>
      <c r="N42" s="58">
        <v>4</v>
      </c>
      <c r="O42" s="58">
        <v>4</v>
      </c>
      <c r="P42" s="58">
        <v>4</v>
      </c>
      <c r="Q42" s="58">
        <v>4</v>
      </c>
      <c r="R42" s="56">
        <v>4</v>
      </c>
      <c r="S42" s="56">
        <v>4</v>
      </c>
      <c r="T42" s="56"/>
      <c r="U42" s="56">
        <v>4</v>
      </c>
      <c r="V42" s="56">
        <v>4</v>
      </c>
      <c r="W42" s="56">
        <v>4</v>
      </c>
      <c r="X42" s="56">
        <v>4</v>
      </c>
      <c r="Y42" s="56">
        <v>4</v>
      </c>
      <c r="Z42" s="56">
        <v>4</v>
      </c>
      <c r="AA42" s="58">
        <v>4</v>
      </c>
      <c r="AB42" s="58">
        <v>4</v>
      </c>
      <c r="AC42" s="58">
        <v>4</v>
      </c>
      <c r="AD42" s="58">
        <v>4</v>
      </c>
      <c r="AE42" s="58">
        <v>4</v>
      </c>
      <c r="AF42" s="58"/>
      <c r="AG42" s="56"/>
      <c r="AH42" s="56"/>
      <c r="AI42" s="74"/>
      <c r="AJ42" s="75"/>
      <c r="AK42" s="75"/>
      <c r="AL42" s="75"/>
      <c r="AM42" s="75"/>
      <c r="AN42" s="45"/>
      <c r="AO42" s="78"/>
      <c r="AP42" s="78"/>
      <c r="AQ42" s="78"/>
      <c r="XEZ42" s="41"/>
      <c r="XFA42" s="41"/>
    </row>
    <row r="43" s="40" customFormat="1" ht="16.5" spans="1:16381">
      <c r="A43" s="53"/>
      <c r="B43" s="55"/>
      <c r="C43" s="55" t="s">
        <v>72</v>
      </c>
      <c r="D43" s="58">
        <v>3</v>
      </c>
      <c r="E43" s="58">
        <v>2</v>
      </c>
      <c r="F43" s="58">
        <v>3</v>
      </c>
      <c r="G43" s="58">
        <v>2.5</v>
      </c>
      <c r="H43" s="58">
        <v>3</v>
      </c>
      <c r="I43" s="58">
        <v>3</v>
      </c>
      <c r="J43" s="58">
        <v>3</v>
      </c>
      <c r="K43" s="58">
        <v>3</v>
      </c>
      <c r="L43" s="58">
        <v>3</v>
      </c>
      <c r="M43" s="58">
        <v>4.5</v>
      </c>
      <c r="N43" s="58">
        <v>3</v>
      </c>
      <c r="O43" s="58">
        <v>3</v>
      </c>
      <c r="P43" s="58">
        <v>3</v>
      </c>
      <c r="Q43" s="58">
        <v>3</v>
      </c>
      <c r="R43" s="57">
        <v>3</v>
      </c>
      <c r="S43" s="57">
        <v>3</v>
      </c>
      <c r="T43" s="57"/>
      <c r="U43" s="56">
        <v>3</v>
      </c>
      <c r="V43" s="56">
        <v>3</v>
      </c>
      <c r="W43" s="56">
        <v>5</v>
      </c>
      <c r="X43" s="56">
        <v>3</v>
      </c>
      <c r="Y43" s="56">
        <v>3</v>
      </c>
      <c r="Z43" s="56">
        <v>3</v>
      </c>
      <c r="AA43" s="58">
        <v>1</v>
      </c>
      <c r="AB43" s="58">
        <v>3</v>
      </c>
      <c r="AC43" s="58">
        <v>3</v>
      </c>
      <c r="AD43" s="58">
        <v>3</v>
      </c>
      <c r="AE43" s="58">
        <v>3</v>
      </c>
      <c r="AF43" s="58"/>
      <c r="AG43" s="56"/>
      <c r="AH43" s="56"/>
      <c r="AI43" s="74"/>
      <c r="AJ43" s="75"/>
      <c r="AK43" s="75"/>
      <c r="AL43" s="75"/>
      <c r="AM43" s="75"/>
      <c r="AN43" s="45"/>
      <c r="AO43" s="79"/>
      <c r="AP43" s="79"/>
      <c r="AQ43" s="79"/>
      <c r="XEZ43" s="41"/>
      <c r="XFA43" s="41"/>
    </row>
    <row r="44" s="40" customFormat="1" spans="1:16381">
      <c r="A44" s="53" t="s">
        <v>32</v>
      </c>
      <c r="B44" s="54" t="s">
        <v>73</v>
      </c>
      <c r="C44" s="59" t="s">
        <v>67</v>
      </c>
      <c r="D44" s="61">
        <v>4</v>
      </c>
      <c r="E44" s="61">
        <v>4</v>
      </c>
      <c r="F44" s="61">
        <v>4</v>
      </c>
      <c r="G44" s="61">
        <v>4</v>
      </c>
      <c r="H44" s="61">
        <v>4</v>
      </c>
      <c r="I44" s="61">
        <v>4</v>
      </c>
      <c r="J44" s="61">
        <v>4</v>
      </c>
      <c r="K44" s="61">
        <v>4</v>
      </c>
      <c r="L44" s="61"/>
      <c r="M44" s="61">
        <v>4</v>
      </c>
      <c r="N44" s="61">
        <v>4</v>
      </c>
      <c r="O44" s="61">
        <v>4</v>
      </c>
      <c r="P44" s="61">
        <v>4</v>
      </c>
      <c r="Q44" s="61">
        <v>4</v>
      </c>
      <c r="R44" s="56">
        <v>4</v>
      </c>
      <c r="S44" s="56">
        <v>4</v>
      </c>
      <c r="T44" s="56"/>
      <c r="U44" s="56">
        <v>4</v>
      </c>
      <c r="V44" s="56">
        <v>4</v>
      </c>
      <c r="W44" s="56">
        <v>4</v>
      </c>
      <c r="X44" s="56">
        <v>4</v>
      </c>
      <c r="Y44" s="56">
        <v>4</v>
      </c>
      <c r="Z44" s="56">
        <v>4</v>
      </c>
      <c r="AA44" s="61"/>
      <c r="AB44" s="61">
        <v>4</v>
      </c>
      <c r="AC44" s="61">
        <v>4</v>
      </c>
      <c r="AD44" s="61">
        <v>4</v>
      </c>
      <c r="AE44" s="61">
        <v>4</v>
      </c>
      <c r="AF44" s="61"/>
      <c r="AG44" s="56"/>
      <c r="AH44" s="56"/>
      <c r="AI44" s="74">
        <f>IF(A44="","",COUNTIF(D44:AH45,"&gt;2")/2)</f>
        <v>25</v>
      </c>
      <c r="AJ44" s="75">
        <f>SUMPRODUCT(IFERROR((IFERROR(WEEKDAY($D$3:$AH$3,2),999)&lt;6)*D44:AH45,0))</f>
        <v>160</v>
      </c>
      <c r="AK44" s="75">
        <f>SUMPRODUCT((IFERROR(WEEKDAY($D$3:$AH$3,2),999)&lt;6)*D46:AH46)</f>
        <v>57</v>
      </c>
      <c r="AL44" s="75">
        <f>SUMPRODUCT(IFERROR((IFERROR(WEEKDAY($D$3:$AH$3,2),0)&gt;5)*D44:AH46,0))</f>
        <v>54</v>
      </c>
      <c r="AM44" s="75">
        <f>IFERROR(SUM(AJ44:AL46),"")</f>
        <v>271</v>
      </c>
      <c r="AN44" s="45" t="s">
        <v>70</v>
      </c>
      <c r="AO44" s="77">
        <f>SUMPRODUCT((IFERROR((D44:AH44+D45:AH45+D46:AH46),0)&gt;8)*1,IFERROR((D44:AH44+D45:AH45+D46:AH46-8),0))</f>
        <v>71</v>
      </c>
      <c r="AP44" s="77">
        <f>AM44-AO44</f>
        <v>200</v>
      </c>
      <c r="AQ44" s="77">
        <f>AM44-AO44-AP44</f>
        <v>0</v>
      </c>
      <c r="XEZ44" s="41"/>
      <c r="XFA44" s="41"/>
    </row>
    <row r="45" s="40" customFormat="1" spans="1:16381">
      <c r="A45" s="53"/>
      <c r="B45" s="55"/>
      <c r="C45" s="55" t="s">
        <v>71</v>
      </c>
      <c r="D45" s="58">
        <v>4</v>
      </c>
      <c r="E45" s="58">
        <v>4</v>
      </c>
      <c r="F45" s="58">
        <v>4</v>
      </c>
      <c r="G45" s="58">
        <v>4</v>
      </c>
      <c r="H45" s="58">
        <v>4</v>
      </c>
      <c r="I45" s="58">
        <v>4</v>
      </c>
      <c r="J45" s="58">
        <v>4</v>
      </c>
      <c r="K45" s="58">
        <v>4</v>
      </c>
      <c r="L45" s="58"/>
      <c r="M45" s="58">
        <v>4</v>
      </c>
      <c r="N45" s="58">
        <v>4</v>
      </c>
      <c r="O45" s="58">
        <v>4</v>
      </c>
      <c r="P45" s="58">
        <v>4</v>
      </c>
      <c r="Q45" s="58">
        <v>4</v>
      </c>
      <c r="R45" s="56">
        <v>4</v>
      </c>
      <c r="S45" s="56">
        <v>4</v>
      </c>
      <c r="T45" s="56"/>
      <c r="U45" s="56">
        <v>4</v>
      </c>
      <c r="V45" s="56">
        <v>4</v>
      </c>
      <c r="W45" s="56">
        <v>4</v>
      </c>
      <c r="X45" s="56">
        <v>4</v>
      </c>
      <c r="Y45" s="56">
        <v>4</v>
      </c>
      <c r="Z45" s="56">
        <v>4</v>
      </c>
      <c r="AA45" s="58"/>
      <c r="AB45" s="58">
        <v>4</v>
      </c>
      <c r="AC45" s="58">
        <v>4</v>
      </c>
      <c r="AD45" s="58">
        <v>4</v>
      </c>
      <c r="AE45" s="58">
        <v>4</v>
      </c>
      <c r="AF45" s="58"/>
      <c r="AG45" s="56"/>
      <c r="AH45" s="56"/>
      <c r="AI45" s="74"/>
      <c r="AJ45" s="75"/>
      <c r="AK45" s="75"/>
      <c r="AL45" s="75"/>
      <c r="AM45" s="75"/>
      <c r="AN45" s="45"/>
      <c r="AO45" s="78"/>
      <c r="AP45" s="78"/>
      <c r="AQ45" s="78"/>
      <c r="XEZ45" s="41"/>
      <c r="XFA45" s="41"/>
    </row>
    <row r="46" s="40" customFormat="1" ht="16.5" spans="1:16381">
      <c r="A46" s="53"/>
      <c r="B46" s="55"/>
      <c r="C46" s="55" t="s">
        <v>72</v>
      </c>
      <c r="D46" s="58">
        <v>3</v>
      </c>
      <c r="E46" s="58">
        <v>2</v>
      </c>
      <c r="F46" s="58">
        <v>3</v>
      </c>
      <c r="G46" s="58">
        <v>2</v>
      </c>
      <c r="H46" s="58">
        <v>3</v>
      </c>
      <c r="I46" s="58">
        <v>3</v>
      </c>
      <c r="J46" s="58">
        <v>3</v>
      </c>
      <c r="K46" s="58">
        <v>3</v>
      </c>
      <c r="L46" s="58"/>
      <c r="M46" s="58">
        <v>3</v>
      </c>
      <c r="N46" s="58">
        <v>3</v>
      </c>
      <c r="O46" s="58">
        <v>3</v>
      </c>
      <c r="P46" s="58">
        <v>3</v>
      </c>
      <c r="Q46" s="58">
        <v>3</v>
      </c>
      <c r="R46" s="57">
        <v>3</v>
      </c>
      <c r="S46" s="57">
        <v>3</v>
      </c>
      <c r="T46" s="57"/>
      <c r="U46" s="56">
        <v>1</v>
      </c>
      <c r="V46" s="56">
        <v>3</v>
      </c>
      <c r="W46" s="56">
        <v>3</v>
      </c>
      <c r="X46" s="56">
        <v>3</v>
      </c>
      <c r="Y46" s="56">
        <v>3</v>
      </c>
      <c r="Z46" s="56">
        <v>3</v>
      </c>
      <c r="AA46" s="58"/>
      <c r="AB46" s="58">
        <v>3</v>
      </c>
      <c r="AC46" s="58">
        <v>3</v>
      </c>
      <c r="AD46" s="58">
        <v>3</v>
      </c>
      <c r="AE46" s="58">
        <v>3</v>
      </c>
      <c r="AF46" s="58"/>
      <c r="AG46" s="56"/>
      <c r="AH46" s="56"/>
      <c r="AI46" s="74"/>
      <c r="AJ46" s="75"/>
      <c r="AK46" s="75"/>
      <c r="AL46" s="75"/>
      <c r="AM46" s="75"/>
      <c r="AN46" s="45"/>
      <c r="AO46" s="79"/>
      <c r="AP46" s="79"/>
      <c r="AQ46" s="79"/>
      <c r="XEZ46" s="41"/>
      <c r="XFA46" s="41"/>
    </row>
    <row r="47" s="40" customFormat="1" spans="1:16381">
      <c r="A47" s="53" t="s">
        <v>33</v>
      </c>
      <c r="B47" s="54" t="s">
        <v>73</v>
      </c>
      <c r="C47" s="59" t="s">
        <v>67</v>
      </c>
      <c r="D47" s="60">
        <v>4</v>
      </c>
      <c r="E47" s="56">
        <v>4</v>
      </c>
      <c r="F47" s="56">
        <v>4</v>
      </c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74">
        <f>IF(A47="","",COUNTIF(D47:AH48,"&gt;2")/2)</f>
        <v>3</v>
      </c>
      <c r="AJ47" s="75">
        <f>SUMPRODUCT(IFERROR((IFERROR(WEEKDAY($D$3:$AH$3,2),999)&lt;6)*D47:AH48,0))</f>
        <v>8</v>
      </c>
      <c r="AK47" s="75">
        <f>SUMPRODUCT((IFERROR(WEEKDAY($D$3:$AH$3,2),999)&lt;6)*D49:AH49)</f>
        <v>3</v>
      </c>
      <c r="AL47" s="75">
        <f>SUMPRODUCT(IFERROR((IFERROR(WEEKDAY($D$3:$AH$3,2),0)&gt;5)*D47:AH49,0))</f>
        <v>21</v>
      </c>
      <c r="AM47" s="75">
        <f>IFERROR(SUM(AJ47:AL49),"")</f>
        <v>32</v>
      </c>
      <c r="AN47" s="45" t="s">
        <v>70</v>
      </c>
      <c r="AO47" s="77">
        <f>SUMPRODUCT((IFERROR((D47:AH47+D48:AH48+D49:AH49),0)&gt;8)*1,IFERROR((D47:AH47+D48:AH48+D49:AH49-8),0))</f>
        <v>8</v>
      </c>
      <c r="AP47" s="77">
        <f>AM47-AO47</f>
        <v>24</v>
      </c>
      <c r="AQ47" s="77">
        <f>AM47-AO47-AP47</f>
        <v>0</v>
      </c>
      <c r="XEZ47" s="41"/>
      <c r="XFA47" s="41"/>
    </row>
    <row r="48" s="40" customFormat="1" spans="1:16381">
      <c r="A48" s="53"/>
      <c r="B48" s="55"/>
      <c r="C48" s="55" t="s">
        <v>71</v>
      </c>
      <c r="D48" s="56">
        <v>4</v>
      </c>
      <c r="E48" s="56">
        <v>4</v>
      </c>
      <c r="F48" s="56">
        <v>4</v>
      </c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74"/>
      <c r="AJ48" s="75"/>
      <c r="AK48" s="75"/>
      <c r="AL48" s="75"/>
      <c r="AM48" s="75"/>
      <c r="AN48" s="45"/>
      <c r="AO48" s="78"/>
      <c r="AP48" s="78"/>
      <c r="AQ48" s="78"/>
      <c r="XEZ48" s="41"/>
      <c r="XFA48" s="41"/>
    </row>
    <row r="49" s="40" customFormat="1" ht="16.5" spans="1:16381">
      <c r="A49" s="53"/>
      <c r="B49" s="55"/>
      <c r="C49" s="55" t="s">
        <v>72</v>
      </c>
      <c r="D49" s="56">
        <v>3</v>
      </c>
      <c r="E49" s="56">
        <v>2</v>
      </c>
      <c r="F49" s="56">
        <v>3</v>
      </c>
      <c r="G49" s="56"/>
      <c r="H49" s="57"/>
      <c r="I49" s="56"/>
      <c r="J49" s="56"/>
      <c r="K49" s="56"/>
      <c r="L49" s="56"/>
      <c r="M49" s="56"/>
      <c r="N49" s="56"/>
      <c r="O49" s="56"/>
      <c r="P49" s="56"/>
      <c r="Q49" s="56"/>
      <c r="R49" s="57"/>
      <c r="S49" s="57"/>
      <c r="T49" s="57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74"/>
      <c r="AJ49" s="75"/>
      <c r="AK49" s="75"/>
      <c r="AL49" s="75"/>
      <c r="AM49" s="75"/>
      <c r="AN49" s="45"/>
      <c r="AO49" s="79"/>
      <c r="AP49" s="79"/>
      <c r="AQ49" s="79"/>
      <c r="XEZ49" s="41"/>
      <c r="XFA49" s="41"/>
    </row>
    <row r="50" s="39" customFormat="1" spans="1:16384">
      <c r="A50" s="53" t="s">
        <v>34</v>
      </c>
      <c r="B50" s="54" t="s">
        <v>73</v>
      </c>
      <c r="C50" s="59" t="s">
        <v>67</v>
      </c>
      <c r="D50" s="60"/>
      <c r="E50" s="56">
        <v>4</v>
      </c>
      <c r="F50" s="56">
        <v>4</v>
      </c>
      <c r="G50" s="56">
        <v>4</v>
      </c>
      <c r="H50" s="56">
        <v>4</v>
      </c>
      <c r="I50" s="56">
        <v>4</v>
      </c>
      <c r="J50" s="56">
        <v>4</v>
      </c>
      <c r="K50" s="56">
        <v>4</v>
      </c>
      <c r="L50" s="56">
        <v>4</v>
      </c>
      <c r="M50" s="56">
        <v>4</v>
      </c>
      <c r="N50" s="56">
        <v>4</v>
      </c>
      <c r="O50" s="56">
        <v>4</v>
      </c>
      <c r="P50" s="56">
        <v>4</v>
      </c>
      <c r="Q50" s="56">
        <v>4</v>
      </c>
      <c r="R50" s="56">
        <v>4</v>
      </c>
      <c r="S50" s="56">
        <v>4</v>
      </c>
      <c r="T50" s="56"/>
      <c r="U50" s="56">
        <v>4</v>
      </c>
      <c r="V50" s="56">
        <v>4</v>
      </c>
      <c r="W50" s="56">
        <v>1</v>
      </c>
      <c r="X50" s="56"/>
      <c r="Y50" s="56">
        <v>4</v>
      </c>
      <c r="Z50" s="56">
        <v>4</v>
      </c>
      <c r="AA50" s="56"/>
      <c r="AB50" s="56">
        <v>4</v>
      </c>
      <c r="AC50" s="56">
        <v>4</v>
      </c>
      <c r="AD50" s="56">
        <v>4</v>
      </c>
      <c r="AE50" s="56">
        <v>4</v>
      </c>
      <c r="AF50" s="56"/>
      <c r="AG50" s="56"/>
      <c r="AH50" s="56"/>
      <c r="AI50" s="74">
        <f>IF(A50="","",COUNTIF(D50:AH51,"&gt;2")/2)</f>
        <v>23</v>
      </c>
      <c r="AJ50" s="75">
        <f>SUMPRODUCT(IFERROR((IFERROR(WEEKDAY($D$3:$AH$3,2),999)&lt;6)*D50:AH51,0))</f>
        <v>137</v>
      </c>
      <c r="AK50" s="75">
        <f>SUMPRODUCT((IFERROR(WEEKDAY($D$3:$AH$3,2),999)&lt;6)*D52:AH52)</f>
        <v>51.5</v>
      </c>
      <c r="AL50" s="75">
        <f>SUMPRODUCT(IFERROR((IFERROR(WEEKDAY($D$3:$AH$3,2),0)&gt;5)*D50:AH52,0))</f>
        <v>65</v>
      </c>
      <c r="AM50" s="75">
        <f>IFERROR(SUM(AJ50:AL52),"")</f>
        <v>253.5</v>
      </c>
      <c r="AN50" s="45" t="s">
        <v>70</v>
      </c>
      <c r="AO50" s="77">
        <f>SUMPRODUCT((IFERROR((D50:AH50+D51:AH51+D52:AH52),0)&gt;8)*1,IFERROR((D50:AH50+D51:AH51+D52:AH52-8),0))</f>
        <v>68.5</v>
      </c>
      <c r="AP50" s="77">
        <f>AM50-AO50</f>
        <v>185</v>
      </c>
      <c r="AQ50" s="77">
        <f>AM50-AO50-AP50</f>
        <v>0</v>
      </c>
      <c r="XEZ50" s="41"/>
      <c r="XFA50" s="41"/>
      <c r="XFB50" s="41"/>
      <c r="XFC50" s="41"/>
      <c r="XFD50" s="41"/>
    </row>
    <row r="51" s="39" customFormat="1" spans="1:16384">
      <c r="A51" s="53"/>
      <c r="B51" s="55"/>
      <c r="C51" s="55" t="s">
        <v>71</v>
      </c>
      <c r="D51" s="56"/>
      <c r="E51" s="56">
        <v>4</v>
      </c>
      <c r="F51" s="56">
        <v>4</v>
      </c>
      <c r="G51" s="56">
        <v>4</v>
      </c>
      <c r="H51" s="56">
        <v>4</v>
      </c>
      <c r="I51" s="56">
        <v>4</v>
      </c>
      <c r="J51" s="56">
        <v>4</v>
      </c>
      <c r="K51" s="56">
        <v>4</v>
      </c>
      <c r="L51" s="56">
        <v>4</v>
      </c>
      <c r="M51" s="56">
        <v>4</v>
      </c>
      <c r="N51" s="56">
        <v>4</v>
      </c>
      <c r="O51" s="56">
        <v>4</v>
      </c>
      <c r="P51" s="56">
        <v>4</v>
      </c>
      <c r="Q51" s="56">
        <v>4</v>
      </c>
      <c r="R51" s="56">
        <v>4</v>
      </c>
      <c r="S51" s="56">
        <v>4</v>
      </c>
      <c r="T51" s="56"/>
      <c r="U51" s="56">
        <v>4</v>
      </c>
      <c r="V51" s="56">
        <v>4</v>
      </c>
      <c r="W51" s="56"/>
      <c r="X51" s="56"/>
      <c r="Y51" s="56">
        <v>4</v>
      </c>
      <c r="Z51" s="56">
        <v>4</v>
      </c>
      <c r="AA51" s="56"/>
      <c r="AB51" s="56">
        <v>4</v>
      </c>
      <c r="AC51" s="56">
        <v>4</v>
      </c>
      <c r="AD51" s="56">
        <v>4</v>
      </c>
      <c r="AE51" s="56">
        <v>4</v>
      </c>
      <c r="AF51" s="56"/>
      <c r="AG51" s="56"/>
      <c r="AH51" s="56"/>
      <c r="AI51" s="74"/>
      <c r="AJ51" s="75"/>
      <c r="AK51" s="75"/>
      <c r="AL51" s="75"/>
      <c r="AM51" s="75"/>
      <c r="AN51" s="45"/>
      <c r="AO51" s="78"/>
      <c r="AP51" s="78"/>
      <c r="AQ51" s="78"/>
      <c r="XEZ51" s="41"/>
      <c r="XFA51" s="41"/>
      <c r="XFB51" s="41"/>
      <c r="XFC51" s="41"/>
      <c r="XFD51" s="41"/>
    </row>
    <row r="52" s="39" customFormat="1" ht="16.5" spans="1:16384">
      <c r="A52" s="53"/>
      <c r="B52" s="55"/>
      <c r="C52" s="55" t="s">
        <v>72</v>
      </c>
      <c r="D52" s="56"/>
      <c r="E52" s="56">
        <v>3</v>
      </c>
      <c r="F52" s="56">
        <v>3</v>
      </c>
      <c r="G52" s="56">
        <v>3</v>
      </c>
      <c r="H52" s="56">
        <v>3</v>
      </c>
      <c r="I52" s="56">
        <v>2</v>
      </c>
      <c r="J52" s="56">
        <v>3</v>
      </c>
      <c r="K52" s="56">
        <v>3</v>
      </c>
      <c r="L52" s="56">
        <v>3</v>
      </c>
      <c r="M52" s="56">
        <v>2</v>
      </c>
      <c r="N52" s="56">
        <v>3</v>
      </c>
      <c r="O52" s="56">
        <v>3.5</v>
      </c>
      <c r="P52" s="56">
        <v>4</v>
      </c>
      <c r="Q52" s="56">
        <v>3</v>
      </c>
      <c r="R52" s="57">
        <v>4</v>
      </c>
      <c r="S52" s="57">
        <v>3</v>
      </c>
      <c r="T52" s="57"/>
      <c r="U52" s="56">
        <v>3</v>
      </c>
      <c r="V52" s="56">
        <v>3</v>
      </c>
      <c r="W52" s="56"/>
      <c r="X52" s="56"/>
      <c r="Y52" s="56">
        <v>3</v>
      </c>
      <c r="Z52" s="56">
        <v>3</v>
      </c>
      <c r="AA52" s="56"/>
      <c r="AB52" s="56">
        <v>3</v>
      </c>
      <c r="AC52" s="56">
        <v>3</v>
      </c>
      <c r="AD52" s="56">
        <v>2</v>
      </c>
      <c r="AE52" s="56">
        <v>3</v>
      </c>
      <c r="AF52" s="56"/>
      <c r="AG52" s="56"/>
      <c r="AH52" s="56"/>
      <c r="AI52" s="74"/>
      <c r="AJ52" s="75"/>
      <c r="AK52" s="75"/>
      <c r="AL52" s="75"/>
      <c r="AM52" s="75"/>
      <c r="AN52" s="45"/>
      <c r="AO52" s="79"/>
      <c r="AP52" s="79"/>
      <c r="AQ52" s="79"/>
      <c r="XEZ52" s="41"/>
      <c r="XFA52" s="41"/>
      <c r="XFB52" s="41"/>
      <c r="XFC52" s="41"/>
      <c r="XFD52" s="41"/>
    </row>
    <row r="53" s="39" customFormat="1" spans="1:16384">
      <c r="A53" s="53" t="s">
        <v>35</v>
      </c>
      <c r="B53" s="54" t="s">
        <v>73</v>
      </c>
      <c r="C53" s="59" t="s">
        <v>67</v>
      </c>
      <c r="D53" s="60"/>
      <c r="E53" s="56"/>
      <c r="F53" s="56"/>
      <c r="G53" s="56"/>
      <c r="H53" s="56"/>
      <c r="I53" s="56"/>
      <c r="J53" s="56"/>
      <c r="K53" s="56">
        <v>4</v>
      </c>
      <c r="L53" s="56">
        <v>4</v>
      </c>
      <c r="M53" s="56">
        <v>4</v>
      </c>
      <c r="N53" s="56">
        <v>4</v>
      </c>
      <c r="O53" s="56">
        <v>4</v>
      </c>
      <c r="P53" s="56">
        <v>4</v>
      </c>
      <c r="Q53" s="56">
        <v>4</v>
      </c>
      <c r="R53" s="56">
        <v>4</v>
      </c>
      <c r="S53" s="56">
        <v>4</v>
      </c>
      <c r="T53" s="56"/>
      <c r="U53" s="56">
        <v>4</v>
      </c>
      <c r="V53" s="56">
        <v>4</v>
      </c>
      <c r="W53" s="56">
        <v>3.5</v>
      </c>
      <c r="X53" s="56">
        <v>4</v>
      </c>
      <c r="Y53" s="56">
        <v>4</v>
      </c>
      <c r="Z53" s="56">
        <v>4</v>
      </c>
      <c r="AA53" s="56">
        <v>4</v>
      </c>
      <c r="AB53" s="56">
        <v>4</v>
      </c>
      <c r="AC53" s="56">
        <v>4</v>
      </c>
      <c r="AD53" s="56">
        <v>4</v>
      </c>
      <c r="AE53" s="56">
        <v>4</v>
      </c>
      <c r="AF53" s="56"/>
      <c r="AG53" s="56"/>
      <c r="AH53" s="56"/>
      <c r="AI53" s="74">
        <f>IF(A53="","",COUNTIF(D53:AH54,"&gt;2")/2)</f>
        <v>19.5</v>
      </c>
      <c r="AJ53" s="75">
        <f>SUMPRODUCT(IFERROR((IFERROR(WEEKDAY($D$3:$AH$3,2),999)&lt;6)*D53:AH54,0))</f>
        <v>115.5</v>
      </c>
      <c r="AK53" s="75">
        <f>SUMPRODUCT((IFERROR(WEEKDAY($D$3:$AH$3,2),999)&lt;6)*D55:AH55)</f>
        <v>42</v>
      </c>
      <c r="AL53" s="75">
        <f>SUMPRODUCT(IFERROR((IFERROR(WEEKDAY($D$3:$AH$3,2),0)&gt;5)*D53:AH55,0))</f>
        <v>53</v>
      </c>
      <c r="AM53" s="75">
        <f>IFERROR(SUM(AJ53:AL55),"")</f>
        <v>210.5</v>
      </c>
      <c r="AN53" s="45" t="s">
        <v>70</v>
      </c>
      <c r="AO53" s="77">
        <f>SUMPRODUCT((IFERROR((D53:AH53+D54:AH54+D55:AH55),0)&gt;8)*1,IFERROR((D53:AH53+D54:AH54+D55:AH55-8),0))</f>
        <v>55</v>
      </c>
      <c r="AP53" s="77">
        <f>AM53-AO53</f>
        <v>155.5</v>
      </c>
      <c r="AQ53" s="77">
        <f>AM53-AO53-AP53</f>
        <v>0</v>
      </c>
      <c r="XEZ53" s="41"/>
      <c r="XFA53" s="41"/>
      <c r="XFB53" s="41"/>
      <c r="XFC53" s="41"/>
      <c r="XFD53" s="41"/>
    </row>
    <row r="54" s="39" customFormat="1" spans="1:16384">
      <c r="A54" s="53"/>
      <c r="B54" s="55"/>
      <c r="C54" s="55" t="s">
        <v>71</v>
      </c>
      <c r="D54" s="56"/>
      <c r="E54" s="56"/>
      <c r="F54" s="56"/>
      <c r="G54" s="56"/>
      <c r="H54" s="56"/>
      <c r="I54" s="56"/>
      <c r="J54" s="56"/>
      <c r="K54" s="56">
        <v>4</v>
      </c>
      <c r="L54" s="56">
        <v>4</v>
      </c>
      <c r="M54" s="56">
        <v>4</v>
      </c>
      <c r="N54" s="56">
        <v>4</v>
      </c>
      <c r="O54" s="56">
        <v>4</v>
      </c>
      <c r="P54" s="56">
        <v>4</v>
      </c>
      <c r="Q54" s="56">
        <v>4</v>
      </c>
      <c r="R54" s="56">
        <v>4</v>
      </c>
      <c r="S54" s="56">
        <v>4</v>
      </c>
      <c r="T54" s="56"/>
      <c r="U54" s="56">
        <v>4</v>
      </c>
      <c r="V54" s="56">
        <v>4</v>
      </c>
      <c r="W54" s="56"/>
      <c r="X54" s="56">
        <v>4</v>
      </c>
      <c r="Y54" s="56">
        <v>4</v>
      </c>
      <c r="Z54" s="56">
        <v>4</v>
      </c>
      <c r="AA54" s="56">
        <v>4</v>
      </c>
      <c r="AB54" s="56">
        <v>4</v>
      </c>
      <c r="AC54" s="56">
        <v>4</v>
      </c>
      <c r="AD54" s="56">
        <v>4</v>
      </c>
      <c r="AE54" s="56">
        <v>4</v>
      </c>
      <c r="AF54" s="56"/>
      <c r="AG54" s="56"/>
      <c r="AH54" s="56"/>
      <c r="AI54" s="74"/>
      <c r="AJ54" s="75"/>
      <c r="AK54" s="75"/>
      <c r="AL54" s="75"/>
      <c r="AM54" s="75"/>
      <c r="AN54" s="45"/>
      <c r="AO54" s="78"/>
      <c r="AP54" s="78"/>
      <c r="AQ54" s="78"/>
      <c r="XEZ54" s="41"/>
      <c r="XFA54" s="41"/>
      <c r="XFB54" s="41"/>
      <c r="XFC54" s="41"/>
      <c r="XFD54" s="41"/>
    </row>
    <row r="55" s="39" customFormat="1" ht="16.5" spans="1:16384">
      <c r="A55" s="53"/>
      <c r="B55" s="55"/>
      <c r="C55" s="55" t="s">
        <v>72</v>
      </c>
      <c r="D55" s="56"/>
      <c r="E55" s="56"/>
      <c r="F55" s="56"/>
      <c r="G55" s="56"/>
      <c r="H55" s="56"/>
      <c r="I55" s="56"/>
      <c r="J55" s="56"/>
      <c r="K55" s="56">
        <v>3</v>
      </c>
      <c r="L55" s="56">
        <v>3</v>
      </c>
      <c r="M55" s="56">
        <v>3</v>
      </c>
      <c r="N55" s="56">
        <v>3</v>
      </c>
      <c r="O55" s="56">
        <v>3</v>
      </c>
      <c r="P55" s="56">
        <v>3</v>
      </c>
      <c r="Q55" s="56">
        <v>3</v>
      </c>
      <c r="R55" s="57">
        <v>3</v>
      </c>
      <c r="S55" s="57">
        <v>3</v>
      </c>
      <c r="T55" s="57"/>
      <c r="U55" s="56">
        <v>3</v>
      </c>
      <c r="V55" s="56">
        <v>3</v>
      </c>
      <c r="W55" s="56"/>
      <c r="X55" s="56">
        <v>3</v>
      </c>
      <c r="Y55" s="56">
        <v>3</v>
      </c>
      <c r="Z55" s="56">
        <v>3</v>
      </c>
      <c r="AA55" s="56">
        <v>1</v>
      </c>
      <c r="AB55" s="56">
        <v>3</v>
      </c>
      <c r="AC55" s="56">
        <v>3</v>
      </c>
      <c r="AD55" s="56">
        <v>3</v>
      </c>
      <c r="AE55" s="56">
        <v>3</v>
      </c>
      <c r="AF55" s="56"/>
      <c r="AG55" s="56"/>
      <c r="AH55" s="56"/>
      <c r="AI55" s="74"/>
      <c r="AJ55" s="75"/>
      <c r="AK55" s="75"/>
      <c r="AL55" s="75"/>
      <c r="AM55" s="75"/>
      <c r="AN55" s="45"/>
      <c r="AO55" s="79"/>
      <c r="AP55" s="79"/>
      <c r="AQ55" s="79"/>
      <c r="XEZ55" s="41"/>
      <c r="XFA55" s="41"/>
      <c r="XFB55" s="41"/>
      <c r="XFC55" s="41"/>
      <c r="XFD55" s="41"/>
    </row>
    <row r="56" s="39" customFormat="1" ht="20.25" spans="1:16384">
      <c r="A56" s="62" t="s">
        <v>44</v>
      </c>
      <c r="B56" s="54" t="s">
        <v>37</v>
      </c>
      <c r="C56" s="59" t="s">
        <v>67</v>
      </c>
      <c r="D56" s="51"/>
      <c r="E56" s="51">
        <v>4</v>
      </c>
      <c r="F56" s="51"/>
      <c r="G56" s="51">
        <v>4</v>
      </c>
      <c r="H56" s="51">
        <v>4</v>
      </c>
      <c r="I56" s="51">
        <v>4</v>
      </c>
      <c r="J56" s="51">
        <v>4</v>
      </c>
      <c r="K56" s="51">
        <v>4</v>
      </c>
      <c r="L56" s="51">
        <v>4</v>
      </c>
      <c r="M56" s="51">
        <v>4</v>
      </c>
      <c r="N56" s="51" t="s">
        <v>69</v>
      </c>
      <c r="O56" s="51">
        <v>4</v>
      </c>
      <c r="P56" s="51">
        <v>4</v>
      </c>
      <c r="Q56" s="51">
        <v>4</v>
      </c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74">
        <f>IF(A56="","",COUNTIF(D56:AH57,"&gt;2")/2)</f>
        <v>11</v>
      </c>
      <c r="AJ56" s="75">
        <f>SUMPRODUCT(IFERROR((IFERROR(WEEKDAY($D$3:$AH$3,2),999)&lt;6)*D56:AH57,0))</f>
        <v>64</v>
      </c>
      <c r="AK56" s="75">
        <f>SUMPRODUCT((IFERROR(WEEKDAY($D$3:$AH$3,2),999)&lt;6)*D58:AH58)</f>
        <v>31</v>
      </c>
      <c r="AL56" s="75">
        <f>SUMPRODUCT(IFERROR((IFERROR(WEEKDAY($D$3:$AH$3,2),0)&gt;5)*D56:AH58,0))</f>
        <v>34</v>
      </c>
      <c r="AM56" s="75">
        <f>IFERROR(SUM(AJ56:AL58),"")</f>
        <v>129</v>
      </c>
      <c r="AN56" s="45" t="s">
        <v>70</v>
      </c>
      <c r="AO56" s="77">
        <f>SUMPRODUCT((IFERROR((D56:AH56+D57:AH57+D58:AH58),0)&gt;8)*1,IFERROR((D56:AH56+D57:AH57+D58:AH58-8),0))</f>
        <v>41</v>
      </c>
      <c r="AP56" s="77">
        <f>AM56-AO56</f>
        <v>88</v>
      </c>
      <c r="AQ56" s="77">
        <f>AM56-AO56-AP56</f>
        <v>0</v>
      </c>
      <c r="XEZ56" s="41"/>
      <c r="XFA56" s="41"/>
      <c r="XFB56" s="41"/>
      <c r="XFC56" s="41"/>
      <c r="XFD56" s="41"/>
    </row>
    <row r="57" s="39" customFormat="1" ht="20.25" spans="1:16384">
      <c r="A57" s="62"/>
      <c r="B57" s="55"/>
      <c r="C57" s="55" t="s">
        <v>71</v>
      </c>
      <c r="D57" s="51"/>
      <c r="E57" s="51">
        <v>4</v>
      </c>
      <c r="F57" s="51"/>
      <c r="G57" s="51">
        <v>4</v>
      </c>
      <c r="H57" s="51">
        <v>4</v>
      </c>
      <c r="I57" s="51">
        <v>4</v>
      </c>
      <c r="J57" s="51">
        <v>4</v>
      </c>
      <c r="K57" s="51">
        <v>4</v>
      </c>
      <c r="L57" s="51">
        <v>4</v>
      </c>
      <c r="M57" s="51">
        <v>4</v>
      </c>
      <c r="N57" s="51"/>
      <c r="O57" s="51">
        <v>4</v>
      </c>
      <c r="P57" s="51">
        <v>4</v>
      </c>
      <c r="Q57" s="51">
        <v>4</v>
      </c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74"/>
      <c r="AJ57" s="75"/>
      <c r="AK57" s="75"/>
      <c r="AL57" s="75"/>
      <c r="AM57" s="75"/>
      <c r="AN57" s="45"/>
      <c r="AO57" s="78"/>
      <c r="AP57" s="78"/>
      <c r="AQ57" s="78"/>
      <c r="XEZ57" s="41"/>
      <c r="XFA57" s="41"/>
      <c r="XFB57" s="41"/>
      <c r="XFC57" s="41"/>
      <c r="XFD57" s="41"/>
    </row>
    <row r="58" s="39" customFormat="1" ht="20.25" spans="1:16384">
      <c r="A58" s="62"/>
      <c r="B58" s="55"/>
      <c r="C58" s="55" t="s">
        <v>72</v>
      </c>
      <c r="D58" s="51"/>
      <c r="E58" s="51">
        <v>5</v>
      </c>
      <c r="F58" s="51"/>
      <c r="G58" s="51">
        <v>5</v>
      </c>
      <c r="H58" s="51">
        <v>5</v>
      </c>
      <c r="I58" s="51">
        <v>3</v>
      </c>
      <c r="J58" s="51">
        <v>3</v>
      </c>
      <c r="K58" s="51">
        <v>5</v>
      </c>
      <c r="L58" s="51">
        <v>3</v>
      </c>
      <c r="M58" s="51">
        <v>2</v>
      </c>
      <c r="N58" s="51"/>
      <c r="O58" s="51">
        <v>4</v>
      </c>
      <c r="P58" s="51">
        <v>3</v>
      </c>
      <c r="Q58" s="51">
        <v>3</v>
      </c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74"/>
      <c r="AJ58" s="75"/>
      <c r="AK58" s="75"/>
      <c r="AL58" s="75"/>
      <c r="AM58" s="75"/>
      <c r="AN58" s="45"/>
      <c r="AO58" s="79"/>
      <c r="AP58" s="79"/>
      <c r="AQ58" s="79"/>
      <c r="XEZ58" s="41"/>
      <c r="XFA58" s="41"/>
      <c r="XFB58" s="41"/>
      <c r="XFC58" s="41"/>
      <c r="XFD58" s="41"/>
    </row>
    <row r="59" s="39" customFormat="1" ht="14.25" spans="1:16384">
      <c r="A59" s="53" t="s">
        <v>36</v>
      </c>
      <c r="B59" s="54" t="s">
        <v>73</v>
      </c>
      <c r="C59" s="59" t="s">
        <v>67</v>
      </c>
      <c r="D59" s="60"/>
      <c r="E59" s="56"/>
      <c r="F59" s="63"/>
      <c r="G59" s="63"/>
      <c r="H59" s="63">
        <v>4</v>
      </c>
      <c r="I59" s="63">
        <v>1</v>
      </c>
      <c r="J59" s="63">
        <v>4</v>
      </c>
      <c r="K59" s="63">
        <v>4</v>
      </c>
      <c r="L59" s="63">
        <v>4</v>
      </c>
      <c r="M59" s="63">
        <v>4</v>
      </c>
      <c r="N59" s="63">
        <v>4</v>
      </c>
      <c r="O59" s="63">
        <v>4</v>
      </c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74">
        <f>IF(A59="","",COUNTIF(D59:AH60,"&gt;2")/2)</f>
        <v>7</v>
      </c>
      <c r="AJ59" s="75">
        <f>SUMPRODUCT(IFERROR((IFERROR(WEEKDAY($D$3:$AH$3,2),999)&lt;6)*D59:AH60,0))</f>
        <v>43</v>
      </c>
      <c r="AK59" s="75">
        <f>SUMPRODUCT((IFERROR(WEEKDAY($D$3:$AH$3,2),999)&lt;6)*D61:AH61)</f>
        <v>17.5</v>
      </c>
      <c r="AL59" s="75">
        <f>SUMPRODUCT(IFERROR((IFERROR(WEEKDAY($D$3:$AH$3,2),0)&gt;5)*D59:AH61,0))</f>
        <v>18.5</v>
      </c>
      <c r="AM59" s="75">
        <f>IFERROR(SUM(AJ59:AL61),"")</f>
        <v>79</v>
      </c>
      <c r="AN59" s="45" t="s">
        <v>70</v>
      </c>
      <c r="AO59" s="77">
        <f>SUMPRODUCT((IFERROR((D59:AH59+D60:AH60+D61:AH61),0)&gt;8)*1,IFERROR((D59:AH59+D60:AH60+D61:AH61-8),0))</f>
        <v>16.5</v>
      </c>
      <c r="AP59" s="77">
        <f>AM59-AO59</f>
        <v>62.5</v>
      </c>
      <c r="AQ59" s="77">
        <f>AM59-AO59-AP59</f>
        <v>0</v>
      </c>
      <c r="XEZ59" s="41"/>
      <c r="XFA59" s="41"/>
      <c r="XFB59" s="41"/>
      <c r="XFC59" s="41"/>
      <c r="XFD59" s="41"/>
    </row>
    <row r="60" s="39" customFormat="1" ht="14.25" spans="1:16384">
      <c r="A60" s="53"/>
      <c r="B60" s="55"/>
      <c r="C60" s="55" t="s">
        <v>71</v>
      </c>
      <c r="D60" s="56"/>
      <c r="E60" s="56"/>
      <c r="F60" s="63"/>
      <c r="G60" s="63"/>
      <c r="H60" s="63">
        <v>4</v>
      </c>
      <c r="I60" s="63">
        <v>2</v>
      </c>
      <c r="J60" s="63">
        <v>4</v>
      </c>
      <c r="K60" s="63">
        <v>4</v>
      </c>
      <c r="L60" s="63">
        <v>4</v>
      </c>
      <c r="M60" s="63">
        <v>4</v>
      </c>
      <c r="N60" s="63">
        <v>4</v>
      </c>
      <c r="O60" s="63">
        <v>4</v>
      </c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74"/>
      <c r="AJ60" s="75"/>
      <c r="AK60" s="75"/>
      <c r="AL60" s="75"/>
      <c r="AM60" s="75"/>
      <c r="AN60" s="45"/>
      <c r="AO60" s="78"/>
      <c r="AP60" s="78"/>
      <c r="AQ60" s="78"/>
      <c r="XEZ60" s="41"/>
      <c r="XFA60" s="41"/>
      <c r="XFB60" s="41"/>
      <c r="XFC60" s="41"/>
      <c r="XFD60" s="41"/>
    </row>
    <row r="61" s="39" customFormat="1" ht="16.5" spans="1:16384">
      <c r="A61" s="53"/>
      <c r="B61" s="55"/>
      <c r="C61" s="55" t="s">
        <v>72</v>
      </c>
      <c r="D61" s="56"/>
      <c r="E61" s="56"/>
      <c r="F61" s="63"/>
      <c r="G61" s="63"/>
      <c r="H61" s="63">
        <v>3</v>
      </c>
      <c r="I61" s="63">
        <v>3.5</v>
      </c>
      <c r="J61" s="63">
        <v>3</v>
      </c>
      <c r="K61" s="63">
        <v>3</v>
      </c>
      <c r="L61" s="63">
        <v>0.5</v>
      </c>
      <c r="M61" s="63">
        <v>2</v>
      </c>
      <c r="N61" s="63">
        <v>2</v>
      </c>
      <c r="O61" s="63">
        <v>3</v>
      </c>
      <c r="P61" s="56"/>
      <c r="Q61" s="56"/>
      <c r="R61" s="57"/>
      <c r="S61" s="57"/>
      <c r="T61" s="57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74"/>
      <c r="AJ61" s="75"/>
      <c r="AK61" s="75"/>
      <c r="AL61" s="75"/>
      <c r="AM61" s="75"/>
      <c r="AN61" s="45"/>
      <c r="AO61" s="79"/>
      <c r="AP61" s="79"/>
      <c r="AQ61" s="79"/>
      <c r="XEZ61" s="41"/>
      <c r="XFA61" s="41"/>
      <c r="XFB61" s="41"/>
      <c r="XFC61" s="41"/>
      <c r="XFD61" s="41"/>
    </row>
  </sheetData>
  <autoFilter ref="A4:XFD61">
    <extLst/>
  </autoFilter>
  <mergeCells count="224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</mergeCells>
  <conditionalFormatting sqref="A8">
    <cfRule type="duplicateValues" dxfId="1" priority="92"/>
    <cfRule type="duplicateValues" dxfId="1" priority="91"/>
    <cfRule type="duplicateValues" dxfId="1" priority="90"/>
    <cfRule type="duplicateValues" dxfId="1" priority="89"/>
  </conditionalFormatting>
  <conditionalFormatting sqref="A14">
    <cfRule type="duplicateValues" dxfId="2" priority="64"/>
    <cfRule type="duplicateValues" dxfId="2" priority="49"/>
    <cfRule type="duplicateValues" dxfId="2" priority="34"/>
    <cfRule type="duplicateValues" dxfId="2" priority="19"/>
  </conditionalFormatting>
  <conditionalFormatting sqref="A17">
    <cfRule type="duplicateValues" dxfId="2" priority="63"/>
    <cfRule type="duplicateValues" dxfId="2" priority="48"/>
    <cfRule type="duplicateValues" dxfId="2" priority="33"/>
    <cfRule type="duplicateValues" dxfId="2" priority="18"/>
  </conditionalFormatting>
  <conditionalFormatting sqref="A20">
    <cfRule type="duplicateValues" dxfId="2" priority="62"/>
    <cfRule type="duplicateValues" dxfId="2" priority="47"/>
    <cfRule type="duplicateValues" dxfId="2" priority="32"/>
    <cfRule type="duplicateValues" dxfId="2" priority="17"/>
  </conditionalFormatting>
  <conditionalFormatting sqref="A23">
    <cfRule type="duplicateValues" dxfId="2" priority="61"/>
    <cfRule type="duplicateValues" dxfId="2" priority="46"/>
    <cfRule type="duplicateValues" dxfId="2" priority="31"/>
    <cfRule type="duplicateValues" dxfId="2" priority="16"/>
  </conditionalFormatting>
  <conditionalFormatting sqref="A26">
    <cfRule type="duplicateValues" dxfId="2" priority="60"/>
    <cfRule type="duplicateValues" dxfId="2" priority="45"/>
    <cfRule type="duplicateValues" dxfId="2" priority="30"/>
    <cfRule type="duplicateValues" dxfId="2" priority="15"/>
  </conditionalFormatting>
  <conditionalFormatting sqref="A29">
    <cfRule type="duplicateValues" dxfId="2" priority="59"/>
    <cfRule type="duplicateValues" dxfId="2" priority="44"/>
    <cfRule type="duplicateValues" dxfId="2" priority="29"/>
    <cfRule type="duplicateValues" dxfId="2" priority="14"/>
  </conditionalFormatting>
  <conditionalFormatting sqref="A32">
    <cfRule type="duplicateValues" dxfId="2" priority="58"/>
    <cfRule type="duplicateValues" dxfId="2" priority="43"/>
    <cfRule type="duplicateValues" dxfId="2" priority="28"/>
    <cfRule type="duplicateValues" dxfId="2" priority="13"/>
  </conditionalFormatting>
  <conditionalFormatting sqref="A35">
    <cfRule type="duplicateValues" dxfId="2" priority="57"/>
    <cfRule type="duplicateValues" dxfId="2" priority="42"/>
    <cfRule type="duplicateValues" dxfId="2" priority="27"/>
    <cfRule type="duplicateValues" dxfId="2" priority="12"/>
  </conditionalFormatting>
  <conditionalFormatting sqref="A38">
    <cfRule type="duplicateValues" dxfId="2" priority="56"/>
    <cfRule type="duplicateValues" dxfId="2" priority="41"/>
    <cfRule type="duplicateValues" dxfId="2" priority="26"/>
    <cfRule type="duplicateValues" dxfId="2" priority="11"/>
  </conditionalFormatting>
  <conditionalFormatting sqref="A41">
    <cfRule type="duplicateValues" dxfId="2" priority="55"/>
    <cfRule type="duplicateValues" dxfId="2" priority="40"/>
    <cfRule type="duplicateValues" dxfId="2" priority="25"/>
    <cfRule type="duplicateValues" dxfId="2" priority="10"/>
  </conditionalFormatting>
  <conditionalFormatting sqref="A44">
    <cfRule type="duplicateValues" dxfId="2" priority="54"/>
    <cfRule type="duplicateValues" dxfId="2" priority="39"/>
    <cfRule type="duplicateValues" dxfId="2" priority="24"/>
    <cfRule type="duplicateValues" dxfId="2" priority="9"/>
  </conditionalFormatting>
  <conditionalFormatting sqref="A47">
    <cfRule type="duplicateValues" dxfId="2" priority="53"/>
    <cfRule type="duplicateValues" dxfId="2" priority="38"/>
    <cfRule type="duplicateValues" dxfId="2" priority="23"/>
    <cfRule type="duplicateValues" dxfId="2" priority="8"/>
  </conditionalFormatting>
  <conditionalFormatting sqref="A50">
    <cfRule type="duplicateValues" dxfId="2" priority="52"/>
    <cfRule type="duplicateValues" dxfId="2" priority="37"/>
    <cfRule type="duplicateValues" dxfId="2" priority="22"/>
    <cfRule type="duplicateValues" dxfId="2" priority="7"/>
  </conditionalFormatting>
  <conditionalFormatting sqref="A53">
    <cfRule type="duplicateValues" dxfId="2" priority="51"/>
    <cfRule type="duplicateValues" dxfId="2" priority="36"/>
    <cfRule type="duplicateValues" dxfId="2" priority="21"/>
    <cfRule type="duplicateValues" dxfId="2" priority="6"/>
  </conditionalFormatting>
  <conditionalFormatting sqref="A56">
    <cfRule type="duplicateValues" dxfId="2" priority="50"/>
    <cfRule type="duplicateValues" dxfId="2" priority="35"/>
    <cfRule type="duplicateValues" dxfId="2" priority="20"/>
    <cfRule type="duplicateValues" dxfId="2" priority="5"/>
  </conditionalFormatting>
  <conditionalFormatting sqref="A59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A5:A7">
    <cfRule type="duplicateValues" dxfId="0" priority="79"/>
    <cfRule type="duplicateValues" dxfId="0" priority="78"/>
  </conditionalFormatting>
  <conditionalFormatting sqref="A8:A10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3" priority="82"/>
    <cfRule type="duplicateValues" dxfId="3" priority="81"/>
    <cfRule type="duplicateValues" dxfId="0" priority="80"/>
  </conditionalFormatting>
  <conditionalFormatting sqref="A11:A13">
    <cfRule type="duplicateValues" dxfId="0" priority="77"/>
  </conditionalFormatting>
  <conditionalFormatting sqref="A1:A4 A62:A1048576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</conditionalFormatting>
  <conditionalFormatting sqref="A5:A7 A8:A13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B5:B7 B8:B13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dataValidations count="3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F13 F5:F7 F8:F10 F11:F12 D5:E7 D8:E10 D11:E13 G5:AH7 G8:AH10 G11:AH13">
      <formula1>#REF!</formula1>
    </dataValidation>
    <dataValidation type="list" allowBlank="1" showInputMessage="1" showErrorMessage="1" sqref="E58 G58:AH58 D56:D58 E56:E57 F56:F58 G56:R57 S56:AH57">
      <formula1>[2]数据源!#REF!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Spinner 10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Spinner 11" r:id="rId12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Spinner 12" r:id="rId13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79" name="Spinner 755" r:id="rId1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0" name="Spinner 756" r:id="rId1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1" name="Spinner 757" r:id="rId1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2" name="Spinner 758" r:id="rId1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3" name="Spinner 759" r:id="rId1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4" name="Spinner 760" r:id="rId1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5" name="Spinner 761" r:id="rId2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6" name="Spinner 762" r:id="rId2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7" name="Spinner 763" r:id="rId22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88" name="Spinner 764" r:id="rId23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D19" sqref="D19"/>
    </sheetView>
  </sheetViews>
  <sheetFormatPr defaultColWidth="9" defaultRowHeight="13.5" outlineLevelCol="5"/>
  <cols>
    <col min="3" max="3" width="46.625" customWidth="1"/>
    <col min="4" max="4" width="7.875" customWidth="1"/>
  </cols>
  <sheetData>
    <row r="1" spans="1:4">
      <c r="A1" s="28" t="s">
        <v>1</v>
      </c>
      <c r="B1" s="28" t="s">
        <v>3</v>
      </c>
      <c r="C1" s="28" t="s">
        <v>74</v>
      </c>
      <c r="D1" s="28" t="s">
        <v>75</v>
      </c>
    </row>
    <row r="2" ht="16.5" spans="1:6">
      <c r="A2" s="29"/>
      <c r="B2" s="30" t="s">
        <v>42</v>
      </c>
      <c r="C2" s="31" t="s">
        <v>43</v>
      </c>
      <c r="D2" s="32">
        <v>-80</v>
      </c>
      <c r="E2" s="32"/>
      <c r="F2" s="14"/>
    </row>
    <row r="3" ht="16.5" spans="1:5">
      <c r="A3" s="33"/>
      <c r="B3" s="34" t="s">
        <v>42</v>
      </c>
      <c r="C3" s="35" t="s">
        <v>76</v>
      </c>
      <c r="D3" s="36"/>
      <c r="E3" s="36"/>
    </row>
    <row r="4" ht="16.5" spans="1:5">
      <c r="A4" s="29"/>
      <c r="B4" s="34" t="s">
        <v>38</v>
      </c>
      <c r="C4" s="35" t="s">
        <v>39</v>
      </c>
      <c r="D4" s="36">
        <v>-30</v>
      </c>
      <c r="E4" s="36"/>
    </row>
    <row r="5" ht="16.5" spans="1:5">
      <c r="A5" s="29"/>
      <c r="B5" s="34" t="s">
        <v>38</v>
      </c>
      <c r="C5" s="35" t="s">
        <v>77</v>
      </c>
      <c r="D5" s="36"/>
      <c r="E5" s="36"/>
    </row>
    <row r="6" ht="16.5" spans="1:5">
      <c r="A6" s="33"/>
      <c r="B6" s="34" t="s">
        <v>44</v>
      </c>
      <c r="C6" s="35" t="s">
        <v>45</v>
      </c>
      <c r="D6" s="36">
        <v>-30</v>
      </c>
      <c r="E6" s="36"/>
    </row>
    <row r="7" ht="16.5" spans="1:5">
      <c r="A7" s="33"/>
      <c r="B7" s="34" t="s">
        <v>40</v>
      </c>
      <c r="C7" s="35" t="s">
        <v>41</v>
      </c>
      <c r="D7" s="36">
        <v>-50</v>
      </c>
      <c r="E7" s="36"/>
    </row>
    <row r="8" ht="16.5" spans="1:5">
      <c r="A8" s="33"/>
      <c r="B8" s="14" t="s">
        <v>28</v>
      </c>
      <c r="C8" s="35" t="s">
        <v>29</v>
      </c>
      <c r="D8" s="36">
        <v>-32</v>
      </c>
      <c r="E8" s="36"/>
    </row>
    <row r="9" ht="14.25" spans="1:4">
      <c r="A9" s="33"/>
      <c r="B9" s="37" t="s">
        <v>18</v>
      </c>
      <c r="C9" s="37" t="s">
        <v>20</v>
      </c>
      <c r="D9" s="37">
        <v>-45</v>
      </c>
    </row>
    <row r="10" ht="14.25" spans="2:4">
      <c r="B10" s="2"/>
      <c r="C10" s="38"/>
      <c r="D10" s="38"/>
    </row>
    <row r="11" ht="14.25" spans="2:4">
      <c r="B11" s="2"/>
      <c r="C11" s="38"/>
      <c r="D11" s="38"/>
    </row>
    <row r="12" ht="14.25" spans="2:4">
      <c r="B12" s="2"/>
      <c r="C12" s="38"/>
      <c r="D12" s="38"/>
    </row>
    <row r="19" spans="3:4">
      <c r="C19" s="33"/>
      <c r="D19" s="33">
        <f>SUM(D2:D18)</f>
        <v>-267</v>
      </c>
    </row>
  </sheetData>
  <conditionalFormatting sqref="B3"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4"/>
    <cfRule type="duplicateValues" dxfId="0" priority="68"/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  <cfRule type="duplicateValues" dxfId="0" priority="96"/>
    <cfRule type="duplicateValues" dxfId="0" priority="100"/>
    <cfRule type="duplicateValues" dxfId="0" priority="104"/>
    <cfRule type="duplicateValues" dxfId="0" priority="108"/>
    <cfRule type="duplicateValues" dxfId="0" priority="112"/>
    <cfRule type="duplicateValues" dxfId="0" priority="116"/>
    <cfRule type="duplicateValues" dxfId="0" priority="120"/>
    <cfRule type="duplicateValues" dxfId="0" priority="124"/>
    <cfRule type="duplicateValues" dxfId="0" priority="128"/>
    <cfRule type="duplicateValues" dxfId="0" priority="132"/>
    <cfRule type="duplicateValues" dxfId="0" priority="136"/>
    <cfRule type="duplicateValues" dxfId="0" priority="140"/>
    <cfRule type="duplicateValues" dxfId="0" priority="144"/>
    <cfRule type="duplicateValues" dxfId="0" priority="148"/>
    <cfRule type="duplicateValues" dxfId="0" priority="152"/>
    <cfRule type="duplicateValues" dxfId="0" priority="156"/>
    <cfRule type="duplicateValues" dxfId="0" priority="160"/>
    <cfRule type="duplicateValues" dxfId="0" priority="164"/>
    <cfRule type="duplicateValues" dxfId="0" priority="168"/>
    <cfRule type="duplicateValues" dxfId="0" priority="172"/>
    <cfRule type="duplicateValues" dxfId="0" priority="176"/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  <cfRule type="duplicateValues" dxfId="0" priority="204"/>
    <cfRule type="duplicateValues" dxfId="0" priority="208"/>
  </conditionalFormatting>
  <conditionalFormatting sqref="B4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B5"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  <cfRule type="duplicateValues" dxfId="0" priority="67"/>
    <cfRule type="duplicateValues" dxfId="0" priority="71"/>
    <cfRule type="duplicateValues" dxfId="0" priority="75"/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  <cfRule type="duplicateValues" dxfId="0" priority="99"/>
    <cfRule type="duplicateValues" dxfId="0" priority="103"/>
    <cfRule type="duplicateValues" dxfId="0" priority="107"/>
    <cfRule type="duplicateValues" dxfId="0" priority="111"/>
    <cfRule type="duplicateValues" dxfId="0" priority="115"/>
    <cfRule type="duplicateValues" dxfId="0" priority="119"/>
    <cfRule type="duplicateValues" dxfId="0" priority="123"/>
    <cfRule type="duplicateValues" dxfId="0" priority="127"/>
    <cfRule type="duplicateValues" dxfId="0" priority="131"/>
    <cfRule type="duplicateValues" dxfId="0" priority="135"/>
    <cfRule type="duplicateValues" dxfId="0" priority="139"/>
    <cfRule type="duplicateValues" dxfId="0" priority="143"/>
    <cfRule type="duplicateValues" dxfId="0" priority="147"/>
    <cfRule type="duplicateValues" dxfId="0" priority="151"/>
    <cfRule type="duplicateValues" dxfId="0" priority="155"/>
    <cfRule type="duplicateValues" dxfId="0" priority="159"/>
    <cfRule type="duplicateValues" dxfId="0" priority="163"/>
    <cfRule type="duplicateValues" dxfId="0" priority="167"/>
    <cfRule type="duplicateValues" dxfId="0" priority="171"/>
    <cfRule type="duplicateValues" dxfId="0" priority="175"/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  <cfRule type="duplicateValues" dxfId="0" priority="203"/>
    <cfRule type="duplicateValues" dxfId="0" priority="207"/>
    <cfRule type="duplicateValues" dxfId="0" priority="211"/>
  </conditionalFormatting>
  <conditionalFormatting sqref="B6"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  <cfRule type="duplicateValues" dxfId="0" priority="66"/>
    <cfRule type="duplicateValues" dxfId="0" priority="70"/>
    <cfRule type="duplicateValues" dxfId="0" priority="74"/>
    <cfRule type="duplicateValues" dxfId="0" priority="78"/>
    <cfRule type="duplicateValues" dxfId="0" priority="82"/>
    <cfRule type="duplicateValues" dxfId="0" priority="86"/>
    <cfRule type="duplicateValues" dxfId="0" priority="90"/>
    <cfRule type="duplicateValues" dxfId="0" priority="94"/>
    <cfRule type="duplicateValues" dxfId="0" priority="98"/>
    <cfRule type="duplicateValues" dxfId="0" priority="102"/>
    <cfRule type="duplicateValues" dxfId="0" priority="106"/>
    <cfRule type="duplicateValues" dxfId="0" priority="110"/>
    <cfRule type="duplicateValues" dxfId="0" priority="114"/>
    <cfRule type="duplicateValues" dxfId="0" priority="118"/>
    <cfRule type="duplicateValues" dxfId="0" priority="122"/>
    <cfRule type="duplicateValues" dxfId="0" priority="126"/>
    <cfRule type="duplicateValues" dxfId="0" priority="130"/>
    <cfRule type="duplicateValues" dxfId="0" priority="134"/>
    <cfRule type="duplicateValues" dxfId="0" priority="138"/>
    <cfRule type="duplicateValues" dxfId="0" priority="142"/>
    <cfRule type="duplicateValues" dxfId="0" priority="146"/>
    <cfRule type="duplicateValues" dxfId="0" priority="150"/>
    <cfRule type="duplicateValues" dxfId="0" priority="154"/>
    <cfRule type="duplicateValues" dxfId="0" priority="158"/>
    <cfRule type="duplicateValues" dxfId="0" priority="162"/>
    <cfRule type="duplicateValues" dxfId="0" priority="166"/>
    <cfRule type="duplicateValues" dxfId="0" priority="170"/>
    <cfRule type="duplicateValues" dxfId="0" priority="174"/>
    <cfRule type="duplicateValues" dxfId="0" priority="178"/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  <cfRule type="duplicateValues" dxfId="0" priority="206"/>
    <cfRule type="duplicateValues" dxfId="0" priority="210"/>
  </conditionalFormatting>
  <conditionalFormatting sqref="B7"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  <cfRule type="duplicateValues" dxfId="0" priority="65"/>
    <cfRule type="duplicateValues" dxfId="0" priority="69"/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  <cfRule type="duplicateValues" dxfId="0" priority="97"/>
    <cfRule type="duplicateValues" dxfId="0" priority="101"/>
    <cfRule type="duplicateValues" dxfId="0" priority="105"/>
    <cfRule type="duplicateValues" dxfId="0" priority="109"/>
    <cfRule type="duplicateValues" dxfId="0" priority="113"/>
    <cfRule type="duplicateValues" dxfId="0" priority="117"/>
    <cfRule type="duplicateValues" dxfId="0" priority="121"/>
    <cfRule type="duplicateValues" dxfId="0" priority="125"/>
    <cfRule type="duplicateValues" dxfId="0" priority="129"/>
    <cfRule type="duplicateValues" dxfId="0" priority="133"/>
    <cfRule type="duplicateValues" dxfId="0" priority="137"/>
    <cfRule type="duplicateValues" dxfId="0" priority="141"/>
    <cfRule type="duplicateValues" dxfId="0" priority="145"/>
    <cfRule type="duplicateValues" dxfId="0" priority="149"/>
    <cfRule type="duplicateValues" dxfId="0" priority="153"/>
    <cfRule type="duplicateValues" dxfId="0" priority="157"/>
    <cfRule type="duplicateValues" dxfId="0" priority="161"/>
    <cfRule type="duplicateValues" dxfId="0" priority="165"/>
    <cfRule type="duplicateValues" dxfId="0" priority="169"/>
    <cfRule type="duplicateValues" dxfId="0" priority="173"/>
    <cfRule type="duplicateValues" dxfId="0" priority="177"/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  <cfRule type="duplicateValues" dxfId="0" priority="205"/>
    <cfRule type="duplicateValues" dxfId="0" priority="209"/>
  </conditionalFormatting>
  <conditionalFormatting sqref="B8">
    <cfRule type="duplicateValues" dxfId="0" priority="526"/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  <cfRule type="duplicateValues" dxfId="0" priority="535"/>
    <cfRule type="duplicateValues" dxfId="0" priority="536"/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</conditionalFormatting>
  <conditionalFormatting sqref="B1 B9:B1048576">
    <cfRule type="duplicateValues" dxfId="0" priority="2826"/>
    <cfRule type="duplicateValues" dxfId="0" priority="3365"/>
  </conditionalFormatting>
  <pageMargins left="0.75" right="0.75" top="1" bottom="1" header="0.5" footer="0.5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7"/>
  <sheetViews>
    <sheetView workbookViewId="0">
      <selection activeCell="K19" sqref="K1:L19"/>
    </sheetView>
  </sheetViews>
  <sheetFormatPr defaultColWidth="9" defaultRowHeight="13.5"/>
  <cols>
    <col min="1" max="3" width="9" style="13"/>
    <col min="10" max="12" width="9" style="13"/>
  </cols>
  <sheetData>
    <row r="1" ht="24" spans="1:12">
      <c r="A1" s="14" t="s">
        <v>78</v>
      </c>
      <c r="B1" s="15" t="s">
        <v>17</v>
      </c>
      <c r="C1" s="14" t="s">
        <v>78</v>
      </c>
      <c r="F1" t="s">
        <v>17</v>
      </c>
      <c r="G1" t="s">
        <v>18</v>
      </c>
      <c r="J1" s="23" t="s">
        <v>18</v>
      </c>
      <c r="K1" s="24" t="s">
        <v>73</v>
      </c>
      <c r="L1" s="23" t="s">
        <v>18</v>
      </c>
    </row>
    <row r="2" ht="24" spans="1:12">
      <c r="A2" s="14" t="s">
        <v>23</v>
      </c>
      <c r="B2" s="15" t="s">
        <v>17</v>
      </c>
      <c r="C2" s="14" t="s">
        <v>23</v>
      </c>
      <c r="F2" t="s">
        <v>17</v>
      </c>
      <c r="G2" t="s">
        <v>79</v>
      </c>
      <c r="J2" s="23" t="s">
        <v>21</v>
      </c>
      <c r="K2" s="24" t="s">
        <v>73</v>
      </c>
      <c r="L2" s="23" t="s">
        <v>21</v>
      </c>
    </row>
    <row r="3" ht="24" spans="1:12">
      <c r="A3" s="14" t="s">
        <v>80</v>
      </c>
      <c r="B3" s="15" t="s">
        <v>17</v>
      </c>
      <c r="C3" s="14" t="s">
        <v>80</v>
      </c>
      <c r="F3" t="s">
        <v>17</v>
      </c>
      <c r="G3" t="s">
        <v>81</v>
      </c>
      <c r="J3" s="23" t="s">
        <v>23</v>
      </c>
      <c r="K3" s="24" t="s">
        <v>73</v>
      </c>
      <c r="L3" s="23" t="s">
        <v>23</v>
      </c>
    </row>
    <row r="4" ht="24" spans="1:12">
      <c r="A4" s="14" t="s">
        <v>82</v>
      </c>
      <c r="B4" s="16" t="s">
        <v>17</v>
      </c>
      <c r="C4" s="14" t="s">
        <v>82</v>
      </c>
      <c r="F4" t="s">
        <v>17</v>
      </c>
      <c r="G4" t="s">
        <v>21</v>
      </c>
      <c r="J4" s="23" t="s">
        <v>24</v>
      </c>
      <c r="K4" s="24" t="s">
        <v>73</v>
      </c>
      <c r="L4" s="23" t="s">
        <v>24</v>
      </c>
    </row>
    <row r="5" ht="24" spans="1:12">
      <c r="A5" s="14" t="s">
        <v>83</v>
      </c>
      <c r="B5" s="17" t="s">
        <v>17</v>
      </c>
      <c r="C5" s="14" t="s">
        <v>83</v>
      </c>
      <c r="F5" t="s">
        <v>17</v>
      </c>
      <c r="G5" t="s">
        <v>23</v>
      </c>
      <c r="J5" s="23" t="s">
        <v>25</v>
      </c>
      <c r="K5" s="24" t="s">
        <v>73</v>
      </c>
      <c r="L5" s="23" t="s">
        <v>25</v>
      </c>
    </row>
    <row r="6" ht="24" spans="1:12">
      <c r="A6" s="14" t="s">
        <v>26</v>
      </c>
      <c r="B6" s="18" t="s">
        <v>17</v>
      </c>
      <c r="C6" s="14" t="s">
        <v>26</v>
      </c>
      <c r="F6" t="s">
        <v>17</v>
      </c>
      <c r="G6" t="s">
        <v>24</v>
      </c>
      <c r="J6" s="23" t="s">
        <v>26</v>
      </c>
      <c r="K6" s="24" t="s">
        <v>73</v>
      </c>
      <c r="L6" s="23" t="s">
        <v>26</v>
      </c>
    </row>
    <row r="7" ht="24" spans="1:12">
      <c r="A7" s="14" t="s">
        <v>84</v>
      </c>
      <c r="B7" s="15" t="s">
        <v>17</v>
      </c>
      <c r="C7" s="14" t="s">
        <v>84</v>
      </c>
      <c r="F7" t="s">
        <v>17</v>
      </c>
      <c r="G7" t="s">
        <v>85</v>
      </c>
      <c r="J7" s="23" t="s">
        <v>27</v>
      </c>
      <c r="K7" s="24" t="s">
        <v>73</v>
      </c>
      <c r="L7" s="23" t="s">
        <v>27</v>
      </c>
    </row>
    <row r="8" ht="24" spans="1:12">
      <c r="A8" s="19" t="s">
        <v>18</v>
      </c>
      <c r="B8" s="19" t="s">
        <v>17</v>
      </c>
      <c r="C8" s="19" t="s">
        <v>18</v>
      </c>
      <c r="F8" t="s">
        <v>17</v>
      </c>
      <c r="G8" t="s">
        <v>86</v>
      </c>
      <c r="J8" s="23" t="s">
        <v>28</v>
      </c>
      <c r="K8" s="24" t="s">
        <v>73</v>
      </c>
      <c r="L8" s="23" t="s">
        <v>28</v>
      </c>
    </row>
    <row r="9" ht="24" spans="1:12">
      <c r="A9" s="14" t="s">
        <v>86</v>
      </c>
      <c r="B9" s="15" t="s">
        <v>17</v>
      </c>
      <c r="C9" s="14" t="s">
        <v>86</v>
      </c>
      <c r="F9" t="s">
        <v>17</v>
      </c>
      <c r="G9" t="s">
        <v>80</v>
      </c>
      <c r="J9" s="23" t="s">
        <v>30</v>
      </c>
      <c r="K9" s="24" t="s">
        <v>73</v>
      </c>
      <c r="L9" s="23" t="s">
        <v>30</v>
      </c>
    </row>
    <row r="10" ht="24" spans="1:12">
      <c r="A10" s="14" t="s">
        <v>24</v>
      </c>
      <c r="B10" s="15" t="s">
        <v>17</v>
      </c>
      <c r="C10" s="14" t="s">
        <v>24</v>
      </c>
      <c r="F10" t="s">
        <v>17</v>
      </c>
      <c r="G10" t="s">
        <v>25</v>
      </c>
      <c r="J10" s="23" t="s">
        <v>31</v>
      </c>
      <c r="K10" s="24" t="s">
        <v>73</v>
      </c>
      <c r="L10" s="23" t="s">
        <v>31</v>
      </c>
    </row>
    <row r="11" ht="24" spans="1:12">
      <c r="A11" s="14" t="s">
        <v>87</v>
      </c>
      <c r="B11" s="15" t="s">
        <v>17</v>
      </c>
      <c r="C11" s="14" t="s">
        <v>87</v>
      </c>
      <c r="F11" t="s">
        <v>17</v>
      </c>
      <c r="G11" t="s">
        <v>26</v>
      </c>
      <c r="J11" s="23" t="s">
        <v>32</v>
      </c>
      <c r="K11" s="24" t="s">
        <v>73</v>
      </c>
      <c r="L11" s="23" t="s">
        <v>32</v>
      </c>
    </row>
    <row r="12" ht="24" spans="1:12">
      <c r="A12" s="14" t="s">
        <v>88</v>
      </c>
      <c r="B12" s="15" t="s">
        <v>17</v>
      </c>
      <c r="C12" s="14" t="s">
        <v>88</v>
      </c>
      <c r="F12" t="s">
        <v>17</v>
      </c>
      <c r="G12" t="s">
        <v>89</v>
      </c>
      <c r="J12" s="23" t="s">
        <v>33</v>
      </c>
      <c r="K12" s="24" t="s">
        <v>73</v>
      </c>
      <c r="L12" s="23" t="s">
        <v>33</v>
      </c>
    </row>
    <row r="13" ht="24" spans="1:12">
      <c r="A13" s="14" t="s">
        <v>90</v>
      </c>
      <c r="B13" s="15" t="s">
        <v>17</v>
      </c>
      <c r="C13" s="14" t="s">
        <v>90</v>
      </c>
      <c r="F13" t="s">
        <v>17</v>
      </c>
      <c r="G13" t="s">
        <v>82</v>
      </c>
      <c r="J13" s="23" t="s">
        <v>34</v>
      </c>
      <c r="K13" s="24" t="s">
        <v>73</v>
      </c>
      <c r="L13" s="23" t="s">
        <v>34</v>
      </c>
    </row>
    <row r="14" ht="24" spans="1:12">
      <c r="A14" s="14" t="s">
        <v>91</v>
      </c>
      <c r="B14" s="15" t="s">
        <v>17</v>
      </c>
      <c r="C14" s="14" t="s">
        <v>91</v>
      </c>
      <c r="F14" t="s">
        <v>17</v>
      </c>
      <c r="G14" t="s">
        <v>87</v>
      </c>
      <c r="J14" s="23" t="s">
        <v>35</v>
      </c>
      <c r="K14" s="24" t="s">
        <v>73</v>
      </c>
      <c r="L14" s="23" t="s">
        <v>35</v>
      </c>
    </row>
    <row r="15" ht="24" spans="1:12">
      <c r="A15" s="14" t="s">
        <v>92</v>
      </c>
      <c r="B15" s="15" t="s">
        <v>17</v>
      </c>
      <c r="C15" s="14" t="s">
        <v>92</v>
      </c>
      <c r="F15" t="s">
        <v>17</v>
      </c>
      <c r="G15" t="s">
        <v>93</v>
      </c>
      <c r="J15" s="23" t="s">
        <v>36</v>
      </c>
      <c r="K15" s="24" t="s">
        <v>73</v>
      </c>
      <c r="L15" s="23" t="s">
        <v>36</v>
      </c>
    </row>
    <row r="16" ht="18.75" spans="1:12">
      <c r="A16" s="14" t="s">
        <v>85</v>
      </c>
      <c r="B16" s="15" t="s">
        <v>17</v>
      </c>
      <c r="C16" s="14" t="s">
        <v>85</v>
      </c>
      <c r="F16" t="s">
        <v>17</v>
      </c>
      <c r="G16" t="s">
        <v>94</v>
      </c>
      <c r="J16" s="25" t="s">
        <v>38</v>
      </c>
      <c r="K16" s="26" t="s">
        <v>37</v>
      </c>
      <c r="L16" s="25" t="s">
        <v>38</v>
      </c>
    </row>
    <row r="17" ht="18.75" spans="1:12">
      <c r="A17" s="14" t="s">
        <v>95</v>
      </c>
      <c r="B17" s="15" t="s">
        <v>17</v>
      </c>
      <c r="C17" s="14" t="s">
        <v>95</v>
      </c>
      <c r="F17" t="s">
        <v>17</v>
      </c>
      <c r="G17" t="s">
        <v>27</v>
      </c>
      <c r="J17" s="25" t="s">
        <v>40</v>
      </c>
      <c r="K17" s="26" t="s">
        <v>37</v>
      </c>
      <c r="L17" s="25" t="s">
        <v>40</v>
      </c>
    </row>
    <row r="18" ht="18.75" spans="1:12">
      <c r="A18" s="15" t="s">
        <v>81</v>
      </c>
      <c r="B18" s="15" t="s">
        <v>17</v>
      </c>
      <c r="C18" s="15" t="s">
        <v>81</v>
      </c>
      <c r="F18" t="s">
        <v>17</v>
      </c>
      <c r="G18" t="s">
        <v>28</v>
      </c>
      <c r="J18" s="25" t="s">
        <v>42</v>
      </c>
      <c r="K18" s="26" t="s">
        <v>37</v>
      </c>
      <c r="L18" s="25" t="s">
        <v>42</v>
      </c>
    </row>
    <row r="19" ht="18.75" spans="1:12">
      <c r="A19" s="14" t="s">
        <v>89</v>
      </c>
      <c r="B19" s="15" t="s">
        <v>17</v>
      </c>
      <c r="C19" s="14" t="s">
        <v>89</v>
      </c>
      <c r="F19" t="s">
        <v>17</v>
      </c>
      <c r="G19" t="s">
        <v>30</v>
      </c>
      <c r="J19" s="27" t="s">
        <v>44</v>
      </c>
      <c r="K19" s="24" t="s">
        <v>37</v>
      </c>
      <c r="L19" s="27" t="s">
        <v>44</v>
      </c>
    </row>
    <row r="20" ht="18.75" spans="1:12">
      <c r="A20" s="15" t="s">
        <v>96</v>
      </c>
      <c r="B20" s="15" t="s">
        <v>17</v>
      </c>
      <c r="C20" s="15" t="s">
        <v>96</v>
      </c>
      <c r="F20" t="s">
        <v>17</v>
      </c>
      <c r="G20" t="s">
        <v>31</v>
      </c>
      <c r="J20" s="25"/>
      <c r="K20" s="26"/>
      <c r="L20" s="25"/>
    </row>
    <row r="21" ht="18.75" spans="1:12">
      <c r="A21" s="15" t="s">
        <v>97</v>
      </c>
      <c r="B21" s="15" t="s">
        <v>17</v>
      </c>
      <c r="C21" s="15" t="s">
        <v>97</v>
      </c>
      <c r="F21" t="s">
        <v>17</v>
      </c>
      <c r="G21" t="s">
        <v>32</v>
      </c>
      <c r="J21" s="25"/>
      <c r="K21" s="26"/>
      <c r="L21" s="25"/>
    </row>
    <row r="22" ht="18.75" spans="1:12">
      <c r="A22" s="14" t="s">
        <v>98</v>
      </c>
      <c r="B22" s="15" t="s">
        <v>17</v>
      </c>
      <c r="C22" s="14" t="s">
        <v>98</v>
      </c>
      <c r="F22" t="s">
        <v>17</v>
      </c>
      <c r="G22" t="s">
        <v>33</v>
      </c>
      <c r="J22" s="25"/>
      <c r="K22" s="26"/>
      <c r="L22" s="25"/>
    </row>
    <row r="23" ht="18.75" spans="1:12">
      <c r="A23" s="14" t="s">
        <v>36</v>
      </c>
      <c r="B23" s="15" t="s">
        <v>17</v>
      </c>
      <c r="C23" s="14" t="s">
        <v>36</v>
      </c>
      <c r="F23" t="s">
        <v>17</v>
      </c>
      <c r="G23" t="s">
        <v>38</v>
      </c>
      <c r="J23" s="25"/>
      <c r="K23" s="26"/>
      <c r="L23" s="25"/>
    </row>
    <row r="24" ht="18.75" spans="1:12">
      <c r="A24" s="15" t="s">
        <v>99</v>
      </c>
      <c r="B24" s="15" t="s">
        <v>17</v>
      </c>
      <c r="C24" s="15" t="s">
        <v>99</v>
      </c>
      <c r="F24" t="s">
        <v>37</v>
      </c>
      <c r="G24" t="s">
        <v>38</v>
      </c>
      <c r="J24" s="25"/>
      <c r="K24" s="26"/>
      <c r="L24" s="25"/>
    </row>
    <row r="25" ht="18.75" spans="1:12">
      <c r="A25" s="14" t="s">
        <v>100</v>
      </c>
      <c r="B25" s="15" t="s">
        <v>17</v>
      </c>
      <c r="C25" s="14" t="s">
        <v>100</v>
      </c>
      <c r="F25" t="s">
        <v>37</v>
      </c>
      <c r="G25" t="s">
        <v>44</v>
      </c>
      <c r="J25" s="25"/>
      <c r="K25" s="26"/>
      <c r="L25" s="25"/>
    </row>
    <row r="26" ht="18.75" spans="1:12">
      <c r="A26" s="14" t="s">
        <v>25</v>
      </c>
      <c r="B26" s="15" t="s">
        <v>17</v>
      </c>
      <c r="C26" s="14" t="s">
        <v>25</v>
      </c>
      <c r="J26" s="23"/>
      <c r="K26" s="24"/>
      <c r="L26" s="23"/>
    </row>
    <row r="27" ht="18.75" spans="1:12">
      <c r="A27" s="15" t="s">
        <v>21</v>
      </c>
      <c r="B27" s="15" t="s">
        <v>17</v>
      </c>
      <c r="C27" s="15" t="s">
        <v>21</v>
      </c>
      <c r="J27" s="23"/>
      <c r="K27" s="24"/>
      <c r="L27" s="23"/>
    </row>
    <row r="28" ht="18.75" spans="1:12">
      <c r="A28" s="20" t="s">
        <v>79</v>
      </c>
      <c r="B28" s="15" t="s">
        <v>17</v>
      </c>
      <c r="C28" s="20" t="s">
        <v>79</v>
      </c>
      <c r="J28" s="23"/>
      <c r="K28" s="24"/>
      <c r="L28" s="23"/>
    </row>
    <row r="29" ht="18.75" spans="1:12">
      <c r="A29" s="21" t="s">
        <v>101</v>
      </c>
      <c r="B29" s="19" t="s">
        <v>102</v>
      </c>
      <c r="C29" s="21" t="s">
        <v>101</v>
      </c>
      <c r="J29" s="23"/>
      <c r="K29" s="24"/>
      <c r="L29" s="23"/>
    </row>
    <row r="30" ht="18.75" spans="1:12">
      <c r="A30" s="21"/>
      <c r="B30" s="19"/>
      <c r="C30" s="21"/>
      <c r="J30" s="23"/>
      <c r="K30" s="24"/>
      <c r="L30" s="23"/>
    </row>
    <row r="31" ht="18.75" spans="1:12">
      <c r="A31" s="21"/>
      <c r="B31" s="19"/>
      <c r="C31" s="21"/>
      <c r="J31" s="23"/>
      <c r="K31" s="24"/>
      <c r="L31" s="23"/>
    </row>
    <row r="32" ht="18.75" spans="1:12">
      <c r="A32" s="21"/>
      <c r="B32" s="19"/>
      <c r="C32" s="21"/>
      <c r="J32" s="23"/>
      <c r="K32" s="24"/>
      <c r="L32" s="23"/>
    </row>
    <row r="33" ht="18.75" spans="1:12">
      <c r="A33" s="21"/>
      <c r="B33" s="19"/>
      <c r="C33" s="21"/>
      <c r="J33" s="23"/>
      <c r="K33" s="24"/>
      <c r="L33" s="23"/>
    </row>
    <row r="34" ht="18.75" spans="1:12">
      <c r="A34" s="20"/>
      <c r="B34" s="15"/>
      <c r="C34" s="20"/>
      <c r="J34" s="23"/>
      <c r="K34" s="24"/>
      <c r="L34" s="23"/>
    </row>
    <row r="35" ht="18.75" spans="1:12">
      <c r="A35" s="20"/>
      <c r="B35" s="15"/>
      <c r="C35" s="20"/>
      <c r="J35" s="23"/>
      <c r="K35" s="24"/>
      <c r="L35" s="23"/>
    </row>
    <row r="36" ht="18.75" spans="1:12">
      <c r="A36" s="20"/>
      <c r="B36" s="15"/>
      <c r="C36" s="20"/>
      <c r="J36" s="23"/>
      <c r="K36" s="24"/>
      <c r="L36" s="23"/>
    </row>
    <row r="37" ht="18.75" spans="1:12">
      <c r="A37" s="20"/>
      <c r="B37" s="15"/>
      <c r="C37" s="20"/>
      <c r="J37" s="23"/>
      <c r="K37" s="24"/>
      <c r="L37" s="23"/>
    </row>
    <row r="38" ht="18.75" spans="1:12">
      <c r="A38" s="20"/>
      <c r="B38" s="15"/>
      <c r="C38" s="20"/>
      <c r="J38" s="23"/>
      <c r="K38" s="24"/>
      <c r="L38" s="23"/>
    </row>
    <row r="39" ht="18.75" spans="1:12">
      <c r="A39" s="20"/>
      <c r="B39" s="15"/>
      <c r="C39" s="20"/>
      <c r="J39" s="23"/>
      <c r="K39" s="24"/>
      <c r="L39" s="23"/>
    </row>
    <row r="40" ht="18.75" spans="1:12">
      <c r="A40" s="20"/>
      <c r="B40" s="15"/>
      <c r="C40" s="20"/>
      <c r="J40" s="23"/>
      <c r="K40" s="24"/>
      <c r="L40" s="23"/>
    </row>
    <row r="41" ht="18.75" spans="1:12">
      <c r="A41" s="20"/>
      <c r="B41" s="15"/>
      <c r="C41" s="20"/>
      <c r="J41" s="23"/>
      <c r="K41" s="24"/>
      <c r="L41" s="23"/>
    </row>
    <row r="42" ht="18.75" spans="1:12">
      <c r="A42" s="20"/>
      <c r="B42" s="15"/>
      <c r="C42" s="20"/>
      <c r="J42" s="23"/>
      <c r="K42" s="24"/>
      <c r="L42" s="23"/>
    </row>
    <row r="43" ht="18.75" spans="1:12">
      <c r="A43" s="20"/>
      <c r="B43" s="15"/>
      <c r="C43" s="20"/>
      <c r="J43" s="23"/>
      <c r="K43" s="24"/>
      <c r="L43" s="23"/>
    </row>
    <row r="44" ht="18.75" spans="1:12">
      <c r="A44" s="20"/>
      <c r="B44" s="15"/>
      <c r="C44" s="20"/>
      <c r="J44" s="23"/>
      <c r="K44" s="24"/>
      <c r="L44" s="23"/>
    </row>
    <row r="45" ht="18.75" spans="1:12">
      <c r="A45" s="20"/>
      <c r="B45" s="15"/>
      <c r="C45" s="20"/>
      <c r="J45" s="23"/>
      <c r="K45" s="24"/>
      <c r="L45" s="23"/>
    </row>
    <row r="46" ht="18.75" spans="1:12">
      <c r="A46" s="22"/>
      <c r="B46" s="15"/>
      <c r="C46" s="22"/>
      <c r="J46" s="23"/>
      <c r="K46" s="24"/>
      <c r="L46" s="23"/>
    </row>
    <row r="47" ht="18.75" spans="1:12">
      <c r="A47" s="22"/>
      <c r="B47" s="15"/>
      <c r="C47" s="22"/>
      <c r="J47" s="23"/>
      <c r="K47" s="24"/>
      <c r="L47" s="23"/>
    </row>
    <row r="48" ht="18.75" spans="1:12">
      <c r="A48" s="22"/>
      <c r="B48" s="15"/>
      <c r="C48" s="22"/>
      <c r="J48" s="23"/>
      <c r="K48" s="24"/>
      <c r="L48" s="23"/>
    </row>
    <row r="49" ht="18.75" spans="1:12">
      <c r="A49" s="22"/>
      <c r="B49" s="15"/>
      <c r="C49" s="22"/>
      <c r="J49" s="23"/>
      <c r="K49" s="24"/>
      <c r="L49" s="23"/>
    </row>
    <row r="50" ht="18.75" spans="1:12">
      <c r="A50" s="22"/>
      <c r="B50" s="15"/>
      <c r="C50" s="22"/>
      <c r="J50" s="23"/>
      <c r="K50" s="24"/>
      <c r="L50" s="23"/>
    </row>
    <row r="51" ht="18.75" spans="1:12">
      <c r="A51" s="22"/>
      <c r="B51" s="15"/>
      <c r="C51" s="22"/>
      <c r="J51" s="23"/>
      <c r="K51" s="24"/>
      <c r="L51" s="23"/>
    </row>
    <row r="52" ht="18.75" spans="1:12">
      <c r="A52" s="22"/>
      <c r="B52" s="15"/>
      <c r="C52" s="22"/>
      <c r="J52" s="23"/>
      <c r="K52" s="24"/>
      <c r="L52" s="23"/>
    </row>
    <row r="53" ht="18.75" spans="1:12">
      <c r="A53" s="22"/>
      <c r="B53" s="15"/>
      <c r="C53" s="22"/>
      <c r="J53" s="23"/>
      <c r="K53" s="24"/>
      <c r="L53" s="23"/>
    </row>
    <row r="54" ht="18.75" spans="1:12">
      <c r="A54" s="22"/>
      <c r="B54" s="15"/>
      <c r="C54" s="22"/>
      <c r="J54" s="27"/>
      <c r="K54" s="24"/>
      <c r="L54" s="27"/>
    </row>
    <row r="55" ht="18.75" spans="1:12">
      <c r="A55" s="22"/>
      <c r="B55" s="15"/>
      <c r="C55" s="22"/>
      <c r="J55" s="27"/>
      <c r="K55" s="24"/>
      <c r="L55" s="27"/>
    </row>
    <row r="56" ht="18.75" spans="1:12">
      <c r="A56" s="22"/>
      <c r="B56" s="15"/>
      <c r="C56" s="22"/>
      <c r="J56" s="23"/>
      <c r="K56" s="24"/>
      <c r="L56" s="23"/>
    </row>
    <row r="57" ht="18.75" spans="1:12">
      <c r="A57" s="22"/>
      <c r="B57" s="15"/>
      <c r="C57" s="22"/>
      <c r="J57" s="23"/>
      <c r="K57" s="24"/>
      <c r="L57" s="23"/>
    </row>
    <row r="58" spans="1:3">
      <c r="A58" s="22"/>
      <c r="B58" s="15"/>
      <c r="C58" s="22"/>
    </row>
    <row r="59" spans="1:3">
      <c r="A59" s="22"/>
      <c r="B59" s="15"/>
      <c r="C59" s="22"/>
    </row>
    <row r="60" spans="1:3">
      <c r="A60" s="22"/>
      <c r="B60" s="15"/>
      <c r="C60" s="22"/>
    </row>
    <row r="61" spans="1:3">
      <c r="A61" s="22"/>
      <c r="B61" s="15"/>
      <c r="C61" s="22"/>
    </row>
    <row r="62" spans="1:3">
      <c r="A62" s="22"/>
      <c r="B62" s="15"/>
      <c r="C62" s="22"/>
    </row>
    <row r="63" spans="1:3">
      <c r="A63" s="22"/>
      <c r="B63" s="15"/>
      <c r="C63" s="22"/>
    </row>
    <row r="64" spans="1:3">
      <c r="A64" s="22"/>
      <c r="B64" s="15"/>
      <c r="C64" s="22"/>
    </row>
    <row r="65" spans="1:3">
      <c r="A65" s="22"/>
      <c r="B65" s="15"/>
      <c r="C65" s="22"/>
    </row>
    <row r="66" spans="1:3">
      <c r="A66" s="22"/>
      <c r="B66" s="15"/>
      <c r="C66" s="22"/>
    </row>
    <row r="67" spans="1:3">
      <c r="A67" s="22"/>
      <c r="B67" s="15"/>
      <c r="C67" s="22"/>
    </row>
    <row r="68" spans="1:3">
      <c r="A68" s="22"/>
      <c r="B68" s="15"/>
      <c r="C68" s="22"/>
    </row>
    <row r="69" spans="1:3">
      <c r="A69" s="22"/>
      <c r="B69" s="15"/>
      <c r="C69" s="22"/>
    </row>
    <row r="70" spans="1:3">
      <c r="A70" s="22"/>
      <c r="B70" s="15"/>
      <c r="C70" s="22"/>
    </row>
    <row r="71" spans="1:3">
      <c r="A71" s="22"/>
      <c r="B71" s="15"/>
      <c r="C71" s="22"/>
    </row>
    <row r="72" spans="1:3">
      <c r="A72" s="22"/>
      <c r="B72" s="15"/>
      <c r="C72" s="22"/>
    </row>
    <row r="73" spans="1:3">
      <c r="A73" s="22"/>
      <c r="B73" s="15"/>
      <c r="C73" s="22"/>
    </row>
    <row r="74" spans="1:3">
      <c r="A74" s="22"/>
      <c r="B74" s="15"/>
      <c r="C74" s="22"/>
    </row>
    <row r="75" spans="1:3">
      <c r="A75" s="22"/>
      <c r="B75" s="15"/>
      <c r="C75" s="22"/>
    </row>
    <row r="76" spans="1:3">
      <c r="A76" s="22"/>
      <c r="B76" s="15"/>
      <c r="C76" s="22"/>
    </row>
    <row r="77" spans="1:3">
      <c r="A77" s="22"/>
      <c r="B77" s="15"/>
      <c r="C77" s="22"/>
    </row>
    <row r="78" spans="1:3">
      <c r="A78" s="22"/>
      <c r="B78" s="15"/>
      <c r="C78" s="22"/>
    </row>
    <row r="79" spans="1:3">
      <c r="A79" s="22"/>
      <c r="B79" s="15"/>
      <c r="C79" s="22"/>
    </row>
    <row r="80" spans="1:3">
      <c r="A80" s="22"/>
      <c r="B80" s="15"/>
      <c r="C80" s="22"/>
    </row>
    <row r="81" spans="1:3">
      <c r="A81" s="22"/>
      <c r="B81" s="15"/>
      <c r="C81" s="22"/>
    </row>
    <row r="82" spans="1:3">
      <c r="A82" s="22"/>
      <c r="B82" s="15"/>
      <c r="C82" s="22"/>
    </row>
    <row r="83" spans="1:3">
      <c r="A83" s="22"/>
      <c r="B83" s="15"/>
      <c r="C83" s="22"/>
    </row>
    <row r="84" spans="1:3">
      <c r="A84" s="22"/>
      <c r="B84" s="15"/>
      <c r="C84" s="22"/>
    </row>
    <row r="85" spans="1:3">
      <c r="A85" s="22"/>
      <c r="B85" s="15"/>
      <c r="C85" s="22"/>
    </row>
    <row r="86" spans="1:3">
      <c r="A86" s="22"/>
      <c r="B86" s="15"/>
      <c r="C86" s="22"/>
    </row>
    <row r="87" spans="1:3">
      <c r="A87" s="22"/>
      <c r="B87" s="15"/>
      <c r="C87" s="22"/>
    </row>
  </sheetData>
  <autoFilter ref="J1:K87">
    <sortState ref="J1:K87">
      <sortCondition ref="K2:K87" descending="1"/>
    </sortState>
    <extLst/>
  </autoFilter>
  <sortState ref="J1:L87">
    <sortCondition ref="K1:K87"/>
  </sortState>
  <conditionalFormatting sqref="J4">
    <cfRule type="duplicateValues" dxfId="1" priority="177"/>
    <cfRule type="duplicateValues" dxfId="1" priority="176"/>
    <cfRule type="duplicateValues" dxfId="1" priority="175"/>
    <cfRule type="duplicateValues" dxfId="1" priority="174"/>
  </conditionalFormatting>
  <conditionalFormatting sqref="L4">
    <cfRule type="duplicateValues" dxfId="1" priority="85"/>
    <cfRule type="duplicateValues" dxfId="1" priority="84"/>
    <cfRule type="duplicateValues" dxfId="1" priority="83"/>
    <cfRule type="duplicateValues" dxfId="1" priority="82"/>
  </conditionalFormatting>
  <conditionalFormatting sqref="J10">
    <cfRule type="duplicateValues" dxfId="2" priority="149"/>
    <cfRule type="duplicateValues" dxfId="2" priority="134"/>
    <cfRule type="duplicateValues" dxfId="2" priority="119"/>
    <cfRule type="duplicateValues" dxfId="2" priority="104"/>
  </conditionalFormatting>
  <conditionalFormatting sqref="L10">
    <cfRule type="duplicateValues" dxfId="2" priority="64"/>
    <cfRule type="duplicateValues" dxfId="2" priority="49"/>
    <cfRule type="duplicateValues" dxfId="2" priority="34"/>
    <cfRule type="duplicateValues" dxfId="2" priority="19"/>
  </conditionalFormatting>
  <conditionalFormatting sqref="J13">
    <cfRule type="duplicateValues" dxfId="2" priority="148"/>
    <cfRule type="duplicateValues" dxfId="2" priority="133"/>
    <cfRule type="duplicateValues" dxfId="2" priority="118"/>
    <cfRule type="duplicateValues" dxfId="2" priority="103"/>
  </conditionalFormatting>
  <conditionalFormatting sqref="L13">
    <cfRule type="duplicateValues" dxfId="2" priority="63"/>
    <cfRule type="duplicateValues" dxfId="2" priority="48"/>
    <cfRule type="duplicateValues" dxfId="2" priority="33"/>
    <cfRule type="duplicateValues" dxfId="2" priority="18"/>
  </conditionalFormatting>
  <conditionalFormatting sqref="J16">
    <cfRule type="duplicateValues" dxfId="2" priority="147"/>
    <cfRule type="duplicateValues" dxfId="2" priority="132"/>
    <cfRule type="duplicateValues" dxfId="2" priority="117"/>
    <cfRule type="duplicateValues" dxfId="2" priority="102"/>
  </conditionalFormatting>
  <conditionalFormatting sqref="L16">
    <cfRule type="duplicateValues" dxfId="2" priority="62"/>
    <cfRule type="duplicateValues" dxfId="2" priority="47"/>
    <cfRule type="duplicateValues" dxfId="2" priority="32"/>
    <cfRule type="duplicateValues" dxfId="2" priority="17"/>
  </conditionalFormatting>
  <conditionalFormatting sqref="J19">
    <cfRule type="duplicateValues" dxfId="2" priority="146"/>
    <cfRule type="duplicateValues" dxfId="2" priority="131"/>
    <cfRule type="duplicateValues" dxfId="2" priority="116"/>
    <cfRule type="duplicateValues" dxfId="2" priority="101"/>
  </conditionalFormatting>
  <conditionalFormatting sqref="L19">
    <cfRule type="duplicateValues" dxfId="2" priority="61"/>
    <cfRule type="duplicateValues" dxfId="2" priority="46"/>
    <cfRule type="duplicateValues" dxfId="2" priority="31"/>
    <cfRule type="duplicateValues" dxfId="2" priority="16"/>
  </conditionalFormatting>
  <conditionalFormatting sqref="J22">
    <cfRule type="duplicateValues" dxfId="2" priority="145"/>
    <cfRule type="duplicateValues" dxfId="2" priority="130"/>
    <cfRule type="duplicateValues" dxfId="2" priority="115"/>
    <cfRule type="duplicateValues" dxfId="2" priority="100"/>
  </conditionalFormatting>
  <conditionalFormatting sqref="L22">
    <cfRule type="duplicateValues" dxfId="2" priority="60"/>
    <cfRule type="duplicateValues" dxfId="2" priority="45"/>
    <cfRule type="duplicateValues" dxfId="2" priority="30"/>
    <cfRule type="duplicateValues" dxfId="2" priority="15"/>
  </conditionalFormatting>
  <conditionalFormatting sqref="A25">
    <cfRule type="duplicateValues" dxfId="1" priority="362"/>
    <cfRule type="duplicateValues" dxfId="1" priority="361"/>
    <cfRule type="duplicateValues" dxfId="1" priority="360"/>
    <cfRule type="duplicateValues" dxfId="1" priority="359"/>
  </conditionalFormatting>
  <conditionalFormatting sqref="C25">
    <cfRule type="duplicateValues" dxfId="1" priority="326"/>
    <cfRule type="duplicateValues" dxfId="1" priority="325"/>
    <cfRule type="duplicateValues" dxfId="1" priority="324"/>
    <cfRule type="duplicateValues" dxfId="1" priority="323"/>
  </conditionalFormatting>
  <conditionalFormatting sqref="J25">
    <cfRule type="duplicateValues" dxfId="2" priority="144"/>
    <cfRule type="duplicateValues" dxfId="2" priority="129"/>
    <cfRule type="duplicateValues" dxfId="2" priority="114"/>
    <cfRule type="duplicateValues" dxfId="2" priority="99"/>
  </conditionalFormatting>
  <conditionalFormatting sqref="L25">
    <cfRule type="duplicateValues" dxfId="2" priority="59"/>
    <cfRule type="duplicateValues" dxfId="2" priority="44"/>
    <cfRule type="duplicateValues" dxfId="2" priority="29"/>
    <cfRule type="duplicateValues" dxfId="2" priority="14"/>
  </conditionalFormatting>
  <conditionalFormatting sqref="J28">
    <cfRule type="duplicateValues" dxfId="2" priority="143"/>
    <cfRule type="duplicateValues" dxfId="2" priority="128"/>
    <cfRule type="duplicateValues" dxfId="2" priority="113"/>
    <cfRule type="duplicateValues" dxfId="2" priority="98"/>
  </conditionalFormatting>
  <conditionalFormatting sqref="L28">
    <cfRule type="duplicateValues" dxfId="2" priority="58"/>
    <cfRule type="duplicateValues" dxfId="2" priority="43"/>
    <cfRule type="duplicateValues" dxfId="2" priority="28"/>
    <cfRule type="duplicateValues" dxfId="2" priority="13"/>
  </conditionalFormatting>
  <conditionalFormatting sqref="J31">
    <cfRule type="duplicateValues" dxfId="2" priority="142"/>
    <cfRule type="duplicateValues" dxfId="2" priority="127"/>
    <cfRule type="duplicateValues" dxfId="2" priority="112"/>
    <cfRule type="duplicateValues" dxfId="2" priority="97"/>
  </conditionalFormatting>
  <conditionalFormatting sqref="L31">
    <cfRule type="duplicateValues" dxfId="2" priority="57"/>
    <cfRule type="duplicateValues" dxfId="2" priority="42"/>
    <cfRule type="duplicateValues" dxfId="2" priority="27"/>
    <cfRule type="duplicateValues" dxfId="2" priority="12"/>
  </conditionalFormatting>
  <conditionalFormatting sqref="J34">
    <cfRule type="duplicateValues" dxfId="2" priority="141"/>
    <cfRule type="duplicateValues" dxfId="2" priority="126"/>
    <cfRule type="duplicateValues" dxfId="2" priority="111"/>
    <cfRule type="duplicateValues" dxfId="2" priority="96"/>
  </conditionalFormatting>
  <conditionalFormatting sqref="L34">
    <cfRule type="duplicateValues" dxfId="2" priority="56"/>
    <cfRule type="duplicateValues" dxfId="2" priority="41"/>
    <cfRule type="duplicateValues" dxfId="2" priority="26"/>
    <cfRule type="duplicateValues" dxfId="2" priority="11"/>
  </conditionalFormatting>
  <conditionalFormatting sqref="J37">
    <cfRule type="duplicateValues" dxfId="2" priority="140"/>
    <cfRule type="duplicateValues" dxfId="2" priority="125"/>
    <cfRule type="duplicateValues" dxfId="2" priority="110"/>
    <cfRule type="duplicateValues" dxfId="2" priority="95"/>
  </conditionalFormatting>
  <conditionalFormatting sqref="L37">
    <cfRule type="duplicateValues" dxfId="2" priority="55"/>
    <cfRule type="duplicateValues" dxfId="2" priority="40"/>
    <cfRule type="duplicateValues" dxfId="2" priority="25"/>
    <cfRule type="duplicateValues" dxfId="2" priority="10"/>
  </conditionalFormatting>
  <conditionalFormatting sqref="J40">
    <cfRule type="duplicateValues" dxfId="2" priority="139"/>
    <cfRule type="duplicateValues" dxfId="2" priority="124"/>
    <cfRule type="duplicateValues" dxfId="2" priority="109"/>
    <cfRule type="duplicateValues" dxfId="2" priority="94"/>
  </conditionalFormatting>
  <conditionalFormatting sqref="L40">
    <cfRule type="duplicateValues" dxfId="2" priority="54"/>
    <cfRule type="duplicateValues" dxfId="2" priority="39"/>
    <cfRule type="duplicateValues" dxfId="2" priority="24"/>
    <cfRule type="duplicateValues" dxfId="2" priority="9"/>
  </conditionalFormatting>
  <conditionalFormatting sqref="J43">
    <cfRule type="duplicateValues" dxfId="2" priority="138"/>
    <cfRule type="duplicateValues" dxfId="2" priority="123"/>
    <cfRule type="duplicateValues" dxfId="2" priority="108"/>
    <cfRule type="duplicateValues" dxfId="2" priority="93"/>
  </conditionalFormatting>
  <conditionalFormatting sqref="L43">
    <cfRule type="duplicateValues" dxfId="2" priority="53"/>
    <cfRule type="duplicateValues" dxfId="2" priority="38"/>
    <cfRule type="duplicateValues" dxfId="2" priority="23"/>
    <cfRule type="duplicateValues" dxfId="2" priority="8"/>
  </conditionalFormatting>
  <conditionalFormatting sqref="A46">
    <cfRule type="duplicateValues" dxfId="1" priority="342"/>
    <cfRule type="duplicateValues" dxfId="1" priority="341"/>
    <cfRule type="duplicateValues" dxfId="1" priority="340"/>
    <cfRule type="duplicateValues" dxfId="1" priority="339"/>
  </conditionalFormatting>
  <conditionalFormatting sqref="C46">
    <cfRule type="duplicateValues" dxfId="1" priority="306"/>
    <cfRule type="duplicateValues" dxfId="1" priority="305"/>
    <cfRule type="duplicateValues" dxfId="1" priority="304"/>
    <cfRule type="duplicateValues" dxfId="1" priority="303"/>
  </conditionalFormatting>
  <conditionalFormatting sqref="J46">
    <cfRule type="duplicateValues" dxfId="2" priority="137"/>
    <cfRule type="duplicateValues" dxfId="2" priority="122"/>
    <cfRule type="duplicateValues" dxfId="2" priority="107"/>
    <cfRule type="duplicateValues" dxfId="2" priority="92"/>
  </conditionalFormatting>
  <conditionalFormatting sqref="L46">
    <cfRule type="duplicateValues" dxfId="2" priority="52"/>
    <cfRule type="duplicateValues" dxfId="2" priority="37"/>
    <cfRule type="duplicateValues" dxfId="2" priority="22"/>
    <cfRule type="duplicateValues" dxfId="2" priority="7"/>
  </conditionalFormatting>
  <conditionalFormatting sqref="J49">
    <cfRule type="duplicateValues" dxfId="2" priority="136"/>
    <cfRule type="duplicateValues" dxfId="2" priority="121"/>
    <cfRule type="duplicateValues" dxfId="2" priority="106"/>
    <cfRule type="duplicateValues" dxfId="2" priority="91"/>
  </conditionalFormatting>
  <conditionalFormatting sqref="L49">
    <cfRule type="duplicateValues" dxfId="2" priority="51"/>
    <cfRule type="duplicateValues" dxfId="2" priority="36"/>
    <cfRule type="duplicateValues" dxfId="2" priority="21"/>
    <cfRule type="duplicateValues" dxfId="2" priority="6"/>
  </conditionalFormatting>
  <conditionalFormatting sqref="J52">
    <cfRule type="duplicateValues" dxfId="2" priority="135"/>
    <cfRule type="duplicateValues" dxfId="2" priority="120"/>
    <cfRule type="duplicateValues" dxfId="2" priority="105"/>
    <cfRule type="duplicateValues" dxfId="2" priority="90"/>
  </conditionalFormatting>
  <conditionalFormatting sqref="L52">
    <cfRule type="duplicateValues" dxfId="2" priority="50"/>
    <cfRule type="duplicateValues" dxfId="2" priority="35"/>
    <cfRule type="duplicateValues" dxfId="2" priority="20"/>
    <cfRule type="duplicateValues" dxfId="2" priority="5"/>
  </conditionalFormatting>
  <conditionalFormatting sqref="J55">
    <cfRule type="duplicateValues" dxfId="2" priority="89"/>
    <cfRule type="duplicateValues" dxfId="2" priority="88"/>
    <cfRule type="duplicateValues" dxfId="2" priority="87"/>
    <cfRule type="duplicateValues" dxfId="2" priority="86"/>
  </conditionalFormatting>
  <conditionalFormatting sqref="L55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A85">
    <cfRule type="duplicateValues" dxfId="1" priority="338"/>
    <cfRule type="duplicateValues" dxfId="1" priority="337"/>
    <cfRule type="duplicateValues" dxfId="1" priority="336"/>
    <cfRule type="duplicateValues" dxfId="1" priority="335"/>
  </conditionalFormatting>
  <conditionalFormatting sqref="C85">
    <cfRule type="duplicateValues" dxfId="1" priority="302"/>
    <cfRule type="duplicateValues" dxfId="1" priority="301"/>
    <cfRule type="duplicateValues" dxfId="1" priority="300"/>
    <cfRule type="duplicateValues" dxfId="1" priority="299"/>
  </conditionalFormatting>
  <conditionalFormatting sqref="A1:A3">
    <cfRule type="duplicateValues" dxfId="0" priority="370"/>
  </conditionalFormatting>
  <conditionalFormatting sqref="A4:A6">
    <cfRule type="duplicateValues" dxfId="0" priority="369"/>
    <cfRule type="duplicateValues" dxfId="0" priority="368"/>
    <cfRule type="duplicateValues" dxfId="0" priority="367"/>
    <cfRule type="duplicateValues" dxfId="0" priority="366"/>
    <cfRule type="duplicateValues" dxfId="0" priority="365"/>
    <cfRule type="duplicateValues" dxfId="0" priority="364"/>
    <cfRule type="duplicateValues" dxfId="0" priority="363"/>
  </conditionalFormatting>
  <conditionalFormatting sqref="A13:A15">
    <cfRule type="duplicateValues" dxfId="1" priority="354"/>
    <cfRule type="duplicateValues" dxfId="1" priority="353"/>
    <cfRule type="duplicateValues" dxfId="1" priority="352"/>
    <cfRule type="duplicateValues" dxfId="1" priority="351"/>
  </conditionalFormatting>
  <conditionalFormatting sqref="C1:C3">
    <cfRule type="duplicateValues" dxfId="0" priority="334"/>
  </conditionalFormatting>
  <conditionalFormatting sqref="C4:C6">
    <cfRule type="duplicateValues" dxfId="0" priority="333"/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  <cfRule type="duplicateValues" dxfId="0" priority="327"/>
  </conditionalFormatting>
  <conditionalFormatting sqref="C13:C15">
    <cfRule type="duplicateValues" dxfId="1" priority="318"/>
    <cfRule type="duplicateValues" dxfId="1" priority="317"/>
    <cfRule type="duplicateValues" dxfId="1" priority="316"/>
    <cfRule type="duplicateValues" dxfId="1" priority="315"/>
  </conditionalFormatting>
  <conditionalFormatting sqref="J1:J3">
    <cfRule type="duplicateValues" dxfId="0" priority="164"/>
    <cfRule type="duplicateValues" dxfId="0" priority="163"/>
  </conditionalFormatting>
  <conditionalFormatting sqref="J4:J6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3" priority="167"/>
    <cfRule type="duplicateValues" dxfId="3" priority="166"/>
    <cfRule type="duplicateValues" dxfId="0" priority="165"/>
  </conditionalFormatting>
  <conditionalFormatting sqref="J7:J9">
    <cfRule type="duplicateValues" dxfId="0" priority="162"/>
  </conditionalFormatting>
  <conditionalFormatting sqref="L1:L3">
    <cfRule type="duplicateValues" dxfId="0" priority="72"/>
    <cfRule type="duplicateValues" dxfId="0" priority="71"/>
  </conditionalFormatting>
  <conditionalFormatting sqref="L4:L6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3" priority="75"/>
    <cfRule type="duplicateValues" dxfId="3" priority="74"/>
    <cfRule type="duplicateValues" dxfId="0" priority="73"/>
  </conditionalFormatting>
  <conditionalFormatting sqref="L7:L9">
    <cfRule type="duplicateValues" dxfId="0" priority="70"/>
  </conditionalFormatting>
  <conditionalFormatting sqref="J1:J3 J4:J9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K1:K3 K4:K9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L1:L3 L4:L9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A7:A9 A10:A12">
    <cfRule type="duplicateValues" dxfId="1" priority="358"/>
    <cfRule type="duplicateValues" dxfId="1" priority="357"/>
    <cfRule type="duplicateValues" dxfId="1" priority="356"/>
    <cfRule type="duplicateValues" dxfId="1" priority="355"/>
  </conditionalFormatting>
  <conditionalFormatting sqref="C7:C9 C10:C12">
    <cfRule type="duplicateValues" dxfId="1" priority="322"/>
    <cfRule type="duplicateValues" dxfId="1" priority="321"/>
    <cfRule type="duplicateValues" dxfId="1" priority="320"/>
    <cfRule type="duplicateValues" dxfId="1" priority="319"/>
  </conditionalFormatting>
  <conditionalFormatting sqref="A16 A19 A22">
    <cfRule type="duplicateValues" dxfId="1" priority="350"/>
    <cfRule type="duplicateValues" dxfId="1" priority="349"/>
    <cfRule type="duplicateValues" dxfId="1" priority="348"/>
    <cfRule type="duplicateValues" dxfId="1" priority="347"/>
  </conditionalFormatting>
  <conditionalFormatting sqref="C16 C19 C22">
    <cfRule type="duplicateValues" dxfId="1" priority="314"/>
    <cfRule type="duplicateValues" dxfId="1" priority="313"/>
    <cfRule type="duplicateValues" dxfId="1" priority="312"/>
    <cfRule type="duplicateValues" dxfId="1" priority="311"/>
  </conditionalFormatting>
  <conditionalFormatting sqref="A61 A58 A55 A52 A49 A64 A67 A82 A79 A76 A73 A70">
    <cfRule type="duplicateValues" dxfId="1" priority="346"/>
    <cfRule type="duplicateValues" dxfId="1" priority="345"/>
    <cfRule type="duplicateValues" dxfId="1" priority="344"/>
    <cfRule type="duplicateValues" dxfId="1" priority="343"/>
  </conditionalFormatting>
  <conditionalFormatting sqref="C61 C58 C55 C52 C49 C64 C67 C82 C79 C76 C73 C70">
    <cfRule type="duplicateValues" dxfId="1" priority="310"/>
    <cfRule type="duplicateValues" dxfId="1" priority="309"/>
    <cfRule type="duplicateValues" dxfId="1" priority="308"/>
    <cfRule type="duplicateValues" dxfId="1" priority="307"/>
  </conditionalFormatting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1926"/>
  <sheetViews>
    <sheetView topLeftCell="A1447" workbookViewId="0">
      <selection activeCell="C1893" sqref="C1893"/>
    </sheetView>
  </sheetViews>
  <sheetFormatPr defaultColWidth="9" defaultRowHeight="13.5"/>
  <cols>
    <col min="3" max="3" width="7.375"/>
    <col min="4" max="4" width="10.625"/>
    <col min="6" max="6" width="14.625" customWidth="1"/>
  </cols>
  <sheetData>
    <row r="1" spans="1:23">
      <c r="A1" s="1" t="s">
        <v>103</v>
      </c>
      <c r="B1" s="1" t="s">
        <v>104</v>
      </c>
      <c r="C1" s="1" t="s">
        <v>3</v>
      </c>
      <c r="D1" s="1" t="s">
        <v>55</v>
      </c>
      <c r="E1" s="1" t="s">
        <v>105</v>
      </c>
      <c r="F1" s="1" t="s">
        <v>106</v>
      </c>
      <c r="G1" s="1" t="s">
        <v>107</v>
      </c>
      <c r="H1" s="1" t="s">
        <v>108</v>
      </c>
      <c r="I1" s="1" t="s">
        <v>109</v>
      </c>
      <c r="J1" s="1" t="s">
        <v>72</v>
      </c>
      <c r="K1" s="1" t="s">
        <v>110</v>
      </c>
      <c r="L1" s="1" t="s">
        <v>111</v>
      </c>
      <c r="M1" s="1" t="s">
        <v>112</v>
      </c>
      <c r="N1" s="1" t="s">
        <v>113</v>
      </c>
      <c r="O1" s="6" t="s">
        <v>114</v>
      </c>
      <c r="P1" s="6" t="s">
        <v>115</v>
      </c>
      <c r="Q1" s="6" t="s">
        <v>116</v>
      </c>
      <c r="R1" s="6" t="s">
        <v>117</v>
      </c>
      <c r="S1" s="6" t="s">
        <v>118</v>
      </c>
      <c r="T1" s="6" t="s">
        <v>119</v>
      </c>
      <c r="U1" s="6" t="s">
        <v>120</v>
      </c>
      <c r="V1" s="6" t="s">
        <v>121</v>
      </c>
      <c r="W1" s="6" t="s">
        <v>122</v>
      </c>
    </row>
    <row r="2" hidden="1" spans="1:23">
      <c r="A2" s="2" t="s">
        <v>123</v>
      </c>
      <c r="B2" s="2" t="s">
        <v>124</v>
      </c>
      <c r="C2" s="2" t="s">
        <v>125</v>
      </c>
      <c r="D2" s="2" t="s">
        <v>126</v>
      </c>
      <c r="E2" s="2" t="s">
        <v>127</v>
      </c>
      <c r="F2" s="2" t="s">
        <v>128</v>
      </c>
      <c r="G2" s="2" t="s">
        <v>129</v>
      </c>
      <c r="H2" s="2"/>
      <c r="I2" s="2"/>
      <c r="J2" s="2"/>
      <c r="K2" s="2"/>
      <c r="L2" s="2"/>
      <c r="M2" s="2"/>
      <c r="N2" s="7" t="s">
        <v>130</v>
      </c>
      <c r="O2" s="8" t="str">
        <f>LEFT(F2,5)</f>
        <v>07:37</v>
      </c>
      <c r="P2" s="9" t="str">
        <f>RIGHT(F2,5)</f>
        <v>11:25</v>
      </c>
      <c r="Q2" s="11">
        <f>IFERROR(IF(LEFT(P2,2)+0&lt;6,P2+1,P2)-O2,0)</f>
        <v>0.158333333333333</v>
      </c>
      <c r="R2" s="12">
        <f>IF(Q2=0,0,IFERROR(INT((HOUR(Q2)*60+MINUTE(Q2))/60-1),0))</f>
        <v>2</v>
      </c>
      <c r="S2" s="8"/>
      <c r="T2" s="8" t="str">
        <f>VLOOKUP(C2,[1]Sheet1!$D$1:$M$65514,10,0)</f>
        <v>河北</v>
      </c>
      <c r="U2" s="8">
        <f>INT(R2)</f>
        <v>2</v>
      </c>
      <c r="V2" s="8" t="e">
        <f ca="1">SUM(OFFSET(考勤!D:AH,MATCH(C2,考勤!$A$1:$A$58,0)-1,DAY(D2)-1,3,1))</f>
        <v>#N/A</v>
      </c>
      <c r="W2" s="8" t="e">
        <f ca="1">R2-V2</f>
        <v>#N/A</v>
      </c>
    </row>
    <row r="3" hidden="1" spans="1:23">
      <c r="A3" s="2" t="s">
        <v>123</v>
      </c>
      <c r="B3" s="2" t="s">
        <v>124</v>
      </c>
      <c r="C3" s="2" t="s">
        <v>125</v>
      </c>
      <c r="D3" s="2" t="s">
        <v>131</v>
      </c>
      <c r="E3" s="2" t="s">
        <v>127</v>
      </c>
      <c r="F3" s="2" t="s">
        <v>132</v>
      </c>
      <c r="G3" s="2" t="s">
        <v>133</v>
      </c>
      <c r="H3" s="2"/>
      <c r="I3" s="4" t="s">
        <v>134</v>
      </c>
      <c r="J3" s="2"/>
      <c r="K3" s="2"/>
      <c r="L3" s="2"/>
      <c r="M3" s="2"/>
      <c r="N3" s="2"/>
      <c r="O3" s="8" t="str">
        <f t="shared" ref="O3:O32" si="0">LEFT(F3,5)</f>
        <v>07:36</v>
      </c>
      <c r="P3" s="9" t="str">
        <f t="shared" ref="P3:P32" si="1">RIGHT(F3,5)</f>
        <v>17:09</v>
      </c>
      <c r="Q3" s="11">
        <f t="shared" ref="Q3:Q32" si="2">IFERROR(IF(LEFT(P3,2)+0&lt;6,P3+1,P3)-O3,0)</f>
        <v>0.397916666666667</v>
      </c>
      <c r="R3" s="12">
        <f t="shared" ref="R3:R32" si="3">IF(Q3=0,0,IFERROR(INT((HOUR(Q3)*60+MINUTE(Q3))/60-1),0))</f>
        <v>8</v>
      </c>
      <c r="S3" s="8"/>
      <c r="T3" s="8" t="str">
        <f>VLOOKUP(C3,[1]Sheet1!$D$1:$M$65514,10,0)</f>
        <v>河北</v>
      </c>
      <c r="U3" s="8">
        <f t="shared" ref="U3:U32" si="4">INT(R3)</f>
        <v>8</v>
      </c>
      <c r="V3" s="8" t="e">
        <f ca="1">SUM(OFFSET(考勤!D:AH,MATCH(C3,考勤!$A$1:$A$58,0)-1,DAY(D3)-1,3,1))</f>
        <v>#N/A</v>
      </c>
      <c r="W3" s="8" t="e">
        <f ca="1">R3-V3</f>
        <v>#N/A</v>
      </c>
    </row>
    <row r="4" hidden="1" spans="1:23">
      <c r="A4" s="2" t="s">
        <v>123</v>
      </c>
      <c r="B4" s="2" t="s">
        <v>124</v>
      </c>
      <c r="C4" s="2" t="s">
        <v>125</v>
      </c>
      <c r="D4" s="2" t="s">
        <v>135</v>
      </c>
      <c r="E4" s="2" t="s">
        <v>127</v>
      </c>
      <c r="F4" s="2" t="s">
        <v>136</v>
      </c>
      <c r="G4" s="2" t="s">
        <v>137</v>
      </c>
      <c r="H4" s="2"/>
      <c r="I4" s="2"/>
      <c r="J4" s="10" t="s">
        <v>138</v>
      </c>
      <c r="K4" s="2"/>
      <c r="L4" s="2"/>
      <c r="M4" s="2"/>
      <c r="N4" s="2"/>
      <c r="O4" s="8" t="str">
        <f t="shared" si="0"/>
        <v>07:35</v>
      </c>
      <c r="P4" s="9" t="str">
        <f t="shared" si="1"/>
        <v>22:00</v>
      </c>
      <c r="Q4" s="11">
        <f t="shared" si="2"/>
        <v>0.600694444444444</v>
      </c>
      <c r="R4" s="12">
        <f t="shared" si="3"/>
        <v>13</v>
      </c>
      <c r="S4" s="8"/>
      <c r="T4" s="8" t="str">
        <f>VLOOKUP(C4,[1]Sheet1!$D$1:$M$65514,10,0)</f>
        <v>河北</v>
      </c>
      <c r="U4" s="8">
        <f t="shared" si="4"/>
        <v>13</v>
      </c>
      <c r="V4" s="8" t="e">
        <f ca="1">SUM(OFFSET(考勤!D:AH,MATCH(C4,考勤!$A$1:$A$58,0)-1,DAY(D4)-1,3,1))</f>
        <v>#N/A</v>
      </c>
      <c r="W4" s="8" t="e">
        <f ca="1" t="shared" ref="W3:W32" si="5">R4-V4</f>
        <v>#N/A</v>
      </c>
    </row>
    <row r="5" hidden="1" spans="1:23">
      <c r="A5" s="3" t="s">
        <v>123</v>
      </c>
      <c r="B5" s="3" t="s">
        <v>124</v>
      </c>
      <c r="C5" s="3" t="s">
        <v>125</v>
      </c>
      <c r="D5" s="3" t="s">
        <v>139</v>
      </c>
      <c r="E5" s="2" t="s">
        <v>127</v>
      </c>
      <c r="F5" s="3" t="s">
        <v>140</v>
      </c>
      <c r="G5" s="3" t="s">
        <v>137</v>
      </c>
      <c r="H5" s="3"/>
      <c r="I5" s="3"/>
      <c r="J5" s="10" t="s">
        <v>141</v>
      </c>
      <c r="K5" s="3"/>
      <c r="L5" s="3"/>
      <c r="M5" s="3"/>
      <c r="N5" s="3"/>
      <c r="O5" s="8" t="str">
        <f t="shared" si="0"/>
        <v>07:33</v>
      </c>
      <c r="P5" s="9" t="str">
        <f t="shared" si="1"/>
        <v>20:03</v>
      </c>
      <c r="Q5" s="11">
        <f t="shared" si="2"/>
        <v>0.520833333333333</v>
      </c>
      <c r="R5" s="12">
        <f t="shared" si="3"/>
        <v>11</v>
      </c>
      <c r="S5" s="8"/>
      <c r="T5" s="8" t="str">
        <f>VLOOKUP(C5,[1]Sheet1!$D$1:$M$65514,10,0)</f>
        <v>河北</v>
      </c>
      <c r="U5" s="8">
        <f t="shared" si="4"/>
        <v>11</v>
      </c>
      <c r="V5" s="8" t="e">
        <f ca="1">SUM(OFFSET(考勤!D:AH,MATCH(C5,考勤!$A$1:$A$58,0)-1,DAY(D5)-1,3,1))</f>
        <v>#N/A</v>
      </c>
      <c r="W5" s="8" t="e">
        <f ca="1" t="shared" si="5"/>
        <v>#N/A</v>
      </c>
    </row>
    <row r="6" hidden="1" spans="1:23">
      <c r="A6" s="3" t="s">
        <v>123</v>
      </c>
      <c r="B6" s="3" t="s">
        <v>124</v>
      </c>
      <c r="C6" s="3" t="s">
        <v>125</v>
      </c>
      <c r="D6" s="3" t="s">
        <v>142</v>
      </c>
      <c r="E6" s="2" t="s">
        <v>127</v>
      </c>
      <c r="F6" s="3" t="s">
        <v>143</v>
      </c>
      <c r="G6" s="3" t="s">
        <v>137</v>
      </c>
      <c r="H6" s="3"/>
      <c r="I6" s="3"/>
      <c r="J6" s="10" t="s">
        <v>144</v>
      </c>
      <c r="K6" s="3"/>
      <c r="L6" s="3"/>
      <c r="M6" s="3"/>
      <c r="N6" s="3"/>
      <c r="O6" s="8" t="str">
        <f t="shared" si="0"/>
        <v>07:36</v>
      </c>
      <c r="P6" s="9" t="str">
        <f t="shared" si="1"/>
        <v>20:01</v>
      </c>
      <c r="Q6" s="11">
        <f t="shared" si="2"/>
        <v>0.517361111111111</v>
      </c>
      <c r="R6" s="12">
        <f t="shared" si="3"/>
        <v>11</v>
      </c>
      <c r="S6" s="8"/>
      <c r="T6" s="8" t="str">
        <f>VLOOKUP(C6,[1]Sheet1!$D$1:$M$65514,10,0)</f>
        <v>河北</v>
      </c>
      <c r="U6" s="8">
        <f t="shared" si="4"/>
        <v>11</v>
      </c>
      <c r="V6" s="8" t="e">
        <f ca="1">SUM(OFFSET(考勤!D:AH,MATCH(C6,考勤!$A$1:$A$58,0)-1,DAY(D6)-1,3,1))</f>
        <v>#N/A</v>
      </c>
      <c r="W6" s="8" t="e">
        <f ca="1" t="shared" si="5"/>
        <v>#N/A</v>
      </c>
    </row>
    <row r="7" hidden="1" spans="1:23">
      <c r="A7" s="2" t="s">
        <v>123</v>
      </c>
      <c r="B7" s="2" t="s">
        <v>124</v>
      </c>
      <c r="C7" s="2" t="s">
        <v>125</v>
      </c>
      <c r="D7" s="2" t="s">
        <v>145</v>
      </c>
      <c r="E7" s="2" t="s">
        <v>127</v>
      </c>
      <c r="F7" s="2" t="s">
        <v>146</v>
      </c>
      <c r="G7" s="2" t="s">
        <v>137</v>
      </c>
      <c r="H7" s="2"/>
      <c r="I7" s="2"/>
      <c r="J7" s="10" t="s">
        <v>147</v>
      </c>
      <c r="K7" s="2"/>
      <c r="L7" s="2"/>
      <c r="M7" s="2"/>
      <c r="N7" s="2"/>
      <c r="O7" s="8" t="str">
        <f t="shared" si="0"/>
        <v>07:36</v>
      </c>
      <c r="P7" s="9" t="str">
        <f t="shared" si="1"/>
        <v>21:09</v>
      </c>
      <c r="Q7" s="11">
        <f t="shared" si="2"/>
        <v>0.564583333333333</v>
      </c>
      <c r="R7" s="12">
        <f t="shared" si="3"/>
        <v>12</v>
      </c>
      <c r="S7" s="8"/>
      <c r="T7" s="8" t="str">
        <f>VLOOKUP(C7,[1]Sheet1!$D$1:$M$65514,10,0)</f>
        <v>河北</v>
      </c>
      <c r="U7" s="8">
        <f t="shared" si="4"/>
        <v>12</v>
      </c>
      <c r="V7" s="8" t="e">
        <f ca="1">SUM(OFFSET(考勤!D:AH,MATCH(C7,考勤!$A$1:$A$58,0)-1,DAY(D7)-1,3,1))</f>
        <v>#N/A</v>
      </c>
      <c r="W7" s="8" t="e">
        <f ca="1" t="shared" si="5"/>
        <v>#N/A</v>
      </c>
    </row>
    <row r="8" hidden="1" spans="1:23">
      <c r="A8" s="2" t="s">
        <v>123</v>
      </c>
      <c r="B8" s="2" t="s">
        <v>124</v>
      </c>
      <c r="C8" s="2" t="s">
        <v>125</v>
      </c>
      <c r="D8" s="2" t="s">
        <v>148</v>
      </c>
      <c r="E8" s="2" t="s">
        <v>127</v>
      </c>
      <c r="F8" s="2" t="s">
        <v>149</v>
      </c>
      <c r="G8" s="2" t="s">
        <v>150</v>
      </c>
      <c r="H8" s="2"/>
      <c r="I8" s="4" t="s">
        <v>151</v>
      </c>
      <c r="J8" s="2"/>
      <c r="K8" s="2"/>
      <c r="L8" s="2"/>
      <c r="M8" s="2"/>
      <c r="N8" s="2"/>
      <c r="O8" s="8" t="str">
        <f t="shared" si="0"/>
        <v>07:35</v>
      </c>
      <c r="P8" s="9" t="str">
        <f t="shared" si="1"/>
        <v>17:13</v>
      </c>
      <c r="Q8" s="11">
        <f t="shared" si="2"/>
        <v>0.401388888888889</v>
      </c>
      <c r="R8" s="12">
        <f t="shared" si="3"/>
        <v>8</v>
      </c>
      <c r="S8" s="8"/>
      <c r="T8" s="8" t="str">
        <f>VLOOKUP(C8,[1]Sheet1!$D$1:$M$65514,10,0)</f>
        <v>河北</v>
      </c>
      <c r="U8" s="8">
        <f t="shared" si="4"/>
        <v>8</v>
      </c>
      <c r="V8" s="8" t="e">
        <f ca="1">SUM(OFFSET(考勤!D:AH,MATCH(C8,考勤!$A$1:$A$58,0)-1,DAY(D8)-1,3,1))</f>
        <v>#N/A</v>
      </c>
      <c r="W8" s="8" t="e">
        <f ca="1" t="shared" si="5"/>
        <v>#N/A</v>
      </c>
    </row>
    <row r="9" hidden="1" spans="1:23">
      <c r="A9" s="2" t="s">
        <v>123</v>
      </c>
      <c r="B9" s="2" t="s">
        <v>124</v>
      </c>
      <c r="C9" s="2" t="s">
        <v>125</v>
      </c>
      <c r="D9" s="2" t="s">
        <v>152</v>
      </c>
      <c r="E9" s="2" t="s">
        <v>127</v>
      </c>
      <c r="F9" s="2" t="s">
        <v>153</v>
      </c>
      <c r="G9" s="2" t="s">
        <v>154</v>
      </c>
      <c r="H9" s="4" t="s">
        <v>155</v>
      </c>
      <c r="I9" s="2"/>
      <c r="J9" s="10" t="s">
        <v>156</v>
      </c>
      <c r="K9" s="2"/>
      <c r="L9" s="2"/>
      <c r="M9" s="2"/>
      <c r="N9" s="2"/>
      <c r="O9" s="8" t="str">
        <f t="shared" si="0"/>
        <v>08:39</v>
      </c>
      <c r="P9" s="9" t="str">
        <f t="shared" si="1"/>
        <v>20:30</v>
      </c>
      <c r="Q9" s="11">
        <f t="shared" si="2"/>
        <v>0.49375</v>
      </c>
      <c r="R9" s="12">
        <f t="shared" si="3"/>
        <v>10</v>
      </c>
      <c r="S9" s="8"/>
      <c r="T9" s="8" t="str">
        <f>VLOOKUP(C9,[1]Sheet1!$D$1:$M$65514,10,0)</f>
        <v>河北</v>
      </c>
      <c r="U9" s="8">
        <f t="shared" si="4"/>
        <v>10</v>
      </c>
      <c r="V9" s="8" t="e">
        <f ca="1">SUM(OFFSET(考勤!D:AH,MATCH(C9,考勤!$A$1:$A$58,0)-1,DAY(D9)-1,3,1))</f>
        <v>#N/A</v>
      </c>
      <c r="W9" s="8" t="e">
        <f ca="1" t="shared" si="5"/>
        <v>#N/A</v>
      </c>
    </row>
    <row r="10" hidden="1" spans="1:23">
      <c r="A10" s="2" t="s">
        <v>123</v>
      </c>
      <c r="B10" s="2" t="s">
        <v>124</v>
      </c>
      <c r="C10" s="2" t="s">
        <v>125</v>
      </c>
      <c r="D10" s="2" t="s">
        <v>157</v>
      </c>
      <c r="E10" s="2" t="s">
        <v>127</v>
      </c>
      <c r="F10" s="2" t="s">
        <v>158</v>
      </c>
      <c r="G10" s="2" t="s">
        <v>137</v>
      </c>
      <c r="H10" s="2"/>
      <c r="I10" s="2"/>
      <c r="J10" s="10" t="s">
        <v>159</v>
      </c>
      <c r="K10" s="2"/>
      <c r="L10" s="2"/>
      <c r="M10" s="2"/>
      <c r="N10" s="2"/>
      <c r="O10" s="8" t="str">
        <f t="shared" si="0"/>
        <v>07:35</v>
      </c>
      <c r="P10" s="9" t="str">
        <f t="shared" si="1"/>
        <v>22:01</v>
      </c>
      <c r="Q10" s="11">
        <f t="shared" si="2"/>
        <v>0.601388888888889</v>
      </c>
      <c r="R10" s="12">
        <f t="shared" si="3"/>
        <v>13</v>
      </c>
      <c r="S10" s="8"/>
      <c r="T10" s="8" t="str">
        <f>VLOOKUP(C10,[1]Sheet1!$D$1:$M$65514,10,0)</f>
        <v>河北</v>
      </c>
      <c r="U10" s="8">
        <f t="shared" si="4"/>
        <v>13</v>
      </c>
      <c r="V10" s="8" t="e">
        <f ca="1">SUM(OFFSET(考勤!D:AH,MATCH(C10,考勤!$A$1:$A$58,0)-1,DAY(D10)-1,3,1))</f>
        <v>#N/A</v>
      </c>
      <c r="W10" s="8" t="e">
        <f ca="1" t="shared" si="5"/>
        <v>#N/A</v>
      </c>
    </row>
    <row r="11" hidden="1" spans="1:23">
      <c r="A11" s="2" t="s">
        <v>123</v>
      </c>
      <c r="B11" s="2" t="s">
        <v>124</v>
      </c>
      <c r="C11" s="2" t="s">
        <v>125</v>
      </c>
      <c r="D11" s="2" t="s">
        <v>160</v>
      </c>
      <c r="E11" s="2" t="s">
        <v>127</v>
      </c>
      <c r="F11" s="2" t="s">
        <v>161</v>
      </c>
      <c r="G11" s="2" t="s">
        <v>137</v>
      </c>
      <c r="H11" s="2"/>
      <c r="I11" s="2"/>
      <c r="J11" s="10" t="s">
        <v>162</v>
      </c>
      <c r="K11" s="2"/>
      <c r="L11" s="2"/>
      <c r="M11" s="2"/>
      <c r="N11" s="2"/>
      <c r="O11" s="8" t="str">
        <f t="shared" si="0"/>
        <v>07:37</v>
      </c>
      <c r="P11" s="9" t="str">
        <f t="shared" si="1"/>
        <v>22:04</v>
      </c>
      <c r="Q11" s="11">
        <f t="shared" si="2"/>
        <v>0.602083333333333</v>
      </c>
      <c r="R11" s="12">
        <f t="shared" si="3"/>
        <v>13</v>
      </c>
      <c r="S11" s="8"/>
      <c r="T11" s="8" t="str">
        <f>VLOOKUP(C11,[1]Sheet1!$D$1:$M$65514,10,0)</f>
        <v>河北</v>
      </c>
      <c r="U11" s="8">
        <f t="shared" si="4"/>
        <v>13</v>
      </c>
      <c r="V11" s="8" t="e">
        <f ca="1">SUM(OFFSET(考勤!D:AH,MATCH(C11,考勤!$A$1:$A$58,0)-1,DAY(D11)-1,3,1))</f>
        <v>#N/A</v>
      </c>
      <c r="W11" s="8" t="e">
        <f ca="1" t="shared" si="5"/>
        <v>#N/A</v>
      </c>
    </row>
    <row r="12" hidden="1" spans="1:23">
      <c r="A12" s="3" t="s">
        <v>123</v>
      </c>
      <c r="B12" s="3" t="s">
        <v>124</v>
      </c>
      <c r="C12" s="3" t="s">
        <v>125</v>
      </c>
      <c r="D12" s="3" t="s">
        <v>163</v>
      </c>
      <c r="E12" s="2" t="s">
        <v>127</v>
      </c>
      <c r="F12" s="3" t="s">
        <v>164</v>
      </c>
      <c r="G12" s="3" t="s">
        <v>137</v>
      </c>
      <c r="H12" s="3"/>
      <c r="I12" s="3"/>
      <c r="J12" s="10" t="s">
        <v>165</v>
      </c>
      <c r="K12" s="3"/>
      <c r="L12" s="3"/>
      <c r="M12" s="3"/>
      <c r="N12" s="3"/>
      <c r="O12" s="8" t="str">
        <f t="shared" si="0"/>
        <v>07:36</v>
      </c>
      <c r="P12" s="9" t="str">
        <f t="shared" si="1"/>
        <v>20:21</v>
      </c>
      <c r="Q12" s="11">
        <f t="shared" si="2"/>
        <v>0.53125</v>
      </c>
      <c r="R12" s="12">
        <f t="shared" si="3"/>
        <v>11</v>
      </c>
      <c r="S12" s="8"/>
      <c r="T12" s="8" t="str">
        <f>VLOOKUP(C12,[1]Sheet1!$D$1:$M$65514,10,0)</f>
        <v>河北</v>
      </c>
      <c r="U12" s="8">
        <f t="shared" si="4"/>
        <v>11</v>
      </c>
      <c r="V12" s="8" t="e">
        <f ca="1">SUM(OFFSET(考勤!D:AH,MATCH(C12,考勤!$A$1:$A$58,0)-1,DAY(D12)-1,3,1))</f>
        <v>#N/A</v>
      </c>
      <c r="W12" s="8" t="e">
        <f ca="1" t="shared" si="5"/>
        <v>#N/A</v>
      </c>
    </row>
    <row r="13" hidden="1" spans="1:23">
      <c r="A13" s="3" t="s">
        <v>123</v>
      </c>
      <c r="B13" s="3" t="s">
        <v>124</v>
      </c>
      <c r="C13" s="3" t="s">
        <v>125</v>
      </c>
      <c r="D13" s="3" t="s">
        <v>166</v>
      </c>
      <c r="E13" s="2" t="s">
        <v>127</v>
      </c>
      <c r="F13" s="3" t="s">
        <v>167</v>
      </c>
      <c r="G13" s="3" t="s">
        <v>168</v>
      </c>
      <c r="H13" s="3"/>
      <c r="I13" s="4" t="s">
        <v>169</v>
      </c>
      <c r="J13" s="3"/>
      <c r="K13" s="3"/>
      <c r="L13" s="3"/>
      <c r="M13" s="3"/>
      <c r="N13" s="3"/>
      <c r="O13" s="8" t="str">
        <f t="shared" si="0"/>
        <v>07:36</v>
      </c>
      <c r="P13" s="9" t="str">
        <f t="shared" si="1"/>
        <v>17:00</v>
      </c>
      <c r="Q13" s="11">
        <f t="shared" si="2"/>
        <v>0.391666666666667</v>
      </c>
      <c r="R13" s="12">
        <f t="shared" si="3"/>
        <v>8</v>
      </c>
      <c r="S13" s="8"/>
      <c r="T13" s="8" t="str">
        <f>VLOOKUP(C13,[1]Sheet1!$D$1:$M$65514,10,0)</f>
        <v>河北</v>
      </c>
      <c r="U13" s="8">
        <f t="shared" si="4"/>
        <v>8</v>
      </c>
      <c r="V13" s="8" t="e">
        <f ca="1">SUM(OFFSET(考勤!D:AH,MATCH(C13,考勤!$A$1:$A$58,0)-1,DAY(D13)-1,3,1))</f>
        <v>#N/A</v>
      </c>
      <c r="W13" s="8" t="e">
        <f ca="1" t="shared" si="5"/>
        <v>#N/A</v>
      </c>
    </row>
    <row r="14" hidden="1" spans="1:23">
      <c r="A14" s="2" t="s">
        <v>123</v>
      </c>
      <c r="B14" s="2" t="s">
        <v>124</v>
      </c>
      <c r="C14" s="2" t="s">
        <v>125</v>
      </c>
      <c r="D14" s="2" t="s">
        <v>170</v>
      </c>
      <c r="E14" s="2" t="s">
        <v>127</v>
      </c>
      <c r="F14" s="2"/>
      <c r="G14" s="2"/>
      <c r="H14" s="2"/>
      <c r="I14" s="2"/>
      <c r="J14" s="2"/>
      <c r="K14" s="2"/>
      <c r="L14" s="2"/>
      <c r="M14" s="2"/>
      <c r="N14" s="7" t="s">
        <v>171</v>
      </c>
      <c r="O14" s="8" t="str">
        <f t="shared" si="0"/>
        <v/>
      </c>
      <c r="P14" s="9" t="str">
        <f t="shared" si="1"/>
        <v/>
      </c>
      <c r="Q14" s="11">
        <f t="shared" si="2"/>
        <v>0</v>
      </c>
      <c r="R14" s="12">
        <f t="shared" si="3"/>
        <v>0</v>
      </c>
      <c r="S14" s="8"/>
      <c r="T14" s="8" t="str">
        <f>VLOOKUP(C14,[1]Sheet1!$D$1:$M$65514,10,0)</f>
        <v>河北</v>
      </c>
      <c r="U14" s="8">
        <f t="shared" si="4"/>
        <v>0</v>
      </c>
      <c r="V14" s="8" t="e">
        <f ca="1">SUM(OFFSET(考勤!D:AH,MATCH(C14,考勤!$A$1:$A$58,0)-1,DAY(D14)-1,3,1))</f>
        <v>#N/A</v>
      </c>
      <c r="W14" s="8" t="e">
        <f ca="1" t="shared" si="5"/>
        <v>#N/A</v>
      </c>
    </row>
    <row r="15" hidden="1" spans="1:23">
      <c r="A15" s="2" t="s">
        <v>123</v>
      </c>
      <c r="B15" s="2" t="s">
        <v>124</v>
      </c>
      <c r="C15" s="2" t="s">
        <v>125</v>
      </c>
      <c r="D15" s="2" t="s">
        <v>172</v>
      </c>
      <c r="E15" s="2" t="s">
        <v>127</v>
      </c>
      <c r="F15" s="2"/>
      <c r="G15" s="2"/>
      <c r="H15" s="2"/>
      <c r="I15" s="2"/>
      <c r="J15" s="2"/>
      <c r="K15" s="2"/>
      <c r="L15" s="2"/>
      <c r="M15" s="2"/>
      <c r="N15" s="7" t="s">
        <v>171</v>
      </c>
      <c r="O15" s="8" t="str">
        <f t="shared" si="0"/>
        <v/>
      </c>
      <c r="P15" s="9" t="str">
        <f t="shared" si="1"/>
        <v/>
      </c>
      <c r="Q15" s="11">
        <f t="shared" si="2"/>
        <v>0</v>
      </c>
      <c r="R15" s="12">
        <f t="shared" si="3"/>
        <v>0</v>
      </c>
      <c r="S15" s="8"/>
      <c r="T15" s="8" t="str">
        <f>VLOOKUP(C15,[1]Sheet1!$D$1:$M$65514,10,0)</f>
        <v>河北</v>
      </c>
      <c r="U15" s="8">
        <f t="shared" si="4"/>
        <v>0</v>
      </c>
      <c r="V15" s="8" t="e">
        <f ca="1">SUM(OFFSET(考勤!D:AH,MATCH(C15,考勤!$A$1:$A$58,0)-1,DAY(D15)-1,3,1))</f>
        <v>#N/A</v>
      </c>
      <c r="W15" s="8" t="e">
        <f ca="1" t="shared" si="5"/>
        <v>#N/A</v>
      </c>
    </row>
    <row r="16" hidden="1" spans="1:23">
      <c r="A16" s="2" t="s">
        <v>123</v>
      </c>
      <c r="B16" s="2" t="s">
        <v>124</v>
      </c>
      <c r="C16" s="2" t="s">
        <v>125</v>
      </c>
      <c r="D16" s="2" t="s">
        <v>173</v>
      </c>
      <c r="E16" s="2" t="s">
        <v>127</v>
      </c>
      <c r="F16" s="5" t="s">
        <v>174</v>
      </c>
      <c r="G16" s="2"/>
      <c r="H16" s="2"/>
      <c r="I16" s="2"/>
      <c r="J16" s="2"/>
      <c r="K16" s="2"/>
      <c r="L16" s="2"/>
      <c r="M16" s="2"/>
      <c r="N16" s="7" t="s">
        <v>171</v>
      </c>
      <c r="O16" s="8" t="str">
        <f t="shared" si="0"/>
        <v>XX:XX</v>
      </c>
      <c r="P16" s="9" t="str">
        <f t="shared" si="1"/>
        <v>16:56</v>
      </c>
      <c r="Q16" s="11">
        <f t="shared" si="2"/>
        <v>0</v>
      </c>
      <c r="R16" s="12">
        <f t="shared" si="3"/>
        <v>0</v>
      </c>
      <c r="S16" s="8"/>
      <c r="T16" s="8" t="str">
        <f>VLOOKUP(C16,[1]Sheet1!$D$1:$M$65514,10,0)</f>
        <v>河北</v>
      </c>
      <c r="U16" s="9">
        <v>13</v>
      </c>
      <c r="V16" s="8" t="e">
        <f ca="1">SUM(OFFSET(考勤!D:AH,MATCH(C16,考勤!$A$1:$A$58,0)-1,DAY(D16)-1,3,1))</f>
        <v>#N/A</v>
      </c>
      <c r="W16" s="8" t="e">
        <f ca="1" t="shared" si="5"/>
        <v>#N/A</v>
      </c>
    </row>
    <row r="17" hidden="1" spans="1:23">
      <c r="A17" s="2" t="s">
        <v>123</v>
      </c>
      <c r="B17" s="2" t="s">
        <v>124</v>
      </c>
      <c r="C17" s="2" t="s">
        <v>125</v>
      </c>
      <c r="D17" s="2" t="s">
        <v>175</v>
      </c>
      <c r="E17" s="2" t="s">
        <v>127</v>
      </c>
      <c r="F17" s="5" t="s">
        <v>176</v>
      </c>
      <c r="G17" s="2"/>
      <c r="H17" s="2"/>
      <c r="I17" s="2"/>
      <c r="J17" s="2"/>
      <c r="K17" s="2"/>
      <c r="L17" s="2"/>
      <c r="M17" s="2"/>
      <c r="N17" s="7" t="s">
        <v>171</v>
      </c>
      <c r="O17" s="8" t="str">
        <f t="shared" si="0"/>
        <v>XX:XX</v>
      </c>
      <c r="P17" s="9" t="str">
        <f t="shared" si="1"/>
        <v>17:16</v>
      </c>
      <c r="Q17" s="11">
        <f t="shared" si="2"/>
        <v>0</v>
      </c>
      <c r="R17" s="12">
        <f t="shared" si="3"/>
        <v>0</v>
      </c>
      <c r="S17" s="8"/>
      <c r="T17" s="8" t="str">
        <f>VLOOKUP(C17,[1]Sheet1!$D$1:$M$65514,10,0)</f>
        <v>河北</v>
      </c>
      <c r="U17" s="9">
        <v>13</v>
      </c>
      <c r="V17" s="8" t="e">
        <f ca="1">SUM(OFFSET(考勤!D:AH,MATCH(C17,考勤!$A$1:$A$58,0)-1,DAY(D17)-1,3,1))</f>
        <v>#N/A</v>
      </c>
      <c r="W17" s="8" t="e">
        <f ca="1" t="shared" si="5"/>
        <v>#N/A</v>
      </c>
    </row>
    <row r="18" hidden="1" spans="1:23">
      <c r="A18" s="2" t="s">
        <v>123</v>
      </c>
      <c r="B18" s="2" t="s">
        <v>124</v>
      </c>
      <c r="C18" s="2" t="s">
        <v>125</v>
      </c>
      <c r="D18" s="2" t="s">
        <v>177</v>
      </c>
      <c r="E18" s="2" t="s">
        <v>127</v>
      </c>
      <c r="F18" s="5" t="s">
        <v>178</v>
      </c>
      <c r="G18" s="2"/>
      <c r="H18" s="2"/>
      <c r="I18" s="2"/>
      <c r="J18" s="10" t="s">
        <v>179</v>
      </c>
      <c r="K18" s="2"/>
      <c r="L18" s="2"/>
      <c r="M18" s="2"/>
      <c r="N18" s="7" t="s">
        <v>171</v>
      </c>
      <c r="O18" s="8" t="str">
        <f t="shared" si="0"/>
        <v>XX:XX</v>
      </c>
      <c r="P18" s="9" t="str">
        <f t="shared" si="1"/>
        <v>19:53</v>
      </c>
      <c r="Q18" s="11">
        <f t="shared" si="2"/>
        <v>0</v>
      </c>
      <c r="R18" s="12">
        <f t="shared" si="3"/>
        <v>0</v>
      </c>
      <c r="S18" s="8"/>
      <c r="T18" s="8" t="str">
        <f>VLOOKUP(C18,[1]Sheet1!$D$1:$M$65514,10,0)</f>
        <v>河北</v>
      </c>
      <c r="U18" s="9">
        <v>10</v>
      </c>
      <c r="V18" s="8" t="e">
        <f ca="1">SUM(OFFSET(考勤!D:AH,MATCH(C18,考勤!$A$1:$A$58,0)-1,DAY(D18)-1,3,1))</f>
        <v>#N/A</v>
      </c>
      <c r="W18" s="8" t="e">
        <f ca="1" t="shared" si="5"/>
        <v>#N/A</v>
      </c>
    </row>
    <row r="19" hidden="1" spans="1:23">
      <c r="A19" s="3" t="s">
        <v>123</v>
      </c>
      <c r="B19" s="3" t="s">
        <v>124</v>
      </c>
      <c r="C19" s="3" t="s">
        <v>125</v>
      </c>
      <c r="D19" s="3" t="s">
        <v>180</v>
      </c>
      <c r="E19" s="2" t="s">
        <v>127</v>
      </c>
      <c r="F19" s="5" t="s">
        <v>181</v>
      </c>
      <c r="G19" s="3"/>
      <c r="H19" s="3"/>
      <c r="I19" s="3"/>
      <c r="J19" s="10" t="s">
        <v>182</v>
      </c>
      <c r="K19" s="3"/>
      <c r="L19" s="3"/>
      <c r="M19" s="3"/>
      <c r="N19" s="7" t="s">
        <v>171</v>
      </c>
      <c r="O19" s="8" t="str">
        <f t="shared" si="0"/>
        <v>XX:XX</v>
      </c>
      <c r="P19" s="9" t="str">
        <f t="shared" si="1"/>
        <v>19:52</v>
      </c>
      <c r="Q19" s="11">
        <f t="shared" si="2"/>
        <v>0</v>
      </c>
      <c r="R19" s="12">
        <f t="shared" si="3"/>
        <v>0</v>
      </c>
      <c r="S19" s="8"/>
      <c r="T19" s="8" t="str">
        <f>VLOOKUP(C19,[1]Sheet1!$D$1:$M$65514,10,0)</f>
        <v>河北</v>
      </c>
      <c r="U19" s="9">
        <v>11</v>
      </c>
      <c r="V19" s="8" t="e">
        <f ca="1">SUM(OFFSET(考勤!D:AH,MATCH(C19,考勤!$A$1:$A$58,0)-1,DAY(D19)-1,3,1))</f>
        <v>#N/A</v>
      </c>
      <c r="W19" s="8" t="e">
        <f ca="1" t="shared" si="5"/>
        <v>#N/A</v>
      </c>
    </row>
    <row r="20" hidden="1" spans="1:23">
      <c r="A20" s="3" t="s">
        <v>123</v>
      </c>
      <c r="B20" s="3" t="s">
        <v>124</v>
      </c>
      <c r="C20" s="3" t="s">
        <v>125</v>
      </c>
      <c r="D20" s="3" t="s">
        <v>183</v>
      </c>
      <c r="E20" s="2" t="s">
        <v>127</v>
      </c>
      <c r="F20" s="3" t="s">
        <v>184</v>
      </c>
      <c r="G20" s="3" t="s">
        <v>137</v>
      </c>
      <c r="H20" s="3"/>
      <c r="I20" s="3"/>
      <c r="J20" s="10" t="s">
        <v>185</v>
      </c>
      <c r="K20" s="3"/>
      <c r="L20" s="3"/>
      <c r="M20" s="3"/>
      <c r="N20" s="3"/>
      <c r="O20" s="8" t="str">
        <f t="shared" si="0"/>
        <v>07:01</v>
      </c>
      <c r="P20" s="9" t="str">
        <f t="shared" si="1"/>
        <v>19:55</v>
      </c>
      <c r="Q20" s="11">
        <f t="shared" si="2"/>
        <v>0.5375</v>
      </c>
      <c r="R20" s="12">
        <f t="shared" si="3"/>
        <v>11</v>
      </c>
      <c r="S20" s="8"/>
      <c r="T20" s="8" t="str">
        <f>VLOOKUP(C20,[1]Sheet1!$D$1:$M$65514,10,0)</f>
        <v>河北</v>
      </c>
      <c r="U20" s="8">
        <f t="shared" si="4"/>
        <v>11</v>
      </c>
      <c r="V20" s="8" t="e">
        <f ca="1">SUM(OFFSET(考勤!D:AH,MATCH(C20,考勤!$A$1:$A$58,0)-1,DAY(D20)-1,3,1))</f>
        <v>#N/A</v>
      </c>
      <c r="W20" s="8" t="e">
        <f ca="1" t="shared" si="5"/>
        <v>#N/A</v>
      </c>
    </row>
    <row r="21" hidden="1" spans="1:23">
      <c r="A21" s="2" t="s">
        <v>123</v>
      </c>
      <c r="B21" s="2" t="s">
        <v>124</v>
      </c>
      <c r="C21" s="2" t="s">
        <v>125</v>
      </c>
      <c r="D21" s="2" t="s">
        <v>186</v>
      </c>
      <c r="E21" s="2" t="s">
        <v>127</v>
      </c>
      <c r="F21" s="2" t="s">
        <v>187</v>
      </c>
      <c r="G21" s="2" t="s">
        <v>137</v>
      </c>
      <c r="H21" s="2"/>
      <c r="I21" s="2"/>
      <c r="J21" s="10" t="s">
        <v>188</v>
      </c>
      <c r="K21" s="2"/>
      <c r="L21" s="2"/>
      <c r="M21" s="2"/>
      <c r="N21" s="2"/>
      <c r="O21" s="8" t="str">
        <f t="shared" si="0"/>
        <v>07:05</v>
      </c>
      <c r="P21" s="9" t="str">
        <f t="shared" si="1"/>
        <v>18:56</v>
      </c>
      <c r="Q21" s="11">
        <f t="shared" si="2"/>
        <v>0.49375</v>
      </c>
      <c r="R21" s="12">
        <f t="shared" si="3"/>
        <v>10</v>
      </c>
      <c r="S21" s="8"/>
      <c r="T21" s="8" t="str">
        <f>VLOOKUP(C21,[1]Sheet1!$D$1:$M$65514,10,0)</f>
        <v>河北</v>
      </c>
      <c r="U21" s="8">
        <f t="shared" si="4"/>
        <v>10</v>
      </c>
      <c r="V21" s="8" t="e">
        <f ca="1">SUM(OFFSET(考勤!D:AH,MATCH(C21,考勤!$A$1:$A$58,0)-1,DAY(D21)-1,3,1))</f>
        <v>#N/A</v>
      </c>
      <c r="W21" s="8" t="e">
        <f ca="1" t="shared" si="5"/>
        <v>#N/A</v>
      </c>
    </row>
    <row r="22" hidden="1" spans="1:23">
      <c r="A22" s="2" t="s">
        <v>123</v>
      </c>
      <c r="B22" s="2" t="s">
        <v>124</v>
      </c>
      <c r="C22" s="2" t="s">
        <v>125</v>
      </c>
      <c r="D22" s="2" t="s">
        <v>189</v>
      </c>
      <c r="E22" s="2" t="s">
        <v>127</v>
      </c>
      <c r="F22" s="2" t="s">
        <v>190</v>
      </c>
      <c r="G22" s="2" t="s">
        <v>137</v>
      </c>
      <c r="H22" s="2"/>
      <c r="I22" s="2"/>
      <c r="J22" s="10" t="s">
        <v>191</v>
      </c>
      <c r="K22" s="2"/>
      <c r="L22" s="2"/>
      <c r="M22" s="2"/>
      <c r="N22" s="2"/>
      <c r="O22" s="8" t="str">
        <f t="shared" si="0"/>
        <v>07:01</v>
      </c>
      <c r="P22" s="9" t="str">
        <f t="shared" si="1"/>
        <v>19:51</v>
      </c>
      <c r="Q22" s="11">
        <f t="shared" si="2"/>
        <v>0.534722222222222</v>
      </c>
      <c r="R22" s="12">
        <f t="shared" si="3"/>
        <v>11</v>
      </c>
      <c r="S22" s="8"/>
      <c r="T22" s="8" t="str">
        <f>VLOOKUP(C22,[1]Sheet1!$D$1:$M$65514,10,0)</f>
        <v>河北</v>
      </c>
      <c r="U22" s="8">
        <f t="shared" si="4"/>
        <v>11</v>
      </c>
      <c r="V22" s="8" t="e">
        <f ca="1">SUM(OFFSET(考勤!D:AH,MATCH(C22,考勤!$A$1:$A$58,0)-1,DAY(D22)-1,3,1))</f>
        <v>#N/A</v>
      </c>
      <c r="W22" s="8" t="e">
        <f ca="1" t="shared" si="5"/>
        <v>#N/A</v>
      </c>
    </row>
    <row r="23" hidden="1" spans="1:23">
      <c r="A23" s="2" t="s">
        <v>123</v>
      </c>
      <c r="B23" s="2" t="s">
        <v>124</v>
      </c>
      <c r="C23" s="2" t="s">
        <v>125</v>
      </c>
      <c r="D23" s="2" t="s">
        <v>192</v>
      </c>
      <c r="E23" s="2" t="s">
        <v>127</v>
      </c>
      <c r="F23" s="2" t="s">
        <v>193</v>
      </c>
      <c r="G23" s="2" t="s">
        <v>137</v>
      </c>
      <c r="H23" s="2"/>
      <c r="I23" s="2"/>
      <c r="J23" s="10" t="s">
        <v>194</v>
      </c>
      <c r="K23" s="2"/>
      <c r="L23" s="2"/>
      <c r="M23" s="2"/>
      <c r="N23" s="2"/>
      <c r="O23" s="8" t="str">
        <f t="shared" si="0"/>
        <v>07:01</v>
      </c>
      <c r="P23" s="9" t="str">
        <f t="shared" si="1"/>
        <v>19:56</v>
      </c>
      <c r="Q23" s="11">
        <f t="shared" si="2"/>
        <v>0.538194444444444</v>
      </c>
      <c r="R23" s="12">
        <f t="shared" si="3"/>
        <v>11</v>
      </c>
      <c r="S23" s="8"/>
      <c r="T23" s="8" t="str">
        <f>VLOOKUP(C23,[1]Sheet1!$D$1:$M$65514,10,0)</f>
        <v>河北</v>
      </c>
      <c r="U23" s="8">
        <f t="shared" si="4"/>
        <v>11</v>
      </c>
      <c r="V23" s="8" t="e">
        <f ca="1">SUM(OFFSET(考勤!D:AH,MATCH(C23,考勤!$A$1:$A$58,0)-1,DAY(D23)-1,3,1))</f>
        <v>#N/A</v>
      </c>
      <c r="W23" s="8" t="e">
        <f ca="1" t="shared" si="5"/>
        <v>#N/A</v>
      </c>
    </row>
    <row r="24" hidden="1" spans="1:23">
      <c r="A24" s="2" t="s">
        <v>123</v>
      </c>
      <c r="B24" s="2" t="s">
        <v>124</v>
      </c>
      <c r="C24" s="2" t="s">
        <v>125</v>
      </c>
      <c r="D24" s="2" t="s">
        <v>195</v>
      </c>
      <c r="E24" s="2" t="s">
        <v>127</v>
      </c>
      <c r="F24" s="5" t="s">
        <v>196</v>
      </c>
      <c r="G24" s="2"/>
      <c r="H24" s="2"/>
      <c r="I24" s="2"/>
      <c r="J24" s="10" t="s">
        <v>197</v>
      </c>
      <c r="K24" s="2"/>
      <c r="L24" s="2"/>
      <c r="M24" s="2"/>
      <c r="N24" s="7" t="s">
        <v>171</v>
      </c>
      <c r="O24" s="8" t="str">
        <f t="shared" si="0"/>
        <v>XX:XX</v>
      </c>
      <c r="P24" s="9" t="str">
        <f t="shared" si="1"/>
        <v>19:54</v>
      </c>
      <c r="Q24" s="11">
        <f t="shared" si="2"/>
        <v>0</v>
      </c>
      <c r="R24" s="12">
        <f t="shared" si="3"/>
        <v>0</v>
      </c>
      <c r="S24" s="8"/>
      <c r="T24" s="8" t="str">
        <f>VLOOKUP(C24,[1]Sheet1!$D$1:$M$65514,10,0)</f>
        <v>河北</v>
      </c>
      <c r="U24" s="9">
        <v>10</v>
      </c>
      <c r="V24" s="8" t="e">
        <f ca="1">SUM(OFFSET(考勤!D:AH,MATCH(C24,考勤!$A$1:$A$58,0)-1,DAY(D24)-1,3,1))</f>
        <v>#N/A</v>
      </c>
      <c r="W24" s="8" t="e">
        <f ca="1" t="shared" si="5"/>
        <v>#N/A</v>
      </c>
    </row>
    <row r="25" hidden="1" spans="1:23">
      <c r="A25" s="2" t="s">
        <v>123</v>
      </c>
      <c r="B25" s="2" t="s">
        <v>124</v>
      </c>
      <c r="C25" s="2" t="s">
        <v>125</v>
      </c>
      <c r="D25" s="2" t="s">
        <v>198</v>
      </c>
      <c r="E25" s="2" t="s">
        <v>127</v>
      </c>
      <c r="F25" s="5" t="s">
        <v>178</v>
      </c>
      <c r="G25" s="2"/>
      <c r="H25" s="2"/>
      <c r="I25" s="2"/>
      <c r="J25" s="10" t="s">
        <v>179</v>
      </c>
      <c r="K25" s="2"/>
      <c r="L25" s="2"/>
      <c r="M25" s="2"/>
      <c r="N25" s="7" t="s">
        <v>171</v>
      </c>
      <c r="O25" s="8" t="str">
        <f t="shared" si="0"/>
        <v>XX:XX</v>
      </c>
      <c r="P25" s="9" t="str">
        <f t="shared" si="1"/>
        <v>19:53</v>
      </c>
      <c r="Q25" s="11">
        <f t="shared" si="2"/>
        <v>0</v>
      </c>
      <c r="R25" s="12">
        <f t="shared" si="3"/>
        <v>0</v>
      </c>
      <c r="S25" s="8"/>
      <c r="T25" s="8" t="str">
        <f>VLOOKUP(C25,[1]Sheet1!$D$1:$M$65514,10,0)</f>
        <v>河北</v>
      </c>
      <c r="U25" s="9">
        <v>10.5</v>
      </c>
      <c r="V25" s="8" t="e">
        <f ca="1">SUM(OFFSET(考勤!D:AH,MATCH(C25,考勤!$A$1:$A$58,0)-1,DAY(D25)-1,3,1))</f>
        <v>#N/A</v>
      </c>
      <c r="W25" s="8" t="e">
        <f ca="1" t="shared" si="5"/>
        <v>#N/A</v>
      </c>
    </row>
    <row r="26" hidden="1" spans="1:23">
      <c r="A26" s="3" t="s">
        <v>123</v>
      </c>
      <c r="B26" s="3" t="s">
        <v>124</v>
      </c>
      <c r="C26" s="3" t="s">
        <v>125</v>
      </c>
      <c r="D26" s="3" t="s">
        <v>199</v>
      </c>
      <c r="E26" s="2" t="s">
        <v>127</v>
      </c>
      <c r="F26" s="5" t="s">
        <v>196</v>
      </c>
      <c r="G26" s="3"/>
      <c r="H26" s="3"/>
      <c r="I26" s="3"/>
      <c r="J26" s="10" t="s">
        <v>200</v>
      </c>
      <c r="K26" s="3"/>
      <c r="L26" s="3"/>
      <c r="M26" s="3"/>
      <c r="N26" s="7" t="s">
        <v>171</v>
      </c>
      <c r="O26" s="8" t="str">
        <f t="shared" si="0"/>
        <v>XX:XX</v>
      </c>
      <c r="P26" s="9" t="str">
        <f t="shared" si="1"/>
        <v>19:54</v>
      </c>
      <c r="Q26" s="11">
        <f t="shared" si="2"/>
        <v>0</v>
      </c>
      <c r="R26" s="12">
        <f t="shared" si="3"/>
        <v>0</v>
      </c>
      <c r="S26" s="8"/>
      <c r="T26" s="8" t="str">
        <f>VLOOKUP(C26,[1]Sheet1!$D$1:$M$65514,10,0)</f>
        <v>河北</v>
      </c>
      <c r="U26" s="9">
        <v>10.5</v>
      </c>
      <c r="V26" s="8" t="e">
        <f ca="1">SUM(OFFSET(考勤!D:AH,MATCH(C26,考勤!$A$1:$A$58,0)-1,DAY(D26)-1,3,1))</f>
        <v>#N/A</v>
      </c>
      <c r="W26" s="8" t="e">
        <f ca="1" t="shared" si="5"/>
        <v>#N/A</v>
      </c>
    </row>
    <row r="27" hidden="1" spans="1:23">
      <c r="A27" s="3" t="s">
        <v>123</v>
      </c>
      <c r="B27" s="3" t="s">
        <v>124</v>
      </c>
      <c r="C27" s="3" t="s">
        <v>125</v>
      </c>
      <c r="D27" s="3" t="s">
        <v>201</v>
      </c>
      <c r="E27" s="2" t="s">
        <v>127</v>
      </c>
      <c r="F27" s="5" t="s">
        <v>202</v>
      </c>
      <c r="G27" s="3"/>
      <c r="H27" s="3"/>
      <c r="I27" s="3"/>
      <c r="J27" s="10" t="s">
        <v>203</v>
      </c>
      <c r="K27" s="3"/>
      <c r="L27" s="3"/>
      <c r="M27" s="3"/>
      <c r="N27" s="7" t="s">
        <v>171</v>
      </c>
      <c r="O27" s="8" t="str">
        <f t="shared" si="0"/>
        <v>XX:XX</v>
      </c>
      <c r="P27" s="9" t="str">
        <f t="shared" si="1"/>
        <v>20:18</v>
      </c>
      <c r="Q27" s="11">
        <f t="shared" si="2"/>
        <v>0</v>
      </c>
      <c r="R27" s="12">
        <f t="shared" si="3"/>
        <v>0</v>
      </c>
      <c r="S27" s="8"/>
      <c r="T27" s="8" t="str">
        <f>VLOOKUP(C27,[1]Sheet1!$D$1:$M$65514,10,0)</f>
        <v>河北</v>
      </c>
      <c r="U27" s="9">
        <v>9.5</v>
      </c>
      <c r="V27" s="8" t="e">
        <f ca="1">SUM(OFFSET(考勤!D:AH,MATCH(C27,考勤!$A$1:$A$58,0)-1,DAY(D27)-1,3,1))</f>
        <v>#N/A</v>
      </c>
      <c r="W27" s="8" t="e">
        <f ca="1" t="shared" si="5"/>
        <v>#N/A</v>
      </c>
    </row>
    <row r="28" hidden="1" spans="1:23">
      <c r="A28" s="2" t="s">
        <v>123</v>
      </c>
      <c r="B28" s="2" t="s">
        <v>124</v>
      </c>
      <c r="C28" s="2" t="s">
        <v>125</v>
      </c>
      <c r="D28" s="2" t="s">
        <v>204</v>
      </c>
      <c r="E28" s="2" t="s">
        <v>127</v>
      </c>
      <c r="F28" s="5" t="s">
        <v>205</v>
      </c>
      <c r="G28" s="2"/>
      <c r="H28" s="2"/>
      <c r="I28" s="2"/>
      <c r="J28" s="10" t="s">
        <v>191</v>
      </c>
      <c r="K28" s="2"/>
      <c r="L28" s="2"/>
      <c r="M28" s="2"/>
      <c r="N28" s="7" t="s">
        <v>171</v>
      </c>
      <c r="O28" s="8" t="str">
        <f t="shared" si="0"/>
        <v>XX:XX</v>
      </c>
      <c r="P28" s="9" t="str">
        <f t="shared" si="1"/>
        <v>19:51</v>
      </c>
      <c r="Q28" s="11">
        <f t="shared" si="2"/>
        <v>0</v>
      </c>
      <c r="R28" s="12">
        <f t="shared" si="3"/>
        <v>0</v>
      </c>
      <c r="S28" s="8"/>
      <c r="T28" s="8" t="str">
        <f>VLOOKUP(C28,[1]Sheet1!$D$1:$M$65514,10,0)</f>
        <v>河北</v>
      </c>
      <c r="U28" s="9">
        <v>10.5</v>
      </c>
      <c r="V28" s="8" t="e">
        <f ca="1">SUM(OFFSET(考勤!D:AH,MATCH(C28,考勤!$A$1:$A$58,0)-1,DAY(D28)-1,3,1))</f>
        <v>#N/A</v>
      </c>
      <c r="W28" s="8" t="e">
        <f ca="1" t="shared" si="5"/>
        <v>#N/A</v>
      </c>
    </row>
    <row r="29" hidden="1" spans="1:23">
      <c r="A29" s="2" t="s">
        <v>123</v>
      </c>
      <c r="B29" s="2" t="s">
        <v>124</v>
      </c>
      <c r="C29" s="2" t="s">
        <v>125</v>
      </c>
      <c r="D29" s="2" t="s">
        <v>206</v>
      </c>
      <c r="E29" s="2" t="s">
        <v>127</v>
      </c>
      <c r="F29" s="5" t="s">
        <v>207</v>
      </c>
      <c r="G29" s="2"/>
      <c r="H29" s="2"/>
      <c r="I29" s="2"/>
      <c r="J29" s="10" t="s">
        <v>208</v>
      </c>
      <c r="K29" s="2"/>
      <c r="L29" s="2"/>
      <c r="M29" s="2"/>
      <c r="N29" s="7" t="s">
        <v>171</v>
      </c>
      <c r="O29" s="8" t="str">
        <f t="shared" si="0"/>
        <v>XX:XX</v>
      </c>
      <c r="P29" s="9" t="str">
        <f t="shared" si="1"/>
        <v>01:41</v>
      </c>
      <c r="Q29" s="11">
        <f t="shared" si="2"/>
        <v>0</v>
      </c>
      <c r="R29" s="12">
        <f t="shared" si="3"/>
        <v>0</v>
      </c>
      <c r="S29" s="8"/>
      <c r="T29" s="8" t="str">
        <f>VLOOKUP(C29,[1]Sheet1!$D$1:$M$65514,10,0)</f>
        <v>河北</v>
      </c>
      <c r="U29" s="9">
        <v>5.5</v>
      </c>
      <c r="V29" s="8" t="e">
        <f ca="1">SUM(OFFSET(考勤!D:AH,MATCH(C29,考勤!$A$1:$A$58,0)-1,DAY(D29)-1,3,1))</f>
        <v>#N/A</v>
      </c>
      <c r="W29" s="8" t="e">
        <f ca="1" t="shared" si="5"/>
        <v>#N/A</v>
      </c>
    </row>
    <row r="30" hidden="1" spans="1:23">
      <c r="A30" s="2" t="s">
        <v>123</v>
      </c>
      <c r="B30" s="2" t="s">
        <v>124</v>
      </c>
      <c r="C30" s="2" t="s">
        <v>125</v>
      </c>
      <c r="D30" s="2" t="s">
        <v>209</v>
      </c>
      <c r="E30" s="2" t="s">
        <v>127</v>
      </c>
      <c r="F30" s="2"/>
      <c r="G30" s="2"/>
      <c r="H30" s="2"/>
      <c r="I30" s="2"/>
      <c r="J30" s="2"/>
      <c r="K30" s="2"/>
      <c r="L30" s="2"/>
      <c r="M30" s="2"/>
      <c r="N30" s="7" t="s">
        <v>171</v>
      </c>
      <c r="O30" s="8" t="str">
        <f t="shared" si="0"/>
        <v/>
      </c>
      <c r="P30" s="9" t="str">
        <f t="shared" si="1"/>
        <v/>
      </c>
      <c r="Q30" s="11">
        <f t="shared" si="2"/>
        <v>0</v>
      </c>
      <c r="R30" s="12">
        <f t="shared" si="3"/>
        <v>0</v>
      </c>
      <c r="S30" s="8"/>
      <c r="T30" s="8" t="str">
        <f>VLOOKUP(C30,[1]Sheet1!$D$1:$M$65514,10,0)</f>
        <v>河北</v>
      </c>
      <c r="U30" s="8">
        <f t="shared" si="4"/>
        <v>0</v>
      </c>
      <c r="V30" s="8" t="e">
        <f ca="1">SUM(OFFSET(考勤!D:AH,MATCH(C30,考勤!$A$1:$A$58,0)-1,DAY(D30)-1,3,1))</f>
        <v>#N/A</v>
      </c>
      <c r="W30" s="8" t="e">
        <f ca="1" t="shared" si="5"/>
        <v>#N/A</v>
      </c>
    </row>
    <row r="31" hidden="1" spans="1:23">
      <c r="A31" s="2" t="s">
        <v>123</v>
      </c>
      <c r="B31" s="2" t="s">
        <v>124</v>
      </c>
      <c r="C31" s="2" t="s">
        <v>125</v>
      </c>
      <c r="D31" s="2" t="s">
        <v>210</v>
      </c>
      <c r="E31" s="2" t="s">
        <v>127</v>
      </c>
      <c r="F31" s="2"/>
      <c r="G31" s="2"/>
      <c r="H31" s="2"/>
      <c r="I31" s="2"/>
      <c r="J31" s="2"/>
      <c r="K31" s="2"/>
      <c r="L31" s="2"/>
      <c r="M31" s="2"/>
      <c r="N31" s="7" t="s">
        <v>171</v>
      </c>
      <c r="O31" s="8" t="str">
        <f t="shared" si="0"/>
        <v/>
      </c>
      <c r="P31" s="9" t="str">
        <f t="shared" si="1"/>
        <v/>
      </c>
      <c r="Q31" s="11">
        <f t="shared" si="2"/>
        <v>0</v>
      </c>
      <c r="R31" s="12">
        <f t="shared" si="3"/>
        <v>0</v>
      </c>
      <c r="S31" s="8"/>
      <c r="T31" s="8" t="str">
        <f>VLOOKUP(C31,[1]Sheet1!$D$1:$M$65514,10,0)</f>
        <v>河北</v>
      </c>
      <c r="U31" s="8">
        <f t="shared" si="4"/>
        <v>0</v>
      </c>
      <c r="V31" s="8" t="e">
        <f ca="1">SUM(OFFSET(考勤!D:AH,MATCH(C31,考勤!$A$1:$A$58,0)-1,DAY(D31)-1,3,1))</f>
        <v>#N/A</v>
      </c>
      <c r="W31" s="8" t="e">
        <f ca="1" t="shared" si="5"/>
        <v>#N/A</v>
      </c>
    </row>
    <row r="32" hidden="1" spans="1:23">
      <c r="A32" s="2" t="s">
        <v>123</v>
      </c>
      <c r="B32" s="2" t="s">
        <v>124</v>
      </c>
      <c r="C32" s="2" t="s">
        <v>125</v>
      </c>
      <c r="D32" s="2" t="s">
        <v>211</v>
      </c>
      <c r="E32" s="2" t="s">
        <v>127</v>
      </c>
      <c r="F32" s="5" t="s">
        <v>196</v>
      </c>
      <c r="G32" s="2"/>
      <c r="H32" s="2"/>
      <c r="I32" s="2"/>
      <c r="J32" s="10" t="s">
        <v>197</v>
      </c>
      <c r="K32" s="2"/>
      <c r="L32" s="2"/>
      <c r="M32" s="2"/>
      <c r="N32" s="7" t="s">
        <v>171</v>
      </c>
      <c r="O32" s="8" t="str">
        <f t="shared" si="0"/>
        <v>XX:XX</v>
      </c>
      <c r="P32" s="9" t="str">
        <f t="shared" si="1"/>
        <v>19:54</v>
      </c>
      <c r="Q32" s="11">
        <f t="shared" si="2"/>
        <v>0</v>
      </c>
      <c r="R32" s="12">
        <f t="shared" si="3"/>
        <v>0</v>
      </c>
      <c r="S32" s="8"/>
      <c r="T32" s="8" t="str">
        <f>VLOOKUP(C32,[1]Sheet1!$D$1:$M$65514,10,0)</f>
        <v>河北</v>
      </c>
      <c r="U32" s="9">
        <v>10</v>
      </c>
      <c r="V32" s="8" t="e">
        <f ca="1">SUM(OFFSET(考勤!D:AH,MATCH(C32,考勤!$A$1:$A$58,0)-1,DAY(D32)-1,3,1))</f>
        <v>#N/A</v>
      </c>
      <c r="W32" s="8" t="e">
        <f ca="1" t="shared" si="5"/>
        <v>#N/A</v>
      </c>
    </row>
    <row r="33" hidden="1" spans="1:23">
      <c r="A33" s="2" t="s">
        <v>212</v>
      </c>
      <c r="B33" s="2" t="s">
        <v>213</v>
      </c>
      <c r="C33" s="2" t="s">
        <v>214</v>
      </c>
      <c r="D33" s="2" t="s">
        <v>126</v>
      </c>
      <c r="E33" s="2" t="s">
        <v>127</v>
      </c>
      <c r="F33" s="2"/>
      <c r="G33" s="2"/>
      <c r="H33" s="2"/>
      <c r="I33" s="2"/>
      <c r="J33" s="2"/>
      <c r="K33" s="2"/>
      <c r="L33" s="2"/>
      <c r="M33" s="2"/>
      <c r="N33" s="7" t="s">
        <v>171</v>
      </c>
      <c r="O33" s="8" t="str">
        <f t="shared" ref="O33:O96" si="6">LEFT(F33,5)</f>
        <v/>
      </c>
      <c r="P33" s="9" t="str">
        <f t="shared" ref="P33:P96" si="7">RIGHT(F33,5)</f>
        <v/>
      </c>
      <c r="Q33" s="11">
        <f t="shared" ref="Q33:Q96" si="8">IFERROR(IF(LEFT(P33,2)+0&lt;6,P33+1,P33)-O33,0)</f>
        <v>0</v>
      </c>
      <c r="R33" s="12">
        <f t="shared" ref="R33:R96" si="9">IF(Q33=0,0,IFERROR(INT((HOUR(Q33)*60+MINUTE(Q33))/60-1),0))</f>
        <v>0</v>
      </c>
      <c r="S33" s="8"/>
      <c r="T33" s="8">
        <f>VLOOKUP(C33,[1]Sheet1!$D$1:$M$65514,10,0)</f>
        <v>0</v>
      </c>
      <c r="U33" s="8">
        <f t="shared" ref="U33:U96" si="10">INT(R33)</f>
        <v>0</v>
      </c>
      <c r="V33" s="8" t="e">
        <f ca="1">SUM(OFFSET(考勤!D:AH,MATCH(C33,考勤!$A$1:$A$58,0)-1,DAY(D33)-1,3,1))</f>
        <v>#N/A</v>
      </c>
      <c r="W33" s="8" t="e">
        <f ca="1" t="shared" ref="W33:W63" si="11">R33-V33</f>
        <v>#N/A</v>
      </c>
    </row>
    <row r="34" hidden="1" spans="1:23">
      <c r="A34" s="2" t="s">
        <v>212</v>
      </c>
      <c r="B34" s="2" t="s">
        <v>213</v>
      </c>
      <c r="C34" s="2" t="s">
        <v>214</v>
      </c>
      <c r="D34" s="2" t="s">
        <v>131</v>
      </c>
      <c r="E34" s="2" t="s">
        <v>127</v>
      </c>
      <c r="F34" s="2" t="s">
        <v>215</v>
      </c>
      <c r="G34" s="2" t="s">
        <v>216</v>
      </c>
      <c r="H34" s="2"/>
      <c r="I34" s="2"/>
      <c r="J34" s="10" t="s">
        <v>217</v>
      </c>
      <c r="K34" s="2"/>
      <c r="L34" s="2"/>
      <c r="M34" s="2"/>
      <c r="N34" s="7" t="s">
        <v>218</v>
      </c>
      <c r="O34" s="8" t="str">
        <f t="shared" si="6"/>
        <v>13:12</v>
      </c>
      <c r="P34" s="9" t="str">
        <f t="shared" si="7"/>
        <v>20:10</v>
      </c>
      <c r="Q34" s="11">
        <f t="shared" si="8"/>
        <v>0.290277777777778</v>
      </c>
      <c r="R34" s="12">
        <f t="shared" si="9"/>
        <v>5</v>
      </c>
      <c r="S34" s="8"/>
      <c r="T34" s="8">
        <f>VLOOKUP(C34,[1]Sheet1!$D$1:$M$65514,10,0)</f>
        <v>0</v>
      </c>
      <c r="U34" s="8">
        <f t="shared" si="10"/>
        <v>5</v>
      </c>
      <c r="V34" s="8" t="e">
        <f ca="1">SUM(OFFSET(考勤!D:AH,MATCH(C34,考勤!$A$1:$A$58,0)-1,DAY(D34)-1,3,1))</f>
        <v>#N/A</v>
      </c>
      <c r="W34" s="8" t="e">
        <f ca="1" t="shared" si="11"/>
        <v>#N/A</v>
      </c>
    </row>
    <row r="35" hidden="1" spans="1:23">
      <c r="A35" s="2" t="s">
        <v>212</v>
      </c>
      <c r="B35" s="2" t="s">
        <v>213</v>
      </c>
      <c r="C35" s="2" t="s">
        <v>214</v>
      </c>
      <c r="D35" s="2" t="s">
        <v>135</v>
      </c>
      <c r="E35" s="2" t="s">
        <v>127</v>
      </c>
      <c r="F35" s="2" t="s">
        <v>219</v>
      </c>
      <c r="G35" s="2" t="s">
        <v>137</v>
      </c>
      <c r="H35" s="2"/>
      <c r="I35" s="2"/>
      <c r="J35" s="10" t="s">
        <v>220</v>
      </c>
      <c r="K35" s="2"/>
      <c r="L35" s="2"/>
      <c r="M35" s="2"/>
      <c r="N35" s="2"/>
      <c r="O35" s="8" t="str">
        <f t="shared" si="6"/>
        <v>07:44</v>
      </c>
      <c r="P35" s="9" t="str">
        <f t="shared" si="7"/>
        <v>20:01</v>
      </c>
      <c r="Q35" s="11">
        <f t="shared" si="8"/>
        <v>0.511805555555556</v>
      </c>
      <c r="R35" s="12">
        <f t="shared" si="9"/>
        <v>11</v>
      </c>
      <c r="S35" s="8"/>
      <c r="T35" s="8">
        <f>VLOOKUP(C35,[1]Sheet1!$D$1:$M$65514,10,0)</f>
        <v>0</v>
      </c>
      <c r="U35" s="8">
        <f t="shared" si="10"/>
        <v>11</v>
      </c>
      <c r="V35" s="8" t="e">
        <f ca="1">SUM(OFFSET(考勤!D:AH,MATCH(C35,考勤!$A$1:$A$58,0)-1,DAY(D35)-1,3,1))</f>
        <v>#N/A</v>
      </c>
      <c r="W35" s="8" t="e">
        <f ca="1" t="shared" si="11"/>
        <v>#N/A</v>
      </c>
    </row>
    <row r="36" hidden="1" spans="1:23">
      <c r="A36" s="3" t="s">
        <v>212</v>
      </c>
      <c r="B36" s="3" t="s">
        <v>213</v>
      </c>
      <c r="C36" s="3" t="s">
        <v>214</v>
      </c>
      <c r="D36" s="3" t="s">
        <v>139</v>
      </c>
      <c r="E36" s="2" t="s">
        <v>127</v>
      </c>
      <c r="F36" s="3" t="s">
        <v>221</v>
      </c>
      <c r="G36" s="3" t="s">
        <v>137</v>
      </c>
      <c r="H36" s="3"/>
      <c r="I36" s="3"/>
      <c r="J36" s="10" t="s">
        <v>222</v>
      </c>
      <c r="K36" s="3"/>
      <c r="L36" s="3"/>
      <c r="M36" s="3"/>
      <c r="N36" s="3"/>
      <c r="O36" s="8" t="str">
        <f t="shared" si="6"/>
        <v>07:47</v>
      </c>
      <c r="P36" s="9" t="str">
        <f t="shared" si="7"/>
        <v>20:00</v>
      </c>
      <c r="Q36" s="11">
        <f t="shared" si="8"/>
        <v>0.509027777777778</v>
      </c>
      <c r="R36" s="12">
        <f t="shared" si="9"/>
        <v>11</v>
      </c>
      <c r="S36" s="8"/>
      <c r="T36" s="8">
        <f>VLOOKUP(C36,[1]Sheet1!$D$1:$M$65514,10,0)</f>
        <v>0</v>
      </c>
      <c r="U36" s="8">
        <f t="shared" si="10"/>
        <v>11</v>
      </c>
      <c r="V36" s="8" t="e">
        <f ca="1">SUM(OFFSET(考勤!D:AH,MATCH(C36,考勤!$A$1:$A$58,0)-1,DAY(D36)-1,3,1))</f>
        <v>#N/A</v>
      </c>
      <c r="W36" s="8" t="e">
        <f ca="1" t="shared" si="11"/>
        <v>#N/A</v>
      </c>
    </row>
    <row r="37" hidden="1" spans="1:23">
      <c r="A37" s="3" t="s">
        <v>212</v>
      </c>
      <c r="B37" s="3" t="s">
        <v>213</v>
      </c>
      <c r="C37" s="3" t="s">
        <v>214</v>
      </c>
      <c r="D37" s="3" t="s">
        <v>142</v>
      </c>
      <c r="E37" s="2" t="s">
        <v>127</v>
      </c>
      <c r="F37" s="3" t="s">
        <v>223</v>
      </c>
      <c r="G37" s="3" t="s">
        <v>137</v>
      </c>
      <c r="H37" s="3"/>
      <c r="I37" s="3"/>
      <c r="J37" s="10" t="s">
        <v>144</v>
      </c>
      <c r="K37" s="3"/>
      <c r="L37" s="3"/>
      <c r="M37" s="3"/>
      <c r="N37" s="3"/>
      <c r="O37" s="8" t="str">
        <f t="shared" si="6"/>
        <v>07:48</v>
      </c>
      <c r="P37" s="9" t="str">
        <f t="shared" si="7"/>
        <v>20:01</v>
      </c>
      <c r="Q37" s="11">
        <f t="shared" si="8"/>
        <v>0.509027777777778</v>
      </c>
      <c r="R37" s="12">
        <f t="shared" si="9"/>
        <v>11</v>
      </c>
      <c r="S37" s="8"/>
      <c r="T37" s="8">
        <f>VLOOKUP(C37,[1]Sheet1!$D$1:$M$65514,10,0)</f>
        <v>0</v>
      </c>
      <c r="U37" s="8">
        <f t="shared" si="10"/>
        <v>11</v>
      </c>
      <c r="V37" s="8" t="e">
        <f ca="1">SUM(OFFSET(考勤!D:AH,MATCH(C37,考勤!$A$1:$A$58,0)-1,DAY(D37)-1,3,1))</f>
        <v>#N/A</v>
      </c>
      <c r="W37" s="8" t="e">
        <f ca="1" t="shared" si="11"/>
        <v>#N/A</v>
      </c>
    </row>
    <row r="38" hidden="1" spans="1:23">
      <c r="A38" s="2" t="s">
        <v>212</v>
      </c>
      <c r="B38" s="2" t="s">
        <v>213</v>
      </c>
      <c r="C38" s="2" t="s">
        <v>214</v>
      </c>
      <c r="D38" s="2" t="s">
        <v>145</v>
      </c>
      <c r="E38" s="2" t="s">
        <v>127</v>
      </c>
      <c r="F38" s="2" t="s">
        <v>224</v>
      </c>
      <c r="G38" s="2" t="s">
        <v>137</v>
      </c>
      <c r="H38" s="2"/>
      <c r="I38" s="2"/>
      <c r="J38" s="10" t="s">
        <v>225</v>
      </c>
      <c r="K38" s="2"/>
      <c r="L38" s="2"/>
      <c r="M38" s="2"/>
      <c r="N38" s="2"/>
      <c r="O38" s="8" t="str">
        <f t="shared" si="6"/>
        <v>07:54</v>
      </c>
      <c r="P38" s="9" t="str">
        <f t="shared" si="7"/>
        <v>20:00</v>
      </c>
      <c r="Q38" s="11">
        <f t="shared" si="8"/>
        <v>0.504166666666667</v>
      </c>
      <c r="R38" s="12">
        <f t="shared" si="9"/>
        <v>11</v>
      </c>
      <c r="S38" s="8"/>
      <c r="T38" s="8">
        <f>VLOOKUP(C38,[1]Sheet1!$D$1:$M$65514,10,0)</f>
        <v>0</v>
      </c>
      <c r="U38" s="8">
        <f t="shared" si="10"/>
        <v>11</v>
      </c>
      <c r="V38" s="8" t="e">
        <f ca="1">SUM(OFFSET(考勤!D:AH,MATCH(C38,考勤!$A$1:$A$58,0)-1,DAY(D38)-1,3,1))</f>
        <v>#N/A</v>
      </c>
      <c r="W38" s="8" t="e">
        <f ca="1" t="shared" si="11"/>
        <v>#N/A</v>
      </c>
    </row>
    <row r="39" hidden="1" spans="1:23">
      <c r="A39" s="2" t="s">
        <v>212</v>
      </c>
      <c r="B39" s="2" t="s">
        <v>213</v>
      </c>
      <c r="C39" s="2" t="s">
        <v>214</v>
      </c>
      <c r="D39" s="2" t="s">
        <v>148</v>
      </c>
      <c r="E39" s="2" t="s">
        <v>127</v>
      </c>
      <c r="F39" s="2" t="s">
        <v>226</v>
      </c>
      <c r="G39" s="2" t="s">
        <v>137</v>
      </c>
      <c r="H39" s="2"/>
      <c r="I39" s="2"/>
      <c r="J39" s="10" t="s">
        <v>227</v>
      </c>
      <c r="K39" s="2"/>
      <c r="L39" s="2"/>
      <c r="M39" s="2"/>
      <c r="N39" s="2"/>
      <c r="O39" s="8" t="str">
        <f t="shared" si="6"/>
        <v>08:00</v>
      </c>
      <c r="P39" s="9" t="str">
        <f t="shared" si="7"/>
        <v>20:02</v>
      </c>
      <c r="Q39" s="11">
        <f t="shared" si="8"/>
        <v>0.501388888888889</v>
      </c>
      <c r="R39" s="12">
        <f t="shared" si="9"/>
        <v>11</v>
      </c>
      <c r="S39" s="8"/>
      <c r="T39" s="8">
        <f>VLOOKUP(C39,[1]Sheet1!$D$1:$M$65514,10,0)</f>
        <v>0</v>
      </c>
      <c r="U39" s="8">
        <f t="shared" si="10"/>
        <v>11</v>
      </c>
      <c r="V39" s="8" t="e">
        <f ca="1">SUM(OFFSET(考勤!D:AH,MATCH(C39,考勤!$A$1:$A$58,0)-1,DAY(D39)-1,3,1))</f>
        <v>#N/A</v>
      </c>
      <c r="W39" s="8" t="e">
        <f ca="1" t="shared" si="11"/>
        <v>#N/A</v>
      </c>
    </row>
    <row r="40" hidden="1" spans="1:23">
      <c r="A40" s="2" t="s">
        <v>212</v>
      </c>
      <c r="B40" s="2" t="s">
        <v>213</v>
      </c>
      <c r="C40" s="2" t="s">
        <v>214</v>
      </c>
      <c r="D40" s="2" t="s">
        <v>152</v>
      </c>
      <c r="E40" s="2" t="s">
        <v>127</v>
      </c>
      <c r="F40" s="2" t="s">
        <v>228</v>
      </c>
      <c r="G40" s="2" t="s">
        <v>229</v>
      </c>
      <c r="H40" s="4" t="s">
        <v>230</v>
      </c>
      <c r="I40" s="2"/>
      <c r="J40" s="10" t="s">
        <v>220</v>
      </c>
      <c r="K40" s="2"/>
      <c r="L40" s="2"/>
      <c r="M40" s="2"/>
      <c r="N40" s="2"/>
      <c r="O40" s="8" t="str">
        <f t="shared" si="6"/>
        <v>08:22</v>
      </c>
      <c r="P40" s="9" t="str">
        <f t="shared" si="7"/>
        <v>20:01</v>
      </c>
      <c r="Q40" s="11">
        <f t="shared" si="8"/>
        <v>0.485416666666667</v>
      </c>
      <c r="R40" s="12">
        <f t="shared" si="9"/>
        <v>10</v>
      </c>
      <c r="S40" s="8"/>
      <c r="T40" s="8">
        <f>VLOOKUP(C40,[1]Sheet1!$D$1:$M$65514,10,0)</f>
        <v>0</v>
      </c>
      <c r="U40" s="8">
        <f t="shared" si="10"/>
        <v>10</v>
      </c>
      <c r="V40" s="8" t="e">
        <f ca="1">SUM(OFFSET(考勤!D:AH,MATCH(C40,考勤!$A$1:$A$58,0)-1,DAY(D40)-1,3,1))</f>
        <v>#N/A</v>
      </c>
      <c r="W40" s="8" t="e">
        <f ca="1" t="shared" si="11"/>
        <v>#N/A</v>
      </c>
    </row>
    <row r="41" hidden="1" spans="1:23">
      <c r="A41" s="2" t="s">
        <v>212</v>
      </c>
      <c r="B41" s="2" t="s">
        <v>213</v>
      </c>
      <c r="C41" s="2" t="s">
        <v>214</v>
      </c>
      <c r="D41" s="2" t="s">
        <v>157</v>
      </c>
      <c r="E41" s="2" t="s">
        <v>127</v>
      </c>
      <c r="F41" s="2" t="s">
        <v>231</v>
      </c>
      <c r="G41" s="2" t="s">
        <v>137</v>
      </c>
      <c r="H41" s="2"/>
      <c r="I41" s="2"/>
      <c r="J41" s="10" t="s">
        <v>220</v>
      </c>
      <c r="K41" s="2"/>
      <c r="L41" s="2"/>
      <c r="M41" s="2"/>
      <c r="N41" s="2"/>
      <c r="O41" s="8" t="str">
        <f t="shared" si="6"/>
        <v>07:39</v>
      </c>
      <c r="P41" s="9" t="str">
        <f t="shared" si="7"/>
        <v>20:01</v>
      </c>
      <c r="Q41" s="11">
        <f t="shared" si="8"/>
        <v>0.515277777777778</v>
      </c>
      <c r="R41" s="12">
        <f t="shared" si="9"/>
        <v>11</v>
      </c>
      <c r="S41" s="8"/>
      <c r="T41" s="8">
        <f>VLOOKUP(C41,[1]Sheet1!$D$1:$M$65514,10,0)</f>
        <v>0</v>
      </c>
      <c r="U41" s="8">
        <f t="shared" si="10"/>
        <v>11</v>
      </c>
      <c r="V41" s="8" t="e">
        <f ca="1">SUM(OFFSET(考勤!D:AH,MATCH(C41,考勤!$A$1:$A$58,0)-1,DAY(D41)-1,3,1))</f>
        <v>#N/A</v>
      </c>
      <c r="W41" s="8" t="e">
        <f ca="1" t="shared" si="11"/>
        <v>#N/A</v>
      </c>
    </row>
    <row r="42" hidden="1" spans="1:23">
      <c r="A42" s="2" t="s">
        <v>212</v>
      </c>
      <c r="B42" s="2" t="s">
        <v>213</v>
      </c>
      <c r="C42" s="2" t="s">
        <v>214</v>
      </c>
      <c r="D42" s="2" t="s">
        <v>160</v>
      </c>
      <c r="E42" s="2" t="s">
        <v>127</v>
      </c>
      <c r="F42" s="2" t="s">
        <v>232</v>
      </c>
      <c r="G42" s="2" t="s">
        <v>137</v>
      </c>
      <c r="H42" s="2"/>
      <c r="I42" s="2"/>
      <c r="J42" s="10" t="s">
        <v>227</v>
      </c>
      <c r="K42" s="2"/>
      <c r="L42" s="2"/>
      <c r="M42" s="2"/>
      <c r="N42" s="2"/>
      <c r="O42" s="8" t="str">
        <f t="shared" si="6"/>
        <v>07:40</v>
      </c>
      <c r="P42" s="9" t="str">
        <f t="shared" si="7"/>
        <v>20:02</v>
      </c>
      <c r="Q42" s="11">
        <f t="shared" si="8"/>
        <v>0.515277777777778</v>
      </c>
      <c r="R42" s="12">
        <f t="shared" si="9"/>
        <v>11</v>
      </c>
      <c r="S42" s="8"/>
      <c r="T42" s="8">
        <f>VLOOKUP(C42,[1]Sheet1!$D$1:$M$65514,10,0)</f>
        <v>0</v>
      </c>
      <c r="U42" s="8">
        <f t="shared" si="10"/>
        <v>11</v>
      </c>
      <c r="V42" s="8" t="e">
        <f ca="1">SUM(OFFSET(考勤!D:AH,MATCH(C42,考勤!$A$1:$A$58,0)-1,DAY(D42)-1,3,1))</f>
        <v>#N/A</v>
      </c>
      <c r="W42" s="8" t="e">
        <f ca="1" t="shared" si="11"/>
        <v>#N/A</v>
      </c>
    </row>
    <row r="43" hidden="1" spans="1:23">
      <c r="A43" s="3" t="s">
        <v>212</v>
      </c>
      <c r="B43" s="3" t="s">
        <v>213</v>
      </c>
      <c r="C43" s="3" t="s">
        <v>214</v>
      </c>
      <c r="D43" s="3" t="s">
        <v>163</v>
      </c>
      <c r="E43" s="2" t="s">
        <v>127</v>
      </c>
      <c r="F43" s="3" t="s">
        <v>233</v>
      </c>
      <c r="G43" s="3" t="s">
        <v>168</v>
      </c>
      <c r="H43" s="3"/>
      <c r="I43" s="4" t="s">
        <v>169</v>
      </c>
      <c r="J43" s="3"/>
      <c r="K43" s="3"/>
      <c r="L43" s="3"/>
      <c r="M43" s="3"/>
      <c r="N43" s="3"/>
      <c r="O43" s="8" t="str">
        <f t="shared" si="6"/>
        <v>07:40</v>
      </c>
      <c r="P43" s="9" t="str">
        <f t="shared" si="7"/>
        <v>17:00</v>
      </c>
      <c r="Q43" s="11">
        <f t="shared" si="8"/>
        <v>0.388888888888889</v>
      </c>
      <c r="R43" s="12">
        <f t="shared" si="9"/>
        <v>8</v>
      </c>
      <c r="S43" s="8"/>
      <c r="T43" s="8">
        <f>VLOOKUP(C43,[1]Sheet1!$D$1:$M$65514,10,0)</f>
        <v>0</v>
      </c>
      <c r="U43" s="8">
        <f t="shared" si="10"/>
        <v>8</v>
      </c>
      <c r="V43" s="8" t="e">
        <f ca="1">SUM(OFFSET(考勤!D:AH,MATCH(C43,考勤!$A$1:$A$58,0)-1,DAY(D43)-1,3,1))</f>
        <v>#N/A</v>
      </c>
      <c r="W43" s="8" t="e">
        <f ca="1" t="shared" si="11"/>
        <v>#N/A</v>
      </c>
    </row>
    <row r="44" hidden="1" spans="1:23">
      <c r="A44" s="3" t="s">
        <v>212</v>
      </c>
      <c r="B44" s="3" t="s">
        <v>213</v>
      </c>
      <c r="C44" s="3" t="s">
        <v>214</v>
      </c>
      <c r="D44" s="3" t="s">
        <v>166</v>
      </c>
      <c r="E44" s="2" t="s">
        <v>127</v>
      </c>
      <c r="F44" s="3" t="s">
        <v>234</v>
      </c>
      <c r="G44" s="3" t="s">
        <v>137</v>
      </c>
      <c r="H44" s="3"/>
      <c r="I44" s="3"/>
      <c r="J44" s="10" t="s">
        <v>222</v>
      </c>
      <c r="K44" s="3"/>
      <c r="L44" s="3"/>
      <c r="M44" s="3"/>
      <c r="N44" s="3"/>
      <c r="O44" s="8" t="str">
        <f t="shared" si="6"/>
        <v>07:57</v>
      </c>
      <c r="P44" s="9" t="str">
        <f t="shared" si="7"/>
        <v>20:00</v>
      </c>
      <c r="Q44" s="11">
        <f t="shared" si="8"/>
        <v>0.502083333333333</v>
      </c>
      <c r="R44" s="12">
        <f t="shared" si="9"/>
        <v>11</v>
      </c>
      <c r="S44" s="8"/>
      <c r="T44" s="8">
        <f>VLOOKUP(C44,[1]Sheet1!$D$1:$M$65514,10,0)</f>
        <v>0</v>
      </c>
      <c r="U44" s="8">
        <f t="shared" si="10"/>
        <v>11</v>
      </c>
      <c r="V44" s="8" t="e">
        <f ca="1">SUM(OFFSET(考勤!D:AH,MATCH(C44,考勤!$A$1:$A$58,0)-1,DAY(D44)-1,3,1))</f>
        <v>#N/A</v>
      </c>
      <c r="W44" s="8" t="e">
        <f ca="1" t="shared" si="11"/>
        <v>#N/A</v>
      </c>
    </row>
    <row r="45" hidden="1" spans="1:23">
      <c r="A45" s="2" t="s">
        <v>212</v>
      </c>
      <c r="B45" s="2" t="s">
        <v>213</v>
      </c>
      <c r="C45" s="2" t="s">
        <v>214</v>
      </c>
      <c r="D45" s="2" t="s">
        <v>170</v>
      </c>
      <c r="E45" s="2" t="s">
        <v>127</v>
      </c>
      <c r="F45" s="2" t="s">
        <v>235</v>
      </c>
      <c r="G45" s="2" t="s">
        <v>137</v>
      </c>
      <c r="H45" s="2"/>
      <c r="I45" s="2"/>
      <c r="J45" s="10" t="s">
        <v>220</v>
      </c>
      <c r="K45" s="2"/>
      <c r="L45" s="2"/>
      <c r="M45" s="2"/>
      <c r="N45" s="2"/>
      <c r="O45" s="8" t="str">
        <f t="shared" si="6"/>
        <v>07:43</v>
      </c>
      <c r="P45" s="9" t="str">
        <f t="shared" si="7"/>
        <v>20:01</v>
      </c>
      <c r="Q45" s="11">
        <f t="shared" si="8"/>
        <v>0.5125</v>
      </c>
      <c r="R45" s="12">
        <f t="shared" si="9"/>
        <v>11</v>
      </c>
      <c r="S45" s="8"/>
      <c r="T45" s="8">
        <f>VLOOKUP(C45,[1]Sheet1!$D$1:$M$65514,10,0)</f>
        <v>0</v>
      </c>
      <c r="U45" s="8">
        <f t="shared" si="10"/>
        <v>11</v>
      </c>
      <c r="V45" s="8" t="e">
        <f ca="1">SUM(OFFSET(考勤!D:AH,MATCH(C45,考勤!$A$1:$A$58,0)-1,DAY(D45)-1,3,1))</f>
        <v>#N/A</v>
      </c>
      <c r="W45" s="8" t="e">
        <f ca="1" t="shared" si="11"/>
        <v>#N/A</v>
      </c>
    </row>
    <row r="46" hidden="1" spans="1:23">
      <c r="A46" s="2" t="s">
        <v>212</v>
      </c>
      <c r="B46" s="2" t="s">
        <v>213</v>
      </c>
      <c r="C46" s="2" t="s">
        <v>214</v>
      </c>
      <c r="D46" s="2" t="s">
        <v>172</v>
      </c>
      <c r="E46" s="2" t="s">
        <v>127</v>
      </c>
      <c r="F46" s="2"/>
      <c r="G46" s="2"/>
      <c r="H46" s="2"/>
      <c r="I46" s="2"/>
      <c r="J46" s="2"/>
      <c r="K46" s="2"/>
      <c r="L46" s="2"/>
      <c r="M46" s="2"/>
      <c r="N46" s="7" t="s">
        <v>171</v>
      </c>
      <c r="O46" s="8" t="str">
        <f t="shared" si="6"/>
        <v/>
      </c>
      <c r="P46" s="9" t="str">
        <f t="shared" si="7"/>
        <v/>
      </c>
      <c r="Q46" s="11">
        <f t="shared" si="8"/>
        <v>0</v>
      </c>
      <c r="R46" s="12">
        <f t="shared" si="9"/>
        <v>0</v>
      </c>
      <c r="S46" s="8"/>
      <c r="T46" s="8">
        <f>VLOOKUP(C46,[1]Sheet1!$D$1:$M$65514,10,0)</f>
        <v>0</v>
      </c>
      <c r="U46" s="8">
        <f t="shared" si="10"/>
        <v>0</v>
      </c>
      <c r="V46" s="8" t="e">
        <f ca="1">SUM(OFFSET(考勤!D:AH,MATCH(C46,考勤!$A$1:$A$58,0)-1,DAY(D46)-1,3,1))</f>
        <v>#N/A</v>
      </c>
      <c r="W46" s="8" t="e">
        <f ca="1" t="shared" si="11"/>
        <v>#N/A</v>
      </c>
    </row>
    <row r="47" hidden="1" spans="1:23">
      <c r="A47" s="2" t="s">
        <v>212</v>
      </c>
      <c r="B47" s="2" t="s">
        <v>213</v>
      </c>
      <c r="C47" s="2" t="s">
        <v>214</v>
      </c>
      <c r="D47" s="2" t="s">
        <v>173</v>
      </c>
      <c r="E47" s="2" t="s">
        <v>127</v>
      </c>
      <c r="F47" s="2"/>
      <c r="G47" s="2"/>
      <c r="H47" s="2"/>
      <c r="I47" s="2"/>
      <c r="J47" s="2"/>
      <c r="K47" s="2"/>
      <c r="L47" s="2"/>
      <c r="M47" s="2"/>
      <c r="N47" s="7" t="s">
        <v>171</v>
      </c>
      <c r="O47" s="8" t="str">
        <f t="shared" si="6"/>
        <v/>
      </c>
      <c r="P47" s="9" t="str">
        <f t="shared" si="7"/>
        <v/>
      </c>
      <c r="Q47" s="11">
        <f t="shared" si="8"/>
        <v>0</v>
      </c>
      <c r="R47" s="12">
        <f t="shared" si="9"/>
        <v>0</v>
      </c>
      <c r="S47" s="8"/>
      <c r="T47" s="8">
        <f>VLOOKUP(C47,[1]Sheet1!$D$1:$M$65514,10,0)</f>
        <v>0</v>
      </c>
      <c r="U47" s="8">
        <f t="shared" si="10"/>
        <v>0</v>
      </c>
      <c r="V47" s="8" t="e">
        <f ca="1">SUM(OFFSET(考勤!D:AH,MATCH(C47,考勤!$A$1:$A$58,0)-1,DAY(D47)-1,3,1))</f>
        <v>#N/A</v>
      </c>
      <c r="W47" s="8" t="e">
        <f ca="1" t="shared" si="11"/>
        <v>#N/A</v>
      </c>
    </row>
    <row r="48" hidden="1" spans="1:23">
      <c r="A48" s="2" t="s">
        <v>212</v>
      </c>
      <c r="B48" s="2" t="s">
        <v>213</v>
      </c>
      <c r="C48" s="2" t="s">
        <v>214</v>
      </c>
      <c r="D48" s="2" t="s">
        <v>175</v>
      </c>
      <c r="E48" s="2" t="s">
        <v>127</v>
      </c>
      <c r="F48" s="2"/>
      <c r="G48" s="2"/>
      <c r="H48" s="2"/>
      <c r="I48" s="2"/>
      <c r="J48" s="2"/>
      <c r="K48" s="2"/>
      <c r="L48" s="2"/>
      <c r="M48" s="2"/>
      <c r="N48" s="7" t="s">
        <v>171</v>
      </c>
      <c r="O48" s="8" t="str">
        <f t="shared" si="6"/>
        <v/>
      </c>
      <c r="P48" s="9" t="str">
        <f t="shared" si="7"/>
        <v/>
      </c>
      <c r="Q48" s="11">
        <f t="shared" si="8"/>
        <v>0</v>
      </c>
      <c r="R48" s="12">
        <f t="shared" si="9"/>
        <v>0</v>
      </c>
      <c r="S48" s="8"/>
      <c r="T48" s="8">
        <f>VLOOKUP(C48,[1]Sheet1!$D$1:$M$65514,10,0)</f>
        <v>0</v>
      </c>
      <c r="U48" s="8">
        <f t="shared" si="10"/>
        <v>0</v>
      </c>
      <c r="V48" s="8" t="e">
        <f ca="1">SUM(OFFSET(考勤!D:AH,MATCH(C48,考勤!$A$1:$A$58,0)-1,DAY(D48)-1,3,1))</f>
        <v>#N/A</v>
      </c>
      <c r="W48" s="8" t="e">
        <f ca="1" t="shared" si="11"/>
        <v>#N/A</v>
      </c>
    </row>
    <row r="49" hidden="1" spans="1:23">
      <c r="A49" s="2" t="s">
        <v>212</v>
      </c>
      <c r="B49" s="2" t="s">
        <v>213</v>
      </c>
      <c r="C49" s="2" t="s">
        <v>214</v>
      </c>
      <c r="D49" s="2" t="s">
        <v>177</v>
      </c>
      <c r="E49" s="2" t="s">
        <v>127</v>
      </c>
      <c r="F49" s="2"/>
      <c r="G49" s="2"/>
      <c r="H49" s="2"/>
      <c r="I49" s="2"/>
      <c r="J49" s="2"/>
      <c r="K49" s="2"/>
      <c r="L49" s="2"/>
      <c r="M49" s="2"/>
      <c r="N49" s="7" t="s">
        <v>171</v>
      </c>
      <c r="O49" s="8" t="str">
        <f t="shared" si="6"/>
        <v/>
      </c>
      <c r="P49" s="9" t="str">
        <f t="shared" si="7"/>
        <v/>
      </c>
      <c r="Q49" s="11">
        <f t="shared" si="8"/>
        <v>0</v>
      </c>
      <c r="R49" s="12">
        <f t="shared" si="9"/>
        <v>0</v>
      </c>
      <c r="S49" s="8"/>
      <c r="T49" s="8">
        <f>VLOOKUP(C49,[1]Sheet1!$D$1:$M$65514,10,0)</f>
        <v>0</v>
      </c>
      <c r="U49" s="8">
        <f t="shared" si="10"/>
        <v>0</v>
      </c>
      <c r="V49" s="8" t="e">
        <f ca="1">SUM(OFFSET(考勤!D:AH,MATCH(C49,考勤!$A$1:$A$58,0)-1,DAY(D49)-1,3,1))</f>
        <v>#N/A</v>
      </c>
      <c r="W49" s="8" t="e">
        <f ca="1" t="shared" si="11"/>
        <v>#N/A</v>
      </c>
    </row>
    <row r="50" hidden="1" spans="1:23">
      <c r="A50" s="3" t="s">
        <v>212</v>
      </c>
      <c r="B50" s="3" t="s">
        <v>213</v>
      </c>
      <c r="C50" s="3" t="s">
        <v>214</v>
      </c>
      <c r="D50" s="3" t="s">
        <v>180</v>
      </c>
      <c r="E50" s="2" t="s">
        <v>127</v>
      </c>
      <c r="F50" s="3"/>
      <c r="G50" s="3"/>
      <c r="H50" s="3"/>
      <c r="I50" s="3"/>
      <c r="J50" s="3"/>
      <c r="K50" s="3"/>
      <c r="L50" s="3"/>
      <c r="M50" s="3"/>
      <c r="N50" s="7" t="s">
        <v>171</v>
      </c>
      <c r="O50" s="8" t="str">
        <f t="shared" si="6"/>
        <v/>
      </c>
      <c r="P50" s="9" t="str">
        <f t="shared" si="7"/>
        <v/>
      </c>
      <c r="Q50" s="11">
        <f t="shared" si="8"/>
        <v>0</v>
      </c>
      <c r="R50" s="12">
        <f t="shared" si="9"/>
        <v>0</v>
      </c>
      <c r="S50" s="8"/>
      <c r="T50" s="8">
        <f>VLOOKUP(C50,[1]Sheet1!$D$1:$M$65514,10,0)</f>
        <v>0</v>
      </c>
      <c r="U50" s="8">
        <f t="shared" si="10"/>
        <v>0</v>
      </c>
      <c r="V50" s="8" t="e">
        <f ca="1">SUM(OFFSET(考勤!D:AH,MATCH(C50,考勤!$A$1:$A$58,0)-1,DAY(D50)-1,3,1))</f>
        <v>#N/A</v>
      </c>
      <c r="W50" s="8" t="e">
        <f ca="1" t="shared" si="11"/>
        <v>#N/A</v>
      </c>
    </row>
    <row r="51" hidden="1" spans="1:23">
      <c r="A51" s="3" t="s">
        <v>212</v>
      </c>
      <c r="B51" s="3" t="s">
        <v>213</v>
      </c>
      <c r="C51" s="3" t="s">
        <v>214</v>
      </c>
      <c r="D51" s="3" t="s">
        <v>183</v>
      </c>
      <c r="E51" s="2" t="s">
        <v>127</v>
      </c>
      <c r="F51" s="3"/>
      <c r="G51" s="3"/>
      <c r="H51" s="3"/>
      <c r="I51" s="3"/>
      <c r="J51" s="3"/>
      <c r="K51" s="3"/>
      <c r="L51" s="3"/>
      <c r="M51" s="3"/>
      <c r="N51" s="7" t="s">
        <v>171</v>
      </c>
      <c r="O51" s="8" t="str">
        <f t="shared" si="6"/>
        <v/>
      </c>
      <c r="P51" s="9" t="str">
        <f t="shared" si="7"/>
        <v/>
      </c>
      <c r="Q51" s="11">
        <f t="shared" si="8"/>
        <v>0</v>
      </c>
      <c r="R51" s="12">
        <f t="shared" si="9"/>
        <v>0</v>
      </c>
      <c r="S51" s="8"/>
      <c r="T51" s="8">
        <f>VLOOKUP(C51,[1]Sheet1!$D$1:$M$65514,10,0)</f>
        <v>0</v>
      </c>
      <c r="U51" s="8">
        <f t="shared" si="10"/>
        <v>0</v>
      </c>
      <c r="V51" s="8" t="e">
        <f ca="1">SUM(OFFSET(考勤!D:AH,MATCH(C51,考勤!$A$1:$A$58,0)-1,DAY(D51)-1,3,1))</f>
        <v>#N/A</v>
      </c>
      <c r="W51" s="8" t="e">
        <f ca="1" t="shared" si="11"/>
        <v>#N/A</v>
      </c>
    </row>
    <row r="52" hidden="1" spans="1:23">
      <c r="A52" s="2" t="s">
        <v>212</v>
      </c>
      <c r="B52" s="2" t="s">
        <v>213</v>
      </c>
      <c r="C52" s="2" t="s">
        <v>214</v>
      </c>
      <c r="D52" s="2" t="s">
        <v>186</v>
      </c>
      <c r="E52" s="2" t="s">
        <v>127</v>
      </c>
      <c r="F52" s="2"/>
      <c r="G52" s="2"/>
      <c r="H52" s="2"/>
      <c r="I52" s="2"/>
      <c r="J52" s="2"/>
      <c r="K52" s="2"/>
      <c r="L52" s="2"/>
      <c r="M52" s="2"/>
      <c r="N52" s="7" t="s">
        <v>171</v>
      </c>
      <c r="O52" s="8" t="str">
        <f t="shared" si="6"/>
        <v/>
      </c>
      <c r="P52" s="9" t="str">
        <f t="shared" si="7"/>
        <v/>
      </c>
      <c r="Q52" s="11">
        <f t="shared" si="8"/>
        <v>0</v>
      </c>
      <c r="R52" s="12">
        <f t="shared" si="9"/>
        <v>0</v>
      </c>
      <c r="S52" s="8"/>
      <c r="T52" s="8">
        <f>VLOOKUP(C52,[1]Sheet1!$D$1:$M$65514,10,0)</f>
        <v>0</v>
      </c>
      <c r="U52" s="8">
        <f t="shared" si="10"/>
        <v>0</v>
      </c>
      <c r="V52" s="8" t="e">
        <f ca="1">SUM(OFFSET(考勤!D:AH,MATCH(C52,考勤!$A$1:$A$58,0)-1,DAY(D52)-1,3,1))</f>
        <v>#N/A</v>
      </c>
      <c r="W52" s="8" t="e">
        <f ca="1" t="shared" si="11"/>
        <v>#N/A</v>
      </c>
    </row>
    <row r="53" hidden="1" spans="1:23">
      <c r="A53" s="2" t="s">
        <v>212</v>
      </c>
      <c r="B53" s="2" t="s">
        <v>213</v>
      </c>
      <c r="C53" s="2" t="s">
        <v>214</v>
      </c>
      <c r="D53" s="2" t="s">
        <v>189</v>
      </c>
      <c r="E53" s="2" t="s">
        <v>127</v>
      </c>
      <c r="F53" s="2"/>
      <c r="G53" s="2"/>
      <c r="H53" s="2"/>
      <c r="I53" s="2"/>
      <c r="J53" s="2"/>
      <c r="K53" s="2"/>
      <c r="L53" s="2"/>
      <c r="M53" s="2"/>
      <c r="N53" s="7" t="s">
        <v>171</v>
      </c>
      <c r="O53" s="8" t="str">
        <f t="shared" si="6"/>
        <v/>
      </c>
      <c r="P53" s="9" t="str">
        <f t="shared" si="7"/>
        <v/>
      </c>
      <c r="Q53" s="11">
        <f t="shared" si="8"/>
        <v>0</v>
      </c>
      <c r="R53" s="12">
        <f t="shared" si="9"/>
        <v>0</v>
      </c>
      <c r="S53" s="8"/>
      <c r="T53" s="8">
        <f>VLOOKUP(C53,[1]Sheet1!$D$1:$M$65514,10,0)</f>
        <v>0</v>
      </c>
      <c r="U53" s="8">
        <f t="shared" si="10"/>
        <v>0</v>
      </c>
      <c r="V53" s="8" t="e">
        <f ca="1">SUM(OFFSET(考勤!D:AH,MATCH(C53,考勤!$A$1:$A$58,0)-1,DAY(D53)-1,3,1))</f>
        <v>#N/A</v>
      </c>
      <c r="W53" s="8" t="e">
        <f ca="1" t="shared" si="11"/>
        <v>#N/A</v>
      </c>
    </row>
    <row r="54" hidden="1" spans="1:23">
      <c r="A54" s="2" t="s">
        <v>212</v>
      </c>
      <c r="B54" s="2" t="s">
        <v>213</v>
      </c>
      <c r="C54" s="2" t="s">
        <v>214</v>
      </c>
      <c r="D54" s="2" t="s">
        <v>192</v>
      </c>
      <c r="E54" s="2" t="s">
        <v>127</v>
      </c>
      <c r="F54" s="2"/>
      <c r="G54" s="2"/>
      <c r="H54" s="2"/>
      <c r="I54" s="2"/>
      <c r="J54" s="2"/>
      <c r="K54" s="2"/>
      <c r="L54" s="2"/>
      <c r="M54" s="2"/>
      <c r="N54" s="7" t="s">
        <v>171</v>
      </c>
      <c r="O54" s="8" t="str">
        <f t="shared" si="6"/>
        <v/>
      </c>
      <c r="P54" s="9" t="str">
        <f t="shared" si="7"/>
        <v/>
      </c>
      <c r="Q54" s="11">
        <f t="shared" si="8"/>
        <v>0</v>
      </c>
      <c r="R54" s="12">
        <f t="shared" si="9"/>
        <v>0</v>
      </c>
      <c r="S54" s="8"/>
      <c r="T54" s="8">
        <f>VLOOKUP(C54,[1]Sheet1!$D$1:$M$65514,10,0)</f>
        <v>0</v>
      </c>
      <c r="U54" s="8">
        <f t="shared" si="10"/>
        <v>0</v>
      </c>
      <c r="V54" s="8" t="e">
        <f ca="1">SUM(OFFSET(考勤!D:AH,MATCH(C54,考勤!$A$1:$A$58,0)-1,DAY(D54)-1,3,1))</f>
        <v>#N/A</v>
      </c>
      <c r="W54" s="8" t="e">
        <f ca="1" t="shared" si="11"/>
        <v>#N/A</v>
      </c>
    </row>
    <row r="55" hidden="1" spans="1:23">
      <c r="A55" s="2" t="s">
        <v>212</v>
      </c>
      <c r="B55" s="2" t="s">
        <v>213</v>
      </c>
      <c r="C55" s="2" t="s">
        <v>214</v>
      </c>
      <c r="D55" s="2" t="s">
        <v>195</v>
      </c>
      <c r="E55" s="2" t="s">
        <v>127</v>
      </c>
      <c r="F55" s="2"/>
      <c r="G55" s="2"/>
      <c r="H55" s="2"/>
      <c r="I55" s="2"/>
      <c r="J55" s="2"/>
      <c r="K55" s="2"/>
      <c r="L55" s="2"/>
      <c r="M55" s="2"/>
      <c r="N55" s="7" t="s">
        <v>171</v>
      </c>
      <c r="O55" s="8" t="str">
        <f t="shared" si="6"/>
        <v/>
      </c>
      <c r="P55" s="9" t="str">
        <f t="shared" si="7"/>
        <v/>
      </c>
      <c r="Q55" s="11">
        <f t="shared" si="8"/>
        <v>0</v>
      </c>
      <c r="R55" s="12">
        <f t="shared" si="9"/>
        <v>0</v>
      </c>
      <c r="S55" s="8"/>
      <c r="T55" s="8">
        <f>VLOOKUP(C55,[1]Sheet1!$D$1:$M$65514,10,0)</f>
        <v>0</v>
      </c>
      <c r="U55" s="8">
        <f t="shared" si="10"/>
        <v>0</v>
      </c>
      <c r="V55" s="8" t="e">
        <f ca="1">SUM(OFFSET(考勤!D:AH,MATCH(C55,考勤!$A$1:$A$58,0)-1,DAY(D55)-1,3,1))</f>
        <v>#N/A</v>
      </c>
      <c r="W55" s="8" t="e">
        <f ca="1" t="shared" si="11"/>
        <v>#N/A</v>
      </c>
    </row>
    <row r="56" hidden="1" spans="1:23">
      <c r="A56" s="2" t="s">
        <v>212</v>
      </c>
      <c r="B56" s="2" t="s">
        <v>213</v>
      </c>
      <c r="C56" s="2" t="s">
        <v>214</v>
      </c>
      <c r="D56" s="2" t="s">
        <v>198</v>
      </c>
      <c r="E56" s="2" t="s">
        <v>127</v>
      </c>
      <c r="F56" s="2"/>
      <c r="G56" s="2"/>
      <c r="H56" s="2"/>
      <c r="I56" s="2"/>
      <c r="J56" s="2"/>
      <c r="K56" s="2"/>
      <c r="L56" s="2"/>
      <c r="M56" s="2"/>
      <c r="N56" s="7" t="s">
        <v>171</v>
      </c>
      <c r="O56" s="8" t="str">
        <f t="shared" si="6"/>
        <v/>
      </c>
      <c r="P56" s="9" t="str">
        <f t="shared" si="7"/>
        <v/>
      </c>
      <c r="Q56" s="11">
        <f t="shared" si="8"/>
        <v>0</v>
      </c>
      <c r="R56" s="12">
        <f t="shared" si="9"/>
        <v>0</v>
      </c>
      <c r="S56" s="8"/>
      <c r="T56" s="8">
        <f>VLOOKUP(C56,[1]Sheet1!$D$1:$M$65514,10,0)</f>
        <v>0</v>
      </c>
      <c r="U56" s="8">
        <f t="shared" si="10"/>
        <v>0</v>
      </c>
      <c r="V56" s="8" t="e">
        <f ca="1">SUM(OFFSET(考勤!D:AH,MATCH(C56,考勤!$A$1:$A$58,0)-1,DAY(D56)-1,3,1))</f>
        <v>#N/A</v>
      </c>
      <c r="W56" s="8" t="e">
        <f ca="1" t="shared" si="11"/>
        <v>#N/A</v>
      </c>
    </row>
    <row r="57" hidden="1" spans="1:23">
      <c r="A57" s="3" t="s">
        <v>212</v>
      </c>
      <c r="B57" s="3" t="s">
        <v>213</v>
      </c>
      <c r="C57" s="3" t="s">
        <v>214</v>
      </c>
      <c r="D57" s="3" t="s">
        <v>199</v>
      </c>
      <c r="E57" s="2" t="s">
        <v>127</v>
      </c>
      <c r="F57" s="3"/>
      <c r="G57" s="3"/>
      <c r="H57" s="3"/>
      <c r="I57" s="3"/>
      <c r="J57" s="3"/>
      <c r="K57" s="3"/>
      <c r="L57" s="3"/>
      <c r="M57" s="3"/>
      <c r="N57" s="7" t="s">
        <v>171</v>
      </c>
      <c r="O57" s="8" t="str">
        <f t="shared" si="6"/>
        <v/>
      </c>
      <c r="P57" s="9" t="str">
        <f t="shared" si="7"/>
        <v/>
      </c>
      <c r="Q57" s="11">
        <f t="shared" si="8"/>
        <v>0</v>
      </c>
      <c r="R57" s="12">
        <f t="shared" si="9"/>
        <v>0</v>
      </c>
      <c r="S57" s="8"/>
      <c r="T57" s="8">
        <f>VLOOKUP(C57,[1]Sheet1!$D$1:$M$65514,10,0)</f>
        <v>0</v>
      </c>
      <c r="U57" s="8">
        <f t="shared" si="10"/>
        <v>0</v>
      </c>
      <c r="V57" s="8" t="e">
        <f ca="1">SUM(OFFSET(考勤!D:AH,MATCH(C57,考勤!$A$1:$A$58,0)-1,DAY(D57)-1,3,1))</f>
        <v>#N/A</v>
      </c>
      <c r="W57" s="8" t="e">
        <f ca="1" t="shared" si="11"/>
        <v>#N/A</v>
      </c>
    </row>
    <row r="58" hidden="1" spans="1:23">
      <c r="A58" s="3" t="s">
        <v>212</v>
      </c>
      <c r="B58" s="3" t="s">
        <v>213</v>
      </c>
      <c r="C58" s="3" t="s">
        <v>214</v>
      </c>
      <c r="D58" s="3" t="s">
        <v>201</v>
      </c>
      <c r="E58" s="2" t="s">
        <v>127</v>
      </c>
      <c r="F58" s="3"/>
      <c r="G58" s="3"/>
      <c r="H58" s="3"/>
      <c r="I58" s="3"/>
      <c r="J58" s="3"/>
      <c r="K58" s="3"/>
      <c r="L58" s="3"/>
      <c r="M58" s="3"/>
      <c r="N58" s="7" t="s">
        <v>171</v>
      </c>
      <c r="O58" s="8" t="str">
        <f t="shared" si="6"/>
        <v/>
      </c>
      <c r="P58" s="9" t="str">
        <f t="shared" si="7"/>
        <v/>
      </c>
      <c r="Q58" s="11">
        <f t="shared" si="8"/>
        <v>0</v>
      </c>
      <c r="R58" s="12">
        <f t="shared" si="9"/>
        <v>0</v>
      </c>
      <c r="S58" s="8"/>
      <c r="T58" s="8">
        <f>VLOOKUP(C58,[1]Sheet1!$D$1:$M$65514,10,0)</f>
        <v>0</v>
      </c>
      <c r="U58" s="8">
        <f t="shared" si="10"/>
        <v>0</v>
      </c>
      <c r="V58" s="8" t="e">
        <f ca="1">SUM(OFFSET(考勤!D:AH,MATCH(C58,考勤!$A$1:$A$58,0)-1,DAY(D58)-1,3,1))</f>
        <v>#N/A</v>
      </c>
      <c r="W58" s="8" t="e">
        <f ca="1" t="shared" si="11"/>
        <v>#N/A</v>
      </c>
    </row>
    <row r="59" hidden="1" spans="1:23">
      <c r="A59" s="2" t="s">
        <v>212</v>
      </c>
      <c r="B59" s="2" t="s">
        <v>213</v>
      </c>
      <c r="C59" s="2" t="s">
        <v>214</v>
      </c>
      <c r="D59" s="2" t="s">
        <v>204</v>
      </c>
      <c r="E59" s="2" t="s">
        <v>127</v>
      </c>
      <c r="F59" s="2"/>
      <c r="G59" s="2"/>
      <c r="H59" s="2"/>
      <c r="I59" s="2"/>
      <c r="J59" s="2"/>
      <c r="K59" s="2"/>
      <c r="L59" s="2"/>
      <c r="M59" s="2"/>
      <c r="N59" s="7" t="s">
        <v>171</v>
      </c>
      <c r="O59" s="8" t="str">
        <f t="shared" si="6"/>
        <v/>
      </c>
      <c r="P59" s="9" t="str">
        <f t="shared" si="7"/>
        <v/>
      </c>
      <c r="Q59" s="11">
        <f t="shared" si="8"/>
        <v>0</v>
      </c>
      <c r="R59" s="12">
        <f t="shared" si="9"/>
        <v>0</v>
      </c>
      <c r="S59" s="8"/>
      <c r="T59" s="8">
        <f>VLOOKUP(C59,[1]Sheet1!$D$1:$M$65514,10,0)</f>
        <v>0</v>
      </c>
      <c r="U59" s="8">
        <f t="shared" si="10"/>
        <v>0</v>
      </c>
      <c r="V59" s="8" t="e">
        <f ca="1">SUM(OFFSET(考勤!D:AH,MATCH(C59,考勤!$A$1:$A$58,0)-1,DAY(D59)-1,3,1))</f>
        <v>#N/A</v>
      </c>
      <c r="W59" s="8" t="e">
        <f ca="1" t="shared" si="11"/>
        <v>#N/A</v>
      </c>
    </row>
    <row r="60" hidden="1" spans="1:23">
      <c r="A60" s="2" t="s">
        <v>212</v>
      </c>
      <c r="B60" s="2" t="s">
        <v>213</v>
      </c>
      <c r="C60" s="2" t="s">
        <v>214</v>
      </c>
      <c r="D60" s="2" t="s">
        <v>206</v>
      </c>
      <c r="E60" s="2" t="s">
        <v>127</v>
      </c>
      <c r="F60" s="2"/>
      <c r="G60" s="2"/>
      <c r="H60" s="2"/>
      <c r="I60" s="2"/>
      <c r="J60" s="2"/>
      <c r="K60" s="2"/>
      <c r="L60" s="2"/>
      <c r="M60" s="2"/>
      <c r="N60" s="7" t="s">
        <v>171</v>
      </c>
      <c r="O60" s="8" t="str">
        <f t="shared" si="6"/>
        <v/>
      </c>
      <c r="P60" s="9" t="str">
        <f t="shared" si="7"/>
        <v/>
      </c>
      <c r="Q60" s="11">
        <f t="shared" si="8"/>
        <v>0</v>
      </c>
      <c r="R60" s="12">
        <f t="shared" si="9"/>
        <v>0</v>
      </c>
      <c r="S60" s="8"/>
      <c r="T60" s="8">
        <f>VLOOKUP(C60,[1]Sheet1!$D$1:$M$65514,10,0)</f>
        <v>0</v>
      </c>
      <c r="U60" s="8">
        <f t="shared" si="10"/>
        <v>0</v>
      </c>
      <c r="V60" s="8" t="e">
        <f ca="1">SUM(OFFSET(考勤!D:AH,MATCH(C60,考勤!$A$1:$A$58,0)-1,DAY(D60)-1,3,1))</f>
        <v>#N/A</v>
      </c>
      <c r="W60" s="8" t="e">
        <f ca="1" t="shared" si="11"/>
        <v>#N/A</v>
      </c>
    </row>
    <row r="61" hidden="1" spans="1:23">
      <c r="A61" s="2" t="s">
        <v>212</v>
      </c>
      <c r="B61" s="2" t="s">
        <v>213</v>
      </c>
      <c r="C61" s="2" t="s">
        <v>214</v>
      </c>
      <c r="D61" s="2" t="s">
        <v>209</v>
      </c>
      <c r="E61" s="2" t="s">
        <v>127</v>
      </c>
      <c r="F61" s="2"/>
      <c r="G61" s="2"/>
      <c r="H61" s="2"/>
      <c r="I61" s="2"/>
      <c r="J61" s="2"/>
      <c r="K61" s="2"/>
      <c r="L61" s="2"/>
      <c r="M61" s="2"/>
      <c r="N61" s="7" t="s">
        <v>171</v>
      </c>
      <c r="O61" s="8" t="str">
        <f t="shared" si="6"/>
        <v/>
      </c>
      <c r="P61" s="9" t="str">
        <f t="shared" si="7"/>
        <v/>
      </c>
      <c r="Q61" s="11">
        <f t="shared" si="8"/>
        <v>0</v>
      </c>
      <c r="R61" s="12">
        <f t="shared" si="9"/>
        <v>0</v>
      </c>
      <c r="S61" s="8"/>
      <c r="T61" s="8">
        <f>VLOOKUP(C61,[1]Sheet1!$D$1:$M$65514,10,0)</f>
        <v>0</v>
      </c>
      <c r="U61" s="8">
        <f t="shared" si="10"/>
        <v>0</v>
      </c>
      <c r="V61" s="8" t="e">
        <f ca="1">SUM(OFFSET(考勤!D:AH,MATCH(C61,考勤!$A$1:$A$58,0)-1,DAY(D61)-1,3,1))</f>
        <v>#N/A</v>
      </c>
      <c r="W61" s="8" t="e">
        <f ca="1" t="shared" si="11"/>
        <v>#N/A</v>
      </c>
    </row>
    <row r="62" hidden="1" spans="1:23">
      <c r="A62" s="2" t="s">
        <v>212</v>
      </c>
      <c r="B62" s="2" t="s">
        <v>213</v>
      </c>
      <c r="C62" s="2" t="s">
        <v>214</v>
      </c>
      <c r="D62" s="2" t="s">
        <v>210</v>
      </c>
      <c r="E62" s="2" t="s">
        <v>127</v>
      </c>
      <c r="F62" s="2"/>
      <c r="G62" s="2"/>
      <c r="H62" s="2"/>
      <c r="I62" s="2"/>
      <c r="J62" s="2"/>
      <c r="K62" s="2"/>
      <c r="L62" s="2"/>
      <c r="M62" s="2"/>
      <c r="N62" s="7" t="s">
        <v>171</v>
      </c>
      <c r="O62" s="8" t="str">
        <f t="shared" si="6"/>
        <v/>
      </c>
      <c r="P62" s="9" t="str">
        <f t="shared" si="7"/>
        <v/>
      </c>
      <c r="Q62" s="11">
        <f t="shared" si="8"/>
        <v>0</v>
      </c>
      <c r="R62" s="12">
        <f t="shared" si="9"/>
        <v>0</v>
      </c>
      <c r="S62" s="8"/>
      <c r="T62" s="8">
        <f>VLOOKUP(C62,[1]Sheet1!$D$1:$M$65514,10,0)</f>
        <v>0</v>
      </c>
      <c r="U62" s="8">
        <f t="shared" si="10"/>
        <v>0</v>
      </c>
      <c r="V62" s="8" t="e">
        <f ca="1">SUM(OFFSET(考勤!D:AH,MATCH(C62,考勤!$A$1:$A$58,0)-1,DAY(D62)-1,3,1))</f>
        <v>#N/A</v>
      </c>
      <c r="W62" s="8" t="e">
        <f ca="1" t="shared" si="11"/>
        <v>#N/A</v>
      </c>
    </row>
    <row r="63" hidden="1" spans="1:23">
      <c r="A63" s="2" t="s">
        <v>212</v>
      </c>
      <c r="B63" s="2" t="s">
        <v>213</v>
      </c>
      <c r="C63" s="2" t="s">
        <v>214</v>
      </c>
      <c r="D63" s="2" t="s">
        <v>211</v>
      </c>
      <c r="E63" s="2" t="s">
        <v>127</v>
      </c>
      <c r="F63" s="2"/>
      <c r="G63" s="2"/>
      <c r="H63" s="2"/>
      <c r="I63" s="2"/>
      <c r="J63" s="2"/>
      <c r="K63" s="2"/>
      <c r="L63" s="2"/>
      <c r="M63" s="2"/>
      <c r="N63" s="7" t="s">
        <v>171</v>
      </c>
      <c r="O63" s="8" t="str">
        <f t="shared" si="6"/>
        <v/>
      </c>
      <c r="P63" s="9" t="str">
        <f t="shared" si="7"/>
        <v/>
      </c>
      <c r="Q63" s="11">
        <f t="shared" si="8"/>
        <v>0</v>
      </c>
      <c r="R63" s="12">
        <f t="shared" si="9"/>
        <v>0</v>
      </c>
      <c r="S63" s="8"/>
      <c r="T63" s="8">
        <f>VLOOKUP(C63,[1]Sheet1!$D$1:$M$65514,10,0)</f>
        <v>0</v>
      </c>
      <c r="U63" s="8">
        <f t="shared" si="10"/>
        <v>0</v>
      </c>
      <c r="V63" s="8" t="e">
        <f ca="1">SUM(OFFSET(考勤!D:AH,MATCH(C63,考勤!$A$1:$A$58,0)-1,DAY(D63)-1,3,1))</f>
        <v>#N/A</v>
      </c>
      <c r="W63" s="8" t="e">
        <f ca="1" t="shared" si="11"/>
        <v>#N/A</v>
      </c>
    </row>
    <row r="64" hidden="1" spans="1:23">
      <c r="A64" s="2" t="s">
        <v>236</v>
      </c>
      <c r="B64" s="2" t="s">
        <v>237</v>
      </c>
      <c r="C64" s="2" t="s">
        <v>238</v>
      </c>
      <c r="D64" s="2" t="s">
        <v>126</v>
      </c>
      <c r="E64" s="2" t="s">
        <v>127</v>
      </c>
      <c r="F64" s="2" t="s">
        <v>239</v>
      </c>
      <c r="G64" s="2" t="s">
        <v>137</v>
      </c>
      <c r="H64" s="2"/>
      <c r="I64" s="2"/>
      <c r="J64" s="10" t="s">
        <v>225</v>
      </c>
      <c r="K64" s="2"/>
      <c r="L64" s="2"/>
      <c r="M64" s="2"/>
      <c r="N64" s="2"/>
      <c r="O64" s="8" t="str">
        <f t="shared" si="6"/>
        <v>07:33</v>
      </c>
      <c r="P64" s="9" t="str">
        <f t="shared" si="7"/>
        <v>20:00</v>
      </c>
      <c r="Q64" s="11">
        <f t="shared" si="8"/>
        <v>0.51875</v>
      </c>
      <c r="R64" s="12">
        <f t="shared" si="9"/>
        <v>11</v>
      </c>
      <c r="S64" s="8"/>
      <c r="T64" s="8">
        <f>VLOOKUP(C64,[1]Sheet1!$D$1:$M$65514,10,0)</f>
        <v>0</v>
      </c>
      <c r="U64" s="8">
        <f t="shared" si="10"/>
        <v>11</v>
      </c>
      <c r="V64" s="8" t="e">
        <f ca="1">SUM(OFFSET(考勤!D:AH,MATCH(C64,考勤!$A$1:$A$58,0)-1,DAY(D64)-1,3,1))</f>
        <v>#N/A</v>
      </c>
      <c r="W64" s="8" t="e">
        <f ca="1" t="shared" ref="W33:W96" si="12">R64-V64</f>
        <v>#N/A</v>
      </c>
    </row>
    <row r="65" hidden="1" spans="1:23">
      <c r="A65" s="2" t="s">
        <v>236</v>
      </c>
      <c r="B65" s="2" t="s">
        <v>237</v>
      </c>
      <c r="C65" s="2" t="s">
        <v>238</v>
      </c>
      <c r="D65" s="2" t="s">
        <v>131</v>
      </c>
      <c r="E65" s="2" t="s">
        <v>127</v>
      </c>
      <c r="F65" s="2" t="s">
        <v>240</v>
      </c>
      <c r="G65" s="2" t="s">
        <v>137</v>
      </c>
      <c r="H65" s="2"/>
      <c r="I65" s="2"/>
      <c r="J65" s="10" t="s">
        <v>225</v>
      </c>
      <c r="K65" s="2"/>
      <c r="L65" s="2"/>
      <c r="M65" s="2"/>
      <c r="N65" s="2"/>
      <c r="O65" s="8" t="str">
        <f t="shared" si="6"/>
        <v>07:34</v>
      </c>
      <c r="P65" s="9" t="str">
        <f t="shared" si="7"/>
        <v>20:00</v>
      </c>
      <c r="Q65" s="11">
        <f t="shared" si="8"/>
        <v>0.518055555555556</v>
      </c>
      <c r="R65" s="12">
        <f t="shared" si="9"/>
        <v>11</v>
      </c>
      <c r="S65" s="8"/>
      <c r="T65" s="8">
        <f>VLOOKUP(C65,[1]Sheet1!$D$1:$M$65514,10,0)</f>
        <v>0</v>
      </c>
      <c r="U65" s="8">
        <f t="shared" si="10"/>
        <v>11</v>
      </c>
      <c r="V65" s="8" t="e">
        <f ca="1">SUM(OFFSET(考勤!D:AH,MATCH(C65,考勤!$A$1:$A$58,0)-1,DAY(D65)-1,3,1))</f>
        <v>#N/A</v>
      </c>
      <c r="W65" s="8" t="e">
        <f ca="1" t="shared" si="12"/>
        <v>#N/A</v>
      </c>
    </row>
    <row r="66" hidden="1" spans="1:23">
      <c r="A66" s="2" t="s">
        <v>236</v>
      </c>
      <c r="B66" s="2" t="s">
        <v>237</v>
      </c>
      <c r="C66" s="2" t="s">
        <v>238</v>
      </c>
      <c r="D66" s="2" t="s">
        <v>135</v>
      </c>
      <c r="E66" s="2" t="s">
        <v>127</v>
      </c>
      <c r="F66" s="2"/>
      <c r="G66" s="2"/>
      <c r="H66" s="2"/>
      <c r="I66" s="2"/>
      <c r="J66" s="2"/>
      <c r="K66" s="2"/>
      <c r="L66" s="2"/>
      <c r="M66" s="2"/>
      <c r="N66" s="7" t="s">
        <v>171</v>
      </c>
      <c r="O66" s="8" t="str">
        <f t="shared" si="6"/>
        <v/>
      </c>
      <c r="P66" s="9" t="str">
        <f t="shared" si="7"/>
        <v/>
      </c>
      <c r="Q66" s="11">
        <f t="shared" si="8"/>
        <v>0</v>
      </c>
      <c r="R66" s="12">
        <f t="shared" si="9"/>
        <v>0</v>
      </c>
      <c r="S66" s="8"/>
      <c r="T66" s="8">
        <f>VLOOKUP(C66,[1]Sheet1!$D$1:$M$65514,10,0)</f>
        <v>0</v>
      </c>
      <c r="U66" s="8">
        <f t="shared" si="10"/>
        <v>0</v>
      </c>
      <c r="V66" s="8" t="e">
        <f ca="1">SUM(OFFSET(考勤!D:AH,MATCH(C66,考勤!$A$1:$A$58,0)-1,DAY(D66)-1,3,1))</f>
        <v>#N/A</v>
      </c>
      <c r="W66" s="8" t="e">
        <f ca="1" t="shared" si="12"/>
        <v>#N/A</v>
      </c>
    </row>
    <row r="67" hidden="1" spans="1:23">
      <c r="A67" s="3" t="s">
        <v>236</v>
      </c>
      <c r="B67" s="3" t="s">
        <v>237</v>
      </c>
      <c r="C67" s="3" t="s">
        <v>238</v>
      </c>
      <c r="D67" s="3" t="s">
        <v>139</v>
      </c>
      <c r="E67" s="2" t="s">
        <v>127</v>
      </c>
      <c r="F67" s="3"/>
      <c r="G67" s="3"/>
      <c r="H67" s="3"/>
      <c r="I67" s="3"/>
      <c r="J67" s="3"/>
      <c r="K67" s="3"/>
      <c r="L67" s="3"/>
      <c r="M67" s="3"/>
      <c r="N67" s="7" t="s">
        <v>171</v>
      </c>
      <c r="O67" s="8" t="str">
        <f t="shared" si="6"/>
        <v/>
      </c>
      <c r="P67" s="9" t="str">
        <f t="shared" si="7"/>
        <v/>
      </c>
      <c r="Q67" s="11">
        <f t="shared" si="8"/>
        <v>0</v>
      </c>
      <c r="R67" s="12">
        <f t="shared" si="9"/>
        <v>0</v>
      </c>
      <c r="S67" s="8"/>
      <c r="T67" s="8">
        <f>VLOOKUP(C67,[1]Sheet1!$D$1:$M$65514,10,0)</f>
        <v>0</v>
      </c>
      <c r="U67" s="8">
        <f t="shared" si="10"/>
        <v>0</v>
      </c>
      <c r="V67" s="8" t="e">
        <f ca="1">SUM(OFFSET(考勤!D:AH,MATCH(C67,考勤!$A$1:$A$58,0)-1,DAY(D67)-1,3,1))</f>
        <v>#N/A</v>
      </c>
      <c r="W67" s="8" t="e">
        <f ca="1" t="shared" si="12"/>
        <v>#N/A</v>
      </c>
    </row>
    <row r="68" hidden="1" spans="1:23">
      <c r="A68" s="3" t="s">
        <v>236</v>
      </c>
      <c r="B68" s="3" t="s">
        <v>237</v>
      </c>
      <c r="C68" s="3" t="s">
        <v>238</v>
      </c>
      <c r="D68" s="3" t="s">
        <v>142</v>
      </c>
      <c r="E68" s="2" t="s">
        <v>127</v>
      </c>
      <c r="F68" s="3" t="s">
        <v>241</v>
      </c>
      <c r="G68" s="3" t="s">
        <v>137</v>
      </c>
      <c r="H68" s="3"/>
      <c r="I68" s="3"/>
      <c r="J68" s="10" t="s">
        <v>144</v>
      </c>
      <c r="K68" s="3"/>
      <c r="L68" s="3"/>
      <c r="M68" s="3"/>
      <c r="N68" s="3"/>
      <c r="O68" s="8" t="str">
        <f t="shared" si="6"/>
        <v>07:33</v>
      </c>
      <c r="P68" s="9" t="str">
        <f t="shared" si="7"/>
        <v>20:01</v>
      </c>
      <c r="Q68" s="11">
        <f t="shared" si="8"/>
        <v>0.519444444444444</v>
      </c>
      <c r="R68" s="12">
        <f t="shared" si="9"/>
        <v>11</v>
      </c>
      <c r="S68" s="8"/>
      <c r="T68" s="8">
        <f>VLOOKUP(C68,[1]Sheet1!$D$1:$M$65514,10,0)</f>
        <v>0</v>
      </c>
      <c r="U68" s="8">
        <f t="shared" si="10"/>
        <v>11</v>
      </c>
      <c r="V68" s="8" t="e">
        <f ca="1">SUM(OFFSET(考勤!D:AH,MATCH(C68,考勤!$A$1:$A$58,0)-1,DAY(D68)-1,3,1))</f>
        <v>#N/A</v>
      </c>
      <c r="W68" s="8" t="e">
        <f ca="1" t="shared" si="12"/>
        <v>#N/A</v>
      </c>
    </row>
    <row r="69" hidden="1" spans="1:23">
      <c r="A69" s="2" t="s">
        <v>236</v>
      </c>
      <c r="B69" s="2" t="s">
        <v>237</v>
      </c>
      <c r="C69" s="2" t="s">
        <v>238</v>
      </c>
      <c r="D69" s="2" t="s">
        <v>145</v>
      </c>
      <c r="E69" s="2" t="s">
        <v>127</v>
      </c>
      <c r="F69" s="2" t="s">
        <v>242</v>
      </c>
      <c r="G69" s="2" t="s">
        <v>137</v>
      </c>
      <c r="H69" s="2"/>
      <c r="I69" s="2"/>
      <c r="J69" s="10" t="s">
        <v>138</v>
      </c>
      <c r="K69" s="2"/>
      <c r="L69" s="2"/>
      <c r="M69" s="2"/>
      <c r="N69" s="2"/>
      <c r="O69" s="8" t="str">
        <f t="shared" si="6"/>
        <v>07:34</v>
      </c>
      <c r="P69" s="9" t="str">
        <f t="shared" si="7"/>
        <v>22:00</v>
      </c>
      <c r="Q69" s="11">
        <f t="shared" si="8"/>
        <v>0.601388888888889</v>
      </c>
      <c r="R69" s="12">
        <f t="shared" si="9"/>
        <v>13</v>
      </c>
      <c r="S69" s="8"/>
      <c r="T69" s="8">
        <f>VLOOKUP(C69,[1]Sheet1!$D$1:$M$65514,10,0)</f>
        <v>0</v>
      </c>
      <c r="U69" s="8">
        <f t="shared" si="10"/>
        <v>13</v>
      </c>
      <c r="V69" s="8" t="e">
        <f ca="1">SUM(OFFSET(考勤!D:AH,MATCH(C69,考勤!$A$1:$A$58,0)-1,DAY(D69)-1,3,1))</f>
        <v>#N/A</v>
      </c>
      <c r="W69" s="8" t="e">
        <f ca="1" t="shared" si="12"/>
        <v>#N/A</v>
      </c>
    </row>
    <row r="70" hidden="1" spans="1:23">
      <c r="A70" s="2" t="s">
        <v>236</v>
      </c>
      <c r="B70" s="2" t="s">
        <v>237</v>
      </c>
      <c r="C70" s="2" t="s">
        <v>238</v>
      </c>
      <c r="D70" s="2" t="s">
        <v>148</v>
      </c>
      <c r="E70" s="2" t="s">
        <v>127</v>
      </c>
      <c r="F70" s="2" t="s">
        <v>243</v>
      </c>
      <c r="G70" s="2" t="s">
        <v>168</v>
      </c>
      <c r="H70" s="2"/>
      <c r="I70" s="4" t="s">
        <v>169</v>
      </c>
      <c r="J70" s="2"/>
      <c r="K70" s="2"/>
      <c r="L70" s="2"/>
      <c r="M70" s="2"/>
      <c r="N70" s="2"/>
      <c r="O70" s="8" t="str">
        <f t="shared" si="6"/>
        <v>07:34</v>
      </c>
      <c r="P70" s="9" t="str">
        <f t="shared" si="7"/>
        <v>17:00</v>
      </c>
      <c r="Q70" s="11">
        <f t="shared" si="8"/>
        <v>0.393055555555556</v>
      </c>
      <c r="R70" s="12">
        <f t="shared" si="9"/>
        <v>8</v>
      </c>
      <c r="S70" s="8"/>
      <c r="T70" s="8">
        <f>VLOOKUP(C70,[1]Sheet1!$D$1:$M$65514,10,0)</f>
        <v>0</v>
      </c>
      <c r="U70" s="8">
        <f t="shared" si="10"/>
        <v>8</v>
      </c>
      <c r="V70" s="8" t="e">
        <f ca="1">SUM(OFFSET(考勤!D:AH,MATCH(C70,考勤!$A$1:$A$58,0)-1,DAY(D70)-1,3,1))</f>
        <v>#N/A</v>
      </c>
      <c r="W70" s="8" t="e">
        <f ca="1" t="shared" si="12"/>
        <v>#N/A</v>
      </c>
    </row>
    <row r="71" hidden="1" spans="1:23">
      <c r="A71" s="2" t="s">
        <v>236</v>
      </c>
      <c r="B71" s="2" t="s">
        <v>237</v>
      </c>
      <c r="C71" s="2" t="s">
        <v>238</v>
      </c>
      <c r="D71" s="2" t="s">
        <v>152</v>
      </c>
      <c r="E71" s="2" t="s">
        <v>127</v>
      </c>
      <c r="F71" s="2" t="s">
        <v>244</v>
      </c>
      <c r="G71" s="2" t="s">
        <v>137</v>
      </c>
      <c r="H71" s="2"/>
      <c r="I71" s="2"/>
      <c r="J71" s="10" t="s">
        <v>138</v>
      </c>
      <c r="K71" s="2"/>
      <c r="L71" s="2"/>
      <c r="M71" s="2"/>
      <c r="N71" s="2"/>
      <c r="O71" s="8" t="str">
        <f t="shared" si="6"/>
        <v>07:37</v>
      </c>
      <c r="P71" s="9" t="str">
        <f t="shared" si="7"/>
        <v>22:00</v>
      </c>
      <c r="Q71" s="11">
        <f t="shared" si="8"/>
        <v>0.599305555555556</v>
      </c>
      <c r="R71" s="12">
        <f t="shared" si="9"/>
        <v>13</v>
      </c>
      <c r="S71" s="8"/>
      <c r="T71" s="8">
        <f>VLOOKUP(C71,[1]Sheet1!$D$1:$M$65514,10,0)</f>
        <v>0</v>
      </c>
      <c r="U71" s="8">
        <f t="shared" si="10"/>
        <v>13</v>
      </c>
      <c r="V71" s="8" t="e">
        <f ca="1">SUM(OFFSET(考勤!D:AH,MATCH(C71,考勤!$A$1:$A$58,0)-1,DAY(D71)-1,3,1))</f>
        <v>#N/A</v>
      </c>
      <c r="W71" s="8" t="e">
        <f ca="1" t="shared" si="12"/>
        <v>#N/A</v>
      </c>
    </row>
    <row r="72" hidden="1" spans="1:23">
      <c r="A72" s="2" t="s">
        <v>236</v>
      </c>
      <c r="B72" s="2" t="s">
        <v>237</v>
      </c>
      <c r="C72" s="2" t="s">
        <v>238</v>
      </c>
      <c r="D72" s="2" t="s">
        <v>157</v>
      </c>
      <c r="E72" s="2" t="s">
        <v>127</v>
      </c>
      <c r="F72" s="2" t="s">
        <v>245</v>
      </c>
      <c r="G72" s="2" t="s">
        <v>137</v>
      </c>
      <c r="H72" s="2"/>
      <c r="I72" s="2"/>
      <c r="J72" s="10" t="s">
        <v>138</v>
      </c>
      <c r="K72" s="2"/>
      <c r="L72" s="2"/>
      <c r="M72" s="2"/>
      <c r="N72" s="2"/>
      <c r="O72" s="8" t="str">
        <f t="shared" si="6"/>
        <v>07:33</v>
      </c>
      <c r="P72" s="9" t="str">
        <f t="shared" si="7"/>
        <v>22:00</v>
      </c>
      <c r="Q72" s="11">
        <f t="shared" si="8"/>
        <v>0.602083333333333</v>
      </c>
      <c r="R72" s="12">
        <f t="shared" si="9"/>
        <v>13</v>
      </c>
      <c r="S72" s="8"/>
      <c r="T72" s="8">
        <f>VLOOKUP(C72,[1]Sheet1!$D$1:$M$65514,10,0)</f>
        <v>0</v>
      </c>
      <c r="U72" s="8">
        <f t="shared" si="10"/>
        <v>13</v>
      </c>
      <c r="V72" s="8" t="e">
        <f ca="1">SUM(OFFSET(考勤!D:AH,MATCH(C72,考勤!$A$1:$A$58,0)-1,DAY(D72)-1,3,1))</f>
        <v>#N/A</v>
      </c>
      <c r="W72" s="8" t="e">
        <f ca="1" t="shared" si="12"/>
        <v>#N/A</v>
      </c>
    </row>
    <row r="73" hidden="1" spans="1:23">
      <c r="A73" s="2" t="s">
        <v>236</v>
      </c>
      <c r="B73" s="2" t="s">
        <v>237</v>
      </c>
      <c r="C73" s="2" t="s">
        <v>238</v>
      </c>
      <c r="D73" s="2" t="s">
        <v>160</v>
      </c>
      <c r="E73" s="2" t="s">
        <v>127</v>
      </c>
      <c r="F73" s="2"/>
      <c r="G73" s="2"/>
      <c r="H73" s="2"/>
      <c r="I73" s="2"/>
      <c r="J73" s="2"/>
      <c r="K73" s="2"/>
      <c r="L73" s="2"/>
      <c r="M73" s="2"/>
      <c r="N73" s="7" t="s">
        <v>171</v>
      </c>
      <c r="O73" s="8" t="str">
        <f t="shared" si="6"/>
        <v/>
      </c>
      <c r="P73" s="9" t="str">
        <f t="shared" si="7"/>
        <v/>
      </c>
      <c r="Q73" s="11">
        <f t="shared" si="8"/>
        <v>0</v>
      </c>
      <c r="R73" s="12">
        <f t="shared" si="9"/>
        <v>0</v>
      </c>
      <c r="S73" s="8"/>
      <c r="T73" s="8">
        <f>VLOOKUP(C73,[1]Sheet1!$D$1:$M$65514,10,0)</f>
        <v>0</v>
      </c>
      <c r="U73" s="8">
        <f t="shared" si="10"/>
        <v>0</v>
      </c>
      <c r="V73" s="8" t="e">
        <f ca="1">SUM(OFFSET(考勤!D:AH,MATCH(C73,考勤!$A$1:$A$58,0)-1,DAY(D73)-1,3,1))</f>
        <v>#N/A</v>
      </c>
      <c r="W73" s="8" t="e">
        <f ca="1" t="shared" si="12"/>
        <v>#N/A</v>
      </c>
    </row>
    <row r="74" hidden="1" spans="1:23">
      <c r="A74" s="3" t="s">
        <v>236</v>
      </c>
      <c r="B74" s="3" t="s">
        <v>237</v>
      </c>
      <c r="C74" s="3" t="s">
        <v>238</v>
      </c>
      <c r="D74" s="3" t="s">
        <v>163</v>
      </c>
      <c r="E74" s="2" t="s">
        <v>127</v>
      </c>
      <c r="F74" s="3" t="s">
        <v>242</v>
      </c>
      <c r="G74" s="3" t="s">
        <v>137</v>
      </c>
      <c r="H74" s="3"/>
      <c r="I74" s="3"/>
      <c r="J74" s="10" t="s">
        <v>246</v>
      </c>
      <c r="K74" s="3"/>
      <c r="L74" s="3"/>
      <c r="M74" s="3"/>
      <c r="N74" s="3"/>
      <c r="O74" s="8" t="str">
        <f t="shared" si="6"/>
        <v>07:34</v>
      </c>
      <c r="P74" s="9" t="str">
        <f t="shared" si="7"/>
        <v>22:00</v>
      </c>
      <c r="Q74" s="11">
        <f t="shared" si="8"/>
        <v>0.601388888888889</v>
      </c>
      <c r="R74" s="12">
        <f t="shared" si="9"/>
        <v>13</v>
      </c>
      <c r="S74" s="8"/>
      <c r="T74" s="8">
        <f>VLOOKUP(C74,[1]Sheet1!$D$1:$M$65514,10,0)</f>
        <v>0</v>
      </c>
      <c r="U74" s="8">
        <f t="shared" si="10"/>
        <v>13</v>
      </c>
      <c r="V74" s="8" t="e">
        <f ca="1">SUM(OFFSET(考勤!D:AH,MATCH(C74,考勤!$A$1:$A$58,0)-1,DAY(D74)-1,3,1))</f>
        <v>#N/A</v>
      </c>
      <c r="W74" s="8" t="e">
        <f ca="1" t="shared" si="12"/>
        <v>#N/A</v>
      </c>
    </row>
    <row r="75" hidden="1" spans="1:23">
      <c r="A75" s="3" t="s">
        <v>236</v>
      </c>
      <c r="B75" s="3" t="s">
        <v>237</v>
      </c>
      <c r="C75" s="3" t="s">
        <v>238</v>
      </c>
      <c r="D75" s="3" t="s">
        <v>166</v>
      </c>
      <c r="E75" s="2" t="s">
        <v>127</v>
      </c>
      <c r="F75" s="3" t="s">
        <v>247</v>
      </c>
      <c r="G75" s="3" t="s">
        <v>248</v>
      </c>
      <c r="H75" s="3"/>
      <c r="I75" s="3"/>
      <c r="J75" s="3"/>
      <c r="K75" s="3"/>
      <c r="L75" s="3"/>
      <c r="M75" s="3"/>
      <c r="N75" s="7" t="s">
        <v>249</v>
      </c>
      <c r="O75" s="8" t="str">
        <f t="shared" si="6"/>
        <v>07:35</v>
      </c>
      <c r="P75" s="9" t="str">
        <f t="shared" si="7"/>
        <v>14:01</v>
      </c>
      <c r="Q75" s="11">
        <f t="shared" si="8"/>
        <v>0.268055555555556</v>
      </c>
      <c r="R75" s="12">
        <f t="shared" si="9"/>
        <v>5</v>
      </c>
      <c r="S75" s="8"/>
      <c r="T75" s="8">
        <f>VLOOKUP(C75,[1]Sheet1!$D$1:$M$65514,10,0)</f>
        <v>0</v>
      </c>
      <c r="U75" s="8">
        <f t="shared" si="10"/>
        <v>5</v>
      </c>
      <c r="V75" s="8" t="e">
        <f ca="1">SUM(OFFSET(考勤!D:AH,MATCH(C75,考勤!$A$1:$A$58,0)-1,DAY(D75)-1,3,1))</f>
        <v>#N/A</v>
      </c>
      <c r="W75" s="8" t="e">
        <f ca="1" t="shared" si="12"/>
        <v>#N/A</v>
      </c>
    </row>
    <row r="76" hidden="1" spans="1:23">
      <c r="A76" s="2" t="s">
        <v>236</v>
      </c>
      <c r="B76" s="2" t="s">
        <v>237</v>
      </c>
      <c r="C76" s="2" t="s">
        <v>238</v>
      </c>
      <c r="D76" s="2" t="s">
        <v>170</v>
      </c>
      <c r="E76" s="2" t="s">
        <v>127</v>
      </c>
      <c r="F76" s="2"/>
      <c r="G76" s="2"/>
      <c r="H76" s="2"/>
      <c r="I76" s="2"/>
      <c r="J76" s="2"/>
      <c r="K76" s="2"/>
      <c r="L76" s="2"/>
      <c r="M76" s="2"/>
      <c r="N76" s="7" t="s">
        <v>171</v>
      </c>
      <c r="O76" s="8" t="str">
        <f t="shared" si="6"/>
        <v/>
      </c>
      <c r="P76" s="9" t="str">
        <f t="shared" si="7"/>
        <v/>
      </c>
      <c r="Q76" s="11">
        <f t="shared" si="8"/>
        <v>0</v>
      </c>
      <c r="R76" s="12">
        <f t="shared" si="9"/>
        <v>0</v>
      </c>
      <c r="S76" s="8"/>
      <c r="T76" s="8">
        <f>VLOOKUP(C76,[1]Sheet1!$D$1:$M$65514,10,0)</f>
        <v>0</v>
      </c>
      <c r="U76" s="8">
        <f t="shared" si="10"/>
        <v>0</v>
      </c>
      <c r="V76" s="8" t="e">
        <f ca="1">SUM(OFFSET(考勤!D:AH,MATCH(C76,考勤!$A$1:$A$58,0)-1,DAY(D76)-1,3,1))</f>
        <v>#N/A</v>
      </c>
      <c r="W76" s="8" t="e">
        <f ca="1" t="shared" si="12"/>
        <v>#N/A</v>
      </c>
    </row>
    <row r="77" hidden="1" spans="1:23">
      <c r="A77" s="2" t="s">
        <v>236</v>
      </c>
      <c r="B77" s="2" t="s">
        <v>237</v>
      </c>
      <c r="C77" s="2" t="s">
        <v>238</v>
      </c>
      <c r="D77" s="2" t="s">
        <v>172</v>
      </c>
      <c r="E77" s="2" t="s">
        <v>127</v>
      </c>
      <c r="F77" s="2"/>
      <c r="G77" s="2"/>
      <c r="H77" s="2"/>
      <c r="I77" s="2"/>
      <c r="J77" s="2"/>
      <c r="K77" s="2"/>
      <c r="L77" s="2"/>
      <c r="M77" s="2"/>
      <c r="N77" s="7" t="s">
        <v>171</v>
      </c>
      <c r="O77" s="8" t="str">
        <f t="shared" si="6"/>
        <v/>
      </c>
      <c r="P77" s="9" t="str">
        <f t="shared" si="7"/>
        <v/>
      </c>
      <c r="Q77" s="11">
        <f t="shared" si="8"/>
        <v>0</v>
      </c>
      <c r="R77" s="12">
        <f t="shared" si="9"/>
        <v>0</v>
      </c>
      <c r="S77" s="8"/>
      <c r="T77" s="8">
        <f>VLOOKUP(C77,[1]Sheet1!$D$1:$M$65514,10,0)</f>
        <v>0</v>
      </c>
      <c r="U77" s="8">
        <f t="shared" si="10"/>
        <v>0</v>
      </c>
      <c r="V77" s="8" t="e">
        <f ca="1">SUM(OFFSET(考勤!D:AH,MATCH(C77,考勤!$A$1:$A$58,0)-1,DAY(D77)-1,3,1))</f>
        <v>#N/A</v>
      </c>
      <c r="W77" s="8" t="e">
        <f ca="1" t="shared" si="12"/>
        <v>#N/A</v>
      </c>
    </row>
    <row r="78" hidden="1" spans="1:23">
      <c r="A78" s="2" t="s">
        <v>236</v>
      </c>
      <c r="B78" s="2" t="s">
        <v>237</v>
      </c>
      <c r="C78" s="2" t="s">
        <v>238</v>
      </c>
      <c r="D78" s="2" t="s">
        <v>173</v>
      </c>
      <c r="E78" s="2" t="s">
        <v>127</v>
      </c>
      <c r="F78" s="2"/>
      <c r="G78" s="2"/>
      <c r="H78" s="2"/>
      <c r="I78" s="2"/>
      <c r="J78" s="2"/>
      <c r="K78" s="2"/>
      <c r="L78" s="2"/>
      <c r="M78" s="2"/>
      <c r="N78" s="7" t="s">
        <v>171</v>
      </c>
      <c r="O78" s="8" t="str">
        <f t="shared" si="6"/>
        <v/>
      </c>
      <c r="P78" s="9" t="str">
        <f t="shared" si="7"/>
        <v/>
      </c>
      <c r="Q78" s="11">
        <f t="shared" si="8"/>
        <v>0</v>
      </c>
      <c r="R78" s="12">
        <f t="shared" si="9"/>
        <v>0</v>
      </c>
      <c r="S78" s="8"/>
      <c r="T78" s="8">
        <f>VLOOKUP(C78,[1]Sheet1!$D$1:$M$65514,10,0)</f>
        <v>0</v>
      </c>
      <c r="U78" s="8">
        <f t="shared" si="10"/>
        <v>0</v>
      </c>
      <c r="V78" s="8" t="e">
        <f ca="1">SUM(OFFSET(考勤!D:AH,MATCH(C78,考勤!$A$1:$A$58,0)-1,DAY(D78)-1,3,1))</f>
        <v>#N/A</v>
      </c>
      <c r="W78" s="8" t="e">
        <f ca="1" t="shared" si="12"/>
        <v>#N/A</v>
      </c>
    </row>
    <row r="79" hidden="1" spans="1:23">
      <c r="A79" s="2" t="s">
        <v>236</v>
      </c>
      <c r="B79" s="2" t="s">
        <v>237</v>
      </c>
      <c r="C79" s="2" t="s">
        <v>238</v>
      </c>
      <c r="D79" s="2" t="s">
        <v>175</v>
      </c>
      <c r="E79" s="2" t="s">
        <v>127</v>
      </c>
      <c r="F79" s="2"/>
      <c r="G79" s="2"/>
      <c r="H79" s="2"/>
      <c r="I79" s="2"/>
      <c r="J79" s="2"/>
      <c r="K79" s="2"/>
      <c r="L79" s="2"/>
      <c r="M79" s="2"/>
      <c r="N79" s="7" t="s">
        <v>171</v>
      </c>
      <c r="O79" s="8" t="str">
        <f t="shared" si="6"/>
        <v/>
      </c>
      <c r="P79" s="9" t="str">
        <f t="shared" si="7"/>
        <v/>
      </c>
      <c r="Q79" s="11">
        <f t="shared" si="8"/>
        <v>0</v>
      </c>
      <c r="R79" s="12">
        <f t="shared" si="9"/>
        <v>0</v>
      </c>
      <c r="S79" s="8"/>
      <c r="T79" s="8">
        <f>VLOOKUP(C79,[1]Sheet1!$D$1:$M$65514,10,0)</f>
        <v>0</v>
      </c>
      <c r="U79" s="8">
        <f t="shared" si="10"/>
        <v>0</v>
      </c>
      <c r="V79" s="8" t="e">
        <f ca="1">SUM(OFFSET(考勤!D:AH,MATCH(C79,考勤!$A$1:$A$58,0)-1,DAY(D79)-1,3,1))</f>
        <v>#N/A</v>
      </c>
      <c r="W79" s="8" t="e">
        <f ca="1" t="shared" si="12"/>
        <v>#N/A</v>
      </c>
    </row>
    <row r="80" hidden="1" spans="1:23">
      <c r="A80" s="2" t="s">
        <v>236</v>
      </c>
      <c r="B80" s="2" t="s">
        <v>237</v>
      </c>
      <c r="C80" s="2" t="s">
        <v>238</v>
      </c>
      <c r="D80" s="2" t="s">
        <v>177</v>
      </c>
      <c r="E80" s="2" t="s">
        <v>127</v>
      </c>
      <c r="F80" s="2"/>
      <c r="G80" s="2"/>
      <c r="H80" s="2"/>
      <c r="I80" s="2"/>
      <c r="J80" s="2"/>
      <c r="K80" s="2"/>
      <c r="L80" s="2"/>
      <c r="M80" s="2"/>
      <c r="N80" s="7" t="s">
        <v>171</v>
      </c>
      <c r="O80" s="8" t="str">
        <f t="shared" si="6"/>
        <v/>
      </c>
      <c r="P80" s="9" t="str">
        <f t="shared" si="7"/>
        <v/>
      </c>
      <c r="Q80" s="11">
        <f t="shared" si="8"/>
        <v>0</v>
      </c>
      <c r="R80" s="12">
        <f t="shared" si="9"/>
        <v>0</v>
      </c>
      <c r="S80" s="8"/>
      <c r="T80" s="8">
        <f>VLOOKUP(C80,[1]Sheet1!$D$1:$M$65514,10,0)</f>
        <v>0</v>
      </c>
      <c r="U80" s="8">
        <f t="shared" si="10"/>
        <v>0</v>
      </c>
      <c r="V80" s="8" t="e">
        <f ca="1">SUM(OFFSET(考勤!D:AH,MATCH(C80,考勤!$A$1:$A$58,0)-1,DAY(D80)-1,3,1))</f>
        <v>#N/A</v>
      </c>
      <c r="W80" s="8" t="e">
        <f ca="1" t="shared" si="12"/>
        <v>#N/A</v>
      </c>
    </row>
    <row r="81" hidden="1" spans="1:23">
      <c r="A81" s="3" t="s">
        <v>236</v>
      </c>
      <c r="B81" s="3" t="s">
        <v>237</v>
      </c>
      <c r="C81" s="3" t="s">
        <v>238</v>
      </c>
      <c r="D81" s="3" t="s">
        <v>180</v>
      </c>
      <c r="E81" s="2" t="s">
        <v>127</v>
      </c>
      <c r="F81" s="3"/>
      <c r="G81" s="3"/>
      <c r="H81" s="3"/>
      <c r="I81" s="3"/>
      <c r="J81" s="3"/>
      <c r="K81" s="3"/>
      <c r="L81" s="3"/>
      <c r="M81" s="3"/>
      <c r="N81" s="7" t="s">
        <v>171</v>
      </c>
      <c r="O81" s="8" t="str">
        <f t="shared" si="6"/>
        <v/>
      </c>
      <c r="P81" s="9" t="str">
        <f t="shared" si="7"/>
        <v/>
      </c>
      <c r="Q81" s="11">
        <f t="shared" si="8"/>
        <v>0</v>
      </c>
      <c r="R81" s="12">
        <f t="shared" si="9"/>
        <v>0</v>
      </c>
      <c r="S81" s="8"/>
      <c r="T81" s="8">
        <f>VLOOKUP(C81,[1]Sheet1!$D$1:$M$65514,10,0)</f>
        <v>0</v>
      </c>
      <c r="U81" s="8">
        <f t="shared" si="10"/>
        <v>0</v>
      </c>
      <c r="V81" s="8" t="e">
        <f ca="1">SUM(OFFSET(考勤!D:AH,MATCH(C81,考勤!$A$1:$A$58,0)-1,DAY(D81)-1,3,1))</f>
        <v>#N/A</v>
      </c>
      <c r="W81" s="8" t="e">
        <f ca="1" t="shared" si="12"/>
        <v>#N/A</v>
      </c>
    </row>
    <row r="82" hidden="1" spans="1:23">
      <c r="A82" s="3" t="s">
        <v>236</v>
      </c>
      <c r="B82" s="3" t="s">
        <v>237</v>
      </c>
      <c r="C82" s="3" t="s">
        <v>238</v>
      </c>
      <c r="D82" s="3" t="s">
        <v>183</v>
      </c>
      <c r="E82" s="2" t="s">
        <v>127</v>
      </c>
      <c r="F82" s="3"/>
      <c r="G82" s="3"/>
      <c r="H82" s="3"/>
      <c r="I82" s="3"/>
      <c r="J82" s="3"/>
      <c r="K82" s="3"/>
      <c r="L82" s="3"/>
      <c r="M82" s="3"/>
      <c r="N82" s="7" t="s">
        <v>171</v>
      </c>
      <c r="O82" s="8" t="str">
        <f t="shared" si="6"/>
        <v/>
      </c>
      <c r="P82" s="9" t="str">
        <f t="shared" si="7"/>
        <v/>
      </c>
      <c r="Q82" s="11">
        <f t="shared" si="8"/>
        <v>0</v>
      </c>
      <c r="R82" s="12">
        <f t="shared" si="9"/>
        <v>0</v>
      </c>
      <c r="S82" s="8"/>
      <c r="T82" s="8">
        <f>VLOOKUP(C82,[1]Sheet1!$D$1:$M$65514,10,0)</f>
        <v>0</v>
      </c>
      <c r="U82" s="8">
        <f t="shared" si="10"/>
        <v>0</v>
      </c>
      <c r="V82" s="8" t="e">
        <f ca="1">SUM(OFFSET(考勤!D:AH,MATCH(C82,考勤!$A$1:$A$58,0)-1,DAY(D82)-1,3,1))</f>
        <v>#N/A</v>
      </c>
      <c r="W82" s="8" t="e">
        <f ca="1" t="shared" si="12"/>
        <v>#N/A</v>
      </c>
    </row>
    <row r="83" hidden="1" spans="1:23">
      <c r="A83" s="2" t="s">
        <v>236</v>
      </c>
      <c r="B83" s="2" t="s">
        <v>237</v>
      </c>
      <c r="C83" s="2" t="s">
        <v>238</v>
      </c>
      <c r="D83" s="2" t="s">
        <v>186</v>
      </c>
      <c r="E83" s="2" t="s">
        <v>127</v>
      </c>
      <c r="F83" s="2"/>
      <c r="G83" s="2"/>
      <c r="H83" s="2"/>
      <c r="I83" s="2"/>
      <c r="J83" s="2"/>
      <c r="K83" s="2"/>
      <c r="L83" s="2"/>
      <c r="M83" s="2"/>
      <c r="N83" s="7" t="s">
        <v>171</v>
      </c>
      <c r="O83" s="8" t="str">
        <f t="shared" si="6"/>
        <v/>
      </c>
      <c r="P83" s="9" t="str">
        <f t="shared" si="7"/>
        <v/>
      </c>
      <c r="Q83" s="11">
        <f t="shared" si="8"/>
        <v>0</v>
      </c>
      <c r="R83" s="12">
        <f t="shared" si="9"/>
        <v>0</v>
      </c>
      <c r="S83" s="8"/>
      <c r="T83" s="8">
        <f>VLOOKUP(C83,[1]Sheet1!$D$1:$M$65514,10,0)</f>
        <v>0</v>
      </c>
      <c r="U83" s="8">
        <f t="shared" si="10"/>
        <v>0</v>
      </c>
      <c r="V83" s="8" t="e">
        <f ca="1">SUM(OFFSET(考勤!D:AH,MATCH(C83,考勤!$A$1:$A$58,0)-1,DAY(D83)-1,3,1))</f>
        <v>#N/A</v>
      </c>
      <c r="W83" s="8" t="e">
        <f ca="1" t="shared" si="12"/>
        <v>#N/A</v>
      </c>
    </row>
    <row r="84" hidden="1" spans="1:23">
      <c r="A84" s="2" t="s">
        <v>236</v>
      </c>
      <c r="B84" s="2" t="s">
        <v>237</v>
      </c>
      <c r="C84" s="2" t="s">
        <v>238</v>
      </c>
      <c r="D84" s="2" t="s">
        <v>189</v>
      </c>
      <c r="E84" s="2" t="s">
        <v>127</v>
      </c>
      <c r="F84" s="2"/>
      <c r="G84" s="2"/>
      <c r="H84" s="2"/>
      <c r="I84" s="2"/>
      <c r="J84" s="2"/>
      <c r="K84" s="2"/>
      <c r="L84" s="2"/>
      <c r="M84" s="2"/>
      <c r="N84" s="7" t="s">
        <v>171</v>
      </c>
      <c r="O84" s="8" t="str">
        <f t="shared" si="6"/>
        <v/>
      </c>
      <c r="P84" s="9" t="str">
        <f t="shared" si="7"/>
        <v/>
      </c>
      <c r="Q84" s="11">
        <f t="shared" si="8"/>
        <v>0</v>
      </c>
      <c r="R84" s="12">
        <f t="shared" si="9"/>
        <v>0</v>
      </c>
      <c r="S84" s="8"/>
      <c r="T84" s="8">
        <f>VLOOKUP(C84,[1]Sheet1!$D$1:$M$65514,10,0)</f>
        <v>0</v>
      </c>
      <c r="U84" s="8">
        <f t="shared" si="10"/>
        <v>0</v>
      </c>
      <c r="V84" s="8" t="e">
        <f ca="1">SUM(OFFSET(考勤!D:AH,MATCH(C84,考勤!$A$1:$A$58,0)-1,DAY(D84)-1,3,1))</f>
        <v>#N/A</v>
      </c>
      <c r="W84" s="8" t="e">
        <f ca="1" t="shared" si="12"/>
        <v>#N/A</v>
      </c>
    </row>
    <row r="85" hidden="1" spans="1:23">
      <c r="A85" s="2" t="s">
        <v>236</v>
      </c>
      <c r="B85" s="2" t="s">
        <v>237</v>
      </c>
      <c r="C85" s="2" t="s">
        <v>238</v>
      </c>
      <c r="D85" s="2" t="s">
        <v>192</v>
      </c>
      <c r="E85" s="2" t="s">
        <v>127</v>
      </c>
      <c r="F85" s="2"/>
      <c r="G85" s="2"/>
      <c r="H85" s="2"/>
      <c r="I85" s="2"/>
      <c r="J85" s="2"/>
      <c r="K85" s="2"/>
      <c r="L85" s="2"/>
      <c r="M85" s="2"/>
      <c r="N85" s="7" t="s">
        <v>171</v>
      </c>
      <c r="O85" s="8" t="str">
        <f t="shared" si="6"/>
        <v/>
      </c>
      <c r="P85" s="9" t="str">
        <f t="shared" si="7"/>
        <v/>
      </c>
      <c r="Q85" s="11">
        <f t="shared" si="8"/>
        <v>0</v>
      </c>
      <c r="R85" s="12">
        <f t="shared" si="9"/>
        <v>0</v>
      </c>
      <c r="S85" s="8"/>
      <c r="T85" s="8">
        <f>VLOOKUP(C85,[1]Sheet1!$D$1:$M$65514,10,0)</f>
        <v>0</v>
      </c>
      <c r="U85" s="8">
        <f t="shared" si="10"/>
        <v>0</v>
      </c>
      <c r="V85" s="8" t="e">
        <f ca="1">SUM(OFFSET(考勤!D:AH,MATCH(C85,考勤!$A$1:$A$58,0)-1,DAY(D85)-1,3,1))</f>
        <v>#N/A</v>
      </c>
      <c r="W85" s="8" t="e">
        <f ca="1" t="shared" si="12"/>
        <v>#N/A</v>
      </c>
    </row>
    <row r="86" hidden="1" spans="1:23">
      <c r="A86" s="2" t="s">
        <v>236</v>
      </c>
      <c r="B86" s="2" t="s">
        <v>237</v>
      </c>
      <c r="C86" s="2" t="s">
        <v>238</v>
      </c>
      <c r="D86" s="2" t="s">
        <v>195</v>
      </c>
      <c r="E86" s="2" t="s">
        <v>127</v>
      </c>
      <c r="F86" s="2"/>
      <c r="G86" s="2"/>
      <c r="H86" s="2"/>
      <c r="I86" s="2"/>
      <c r="J86" s="2"/>
      <c r="K86" s="2"/>
      <c r="L86" s="2"/>
      <c r="M86" s="2"/>
      <c r="N86" s="7" t="s">
        <v>171</v>
      </c>
      <c r="O86" s="8" t="str">
        <f t="shared" si="6"/>
        <v/>
      </c>
      <c r="P86" s="9" t="str">
        <f t="shared" si="7"/>
        <v/>
      </c>
      <c r="Q86" s="11">
        <f t="shared" si="8"/>
        <v>0</v>
      </c>
      <c r="R86" s="12">
        <f t="shared" si="9"/>
        <v>0</v>
      </c>
      <c r="S86" s="8"/>
      <c r="T86" s="8">
        <f>VLOOKUP(C86,[1]Sheet1!$D$1:$M$65514,10,0)</f>
        <v>0</v>
      </c>
      <c r="U86" s="8">
        <f t="shared" si="10"/>
        <v>0</v>
      </c>
      <c r="V86" s="8" t="e">
        <f ca="1">SUM(OFFSET(考勤!D:AH,MATCH(C86,考勤!$A$1:$A$58,0)-1,DAY(D86)-1,3,1))</f>
        <v>#N/A</v>
      </c>
      <c r="W86" s="8" t="e">
        <f ca="1" t="shared" si="12"/>
        <v>#N/A</v>
      </c>
    </row>
    <row r="87" hidden="1" spans="1:23">
      <c r="A87" s="2" t="s">
        <v>236</v>
      </c>
      <c r="B87" s="2" t="s">
        <v>237</v>
      </c>
      <c r="C87" s="2" t="s">
        <v>238</v>
      </c>
      <c r="D87" s="2" t="s">
        <v>198</v>
      </c>
      <c r="E87" s="2" t="s">
        <v>127</v>
      </c>
      <c r="F87" s="2"/>
      <c r="G87" s="2"/>
      <c r="H87" s="2"/>
      <c r="I87" s="2"/>
      <c r="J87" s="2"/>
      <c r="K87" s="2"/>
      <c r="L87" s="2"/>
      <c r="M87" s="2"/>
      <c r="N87" s="7" t="s">
        <v>171</v>
      </c>
      <c r="O87" s="8" t="str">
        <f t="shared" si="6"/>
        <v/>
      </c>
      <c r="P87" s="9" t="str">
        <f t="shared" si="7"/>
        <v/>
      </c>
      <c r="Q87" s="11">
        <f t="shared" si="8"/>
        <v>0</v>
      </c>
      <c r="R87" s="12">
        <f t="shared" si="9"/>
        <v>0</v>
      </c>
      <c r="S87" s="8"/>
      <c r="T87" s="8">
        <f>VLOOKUP(C87,[1]Sheet1!$D$1:$M$65514,10,0)</f>
        <v>0</v>
      </c>
      <c r="U87" s="8">
        <f t="shared" si="10"/>
        <v>0</v>
      </c>
      <c r="V87" s="8" t="e">
        <f ca="1">SUM(OFFSET(考勤!D:AH,MATCH(C87,考勤!$A$1:$A$58,0)-1,DAY(D87)-1,3,1))</f>
        <v>#N/A</v>
      </c>
      <c r="W87" s="8" t="e">
        <f ca="1" t="shared" si="12"/>
        <v>#N/A</v>
      </c>
    </row>
    <row r="88" hidden="1" spans="1:23">
      <c r="A88" s="3" t="s">
        <v>236</v>
      </c>
      <c r="B88" s="3" t="s">
        <v>237</v>
      </c>
      <c r="C88" s="3" t="s">
        <v>238</v>
      </c>
      <c r="D88" s="3" t="s">
        <v>199</v>
      </c>
      <c r="E88" s="2" t="s">
        <v>127</v>
      </c>
      <c r="F88" s="3"/>
      <c r="G88" s="3"/>
      <c r="H88" s="3"/>
      <c r="I88" s="3"/>
      <c r="J88" s="3"/>
      <c r="K88" s="3"/>
      <c r="L88" s="3"/>
      <c r="M88" s="3"/>
      <c r="N88" s="7" t="s">
        <v>171</v>
      </c>
      <c r="O88" s="8" t="str">
        <f t="shared" si="6"/>
        <v/>
      </c>
      <c r="P88" s="9" t="str">
        <f t="shared" si="7"/>
        <v/>
      </c>
      <c r="Q88" s="11">
        <f t="shared" si="8"/>
        <v>0</v>
      </c>
      <c r="R88" s="12">
        <f t="shared" si="9"/>
        <v>0</v>
      </c>
      <c r="S88" s="8"/>
      <c r="T88" s="8">
        <f>VLOOKUP(C88,[1]Sheet1!$D$1:$M$65514,10,0)</f>
        <v>0</v>
      </c>
      <c r="U88" s="8">
        <f t="shared" si="10"/>
        <v>0</v>
      </c>
      <c r="V88" s="8" t="e">
        <f ca="1">SUM(OFFSET(考勤!D:AH,MATCH(C88,考勤!$A$1:$A$58,0)-1,DAY(D88)-1,3,1))</f>
        <v>#N/A</v>
      </c>
      <c r="W88" s="8" t="e">
        <f ca="1" t="shared" si="12"/>
        <v>#N/A</v>
      </c>
    </row>
    <row r="89" hidden="1" spans="1:23">
      <c r="A89" s="3" t="s">
        <v>236</v>
      </c>
      <c r="B89" s="3" t="s">
        <v>237</v>
      </c>
      <c r="C89" s="3" t="s">
        <v>238</v>
      </c>
      <c r="D89" s="3" t="s">
        <v>201</v>
      </c>
      <c r="E89" s="2" t="s">
        <v>127</v>
      </c>
      <c r="F89" s="3"/>
      <c r="G89" s="3"/>
      <c r="H89" s="3"/>
      <c r="I89" s="3"/>
      <c r="J89" s="3"/>
      <c r="K89" s="3"/>
      <c r="L89" s="3"/>
      <c r="M89" s="3"/>
      <c r="N89" s="7" t="s">
        <v>171</v>
      </c>
      <c r="O89" s="8" t="str">
        <f t="shared" si="6"/>
        <v/>
      </c>
      <c r="P89" s="9" t="str">
        <f t="shared" si="7"/>
        <v/>
      </c>
      <c r="Q89" s="11">
        <f t="shared" si="8"/>
        <v>0</v>
      </c>
      <c r="R89" s="12">
        <f t="shared" si="9"/>
        <v>0</v>
      </c>
      <c r="S89" s="8"/>
      <c r="T89" s="8">
        <f>VLOOKUP(C89,[1]Sheet1!$D$1:$M$65514,10,0)</f>
        <v>0</v>
      </c>
      <c r="U89" s="8">
        <f t="shared" si="10"/>
        <v>0</v>
      </c>
      <c r="V89" s="8" t="e">
        <f ca="1">SUM(OFFSET(考勤!D:AH,MATCH(C89,考勤!$A$1:$A$58,0)-1,DAY(D89)-1,3,1))</f>
        <v>#N/A</v>
      </c>
      <c r="W89" s="8" t="e">
        <f ca="1" t="shared" si="12"/>
        <v>#N/A</v>
      </c>
    </row>
    <row r="90" hidden="1" spans="1:23">
      <c r="A90" s="2" t="s">
        <v>236</v>
      </c>
      <c r="B90" s="2" t="s">
        <v>237</v>
      </c>
      <c r="C90" s="2" t="s">
        <v>238</v>
      </c>
      <c r="D90" s="2" t="s">
        <v>204</v>
      </c>
      <c r="E90" s="2" t="s">
        <v>127</v>
      </c>
      <c r="F90" s="2"/>
      <c r="G90" s="2"/>
      <c r="H90" s="2"/>
      <c r="I90" s="2"/>
      <c r="J90" s="2"/>
      <c r="K90" s="2"/>
      <c r="L90" s="2"/>
      <c r="M90" s="2"/>
      <c r="N90" s="7" t="s">
        <v>171</v>
      </c>
      <c r="O90" s="8" t="str">
        <f t="shared" si="6"/>
        <v/>
      </c>
      <c r="P90" s="9" t="str">
        <f t="shared" si="7"/>
        <v/>
      </c>
      <c r="Q90" s="11">
        <f t="shared" si="8"/>
        <v>0</v>
      </c>
      <c r="R90" s="12">
        <f t="shared" si="9"/>
        <v>0</v>
      </c>
      <c r="S90" s="8"/>
      <c r="T90" s="8">
        <f>VLOOKUP(C90,[1]Sheet1!$D$1:$M$65514,10,0)</f>
        <v>0</v>
      </c>
      <c r="U90" s="8">
        <f t="shared" si="10"/>
        <v>0</v>
      </c>
      <c r="V90" s="8" t="e">
        <f ca="1">SUM(OFFSET(考勤!D:AH,MATCH(C90,考勤!$A$1:$A$58,0)-1,DAY(D90)-1,3,1))</f>
        <v>#N/A</v>
      </c>
      <c r="W90" s="8" t="e">
        <f ca="1" t="shared" si="12"/>
        <v>#N/A</v>
      </c>
    </row>
    <row r="91" hidden="1" spans="1:23">
      <c r="A91" s="2" t="s">
        <v>236</v>
      </c>
      <c r="B91" s="2" t="s">
        <v>237</v>
      </c>
      <c r="C91" s="2" t="s">
        <v>238</v>
      </c>
      <c r="D91" s="2" t="s">
        <v>206</v>
      </c>
      <c r="E91" s="2" t="s">
        <v>127</v>
      </c>
      <c r="F91" s="2"/>
      <c r="G91" s="2"/>
      <c r="H91" s="2"/>
      <c r="I91" s="2"/>
      <c r="J91" s="2"/>
      <c r="K91" s="2"/>
      <c r="L91" s="2"/>
      <c r="M91" s="2"/>
      <c r="N91" s="7" t="s">
        <v>171</v>
      </c>
      <c r="O91" s="8" t="str">
        <f t="shared" si="6"/>
        <v/>
      </c>
      <c r="P91" s="9" t="str">
        <f t="shared" si="7"/>
        <v/>
      </c>
      <c r="Q91" s="11">
        <f t="shared" si="8"/>
        <v>0</v>
      </c>
      <c r="R91" s="12">
        <f t="shared" si="9"/>
        <v>0</v>
      </c>
      <c r="S91" s="8"/>
      <c r="T91" s="8">
        <f>VLOOKUP(C91,[1]Sheet1!$D$1:$M$65514,10,0)</f>
        <v>0</v>
      </c>
      <c r="U91" s="8">
        <f t="shared" si="10"/>
        <v>0</v>
      </c>
      <c r="V91" s="8" t="e">
        <f ca="1">SUM(OFFSET(考勤!D:AH,MATCH(C91,考勤!$A$1:$A$58,0)-1,DAY(D91)-1,3,1))</f>
        <v>#N/A</v>
      </c>
      <c r="W91" s="8" t="e">
        <f ca="1" t="shared" si="12"/>
        <v>#N/A</v>
      </c>
    </row>
    <row r="92" hidden="1" spans="1:23">
      <c r="A92" s="2" t="s">
        <v>236</v>
      </c>
      <c r="B92" s="2" t="s">
        <v>237</v>
      </c>
      <c r="C92" s="2" t="s">
        <v>238</v>
      </c>
      <c r="D92" s="2" t="s">
        <v>209</v>
      </c>
      <c r="E92" s="2" t="s">
        <v>127</v>
      </c>
      <c r="F92" s="2"/>
      <c r="G92" s="2"/>
      <c r="H92" s="2"/>
      <c r="I92" s="2"/>
      <c r="J92" s="2"/>
      <c r="K92" s="2"/>
      <c r="L92" s="2"/>
      <c r="M92" s="2"/>
      <c r="N92" s="7" t="s">
        <v>171</v>
      </c>
      <c r="O92" s="8" t="str">
        <f t="shared" si="6"/>
        <v/>
      </c>
      <c r="P92" s="9" t="str">
        <f t="shared" si="7"/>
        <v/>
      </c>
      <c r="Q92" s="11">
        <f t="shared" si="8"/>
        <v>0</v>
      </c>
      <c r="R92" s="12">
        <f t="shared" si="9"/>
        <v>0</v>
      </c>
      <c r="S92" s="8"/>
      <c r="T92" s="8">
        <f>VLOOKUP(C92,[1]Sheet1!$D$1:$M$65514,10,0)</f>
        <v>0</v>
      </c>
      <c r="U92" s="8">
        <f t="shared" si="10"/>
        <v>0</v>
      </c>
      <c r="V92" s="8" t="e">
        <f ca="1">SUM(OFFSET(考勤!D:AH,MATCH(C92,考勤!$A$1:$A$58,0)-1,DAY(D92)-1,3,1))</f>
        <v>#N/A</v>
      </c>
      <c r="W92" s="8" t="e">
        <f ca="1" t="shared" si="12"/>
        <v>#N/A</v>
      </c>
    </row>
    <row r="93" hidden="1" spans="1:23">
      <c r="A93" s="2" t="s">
        <v>236</v>
      </c>
      <c r="B93" s="2" t="s">
        <v>237</v>
      </c>
      <c r="C93" s="2" t="s">
        <v>238</v>
      </c>
      <c r="D93" s="2" t="s">
        <v>210</v>
      </c>
      <c r="E93" s="2" t="s">
        <v>127</v>
      </c>
      <c r="F93" s="2"/>
      <c r="G93" s="2"/>
      <c r="H93" s="2"/>
      <c r="I93" s="2"/>
      <c r="J93" s="2"/>
      <c r="K93" s="2"/>
      <c r="L93" s="2"/>
      <c r="M93" s="2"/>
      <c r="N93" s="7" t="s">
        <v>171</v>
      </c>
      <c r="O93" s="8" t="str">
        <f t="shared" si="6"/>
        <v/>
      </c>
      <c r="P93" s="9" t="str">
        <f t="shared" si="7"/>
        <v/>
      </c>
      <c r="Q93" s="11">
        <f t="shared" si="8"/>
        <v>0</v>
      </c>
      <c r="R93" s="12">
        <f t="shared" si="9"/>
        <v>0</v>
      </c>
      <c r="S93" s="8"/>
      <c r="T93" s="8">
        <f>VLOOKUP(C93,[1]Sheet1!$D$1:$M$65514,10,0)</f>
        <v>0</v>
      </c>
      <c r="U93" s="8">
        <f t="shared" si="10"/>
        <v>0</v>
      </c>
      <c r="V93" s="8" t="e">
        <f ca="1">SUM(OFFSET(考勤!D:AH,MATCH(C93,考勤!$A$1:$A$58,0)-1,DAY(D93)-1,3,1))</f>
        <v>#N/A</v>
      </c>
      <c r="W93" s="8" t="e">
        <f ca="1" t="shared" si="12"/>
        <v>#N/A</v>
      </c>
    </row>
    <row r="94" hidden="1" spans="1:23">
      <c r="A94" s="2" t="s">
        <v>236</v>
      </c>
      <c r="B94" s="2" t="s">
        <v>237</v>
      </c>
      <c r="C94" s="2" t="s">
        <v>238</v>
      </c>
      <c r="D94" s="2" t="s">
        <v>211</v>
      </c>
      <c r="E94" s="2" t="s">
        <v>127</v>
      </c>
      <c r="F94" s="2"/>
      <c r="G94" s="2"/>
      <c r="H94" s="2"/>
      <c r="I94" s="2"/>
      <c r="J94" s="2"/>
      <c r="K94" s="2"/>
      <c r="L94" s="2"/>
      <c r="M94" s="2"/>
      <c r="N94" s="7" t="s">
        <v>171</v>
      </c>
      <c r="O94" s="8" t="str">
        <f t="shared" si="6"/>
        <v/>
      </c>
      <c r="P94" s="9" t="str">
        <f t="shared" si="7"/>
        <v/>
      </c>
      <c r="Q94" s="11">
        <f t="shared" si="8"/>
        <v>0</v>
      </c>
      <c r="R94" s="12">
        <f t="shared" si="9"/>
        <v>0</v>
      </c>
      <c r="S94" s="8"/>
      <c r="T94" s="8">
        <f>VLOOKUP(C94,[1]Sheet1!$D$1:$M$65514,10,0)</f>
        <v>0</v>
      </c>
      <c r="U94" s="8">
        <f t="shared" si="10"/>
        <v>0</v>
      </c>
      <c r="V94" s="8" t="e">
        <f ca="1">SUM(OFFSET(考勤!D:AH,MATCH(C94,考勤!$A$1:$A$58,0)-1,DAY(D94)-1,3,1))</f>
        <v>#N/A</v>
      </c>
      <c r="W94" s="8" t="e">
        <f ca="1" t="shared" si="12"/>
        <v>#N/A</v>
      </c>
    </row>
    <row r="95" ht="22.5" hidden="1" spans="1:23">
      <c r="A95" s="2" t="s">
        <v>250</v>
      </c>
      <c r="B95" s="2" t="s">
        <v>251</v>
      </c>
      <c r="C95" s="2" t="s">
        <v>252</v>
      </c>
      <c r="D95" s="2" t="s">
        <v>126</v>
      </c>
      <c r="E95" s="2" t="s">
        <v>127</v>
      </c>
      <c r="F95" s="2" t="s">
        <v>253</v>
      </c>
      <c r="G95" s="2" t="s">
        <v>137</v>
      </c>
      <c r="H95" s="2"/>
      <c r="I95" s="2"/>
      <c r="J95" s="10" t="s">
        <v>254</v>
      </c>
      <c r="K95" s="2"/>
      <c r="L95" s="2"/>
      <c r="M95" s="2"/>
      <c r="N95" s="2"/>
      <c r="O95" s="8" t="str">
        <f t="shared" si="6"/>
        <v>07:49</v>
      </c>
      <c r="P95" s="9" t="str">
        <f t="shared" si="7"/>
        <v>23:00</v>
      </c>
      <c r="Q95" s="11">
        <f t="shared" si="8"/>
        <v>0.632638888888889</v>
      </c>
      <c r="R95" s="12">
        <f t="shared" si="9"/>
        <v>14</v>
      </c>
      <c r="S95" s="8"/>
      <c r="T95" s="8" t="str">
        <f>VLOOKUP(C95,[1]Sheet1!$D$1:$M$65514,10,0)</f>
        <v>河北</v>
      </c>
      <c r="U95" s="8">
        <f t="shared" si="10"/>
        <v>14</v>
      </c>
      <c r="V95" s="8" t="e">
        <f ca="1">SUM(OFFSET(考勤!D:AH,MATCH(C95,考勤!$A$1:$A$58,0)-1,DAY(D95)-1,3,1))</f>
        <v>#N/A</v>
      </c>
      <c r="W95" s="8" t="e">
        <f ca="1" t="shared" si="12"/>
        <v>#N/A</v>
      </c>
    </row>
    <row r="96" ht="22.5" hidden="1" spans="1:23">
      <c r="A96" s="2" t="s">
        <v>250</v>
      </c>
      <c r="B96" s="2" t="s">
        <v>251</v>
      </c>
      <c r="C96" s="2" t="s">
        <v>252</v>
      </c>
      <c r="D96" s="2" t="s">
        <v>131</v>
      </c>
      <c r="E96" s="2" t="s">
        <v>127</v>
      </c>
      <c r="F96" s="2" t="s">
        <v>255</v>
      </c>
      <c r="G96" s="2" t="s">
        <v>137</v>
      </c>
      <c r="H96" s="2"/>
      <c r="I96" s="2"/>
      <c r="J96" s="2"/>
      <c r="K96" s="2"/>
      <c r="L96" s="2"/>
      <c r="M96" s="2"/>
      <c r="N96" s="2"/>
      <c r="O96" s="8" t="str">
        <f t="shared" si="6"/>
        <v>07:45</v>
      </c>
      <c r="P96" s="9" t="str">
        <f t="shared" si="7"/>
        <v>17:34</v>
      </c>
      <c r="Q96" s="11">
        <f t="shared" si="8"/>
        <v>0.409027777777778</v>
      </c>
      <c r="R96" s="12">
        <f t="shared" si="9"/>
        <v>8</v>
      </c>
      <c r="S96" s="8"/>
      <c r="T96" s="8" t="str">
        <f>VLOOKUP(C96,[1]Sheet1!$D$1:$M$65514,10,0)</f>
        <v>河北</v>
      </c>
      <c r="U96" s="8">
        <f t="shared" si="10"/>
        <v>8</v>
      </c>
      <c r="V96" s="8" t="e">
        <f ca="1">SUM(OFFSET(考勤!D:AH,MATCH(C96,考勤!$A$1:$A$58,0)-1,DAY(D96)-1,3,1))</f>
        <v>#N/A</v>
      </c>
      <c r="W96" s="8" t="e">
        <f ca="1" t="shared" si="12"/>
        <v>#N/A</v>
      </c>
    </row>
    <row r="97" ht="22.5" hidden="1" spans="1:23">
      <c r="A97" s="2" t="s">
        <v>250</v>
      </c>
      <c r="B97" s="2" t="s">
        <v>251</v>
      </c>
      <c r="C97" s="2" t="s">
        <v>252</v>
      </c>
      <c r="D97" s="2" t="s">
        <v>135</v>
      </c>
      <c r="E97" s="2" t="s">
        <v>127</v>
      </c>
      <c r="F97" s="2" t="s">
        <v>256</v>
      </c>
      <c r="G97" s="2" t="s">
        <v>137</v>
      </c>
      <c r="H97" s="2"/>
      <c r="I97" s="2"/>
      <c r="J97" s="10" t="s">
        <v>257</v>
      </c>
      <c r="K97" s="2"/>
      <c r="L97" s="2"/>
      <c r="M97" s="2"/>
      <c r="N97" s="2"/>
      <c r="O97" s="8" t="str">
        <f t="shared" ref="O97:O160" si="13">LEFT(F97,5)</f>
        <v>07:59</v>
      </c>
      <c r="P97" s="9" t="str">
        <f t="shared" ref="P97:P160" si="14">RIGHT(F97,5)</f>
        <v>02:00</v>
      </c>
      <c r="Q97" s="11">
        <f t="shared" ref="Q97:Q160" si="15">IFERROR(IF(LEFT(P97,2)+0&lt;6,P97+1,P97)-O97,0)</f>
        <v>0.750694444444444</v>
      </c>
      <c r="R97" s="12">
        <f t="shared" ref="R97:R160" si="16">IF(Q97=0,0,IFERROR(INT((HOUR(Q97)*60+MINUTE(Q97))/60-1),0))</f>
        <v>17</v>
      </c>
      <c r="S97" s="8"/>
      <c r="T97" s="8" t="str">
        <f>VLOOKUP(C97,[1]Sheet1!$D$1:$M$65514,10,0)</f>
        <v>河北</v>
      </c>
      <c r="U97" s="8">
        <f t="shared" ref="U97:U160" si="17">INT(R97)</f>
        <v>17</v>
      </c>
      <c r="V97" s="8" t="e">
        <f ca="1">SUM(OFFSET(考勤!D:AH,MATCH(C97,考勤!$A$1:$A$58,0)-1,DAY(D97)-1,3,1))</f>
        <v>#N/A</v>
      </c>
      <c r="W97" s="8" t="e">
        <f ca="1" t="shared" ref="W97:W160" si="18">R97-V97</f>
        <v>#N/A</v>
      </c>
    </row>
    <row r="98" ht="22.5" hidden="1" spans="1:23">
      <c r="A98" s="3" t="s">
        <v>250</v>
      </c>
      <c r="B98" s="3" t="s">
        <v>251</v>
      </c>
      <c r="C98" s="3" t="s">
        <v>252</v>
      </c>
      <c r="D98" s="3" t="s">
        <v>139</v>
      </c>
      <c r="E98" s="2" t="s">
        <v>127</v>
      </c>
      <c r="F98" s="3"/>
      <c r="G98" s="3"/>
      <c r="H98" s="3"/>
      <c r="I98" s="3"/>
      <c r="J98" s="3"/>
      <c r="K98" s="3"/>
      <c r="L98" s="3"/>
      <c r="M98" s="3"/>
      <c r="N98" s="7" t="s">
        <v>171</v>
      </c>
      <c r="O98" s="8" t="str">
        <f t="shared" si="13"/>
        <v/>
      </c>
      <c r="P98" s="9" t="str">
        <f t="shared" si="14"/>
        <v/>
      </c>
      <c r="Q98" s="11">
        <f t="shared" si="15"/>
        <v>0</v>
      </c>
      <c r="R98" s="12">
        <f t="shared" si="16"/>
        <v>0</v>
      </c>
      <c r="S98" s="8"/>
      <c r="T98" s="8" t="str">
        <f>VLOOKUP(C98,[1]Sheet1!$D$1:$M$65514,10,0)</f>
        <v>河北</v>
      </c>
      <c r="U98" s="8">
        <f t="shared" si="17"/>
        <v>0</v>
      </c>
      <c r="V98" s="8" t="e">
        <f ca="1">SUM(OFFSET(考勤!D:AH,MATCH(C98,考勤!$A$1:$A$58,0)-1,DAY(D98)-1,3,1))</f>
        <v>#N/A</v>
      </c>
      <c r="W98" s="8" t="e">
        <f ca="1" t="shared" si="18"/>
        <v>#N/A</v>
      </c>
    </row>
    <row r="99" ht="22.5" hidden="1" spans="1:23">
      <c r="A99" s="3" t="s">
        <v>250</v>
      </c>
      <c r="B99" s="3" t="s">
        <v>251</v>
      </c>
      <c r="C99" s="3" t="s">
        <v>252</v>
      </c>
      <c r="D99" s="3" t="s">
        <v>142</v>
      </c>
      <c r="E99" s="2" t="s">
        <v>127</v>
      </c>
      <c r="F99" s="3" t="s">
        <v>258</v>
      </c>
      <c r="G99" s="3" t="s">
        <v>259</v>
      </c>
      <c r="H99" s="3"/>
      <c r="I99" s="3"/>
      <c r="J99" s="10" t="s">
        <v>260</v>
      </c>
      <c r="K99" s="3"/>
      <c r="L99" s="3"/>
      <c r="M99" s="3"/>
      <c r="N99" s="7" t="s">
        <v>261</v>
      </c>
      <c r="O99" s="8" t="str">
        <f t="shared" si="13"/>
        <v>12:50</v>
      </c>
      <c r="P99" s="9" t="str">
        <f t="shared" si="14"/>
        <v>00:00</v>
      </c>
      <c r="Q99" s="11">
        <f t="shared" si="15"/>
        <v>0.465277777777778</v>
      </c>
      <c r="R99" s="12">
        <f t="shared" si="16"/>
        <v>10</v>
      </c>
      <c r="S99" s="8"/>
      <c r="T99" s="8" t="str">
        <f>VLOOKUP(C99,[1]Sheet1!$D$1:$M$65514,10,0)</f>
        <v>河北</v>
      </c>
      <c r="U99" s="8">
        <f t="shared" si="17"/>
        <v>10</v>
      </c>
      <c r="V99" s="8" t="e">
        <f ca="1">SUM(OFFSET(考勤!D:AH,MATCH(C99,考勤!$A$1:$A$58,0)-1,DAY(D99)-1,3,1))</f>
        <v>#N/A</v>
      </c>
      <c r="W99" s="8" t="e">
        <f ca="1" t="shared" si="18"/>
        <v>#N/A</v>
      </c>
    </row>
    <row r="100" ht="22.5" hidden="1" spans="1:23">
      <c r="A100" s="2" t="s">
        <v>250</v>
      </c>
      <c r="B100" s="2" t="s">
        <v>251</v>
      </c>
      <c r="C100" s="2" t="s">
        <v>252</v>
      </c>
      <c r="D100" s="2" t="s">
        <v>145</v>
      </c>
      <c r="E100" s="2" t="s">
        <v>127</v>
      </c>
      <c r="F100" s="2" t="s">
        <v>262</v>
      </c>
      <c r="G100" s="2" t="s">
        <v>137</v>
      </c>
      <c r="H100" s="2"/>
      <c r="I100" s="2"/>
      <c r="J100" s="10" t="s">
        <v>257</v>
      </c>
      <c r="K100" s="2"/>
      <c r="L100" s="2"/>
      <c r="M100" s="2"/>
      <c r="N100" s="2"/>
      <c r="O100" s="8" t="str">
        <f t="shared" si="13"/>
        <v>07:50</v>
      </c>
      <c r="P100" s="9" t="str">
        <f t="shared" si="14"/>
        <v>02:00</v>
      </c>
      <c r="Q100" s="11">
        <f t="shared" si="15"/>
        <v>0.756944444444444</v>
      </c>
      <c r="R100" s="12">
        <f t="shared" si="16"/>
        <v>17</v>
      </c>
      <c r="S100" s="8"/>
      <c r="T100" s="8" t="str">
        <f>VLOOKUP(C100,[1]Sheet1!$D$1:$M$65514,10,0)</f>
        <v>河北</v>
      </c>
      <c r="U100" s="8">
        <f t="shared" si="17"/>
        <v>17</v>
      </c>
      <c r="V100" s="8" t="e">
        <f ca="1">SUM(OFFSET(考勤!D:AH,MATCH(C100,考勤!$A$1:$A$58,0)-1,DAY(D100)-1,3,1))</f>
        <v>#N/A</v>
      </c>
      <c r="W100" s="8" t="e">
        <f ca="1" t="shared" si="18"/>
        <v>#N/A</v>
      </c>
    </row>
    <row r="101" ht="22.5" hidden="1" spans="1:23">
      <c r="A101" s="2" t="s">
        <v>250</v>
      </c>
      <c r="B101" s="2" t="s">
        <v>251</v>
      </c>
      <c r="C101" s="2" t="s">
        <v>252</v>
      </c>
      <c r="D101" s="2" t="s">
        <v>148</v>
      </c>
      <c r="E101" s="2" t="s">
        <v>127</v>
      </c>
      <c r="F101" s="2" t="s">
        <v>263</v>
      </c>
      <c r="G101" s="2" t="s">
        <v>264</v>
      </c>
      <c r="H101" s="2"/>
      <c r="I101" s="2"/>
      <c r="J101" s="10" t="s">
        <v>265</v>
      </c>
      <c r="K101" s="2"/>
      <c r="L101" s="2"/>
      <c r="M101" s="2"/>
      <c r="N101" s="7" t="s">
        <v>266</v>
      </c>
      <c r="O101" s="8" t="str">
        <f t="shared" si="13"/>
        <v>12:40</v>
      </c>
      <c r="P101" s="9" t="str">
        <f t="shared" si="14"/>
        <v>01:01</v>
      </c>
      <c r="Q101" s="11">
        <f t="shared" si="15"/>
        <v>0.514583333333333</v>
      </c>
      <c r="R101" s="12">
        <f t="shared" si="16"/>
        <v>11</v>
      </c>
      <c r="S101" s="8"/>
      <c r="T101" s="8" t="str">
        <f>VLOOKUP(C101,[1]Sheet1!$D$1:$M$65514,10,0)</f>
        <v>河北</v>
      </c>
      <c r="U101" s="8">
        <f t="shared" si="17"/>
        <v>11</v>
      </c>
      <c r="V101" s="8" t="e">
        <f ca="1">SUM(OFFSET(考勤!D:AH,MATCH(C101,考勤!$A$1:$A$58,0)-1,DAY(D101)-1,3,1))</f>
        <v>#N/A</v>
      </c>
      <c r="W101" s="8" t="e">
        <f ca="1" t="shared" si="18"/>
        <v>#N/A</v>
      </c>
    </row>
    <row r="102" ht="22.5" hidden="1" spans="1:23">
      <c r="A102" s="2" t="s">
        <v>250</v>
      </c>
      <c r="B102" s="2" t="s">
        <v>251</v>
      </c>
      <c r="C102" s="2" t="s">
        <v>252</v>
      </c>
      <c r="D102" s="2" t="s">
        <v>152</v>
      </c>
      <c r="E102" s="2" t="s">
        <v>127</v>
      </c>
      <c r="F102" s="2"/>
      <c r="G102" s="2"/>
      <c r="H102" s="2"/>
      <c r="I102" s="2"/>
      <c r="J102" s="2"/>
      <c r="K102" s="2"/>
      <c r="L102" s="2"/>
      <c r="M102" s="2"/>
      <c r="N102" s="7" t="s">
        <v>171</v>
      </c>
      <c r="O102" s="8" t="str">
        <f t="shared" si="13"/>
        <v/>
      </c>
      <c r="P102" s="9" t="str">
        <f t="shared" si="14"/>
        <v/>
      </c>
      <c r="Q102" s="11">
        <f t="shared" si="15"/>
        <v>0</v>
      </c>
      <c r="R102" s="12">
        <f t="shared" si="16"/>
        <v>0</v>
      </c>
      <c r="S102" s="8"/>
      <c r="T102" s="8" t="str">
        <f>VLOOKUP(C102,[1]Sheet1!$D$1:$M$65514,10,0)</f>
        <v>河北</v>
      </c>
      <c r="U102" s="8">
        <f t="shared" si="17"/>
        <v>0</v>
      </c>
      <c r="V102" s="8" t="e">
        <f ca="1">SUM(OFFSET(考勤!D:AH,MATCH(C102,考勤!$A$1:$A$58,0)-1,DAY(D102)-1,3,1))</f>
        <v>#N/A</v>
      </c>
      <c r="W102" s="8" t="e">
        <f ca="1" t="shared" si="18"/>
        <v>#N/A</v>
      </c>
    </row>
    <row r="103" ht="22.5" hidden="1" spans="1:23">
      <c r="A103" s="2" t="s">
        <v>250</v>
      </c>
      <c r="B103" s="2" t="s">
        <v>251</v>
      </c>
      <c r="C103" s="2" t="s">
        <v>252</v>
      </c>
      <c r="D103" s="2" t="s">
        <v>157</v>
      </c>
      <c r="E103" s="2" t="s">
        <v>127</v>
      </c>
      <c r="F103" s="2" t="s">
        <v>267</v>
      </c>
      <c r="G103" s="2" t="s">
        <v>137</v>
      </c>
      <c r="H103" s="2"/>
      <c r="I103" s="2"/>
      <c r="J103" s="10" t="s">
        <v>268</v>
      </c>
      <c r="K103" s="2"/>
      <c r="L103" s="2"/>
      <c r="M103" s="2"/>
      <c r="N103" s="2"/>
      <c r="O103" s="8" t="str">
        <f t="shared" si="13"/>
        <v>07:46</v>
      </c>
      <c r="P103" s="9" t="str">
        <f t="shared" si="14"/>
        <v>00:30</v>
      </c>
      <c r="Q103" s="11">
        <f t="shared" si="15"/>
        <v>0.697222222222222</v>
      </c>
      <c r="R103" s="12">
        <f t="shared" si="16"/>
        <v>15</v>
      </c>
      <c r="S103" s="8"/>
      <c r="T103" s="8" t="str">
        <f>VLOOKUP(C103,[1]Sheet1!$D$1:$M$65514,10,0)</f>
        <v>河北</v>
      </c>
      <c r="U103" s="8">
        <f t="shared" si="17"/>
        <v>15</v>
      </c>
      <c r="V103" s="8" t="e">
        <f ca="1">SUM(OFFSET(考勤!D:AH,MATCH(C103,考勤!$A$1:$A$58,0)-1,DAY(D103)-1,3,1))</f>
        <v>#N/A</v>
      </c>
      <c r="W103" s="8" t="e">
        <f ca="1" t="shared" si="18"/>
        <v>#N/A</v>
      </c>
    </row>
    <row r="104" ht="22.5" hidden="1" spans="1:23">
      <c r="A104" s="2" t="s">
        <v>250</v>
      </c>
      <c r="B104" s="2" t="s">
        <v>251</v>
      </c>
      <c r="C104" s="2" t="s">
        <v>252</v>
      </c>
      <c r="D104" s="2" t="s">
        <v>160</v>
      </c>
      <c r="E104" s="2" t="s">
        <v>127</v>
      </c>
      <c r="F104" s="2" t="s">
        <v>269</v>
      </c>
      <c r="G104" s="2" t="s">
        <v>270</v>
      </c>
      <c r="H104" s="4" t="s">
        <v>271</v>
      </c>
      <c r="I104" s="2"/>
      <c r="J104" s="10" t="s">
        <v>272</v>
      </c>
      <c r="K104" s="2"/>
      <c r="L104" s="2"/>
      <c r="M104" s="2"/>
      <c r="N104" s="2"/>
      <c r="O104" s="8" t="str">
        <f t="shared" si="13"/>
        <v>09:22</v>
      </c>
      <c r="P104" s="9" t="str">
        <f t="shared" si="14"/>
        <v>01:30</v>
      </c>
      <c r="Q104" s="11">
        <f t="shared" si="15"/>
        <v>0.672222222222222</v>
      </c>
      <c r="R104" s="12">
        <f t="shared" si="16"/>
        <v>15</v>
      </c>
      <c r="S104" s="8"/>
      <c r="T104" s="8" t="str">
        <f>VLOOKUP(C104,[1]Sheet1!$D$1:$M$65514,10,0)</f>
        <v>河北</v>
      </c>
      <c r="U104" s="8">
        <f t="shared" si="17"/>
        <v>15</v>
      </c>
      <c r="V104" s="8" t="e">
        <f ca="1">SUM(OFFSET(考勤!D:AH,MATCH(C104,考勤!$A$1:$A$58,0)-1,DAY(D104)-1,3,1))</f>
        <v>#N/A</v>
      </c>
      <c r="W104" s="8" t="e">
        <f ca="1" t="shared" si="18"/>
        <v>#N/A</v>
      </c>
    </row>
    <row r="105" ht="22.5" hidden="1" spans="1:23">
      <c r="A105" s="3" t="s">
        <v>250</v>
      </c>
      <c r="B105" s="3" t="s">
        <v>251</v>
      </c>
      <c r="C105" s="3" t="s">
        <v>252</v>
      </c>
      <c r="D105" s="3" t="s">
        <v>163</v>
      </c>
      <c r="E105" s="2" t="s">
        <v>127</v>
      </c>
      <c r="F105" s="3" t="s">
        <v>273</v>
      </c>
      <c r="G105" s="3" t="s">
        <v>274</v>
      </c>
      <c r="H105" s="3"/>
      <c r="I105" s="3"/>
      <c r="J105" s="10" t="s">
        <v>260</v>
      </c>
      <c r="K105" s="3"/>
      <c r="L105" s="3"/>
      <c r="M105" s="3"/>
      <c r="N105" s="7" t="s">
        <v>275</v>
      </c>
      <c r="O105" s="8" t="str">
        <f t="shared" si="13"/>
        <v>10:21</v>
      </c>
      <c r="P105" s="9" t="str">
        <f t="shared" si="14"/>
        <v>00:00</v>
      </c>
      <c r="Q105" s="11">
        <f t="shared" si="15"/>
        <v>0.56875</v>
      </c>
      <c r="R105" s="12">
        <f t="shared" si="16"/>
        <v>12</v>
      </c>
      <c r="S105" s="8"/>
      <c r="T105" s="8" t="str">
        <f>VLOOKUP(C105,[1]Sheet1!$D$1:$M$65514,10,0)</f>
        <v>河北</v>
      </c>
      <c r="U105" s="8">
        <f t="shared" si="17"/>
        <v>12</v>
      </c>
      <c r="V105" s="8" t="e">
        <f ca="1">SUM(OFFSET(考勤!D:AH,MATCH(C105,考勤!$A$1:$A$58,0)-1,DAY(D105)-1,3,1))</f>
        <v>#N/A</v>
      </c>
      <c r="W105" s="8" t="e">
        <f ca="1" t="shared" si="18"/>
        <v>#N/A</v>
      </c>
    </row>
    <row r="106" ht="22.5" hidden="1" spans="1:23">
      <c r="A106" s="3" t="s">
        <v>250</v>
      </c>
      <c r="B106" s="3" t="s">
        <v>251</v>
      </c>
      <c r="C106" s="3" t="s">
        <v>252</v>
      </c>
      <c r="D106" s="3" t="s">
        <v>166</v>
      </c>
      <c r="E106" s="2" t="s">
        <v>127</v>
      </c>
      <c r="F106" s="3"/>
      <c r="G106" s="3"/>
      <c r="H106" s="3"/>
      <c r="I106" s="3"/>
      <c r="J106" s="3"/>
      <c r="K106" s="3"/>
      <c r="L106" s="3"/>
      <c r="M106" s="3"/>
      <c r="N106" s="7" t="s">
        <v>171</v>
      </c>
      <c r="O106" s="8" t="str">
        <f t="shared" si="13"/>
        <v/>
      </c>
      <c r="P106" s="9" t="str">
        <f t="shared" si="14"/>
        <v/>
      </c>
      <c r="Q106" s="11">
        <f t="shared" si="15"/>
        <v>0</v>
      </c>
      <c r="R106" s="12">
        <f t="shared" si="16"/>
        <v>0</v>
      </c>
      <c r="S106" s="8"/>
      <c r="T106" s="8" t="str">
        <f>VLOOKUP(C106,[1]Sheet1!$D$1:$M$65514,10,0)</f>
        <v>河北</v>
      </c>
      <c r="U106" s="8">
        <f t="shared" si="17"/>
        <v>0</v>
      </c>
      <c r="V106" s="8" t="e">
        <f ca="1">SUM(OFFSET(考勤!D:AH,MATCH(C106,考勤!$A$1:$A$58,0)-1,DAY(D106)-1,3,1))</f>
        <v>#N/A</v>
      </c>
      <c r="W106" s="8" t="e">
        <f ca="1" t="shared" si="18"/>
        <v>#N/A</v>
      </c>
    </row>
    <row r="107" ht="22.5" hidden="1" spans="1:23">
      <c r="A107" s="2" t="s">
        <v>250</v>
      </c>
      <c r="B107" s="2" t="s">
        <v>251</v>
      </c>
      <c r="C107" s="2" t="s">
        <v>252</v>
      </c>
      <c r="D107" s="2" t="s">
        <v>170</v>
      </c>
      <c r="E107" s="2" t="s">
        <v>127</v>
      </c>
      <c r="F107" s="2" t="s">
        <v>276</v>
      </c>
      <c r="G107" s="2" t="s">
        <v>277</v>
      </c>
      <c r="H107" s="4" t="s">
        <v>278</v>
      </c>
      <c r="I107" s="2"/>
      <c r="J107" s="10" t="s">
        <v>268</v>
      </c>
      <c r="K107" s="2"/>
      <c r="L107" s="2"/>
      <c r="M107" s="2"/>
      <c r="N107" s="2"/>
      <c r="O107" s="8" t="str">
        <f t="shared" si="13"/>
        <v>08:10</v>
      </c>
      <c r="P107" s="9" t="str">
        <f t="shared" si="14"/>
        <v>00:30</v>
      </c>
      <c r="Q107" s="11">
        <f t="shared" si="15"/>
        <v>0.680555555555555</v>
      </c>
      <c r="R107" s="12">
        <f t="shared" si="16"/>
        <v>15</v>
      </c>
      <c r="S107" s="8"/>
      <c r="T107" s="8" t="str">
        <f>VLOOKUP(C107,[1]Sheet1!$D$1:$M$65514,10,0)</f>
        <v>河北</v>
      </c>
      <c r="U107" s="8">
        <f t="shared" si="17"/>
        <v>15</v>
      </c>
      <c r="V107" s="8" t="e">
        <f ca="1">SUM(OFFSET(考勤!D:AH,MATCH(C107,考勤!$A$1:$A$58,0)-1,DAY(D107)-1,3,1))</f>
        <v>#N/A</v>
      </c>
      <c r="W107" s="8" t="e">
        <f ca="1" t="shared" si="18"/>
        <v>#N/A</v>
      </c>
    </row>
    <row r="108" ht="22.5" hidden="1" spans="1:23">
      <c r="A108" s="2" t="s">
        <v>250</v>
      </c>
      <c r="B108" s="2" t="s">
        <v>251</v>
      </c>
      <c r="C108" s="2" t="s">
        <v>252</v>
      </c>
      <c r="D108" s="2" t="s">
        <v>172</v>
      </c>
      <c r="E108" s="2" t="s">
        <v>127</v>
      </c>
      <c r="F108" s="2" t="s">
        <v>279</v>
      </c>
      <c r="G108" s="2" t="s">
        <v>280</v>
      </c>
      <c r="H108" s="2"/>
      <c r="I108" s="2"/>
      <c r="J108" s="10" t="s">
        <v>281</v>
      </c>
      <c r="K108" s="2"/>
      <c r="L108" s="2"/>
      <c r="M108" s="2"/>
      <c r="N108" s="7" t="s">
        <v>282</v>
      </c>
      <c r="O108" s="8" t="str">
        <f t="shared" si="13"/>
        <v>12:52</v>
      </c>
      <c r="P108" s="9" t="str">
        <f t="shared" si="14"/>
        <v>01:00</v>
      </c>
      <c r="Q108" s="11">
        <f t="shared" si="15"/>
        <v>0.505555555555556</v>
      </c>
      <c r="R108" s="12">
        <f t="shared" si="16"/>
        <v>11</v>
      </c>
      <c r="S108" s="8"/>
      <c r="T108" s="8" t="str">
        <f>VLOOKUP(C108,[1]Sheet1!$D$1:$M$65514,10,0)</f>
        <v>河北</v>
      </c>
      <c r="U108" s="8">
        <f t="shared" si="17"/>
        <v>11</v>
      </c>
      <c r="V108" s="8" t="e">
        <f ca="1">SUM(OFFSET(考勤!D:AH,MATCH(C108,考勤!$A$1:$A$58,0)-1,DAY(D108)-1,3,1))</f>
        <v>#N/A</v>
      </c>
      <c r="W108" s="8" t="e">
        <f ca="1" t="shared" si="18"/>
        <v>#N/A</v>
      </c>
    </row>
    <row r="109" ht="22.5" hidden="1" spans="1:23">
      <c r="A109" s="2" t="s">
        <v>250</v>
      </c>
      <c r="B109" s="2" t="s">
        <v>251</v>
      </c>
      <c r="C109" s="2" t="s">
        <v>252</v>
      </c>
      <c r="D109" s="2" t="s">
        <v>173</v>
      </c>
      <c r="E109" s="2" t="s">
        <v>127</v>
      </c>
      <c r="F109" s="2"/>
      <c r="G109" s="2"/>
      <c r="H109" s="2"/>
      <c r="I109" s="2"/>
      <c r="J109" s="2"/>
      <c r="K109" s="2"/>
      <c r="L109" s="2"/>
      <c r="M109" s="2"/>
      <c r="N109" s="7" t="s">
        <v>171</v>
      </c>
      <c r="O109" s="8" t="str">
        <f t="shared" si="13"/>
        <v/>
      </c>
      <c r="P109" s="9" t="str">
        <f t="shared" si="14"/>
        <v/>
      </c>
      <c r="Q109" s="11">
        <f t="shared" si="15"/>
        <v>0</v>
      </c>
      <c r="R109" s="12">
        <f t="shared" si="16"/>
        <v>0</v>
      </c>
      <c r="S109" s="8"/>
      <c r="T109" s="8" t="str">
        <f>VLOOKUP(C109,[1]Sheet1!$D$1:$M$65514,10,0)</f>
        <v>河北</v>
      </c>
      <c r="U109" s="8">
        <f t="shared" si="17"/>
        <v>0</v>
      </c>
      <c r="V109" s="8" t="e">
        <f ca="1">SUM(OFFSET(考勤!D:AH,MATCH(C109,考勤!$A$1:$A$58,0)-1,DAY(D109)-1,3,1))</f>
        <v>#N/A</v>
      </c>
      <c r="W109" s="8" t="e">
        <f ca="1" t="shared" si="18"/>
        <v>#N/A</v>
      </c>
    </row>
    <row r="110" ht="22.5" hidden="1" spans="1:23">
      <c r="A110" s="2" t="s">
        <v>250</v>
      </c>
      <c r="B110" s="2" t="s">
        <v>251</v>
      </c>
      <c r="C110" s="2" t="s">
        <v>252</v>
      </c>
      <c r="D110" s="2" t="s">
        <v>175</v>
      </c>
      <c r="E110" s="2" t="s">
        <v>127</v>
      </c>
      <c r="F110" s="2" t="s">
        <v>283</v>
      </c>
      <c r="G110" s="2" t="s">
        <v>284</v>
      </c>
      <c r="H110" s="2"/>
      <c r="I110" s="2"/>
      <c r="J110" s="2"/>
      <c r="K110" s="2"/>
      <c r="L110" s="2"/>
      <c r="M110" s="2"/>
      <c r="N110" s="7" t="s">
        <v>285</v>
      </c>
      <c r="O110" s="8" t="str">
        <f t="shared" si="13"/>
        <v>07:44</v>
      </c>
      <c r="P110" s="9" t="str">
        <f t="shared" si="14"/>
        <v>15:01</v>
      </c>
      <c r="Q110" s="11">
        <f t="shared" si="15"/>
        <v>0.303472222222222</v>
      </c>
      <c r="R110" s="12">
        <f t="shared" si="16"/>
        <v>6</v>
      </c>
      <c r="S110" s="8"/>
      <c r="T110" s="8" t="str">
        <f>VLOOKUP(C110,[1]Sheet1!$D$1:$M$65514,10,0)</f>
        <v>河北</v>
      </c>
      <c r="U110" s="8">
        <f t="shared" si="17"/>
        <v>6</v>
      </c>
      <c r="V110" s="8" t="e">
        <f ca="1">SUM(OFFSET(考勤!D:AH,MATCH(C110,考勤!$A$1:$A$58,0)-1,DAY(D110)-1,3,1))</f>
        <v>#N/A</v>
      </c>
      <c r="W110" s="8" t="e">
        <f ca="1" t="shared" si="18"/>
        <v>#N/A</v>
      </c>
    </row>
    <row r="111" ht="22.5" hidden="1" spans="1:23">
      <c r="A111" s="2" t="s">
        <v>250</v>
      </c>
      <c r="B111" s="2" t="s">
        <v>251</v>
      </c>
      <c r="C111" s="2" t="s">
        <v>252</v>
      </c>
      <c r="D111" s="2" t="s">
        <v>177</v>
      </c>
      <c r="E111" s="2" t="s">
        <v>127</v>
      </c>
      <c r="F111" s="2" t="s">
        <v>286</v>
      </c>
      <c r="G111" s="2" t="s">
        <v>287</v>
      </c>
      <c r="H111" s="2"/>
      <c r="I111" s="2"/>
      <c r="J111" s="10" t="s">
        <v>288</v>
      </c>
      <c r="K111" s="2"/>
      <c r="L111" s="2"/>
      <c r="M111" s="2"/>
      <c r="N111" s="7" t="s">
        <v>289</v>
      </c>
      <c r="O111" s="8" t="str">
        <f t="shared" si="13"/>
        <v>15:01</v>
      </c>
      <c r="P111" s="9" t="str">
        <f t="shared" si="14"/>
        <v>01:36</v>
      </c>
      <c r="Q111" s="11">
        <f t="shared" si="15"/>
        <v>0.440972222222222</v>
      </c>
      <c r="R111" s="12">
        <f t="shared" si="16"/>
        <v>9</v>
      </c>
      <c r="S111" s="8"/>
      <c r="T111" s="8" t="str">
        <f>VLOOKUP(C111,[1]Sheet1!$D$1:$M$65514,10,0)</f>
        <v>河北</v>
      </c>
      <c r="U111" s="8">
        <f t="shared" si="17"/>
        <v>9</v>
      </c>
      <c r="V111" s="8" t="e">
        <f ca="1">SUM(OFFSET(考勤!D:AH,MATCH(C111,考勤!$A$1:$A$58,0)-1,DAY(D111)-1,3,1))</f>
        <v>#N/A</v>
      </c>
      <c r="W111" s="8" t="e">
        <f ca="1" t="shared" si="18"/>
        <v>#N/A</v>
      </c>
    </row>
    <row r="112" ht="22.5" hidden="1" spans="1:23">
      <c r="A112" s="3" t="s">
        <v>250</v>
      </c>
      <c r="B112" s="3" t="s">
        <v>251</v>
      </c>
      <c r="C112" s="3" t="s">
        <v>252</v>
      </c>
      <c r="D112" s="3" t="s">
        <v>180</v>
      </c>
      <c r="E112" s="2" t="s">
        <v>127</v>
      </c>
      <c r="F112" s="3" t="s">
        <v>290</v>
      </c>
      <c r="G112" s="3" t="s">
        <v>291</v>
      </c>
      <c r="H112" s="3"/>
      <c r="I112" s="3"/>
      <c r="J112" s="10" t="s">
        <v>292</v>
      </c>
      <c r="K112" s="3"/>
      <c r="L112" s="3"/>
      <c r="M112" s="3"/>
      <c r="N112" s="7" t="s">
        <v>293</v>
      </c>
      <c r="O112" s="8" t="str">
        <f t="shared" si="13"/>
        <v>12:49</v>
      </c>
      <c r="P112" s="9" t="str">
        <f t="shared" si="14"/>
        <v>18:31</v>
      </c>
      <c r="Q112" s="11">
        <f t="shared" si="15"/>
        <v>0.2375</v>
      </c>
      <c r="R112" s="12">
        <f t="shared" si="16"/>
        <v>4</v>
      </c>
      <c r="S112" s="8"/>
      <c r="T112" s="8" t="str">
        <f>VLOOKUP(C112,[1]Sheet1!$D$1:$M$65514,10,0)</f>
        <v>河北</v>
      </c>
      <c r="U112" s="8">
        <f t="shared" si="17"/>
        <v>4</v>
      </c>
      <c r="V112" s="8" t="e">
        <f ca="1">SUM(OFFSET(考勤!D:AH,MATCH(C112,考勤!$A$1:$A$58,0)-1,DAY(D112)-1,3,1))</f>
        <v>#N/A</v>
      </c>
      <c r="W112" s="8" t="e">
        <f ca="1" t="shared" si="18"/>
        <v>#N/A</v>
      </c>
    </row>
    <row r="113" ht="22.5" hidden="1" spans="1:23">
      <c r="A113" s="3" t="s">
        <v>250</v>
      </c>
      <c r="B113" s="3" t="s">
        <v>251</v>
      </c>
      <c r="C113" s="3" t="s">
        <v>252</v>
      </c>
      <c r="D113" s="3" t="s">
        <v>183</v>
      </c>
      <c r="E113" s="2" t="s">
        <v>127</v>
      </c>
      <c r="F113" s="3"/>
      <c r="G113" s="3"/>
      <c r="H113" s="3"/>
      <c r="I113" s="3"/>
      <c r="J113" s="3"/>
      <c r="K113" s="3"/>
      <c r="L113" s="3"/>
      <c r="M113" s="3"/>
      <c r="N113" s="7" t="s">
        <v>171</v>
      </c>
      <c r="O113" s="8" t="str">
        <f t="shared" si="13"/>
        <v/>
      </c>
      <c r="P113" s="9" t="str">
        <f t="shared" si="14"/>
        <v/>
      </c>
      <c r="Q113" s="11">
        <f t="shared" si="15"/>
        <v>0</v>
      </c>
      <c r="R113" s="12">
        <f t="shared" si="16"/>
        <v>0</v>
      </c>
      <c r="S113" s="8"/>
      <c r="T113" s="8" t="str">
        <f>VLOOKUP(C113,[1]Sheet1!$D$1:$M$65514,10,0)</f>
        <v>河北</v>
      </c>
      <c r="U113" s="8">
        <f t="shared" si="17"/>
        <v>0</v>
      </c>
      <c r="V113" s="8" t="e">
        <f ca="1">SUM(OFFSET(考勤!D:AH,MATCH(C113,考勤!$A$1:$A$58,0)-1,DAY(D113)-1,3,1))</f>
        <v>#N/A</v>
      </c>
      <c r="W113" s="8" t="e">
        <f ca="1" t="shared" si="18"/>
        <v>#N/A</v>
      </c>
    </row>
    <row r="114" ht="22.5" hidden="1" spans="1:23">
      <c r="A114" s="2" t="s">
        <v>250</v>
      </c>
      <c r="B114" s="2" t="s">
        <v>251</v>
      </c>
      <c r="C114" s="2" t="s">
        <v>252</v>
      </c>
      <c r="D114" s="2" t="s">
        <v>186</v>
      </c>
      <c r="E114" s="2" t="s">
        <v>127</v>
      </c>
      <c r="F114" s="2" t="s">
        <v>294</v>
      </c>
      <c r="G114" s="2" t="s">
        <v>137</v>
      </c>
      <c r="H114" s="2"/>
      <c r="I114" s="2"/>
      <c r="J114" s="10" t="s">
        <v>295</v>
      </c>
      <c r="K114" s="2"/>
      <c r="L114" s="2"/>
      <c r="M114" s="2"/>
      <c r="N114" s="2"/>
      <c r="O114" s="8" t="str">
        <f t="shared" si="13"/>
        <v>07:44</v>
      </c>
      <c r="P114" s="9" t="str">
        <f t="shared" si="14"/>
        <v>21:04</v>
      </c>
      <c r="Q114" s="11">
        <f t="shared" si="15"/>
        <v>0.555555555555556</v>
      </c>
      <c r="R114" s="12">
        <f t="shared" si="16"/>
        <v>12</v>
      </c>
      <c r="S114" s="8"/>
      <c r="T114" s="8" t="str">
        <f>VLOOKUP(C114,[1]Sheet1!$D$1:$M$65514,10,0)</f>
        <v>河北</v>
      </c>
      <c r="U114" s="8">
        <f t="shared" si="17"/>
        <v>12</v>
      </c>
      <c r="V114" s="8" t="e">
        <f ca="1">SUM(OFFSET(考勤!D:AH,MATCH(C114,考勤!$A$1:$A$58,0)-1,DAY(D114)-1,3,1))</f>
        <v>#N/A</v>
      </c>
      <c r="W114" s="8" t="e">
        <f ca="1" t="shared" si="18"/>
        <v>#N/A</v>
      </c>
    </row>
    <row r="115" ht="22.5" hidden="1" spans="1:23">
      <c r="A115" s="2" t="s">
        <v>250</v>
      </c>
      <c r="B115" s="2" t="s">
        <v>251</v>
      </c>
      <c r="C115" s="2" t="s">
        <v>252</v>
      </c>
      <c r="D115" s="2" t="s">
        <v>189</v>
      </c>
      <c r="E115" s="2" t="s">
        <v>127</v>
      </c>
      <c r="F115" s="2" t="s">
        <v>296</v>
      </c>
      <c r="G115" s="2" t="s">
        <v>137</v>
      </c>
      <c r="H115" s="2"/>
      <c r="I115" s="2"/>
      <c r="J115" s="10" t="s">
        <v>297</v>
      </c>
      <c r="K115" s="2"/>
      <c r="L115" s="2"/>
      <c r="M115" s="2"/>
      <c r="N115" s="2"/>
      <c r="O115" s="8" t="str">
        <f t="shared" si="13"/>
        <v>07:46</v>
      </c>
      <c r="P115" s="9" t="str">
        <f t="shared" si="14"/>
        <v>21:03</v>
      </c>
      <c r="Q115" s="11">
        <f t="shared" si="15"/>
        <v>0.553472222222222</v>
      </c>
      <c r="R115" s="12">
        <f t="shared" si="16"/>
        <v>12</v>
      </c>
      <c r="S115" s="8"/>
      <c r="T115" s="8" t="str">
        <f>VLOOKUP(C115,[1]Sheet1!$D$1:$M$65514,10,0)</f>
        <v>河北</v>
      </c>
      <c r="U115" s="8">
        <f t="shared" si="17"/>
        <v>12</v>
      </c>
      <c r="V115" s="8" t="e">
        <f ca="1">SUM(OFFSET(考勤!D:AH,MATCH(C115,考勤!$A$1:$A$58,0)-1,DAY(D115)-1,3,1))</f>
        <v>#N/A</v>
      </c>
      <c r="W115" s="8" t="e">
        <f ca="1" t="shared" si="18"/>
        <v>#N/A</v>
      </c>
    </row>
    <row r="116" ht="22.5" hidden="1" spans="1:23">
      <c r="A116" s="2" t="s">
        <v>250</v>
      </c>
      <c r="B116" s="2" t="s">
        <v>251</v>
      </c>
      <c r="C116" s="2" t="s">
        <v>252</v>
      </c>
      <c r="D116" s="2" t="s">
        <v>192</v>
      </c>
      <c r="E116" s="2" t="s">
        <v>127</v>
      </c>
      <c r="F116" s="2" t="s">
        <v>298</v>
      </c>
      <c r="G116" s="2" t="s">
        <v>137</v>
      </c>
      <c r="H116" s="2"/>
      <c r="I116" s="2"/>
      <c r="J116" s="10" t="s">
        <v>299</v>
      </c>
      <c r="K116" s="2"/>
      <c r="L116" s="2"/>
      <c r="M116" s="2"/>
      <c r="N116" s="2"/>
      <c r="O116" s="8" t="str">
        <f t="shared" si="13"/>
        <v>07:45</v>
      </c>
      <c r="P116" s="9" t="str">
        <f t="shared" si="14"/>
        <v>21:05</v>
      </c>
      <c r="Q116" s="11">
        <f t="shared" si="15"/>
        <v>0.555555555555556</v>
      </c>
      <c r="R116" s="12">
        <f t="shared" si="16"/>
        <v>12</v>
      </c>
      <c r="S116" s="8"/>
      <c r="T116" s="8" t="str">
        <f>VLOOKUP(C116,[1]Sheet1!$D$1:$M$65514,10,0)</f>
        <v>河北</v>
      </c>
      <c r="U116" s="8">
        <f t="shared" si="17"/>
        <v>12</v>
      </c>
      <c r="V116" s="8" t="e">
        <f ca="1">SUM(OFFSET(考勤!D:AH,MATCH(C116,考勤!$A$1:$A$58,0)-1,DAY(D116)-1,3,1))</f>
        <v>#N/A</v>
      </c>
      <c r="W116" s="8" t="e">
        <f ca="1" t="shared" si="18"/>
        <v>#N/A</v>
      </c>
    </row>
    <row r="117" ht="22.5" hidden="1" spans="1:23">
      <c r="A117" s="2" t="s">
        <v>250</v>
      </c>
      <c r="B117" s="2" t="s">
        <v>251</v>
      </c>
      <c r="C117" s="2" t="s">
        <v>252</v>
      </c>
      <c r="D117" s="2" t="s">
        <v>195</v>
      </c>
      <c r="E117" s="2" t="s">
        <v>127</v>
      </c>
      <c r="F117" s="2" t="s">
        <v>300</v>
      </c>
      <c r="G117" s="2" t="s">
        <v>301</v>
      </c>
      <c r="H117" s="4" t="s">
        <v>302</v>
      </c>
      <c r="I117" s="2"/>
      <c r="J117" s="2"/>
      <c r="K117" s="2"/>
      <c r="L117" s="2"/>
      <c r="M117" s="2"/>
      <c r="N117" s="2"/>
      <c r="O117" s="8" t="str">
        <f t="shared" si="13"/>
        <v>08:58</v>
      </c>
      <c r="P117" s="9" t="str">
        <f t="shared" si="14"/>
        <v>17:36</v>
      </c>
      <c r="Q117" s="11">
        <f t="shared" si="15"/>
        <v>0.359722222222222</v>
      </c>
      <c r="R117" s="12">
        <f t="shared" si="16"/>
        <v>7</v>
      </c>
      <c r="S117" s="8"/>
      <c r="T117" s="8" t="str">
        <f>VLOOKUP(C117,[1]Sheet1!$D$1:$M$65514,10,0)</f>
        <v>河北</v>
      </c>
      <c r="U117" s="8">
        <f t="shared" si="17"/>
        <v>7</v>
      </c>
      <c r="V117" s="8" t="e">
        <f ca="1">SUM(OFFSET(考勤!D:AH,MATCH(C117,考勤!$A$1:$A$58,0)-1,DAY(D117)-1,3,1))</f>
        <v>#N/A</v>
      </c>
      <c r="W117" s="8" t="e">
        <f ca="1" t="shared" si="18"/>
        <v>#N/A</v>
      </c>
    </row>
    <row r="118" ht="22.5" hidden="1" spans="1:23">
      <c r="A118" s="2" t="s">
        <v>250</v>
      </c>
      <c r="B118" s="2" t="s">
        <v>251</v>
      </c>
      <c r="C118" s="2" t="s">
        <v>252</v>
      </c>
      <c r="D118" s="2" t="s">
        <v>198</v>
      </c>
      <c r="E118" s="2" t="s">
        <v>127</v>
      </c>
      <c r="F118" s="2" t="s">
        <v>303</v>
      </c>
      <c r="G118" s="2" t="s">
        <v>304</v>
      </c>
      <c r="H118" s="4" t="s">
        <v>305</v>
      </c>
      <c r="I118" s="2"/>
      <c r="J118" s="10" t="s">
        <v>306</v>
      </c>
      <c r="K118" s="2"/>
      <c r="L118" s="2"/>
      <c r="M118" s="2"/>
      <c r="N118" s="2"/>
      <c r="O118" s="8" t="str">
        <f t="shared" si="13"/>
        <v>08:08</v>
      </c>
      <c r="P118" s="9" t="str">
        <f t="shared" si="14"/>
        <v>23:02</v>
      </c>
      <c r="Q118" s="11">
        <f t="shared" si="15"/>
        <v>0.620833333333333</v>
      </c>
      <c r="R118" s="12">
        <f t="shared" si="16"/>
        <v>13</v>
      </c>
      <c r="S118" s="8"/>
      <c r="T118" s="8" t="str">
        <f>VLOOKUP(C118,[1]Sheet1!$D$1:$M$65514,10,0)</f>
        <v>河北</v>
      </c>
      <c r="U118" s="8">
        <f t="shared" si="17"/>
        <v>13</v>
      </c>
      <c r="V118" s="8" t="e">
        <f ca="1">SUM(OFFSET(考勤!D:AH,MATCH(C118,考勤!$A$1:$A$58,0)-1,DAY(D118)-1,3,1))</f>
        <v>#N/A</v>
      </c>
      <c r="W118" s="8" t="e">
        <f ca="1" t="shared" si="18"/>
        <v>#N/A</v>
      </c>
    </row>
    <row r="119" ht="22.5" hidden="1" spans="1:23">
      <c r="A119" s="3" t="s">
        <v>250</v>
      </c>
      <c r="B119" s="3" t="s">
        <v>251</v>
      </c>
      <c r="C119" s="3" t="s">
        <v>252</v>
      </c>
      <c r="D119" s="3" t="s">
        <v>199</v>
      </c>
      <c r="E119" s="2" t="s">
        <v>127</v>
      </c>
      <c r="F119" s="3" t="s">
        <v>307</v>
      </c>
      <c r="G119" s="3" t="s">
        <v>308</v>
      </c>
      <c r="H119" s="3"/>
      <c r="I119" s="3"/>
      <c r="J119" s="10" t="s">
        <v>309</v>
      </c>
      <c r="K119" s="3"/>
      <c r="L119" s="3"/>
      <c r="M119" s="3"/>
      <c r="N119" s="7" t="s">
        <v>310</v>
      </c>
      <c r="O119" s="8" t="str">
        <f t="shared" si="13"/>
        <v>12:57</v>
      </c>
      <c r="P119" s="9" t="str">
        <f t="shared" si="14"/>
        <v>21:40</v>
      </c>
      <c r="Q119" s="11">
        <f t="shared" si="15"/>
        <v>0.363194444444444</v>
      </c>
      <c r="R119" s="12">
        <f t="shared" si="16"/>
        <v>7</v>
      </c>
      <c r="S119" s="8"/>
      <c r="T119" s="8" t="str">
        <f>VLOOKUP(C119,[1]Sheet1!$D$1:$M$65514,10,0)</f>
        <v>河北</v>
      </c>
      <c r="U119" s="8">
        <f t="shared" si="17"/>
        <v>7</v>
      </c>
      <c r="V119" s="8" t="e">
        <f ca="1">SUM(OFFSET(考勤!D:AH,MATCH(C119,考勤!$A$1:$A$58,0)-1,DAY(D119)-1,3,1))</f>
        <v>#N/A</v>
      </c>
      <c r="W119" s="8" t="e">
        <f ca="1" t="shared" si="18"/>
        <v>#N/A</v>
      </c>
    </row>
    <row r="120" ht="22.5" hidden="1" spans="1:23">
      <c r="A120" s="3" t="s">
        <v>250</v>
      </c>
      <c r="B120" s="3" t="s">
        <v>251</v>
      </c>
      <c r="C120" s="3" t="s">
        <v>252</v>
      </c>
      <c r="D120" s="3" t="s">
        <v>201</v>
      </c>
      <c r="E120" s="2" t="s">
        <v>127</v>
      </c>
      <c r="F120" s="3" t="s">
        <v>311</v>
      </c>
      <c r="G120" s="3" t="s">
        <v>137</v>
      </c>
      <c r="H120" s="3"/>
      <c r="I120" s="3"/>
      <c r="J120" s="10" t="s">
        <v>222</v>
      </c>
      <c r="K120" s="3"/>
      <c r="L120" s="3"/>
      <c r="M120" s="3"/>
      <c r="N120" s="3"/>
      <c r="O120" s="8" t="str">
        <f t="shared" si="13"/>
        <v>07:40</v>
      </c>
      <c r="P120" s="9" t="str">
        <f t="shared" si="14"/>
        <v>20:00</v>
      </c>
      <c r="Q120" s="11">
        <f t="shared" si="15"/>
        <v>0.513888888888889</v>
      </c>
      <c r="R120" s="12">
        <f t="shared" si="16"/>
        <v>11</v>
      </c>
      <c r="S120" s="8"/>
      <c r="T120" s="8" t="str">
        <f>VLOOKUP(C120,[1]Sheet1!$D$1:$M$65514,10,0)</f>
        <v>河北</v>
      </c>
      <c r="U120" s="8">
        <f t="shared" si="17"/>
        <v>11</v>
      </c>
      <c r="V120" s="8" t="e">
        <f ca="1">SUM(OFFSET(考勤!D:AH,MATCH(C120,考勤!$A$1:$A$58,0)-1,DAY(D120)-1,3,1))</f>
        <v>#N/A</v>
      </c>
      <c r="W120" s="8" t="e">
        <f ca="1" t="shared" si="18"/>
        <v>#N/A</v>
      </c>
    </row>
    <row r="121" ht="22.5" hidden="1" spans="1:23">
      <c r="A121" s="2" t="s">
        <v>250</v>
      </c>
      <c r="B121" s="2" t="s">
        <v>251</v>
      </c>
      <c r="C121" s="2" t="s">
        <v>252</v>
      </c>
      <c r="D121" s="2" t="s">
        <v>204</v>
      </c>
      <c r="E121" s="2" t="s">
        <v>127</v>
      </c>
      <c r="F121" s="2" t="s">
        <v>312</v>
      </c>
      <c r="G121" s="2" t="s">
        <v>313</v>
      </c>
      <c r="H121" s="2"/>
      <c r="I121" s="2"/>
      <c r="J121" s="10" t="s">
        <v>314</v>
      </c>
      <c r="K121" s="2"/>
      <c r="L121" s="2"/>
      <c r="M121" s="2"/>
      <c r="N121" s="7" t="s">
        <v>315</v>
      </c>
      <c r="O121" s="8" t="str">
        <f t="shared" si="13"/>
        <v>12:59</v>
      </c>
      <c r="P121" s="9" t="str">
        <f t="shared" si="14"/>
        <v>21:00</v>
      </c>
      <c r="Q121" s="11">
        <f t="shared" si="15"/>
        <v>0.334027777777778</v>
      </c>
      <c r="R121" s="12">
        <f t="shared" si="16"/>
        <v>7</v>
      </c>
      <c r="S121" s="8"/>
      <c r="T121" s="8" t="str">
        <f>VLOOKUP(C121,[1]Sheet1!$D$1:$M$65514,10,0)</f>
        <v>河北</v>
      </c>
      <c r="U121" s="8">
        <f t="shared" si="17"/>
        <v>7</v>
      </c>
      <c r="V121" s="8" t="e">
        <f ca="1">SUM(OFFSET(考勤!D:AH,MATCH(C121,考勤!$A$1:$A$58,0)-1,DAY(D121)-1,3,1))</f>
        <v>#N/A</v>
      </c>
      <c r="W121" s="8" t="e">
        <f ca="1" t="shared" si="18"/>
        <v>#N/A</v>
      </c>
    </row>
    <row r="122" ht="22.5" hidden="1" spans="1:23">
      <c r="A122" s="2" t="s">
        <v>250</v>
      </c>
      <c r="B122" s="2" t="s">
        <v>251</v>
      </c>
      <c r="C122" s="2" t="s">
        <v>252</v>
      </c>
      <c r="D122" s="2" t="s">
        <v>206</v>
      </c>
      <c r="E122" s="2" t="s">
        <v>127</v>
      </c>
      <c r="F122" s="2" t="s">
        <v>316</v>
      </c>
      <c r="G122" s="2" t="s">
        <v>137</v>
      </c>
      <c r="H122" s="2"/>
      <c r="I122" s="2"/>
      <c r="J122" s="10" t="s">
        <v>317</v>
      </c>
      <c r="K122" s="2"/>
      <c r="L122" s="2"/>
      <c r="M122" s="2"/>
      <c r="N122" s="2"/>
      <c r="O122" s="8" t="str">
        <f t="shared" si="13"/>
        <v>07:42</v>
      </c>
      <c r="P122" s="9" t="str">
        <f t="shared" si="14"/>
        <v>22:31</v>
      </c>
      <c r="Q122" s="11">
        <f t="shared" si="15"/>
        <v>0.617361111111111</v>
      </c>
      <c r="R122" s="12">
        <f t="shared" si="16"/>
        <v>13</v>
      </c>
      <c r="S122" s="8"/>
      <c r="T122" s="8" t="str">
        <f>VLOOKUP(C122,[1]Sheet1!$D$1:$M$65514,10,0)</f>
        <v>河北</v>
      </c>
      <c r="U122" s="8">
        <f t="shared" si="17"/>
        <v>13</v>
      </c>
      <c r="V122" s="8" t="e">
        <f ca="1">SUM(OFFSET(考勤!D:AH,MATCH(C122,考勤!$A$1:$A$58,0)-1,DAY(D122)-1,3,1))</f>
        <v>#N/A</v>
      </c>
      <c r="W122" s="8" t="e">
        <f ca="1" t="shared" si="18"/>
        <v>#N/A</v>
      </c>
    </row>
    <row r="123" ht="22.5" hidden="1" spans="1:23">
      <c r="A123" s="2" t="s">
        <v>250</v>
      </c>
      <c r="B123" s="2" t="s">
        <v>251</v>
      </c>
      <c r="C123" s="2" t="s">
        <v>252</v>
      </c>
      <c r="D123" s="2" t="s">
        <v>209</v>
      </c>
      <c r="E123" s="2" t="s">
        <v>127</v>
      </c>
      <c r="F123" s="2"/>
      <c r="G123" s="2"/>
      <c r="H123" s="2"/>
      <c r="I123" s="2"/>
      <c r="J123" s="2"/>
      <c r="K123" s="2"/>
      <c r="L123" s="2"/>
      <c r="M123" s="2"/>
      <c r="N123" s="7" t="s">
        <v>171</v>
      </c>
      <c r="O123" s="8" t="str">
        <f t="shared" si="13"/>
        <v/>
      </c>
      <c r="P123" s="9" t="str">
        <f t="shared" si="14"/>
        <v/>
      </c>
      <c r="Q123" s="11">
        <f t="shared" si="15"/>
        <v>0</v>
      </c>
      <c r="R123" s="12">
        <f t="shared" si="16"/>
        <v>0</v>
      </c>
      <c r="S123" s="8"/>
      <c r="T123" s="8" t="str">
        <f>VLOOKUP(C123,[1]Sheet1!$D$1:$M$65514,10,0)</f>
        <v>河北</v>
      </c>
      <c r="U123" s="8">
        <f t="shared" si="17"/>
        <v>0</v>
      </c>
      <c r="V123" s="8" t="e">
        <f ca="1">SUM(OFFSET(考勤!D:AH,MATCH(C123,考勤!$A$1:$A$58,0)-1,DAY(D123)-1,3,1))</f>
        <v>#N/A</v>
      </c>
      <c r="W123" s="8" t="e">
        <f ca="1" t="shared" si="18"/>
        <v>#N/A</v>
      </c>
    </row>
    <row r="124" ht="22.5" hidden="1" spans="1:23">
      <c r="A124" s="2" t="s">
        <v>250</v>
      </c>
      <c r="B124" s="2" t="s">
        <v>251</v>
      </c>
      <c r="C124" s="2" t="s">
        <v>252</v>
      </c>
      <c r="D124" s="2" t="s">
        <v>210</v>
      </c>
      <c r="E124" s="2" t="s">
        <v>127</v>
      </c>
      <c r="F124" s="2" t="s">
        <v>318</v>
      </c>
      <c r="G124" s="2" t="s">
        <v>137</v>
      </c>
      <c r="H124" s="2"/>
      <c r="I124" s="2"/>
      <c r="J124" s="10" t="s">
        <v>319</v>
      </c>
      <c r="K124" s="2"/>
      <c r="L124" s="2"/>
      <c r="M124" s="2"/>
      <c r="N124" s="2"/>
      <c r="O124" s="8" t="str">
        <f t="shared" si="13"/>
        <v>07:42</v>
      </c>
      <c r="P124" s="9" t="str">
        <f t="shared" si="14"/>
        <v>18:11</v>
      </c>
      <c r="Q124" s="11">
        <f t="shared" si="15"/>
        <v>0.436805555555556</v>
      </c>
      <c r="R124" s="12">
        <f t="shared" si="16"/>
        <v>9</v>
      </c>
      <c r="S124" s="8"/>
      <c r="T124" s="8" t="str">
        <f>VLOOKUP(C124,[1]Sheet1!$D$1:$M$65514,10,0)</f>
        <v>河北</v>
      </c>
      <c r="U124" s="8">
        <f t="shared" si="17"/>
        <v>9</v>
      </c>
      <c r="V124" s="8" t="e">
        <f ca="1">SUM(OFFSET(考勤!D:AH,MATCH(C124,考勤!$A$1:$A$58,0)-1,DAY(D124)-1,3,1))</f>
        <v>#N/A</v>
      </c>
      <c r="W124" s="8" t="e">
        <f ca="1" t="shared" si="18"/>
        <v>#N/A</v>
      </c>
    </row>
    <row r="125" ht="22.5" hidden="1" spans="1:23">
      <c r="A125" s="2" t="s">
        <v>250</v>
      </c>
      <c r="B125" s="2" t="s">
        <v>251</v>
      </c>
      <c r="C125" s="2" t="s">
        <v>252</v>
      </c>
      <c r="D125" s="2" t="s">
        <v>211</v>
      </c>
      <c r="E125" s="2" t="s">
        <v>127</v>
      </c>
      <c r="F125" s="2" t="s">
        <v>320</v>
      </c>
      <c r="G125" s="2" t="s">
        <v>321</v>
      </c>
      <c r="H125" s="2"/>
      <c r="I125" s="4" t="s">
        <v>322</v>
      </c>
      <c r="J125" s="2"/>
      <c r="K125" s="2"/>
      <c r="L125" s="2"/>
      <c r="M125" s="2"/>
      <c r="N125" s="2"/>
      <c r="O125" s="8" t="str">
        <f t="shared" si="13"/>
        <v>07:52</v>
      </c>
      <c r="P125" s="9" t="str">
        <f t="shared" si="14"/>
        <v>17:01</v>
      </c>
      <c r="Q125" s="11">
        <f t="shared" si="15"/>
        <v>0.38125</v>
      </c>
      <c r="R125" s="12">
        <f t="shared" si="16"/>
        <v>8</v>
      </c>
      <c r="S125" s="8"/>
      <c r="T125" s="8" t="str">
        <f>VLOOKUP(C125,[1]Sheet1!$D$1:$M$65514,10,0)</f>
        <v>河北</v>
      </c>
      <c r="U125" s="8">
        <f t="shared" si="17"/>
        <v>8</v>
      </c>
      <c r="V125" s="8" t="e">
        <f ca="1">SUM(OFFSET(考勤!D:AH,MATCH(C125,考勤!$A$1:$A$58,0)-1,DAY(D125)-1,3,1))</f>
        <v>#N/A</v>
      </c>
      <c r="W125" s="8" t="e">
        <f ca="1" t="shared" si="18"/>
        <v>#N/A</v>
      </c>
    </row>
    <row r="126" ht="22.5" hidden="1" spans="1:23">
      <c r="A126" s="2" t="s">
        <v>323</v>
      </c>
      <c r="B126" s="2" t="s">
        <v>324</v>
      </c>
      <c r="C126" s="2" t="s">
        <v>21</v>
      </c>
      <c r="D126" s="2" t="s">
        <v>126</v>
      </c>
      <c r="E126" s="2" t="s">
        <v>127</v>
      </c>
      <c r="F126" s="2"/>
      <c r="G126" s="2"/>
      <c r="H126" s="2"/>
      <c r="I126" s="2"/>
      <c r="J126" s="2"/>
      <c r="K126" s="2"/>
      <c r="L126" s="2"/>
      <c r="M126" s="2"/>
      <c r="N126" s="7" t="s">
        <v>171</v>
      </c>
      <c r="O126" s="8" t="str">
        <f t="shared" si="13"/>
        <v/>
      </c>
      <c r="P126" s="9" t="str">
        <f t="shared" si="14"/>
        <v/>
      </c>
      <c r="Q126" s="11">
        <f t="shared" si="15"/>
        <v>0</v>
      </c>
      <c r="R126" s="12">
        <f t="shared" si="16"/>
        <v>0</v>
      </c>
      <c r="S126" s="8"/>
      <c r="T126" s="8" t="str">
        <f>VLOOKUP(C126,[1]Sheet1!$D$1:$M$65514,10,0)</f>
        <v>河北</v>
      </c>
      <c r="U126" s="8">
        <f t="shared" si="17"/>
        <v>0</v>
      </c>
      <c r="V126" s="8">
        <f ca="1">SUM(OFFSET(考勤!D:AH,MATCH(C126,考勤!$A$1:$A$58,0)-1,DAY(D126)-1,3,1))</f>
        <v>11</v>
      </c>
      <c r="W126" s="8">
        <f ca="1" t="shared" si="18"/>
        <v>-11</v>
      </c>
    </row>
    <row r="127" ht="22.5" hidden="1" spans="1:23">
      <c r="A127" s="2" t="s">
        <v>323</v>
      </c>
      <c r="B127" s="2" t="s">
        <v>324</v>
      </c>
      <c r="C127" s="2" t="s">
        <v>21</v>
      </c>
      <c r="D127" s="2" t="s">
        <v>131</v>
      </c>
      <c r="E127" s="2" t="s">
        <v>127</v>
      </c>
      <c r="F127" s="2" t="s">
        <v>325</v>
      </c>
      <c r="G127" s="2" t="s">
        <v>137</v>
      </c>
      <c r="H127" s="2"/>
      <c r="I127" s="2"/>
      <c r="J127" s="10" t="s">
        <v>326</v>
      </c>
      <c r="K127" s="2"/>
      <c r="L127" s="2"/>
      <c r="M127" s="2"/>
      <c r="N127" s="2"/>
      <c r="O127" s="8" t="str">
        <f t="shared" si="13"/>
        <v>07:40</v>
      </c>
      <c r="P127" s="9" t="str">
        <f t="shared" si="14"/>
        <v>23:35</v>
      </c>
      <c r="Q127" s="11">
        <f t="shared" si="15"/>
        <v>0.663194444444444</v>
      </c>
      <c r="R127" s="12">
        <f t="shared" si="16"/>
        <v>14</v>
      </c>
      <c r="S127" s="8"/>
      <c r="T127" s="8" t="str">
        <f>VLOOKUP(C127,[1]Sheet1!$D$1:$M$65514,10,0)</f>
        <v>河北</v>
      </c>
      <c r="U127" s="8">
        <f t="shared" si="17"/>
        <v>14</v>
      </c>
      <c r="V127" s="8">
        <f ca="1">SUM(OFFSET(考勤!D:AH,MATCH(C127,考勤!$A$1:$A$58,0)-1,DAY(D127)-1,3,1))</f>
        <v>11</v>
      </c>
      <c r="W127" s="8">
        <f ca="1" t="shared" si="18"/>
        <v>3</v>
      </c>
    </row>
    <row r="128" ht="22.5" hidden="1" spans="1:23">
      <c r="A128" s="2" t="s">
        <v>323</v>
      </c>
      <c r="B128" s="2" t="s">
        <v>324</v>
      </c>
      <c r="C128" s="2" t="s">
        <v>21</v>
      </c>
      <c r="D128" s="2" t="s">
        <v>135</v>
      </c>
      <c r="E128" s="2" t="s">
        <v>127</v>
      </c>
      <c r="F128" s="2" t="s">
        <v>327</v>
      </c>
      <c r="G128" s="2" t="s">
        <v>137</v>
      </c>
      <c r="H128" s="2"/>
      <c r="I128" s="2"/>
      <c r="J128" s="10" t="s">
        <v>328</v>
      </c>
      <c r="K128" s="2"/>
      <c r="L128" s="2"/>
      <c r="M128" s="2"/>
      <c r="N128" s="2"/>
      <c r="O128" s="8" t="str">
        <f t="shared" si="13"/>
        <v>07:49</v>
      </c>
      <c r="P128" s="9" t="str">
        <f t="shared" si="14"/>
        <v>02:01</v>
      </c>
      <c r="Q128" s="11">
        <f t="shared" si="15"/>
        <v>0.758333333333333</v>
      </c>
      <c r="R128" s="12">
        <f t="shared" si="16"/>
        <v>17</v>
      </c>
      <c r="S128" s="8"/>
      <c r="T128" s="8" t="str">
        <f>VLOOKUP(C128,[1]Sheet1!$D$1:$M$65514,10,0)</f>
        <v>河北</v>
      </c>
      <c r="U128" s="8">
        <f t="shared" si="17"/>
        <v>17</v>
      </c>
      <c r="V128" s="8">
        <f ca="1">SUM(OFFSET(考勤!D:AH,MATCH(C128,考勤!$A$1:$A$58,0)-1,DAY(D128)-1,3,1))</f>
        <v>11</v>
      </c>
      <c r="W128" s="8">
        <f ca="1" t="shared" si="18"/>
        <v>6</v>
      </c>
    </row>
    <row r="129" ht="22.5" hidden="1" spans="1:23">
      <c r="A129" s="3" t="s">
        <v>323</v>
      </c>
      <c r="B129" s="3" t="s">
        <v>324</v>
      </c>
      <c r="C129" s="3" t="s">
        <v>21</v>
      </c>
      <c r="D129" s="3" t="s">
        <v>139</v>
      </c>
      <c r="E129" s="2" t="s">
        <v>127</v>
      </c>
      <c r="F129" s="3" t="s">
        <v>329</v>
      </c>
      <c r="G129" s="3" t="s">
        <v>330</v>
      </c>
      <c r="H129" s="3"/>
      <c r="I129" s="3"/>
      <c r="J129" s="10" t="s">
        <v>331</v>
      </c>
      <c r="K129" s="3"/>
      <c r="L129" s="3"/>
      <c r="M129" s="3"/>
      <c r="N129" s="7" t="s">
        <v>332</v>
      </c>
      <c r="O129" s="8" t="str">
        <f t="shared" si="13"/>
        <v>10:02</v>
      </c>
      <c r="P129" s="9" t="str">
        <f t="shared" si="14"/>
        <v>02:00</v>
      </c>
      <c r="Q129" s="11">
        <f t="shared" si="15"/>
        <v>0.665277777777778</v>
      </c>
      <c r="R129" s="12">
        <f t="shared" si="16"/>
        <v>14</v>
      </c>
      <c r="S129" s="8"/>
      <c r="T129" s="8" t="str">
        <f>VLOOKUP(C129,[1]Sheet1!$D$1:$M$65514,10,0)</f>
        <v>河北</v>
      </c>
      <c r="U129" s="8">
        <f t="shared" si="17"/>
        <v>14</v>
      </c>
      <c r="V129" s="8">
        <f ca="1">SUM(OFFSET(考勤!D:AH,MATCH(C129,考勤!$A$1:$A$58,0)-1,DAY(D129)-1,3,1))</f>
        <v>11</v>
      </c>
      <c r="W129" s="8">
        <f ca="1" t="shared" si="18"/>
        <v>3</v>
      </c>
    </row>
    <row r="130" ht="22.5" hidden="1" spans="1:23">
      <c r="A130" s="3" t="s">
        <v>323</v>
      </c>
      <c r="B130" s="3" t="s">
        <v>324</v>
      </c>
      <c r="C130" s="3" t="s">
        <v>21</v>
      </c>
      <c r="D130" s="3" t="s">
        <v>142</v>
      </c>
      <c r="E130" s="2" t="s">
        <v>127</v>
      </c>
      <c r="F130" s="3" t="s">
        <v>333</v>
      </c>
      <c r="G130" s="3" t="s">
        <v>334</v>
      </c>
      <c r="H130" s="3"/>
      <c r="I130" s="3"/>
      <c r="J130" s="10" t="s">
        <v>260</v>
      </c>
      <c r="K130" s="3"/>
      <c r="L130" s="3"/>
      <c r="M130" s="3"/>
      <c r="N130" s="7" t="s">
        <v>335</v>
      </c>
      <c r="O130" s="8" t="str">
        <f t="shared" si="13"/>
        <v>12:36</v>
      </c>
      <c r="P130" s="9" t="str">
        <f t="shared" si="14"/>
        <v>00:00</v>
      </c>
      <c r="Q130" s="11">
        <f t="shared" si="15"/>
        <v>0.475</v>
      </c>
      <c r="R130" s="12">
        <f t="shared" si="16"/>
        <v>10</v>
      </c>
      <c r="S130" s="8"/>
      <c r="T130" s="8" t="str">
        <f>VLOOKUP(C130,[1]Sheet1!$D$1:$M$65514,10,0)</f>
        <v>河北</v>
      </c>
      <c r="U130" s="8">
        <f t="shared" si="17"/>
        <v>10</v>
      </c>
      <c r="V130" s="8">
        <f ca="1">SUM(OFFSET(考勤!D:AH,MATCH(C130,考勤!$A$1:$A$58,0)-1,DAY(D130)-1,3,1))</f>
        <v>11</v>
      </c>
      <c r="W130" s="8">
        <f ca="1" t="shared" si="18"/>
        <v>-1</v>
      </c>
    </row>
    <row r="131" ht="22.5" hidden="1" spans="1:23">
      <c r="A131" s="2" t="s">
        <v>323</v>
      </c>
      <c r="B131" s="2" t="s">
        <v>324</v>
      </c>
      <c r="C131" s="2" t="s">
        <v>21</v>
      </c>
      <c r="D131" s="2" t="s">
        <v>145</v>
      </c>
      <c r="E131" s="2" t="s">
        <v>127</v>
      </c>
      <c r="F131" s="2"/>
      <c r="G131" s="2"/>
      <c r="H131" s="2"/>
      <c r="I131" s="2"/>
      <c r="J131" s="2"/>
      <c r="K131" s="2"/>
      <c r="L131" s="2"/>
      <c r="M131" s="2"/>
      <c r="N131" s="7" t="s">
        <v>171</v>
      </c>
      <c r="O131" s="8" t="str">
        <f t="shared" si="13"/>
        <v/>
      </c>
      <c r="P131" s="9" t="str">
        <f t="shared" si="14"/>
        <v/>
      </c>
      <c r="Q131" s="11">
        <f t="shared" si="15"/>
        <v>0</v>
      </c>
      <c r="R131" s="12">
        <f t="shared" si="16"/>
        <v>0</v>
      </c>
      <c r="S131" s="8"/>
      <c r="T131" s="8" t="str">
        <f>VLOOKUP(C131,[1]Sheet1!$D$1:$M$65514,10,0)</f>
        <v>河北</v>
      </c>
      <c r="U131" s="8">
        <f t="shared" si="17"/>
        <v>0</v>
      </c>
      <c r="V131" s="8">
        <f ca="1">SUM(OFFSET(考勤!D:AH,MATCH(C131,考勤!$A$1:$A$58,0)-1,DAY(D131)-1,3,1))</f>
        <v>10</v>
      </c>
      <c r="W131" s="8">
        <f ca="1" t="shared" si="18"/>
        <v>-10</v>
      </c>
    </row>
    <row r="132" ht="22.5" hidden="1" spans="1:23">
      <c r="A132" s="2" t="s">
        <v>323</v>
      </c>
      <c r="B132" s="2" t="s">
        <v>324</v>
      </c>
      <c r="C132" s="2" t="s">
        <v>21</v>
      </c>
      <c r="D132" s="2" t="s">
        <v>148</v>
      </c>
      <c r="E132" s="2" t="s">
        <v>127</v>
      </c>
      <c r="F132" s="2" t="s">
        <v>336</v>
      </c>
      <c r="G132" s="2" t="s">
        <v>137</v>
      </c>
      <c r="H132" s="2"/>
      <c r="I132" s="2"/>
      <c r="J132" s="2"/>
      <c r="K132" s="2"/>
      <c r="L132" s="2"/>
      <c r="M132" s="2"/>
      <c r="N132" s="2"/>
      <c r="O132" s="8" t="str">
        <f t="shared" si="13"/>
        <v>07:43</v>
      </c>
      <c r="P132" s="9" t="str">
        <f t="shared" si="14"/>
        <v>17:30</v>
      </c>
      <c r="Q132" s="11">
        <f t="shared" si="15"/>
        <v>0.407638888888889</v>
      </c>
      <c r="R132" s="12">
        <f t="shared" si="16"/>
        <v>8</v>
      </c>
      <c r="S132" s="8"/>
      <c r="T132" s="8" t="str">
        <f>VLOOKUP(C132,[1]Sheet1!$D$1:$M$65514,10,0)</f>
        <v>河北</v>
      </c>
      <c r="U132" s="8">
        <f t="shared" si="17"/>
        <v>8</v>
      </c>
      <c r="V132" s="8">
        <f ca="1">SUM(OFFSET(考勤!D:AH,MATCH(C132,考勤!$A$1:$A$58,0)-1,DAY(D132)-1,3,1))</f>
        <v>11</v>
      </c>
      <c r="W132" s="8">
        <f ca="1" t="shared" si="18"/>
        <v>-3</v>
      </c>
    </row>
    <row r="133" ht="22.5" hidden="1" spans="1:23">
      <c r="A133" s="2" t="s">
        <v>323</v>
      </c>
      <c r="B133" s="2" t="s">
        <v>324</v>
      </c>
      <c r="C133" s="2" t="s">
        <v>21</v>
      </c>
      <c r="D133" s="2" t="s">
        <v>152</v>
      </c>
      <c r="E133" s="2" t="s">
        <v>127</v>
      </c>
      <c r="F133" s="2" t="s">
        <v>337</v>
      </c>
      <c r="G133" s="2" t="s">
        <v>137</v>
      </c>
      <c r="H133" s="2"/>
      <c r="I133" s="2"/>
      <c r="J133" s="10" t="s">
        <v>338</v>
      </c>
      <c r="K133" s="2"/>
      <c r="L133" s="2"/>
      <c r="M133" s="2"/>
      <c r="N133" s="2"/>
      <c r="O133" s="8" t="str">
        <f t="shared" si="13"/>
        <v>07:51</v>
      </c>
      <c r="P133" s="9" t="str">
        <f t="shared" si="14"/>
        <v>00:33</v>
      </c>
      <c r="Q133" s="11">
        <f t="shared" si="15"/>
        <v>0.695833333333333</v>
      </c>
      <c r="R133" s="12">
        <f t="shared" si="16"/>
        <v>15</v>
      </c>
      <c r="S133" s="8"/>
      <c r="T133" s="8" t="str">
        <f>VLOOKUP(C133,[1]Sheet1!$D$1:$M$65514,10,0)</f>
        <v>河北</v>
      </c>
      <c r="U133" s="8">
        <f t="shared" si="17"/>
        <v>15</v>
      </c>
      <c r="V133" s="8">
        <f ca="1">SUM(OFFSET(考勤!D:AH,MATCH(C133,考勤!$A$1:$A$58,0)-1,DAY(D133)-1,3,1))</f>
        <v>11</v>
      </c>
      <c r="W133" s="8">
        <f ca="1" t="shared" si="18"/>
        <v>4</v>
      </c>
    </row>
    <row r="134" ht="22.5" hidden="1" spans="1:23">
      <c r="A134" s="2" t="s">
        <v>323</v>
      </c>
      <c r="B134" s="2" t="s">
        <v>324</v>
      </c>
      <c r="C134" s="2" t="s">
        <v>21</v>
      </c>
      <c r="D134" s="2" t="s">
        <v>157</v>
      </c>
      <c r="E134" s="2" t="s">
        <v>127</v>
      </c>
      <c r="F134" s="2" t="s">
        <v>339</v>
      </c>
      <c r="G134" s="2" t="s">
        <v>340</v>
      </c>
      <c r="H134" s="4" t="s">
        <v>341</v>
      </c>
      <c r="I134" s="2"/>
      <c r="J134" s="2"/>
      <c r="K134" s="2"/>
      <c r="L134" s="2"/>
      <c r="M134" s="2"/>
      <c r="N134" s="2"/>
      <c r="O134" s="8" t="str">
        <f t="shared" si="13"/>
        <v>08:57</v>
      </c>
      <c r="P134" s="9" t="str">
        <f t="shared" si="14"/>
        <v>17:30</v>
      </c>
      <c r="Q134" s="11">
        <f t="shared" si="15"/>
        <v>0.35625</v>
      </c>
      <c r="R134" s="12">
        <f t="shared" si="16"/>
        <v>7</v>
      </c>
      <c r="S134" s="8"/>
      <c r="T134" s="8" t="str">
        <f>VLOOKUP(C134,[1]Sheet1!$D$1:$M$65514,10,0)</f>
        <v>河北</v>
      </c>
      <c r="U134" s="8">
        <f t="shared" si="17"/>
        <v>7</v>
      </c>
      <c r="V134" s="8">
        <f ca="1">SUM(OFFSET(考勤!D:AH,MATCH(C134,考勤!$A$1:$A$58,0)-1,DAY(D134)-1,3,1))</f>
        <v>11</v>
      </c>
      <c r="W134" s="8">
        <f ca="1" t="shared" si="18"/>
        <v>-4</v>
      </c>
    </row>
    <row r="135" ht="22.5" hidden="1" spans="1:23">
      <c r="A135" s="2" t="s">
        <v>323</v>
      </c>
      <c r="B135" s="2" t="s">
        <v>324</v>
      </c>
      <c r="C135" s="2" t="s">
        <v>21</v>
      </c>
      <c r="D135" s="2" t="s">
        <v>160</v>
      </c>
      <c r="E135" s="2" t="s">
        <v>127</v>
      </c>
      <c r="F135" s="2"/>
      <c r="G135" s="2"/>
      <c r="H135" s="2"/>
      <c r="I135" s="2"/>
      <c r="J135" s="2"/>
      <c r="K135" s="2"/>
      <c r="L135" s="2"/>
      <c r="M135" s="2"/>
      <c r="N135" s="7" t="s">
        <v>171</v>
      </c>
      <c r="O135" s="8" t="str">
        <f t="shared" si="13"/>
        <v/>
      </c>
      <c r="P135" s="9" t="str">
        <f t="shared" si="14"/>
        <v/>
      </c>
      <c r="Q135" s="11">
        <f t="shared" si="15"/>
        <v>0</v>
      </c>
      <c r="R135" s="12">
        <f t="shared" si="16"/>
        <v>0</v>
      </c>
      <c r="S135" s="8"/>
      <c r="T135" s="8" t="str">
        <f>VLOOKUP(C135,[1]Sheet1!$D$1:$M$65514,10,0)</f>
        <v>河北</v>
      </c>
      <c r="U135" s="8">
        <f t="shared" si="17"/>
        <v>0</v>
      </c>
      <c r="V135" s="8">
        <f ca="1">SUM(OFFSET(考勤!D:AH,MATCH(C135,考勤!$A$1:$A$58,0)-1,DAY(D135)-1,3,1))</f>
        <v>0</v>
      </c>
      <c r="W135" s="8">
        <f ca="1" t="shared" si="18"/>
        <v>0</v>
      </c>
    </row>
    <row r="136" ht="22.5" hidden="1" spans="1:23">
      <c r="A136" s="3" t="s">
        <v>323</v>
      </c>
      <c r="B136" s="3" t="s">
        <v>324</v>
      </c>
      <c r="C136" s="3" t="s">
        <v>21</v>
      </c>
      <c r="D136" s="3" t="s">
        <v>163</v>
      </c>
      <c r="E136" s="2" t="s">
        <v>127</v>
      </c>
      <c r="F136" s="3"/>
      <c r="G136" s="3"/>
      <c r="H136" s="3"/>
      <c r="I136" s="3"/>
      <c r="J136" s="3"/>
      <c r="K136" s="3"/>
      <c r="L136" s="3"/>
      <c r="M136" s="3"/>
      <c r="N136" s="7" t="s">
        <v>171</v>
      </c>
      <c r="O136" s="8" t="str">
        <f t="shared" si="13"/>
        <v/>
      </c>
      <c r="P136" s="9" t="str">
        <f t="shared" si="14"/>
        <v/>
      </c>
      <c r="Q136" s="11">
        <f t="shared" si="15"/>
        <v>0</v>
      </c>
      <c r="R136" s="12">
        <f t="shared" si="16"/>
        <v>0</v>
      </c>
      <c r="S136" s="8"/>
      <c r="T136" s="8" t="str">
        <f>VLOOKUP(C136,[1]Sheet1!$D$1:$M$65514,10,0)</f>
        <v>河北</v>
      </c>
      <c r="U136" s="8">
        <f t="shared" si="17"/>
        <v>0</v>
      </c>
      <c r="V136" s="8">
        <f ca="1">SUM(OFFSET(考勤!D:AH,MATCH(C136,考勤!$A$1:$A$58,0)-1,DAY(D136)-1,3,1))</f>
        <v>0</v>
      </c>
      <c r="W136" s="8">
        <f ca="1" t="shared" si="18"/>
        <v>0</v>
      </c>
    </row>
    <row r="137" ht="22.5" hidden="1" spans="1:23">
      <c r="A137" s="3" t="s">
        <v>323</v>
      </c>
      <c r="B137" s="3" t="s">
        <v>324</v>
      </c>
      <c r="C137" s="3" t="s">
        <v>21</v>
      </c>
      <c r="D137" s="3" t="s">
        <v>166</v>
      </c>
      <c r="E137" s="2" t="s">
        <v>127</v>
      </c>
      <c r="F137" s="3"/>
      <c r="G137" s="3"/>
      <c r="H137" s="3"/>
      <c r="I137" s="3"/>
      <c r="J137" s="3"/>
      <c r="K137" s="3"/>
      <c r="L137" s="3"/>
      <c r="M137" s="3"/>
      <c r="N137" s="7" t="s">
        <v>171</v>
      </c>
      <c r="O137" s="8" t="str">
        <f t="shared" si="13"/>
        <v/>
      </c>
      <c r="P137" s="9" t="str">
        <f t="shared" si="14"/>
        <v/>
      </c>
      <c r="Q137" s="11">
        <f t="shared" si="15"/>
        <v>0</v>
      </c>
      <c r="R137" s="12">
        <f t="shared" si="16"/>
        <v>0</v>
      </c>
      <c r="S137" s="8"/>
      <c r="T137" s="8" t="str">
        <f>VLOOKUP(C137,[1]Sheet1!$D$1:$M$65514,10,0)</f>
        <v>河北</v>
      </c>
      <c r="U137" s="8">
        <f t="shared" si="17"/>
        <v>0</v>
      </c>
      <c r="V137" s="8">
        <f ca="1">SUM(OFFSET(考勤!D:AH,MATCH(C137,考勤!$A$1:$A$58,0)-1,DAY(D137)-1,3,1))</f>
        <v>0</v>
      </c>
      <c r="W137" s="8">
        <f ca="1" t="shared" si="18"/>
        <v>0</v>
      </c>
    </row>
    <row r="138" ht="22.5" hidden="1" spans="1:23">
      <c r="A138" s="2" t="s">
        <v>323</v>
      </c>
      <c r="B138" s="2" t="s">
        <v>324</v>
      </c>
      <c r="C138" s="2" t="s">
        <v>21</v>
      </c>
      <c r="D138" s="2" t="s">
        <v>170</v>
      </c>
      <c r="E138" s="2" t="s">
        <v>127</v>
      </c>
      <c r="F138" s="2"/>
      <c r="G138" s="2"/>
      <c r="H138" s="2"/>
      <c r="I138" s="2"/>
      <c r="J138" s="2"/>
      <c r="K138" s="2"/>
      <c r="L138" s="2"/>
      <c r="M138" s="2"/>
      <c r="N138" s="7" t="s">
        <v>171</v>
      </c>
      <c r="O138" s="8" t="str">
        <f t="shared" si="13"/>
        <v/>
      </c>
      <c r="P138" s="9" t="str">
        <f t="shared" si="14"/>
        <v/>
      </c>
      <c r="Q138" s="11">
        <f t="shared" si="15"/>
        <v>0</v>
      </c>
      <c r="R138" s="12">
        <f t="shared" si="16"/>
        <v>0</v>
      </c>
      <c r="S138" s="8"/>
      <c r="T138" s="8" t="str">
        <f>VLOOKUP(C138,[1]Sheet1!$D$1:$M$65514,10,0)</f>
        <v>河北</v>
      </c>
      <c r="U138" s="8">
        <f t="shared" si="17"/>
        <v>0</v>
      </c>
      <c r="V138" s="8">
        <f ca="1">SUM(OFFSET(考勤!D:AH,MATCH(C138,考勤!$A$1:$A$58,0)-1,DAY(D138)-1,3,1))</f>
        <v>0</v>
      </c>
      <c r="W138" s="8">
        <f ca="1" t="shared" si="18"/>
        <v>0</v>
      </c>
    </row>
    <row r="139" ht="22.5" hidden="1" spans="1:23">
      <c r="A139" s="2" t="s">
        <v>323</v>
      </c>
      <c r="B139" s="2" t="s">
        <v>324</v>
      </c>
      <c r="C139" s="2" t="s">
        <v>21</v>
      </c>
      <c r="D139" s="2" t="s">
        <v>172</v>
      </c>
      <c r="E139" s="2" t="s">
        <v>127</v>
      </c>
      <c r="F139" s="2" t="s">
        <v>342</v>
      </c>
      <c r="G139" s="2" t="s">
        <v>137</v>
      </c>
      <c r="H139" s="2"/>
      <c r="I139" s="2"/>
      <c r="J139" s="10" t="s">
        <v>281</v>
      </c>
      <c r="K139" s="2"/>
      <c r="L139" s="2"/>
      <c r="M139" s="2"/>
      <c r="N139" s="2"/>
      <c r="O139" s="8" t="str">
        <f t="shared" si="13"/>
        <v>07:50</v>
      </c>
      <c r="P139" s="9" t="str">
        <f t="shared" si="14"/>
        <v>01:00</v>
      </c>
      <c r="Q139" s="11">
        <f t="shared" si="15"/>
        <v>0.715277777777778</v>
      </c>
      <c r="R139" s="12">
        <f t="shared" si="16"/>
        <v>16</v>
      </c>
      <c r="S139" s="8"/>
      <c r="T139" s="8" t="str">
        <f>VLOOKUP(C139,[1]Sheet1!$D$1:$M$65514,10,0)</f>
        <v>河北</v>
      </c>
      <c r="U139" s="8">
        <f t="shared" si="17"/>
        <v>16</v>
      </c>
      <c r="V139" s="8">
        <f ca="1">SUM(OFFSET(考勤!D:AH,MATCH(C139,考勤!$A$1:$A$58,0)-1,DAY(D139)-1,3,1))</f>
        <v>0</v>
      </c>
      <c r="W139" s="8">
        <f ca="1" t="shared" si="18"/>
        <v>16</v>
      </c>
    </row>
    <row r="140" ht="22.5" hidden="1" spans="1:23">
      <c r="A140" s="2" t="s">
        <v>323</v>
      </c>
      <c r="B140" s="2" t="s">
        <v>324</v>
      </c>
      <c r="C140" s="2" t="s">
        <v>21</v>
      </c>
      <c r="D140" s="2" t="s">
        <v>173</v>
      </c>
      <c r="E140" s="2" t="s">
        <v>127</v>
      </c>
      <c r="F140" s="2" t="s">
        <v>343</v>
      </c>
      <c r="G140" s="2" t="s">
        <v>344</v>
      </c>
      <c r="H140" s="4" t="s">
        <v>345</v>
      </c>
      <c r="I140" s="2"/>
      <c r="J140" s="10" t="s">
        <v>346</v>
      </c>
      <c r="K140" s="2"/>
      <c r="L140" s="2"/>
      <c r="M140" s="2"/>
      <c r="N140" s="2"/>
      <c r="O140" s="8" t="str">
        <f t="shared" si="13"/>
        <v>08:56</v>
      </c>
      <c r="P140" s="9" t="str">
        <f t="shared" si="14"/>
        <v>02:33</v>
      </c>
      <c r="Q140" s="11">
        <f t="shared" si="15"/>
        <v>0.734027777777778</v>
      </c>
      <c r="R140" s="12">
        <f t="shared" si="16"/>
        <v>16</v>
      </c>
      <c r="S140" s="8"/>
      <c r="T140" s="8" t="str">
        <f>VLOOKUP(C140,[1]Sheet1!$D$1:$M$65514,10,0)</f>
        <v>河北</v>
      </c>
      <c r="U140" s="8">
        <f t="shared" si="17"/>
        <v>16</v>
      </c>
      <c r="V140" s="8">
        <f ca="1">SUM(OFFSET(考勤!D:AH,MATCH(C140,考勤!$A$1:$A$58,0)-1,DAY(D140)-1,3,1))</f>
        <v>0</v>
      </c>
      <c r="W140" s="8">
        <f ca="1" t="shared" si="18"/>
        <v>16</v>
      </c>
    </row>
    <row r="141" ht="22.5" hidden="1" spans="1:23">
      <c r="A141" s="2" t="s">
        <v>323</v>
      </c>
      <c r="B141" s="2" t="s">
        <v>324</v>
      </c>
      <c r="C141" s="2" t="s">
        <v>21</v>
      </c>
      <c r="D141" s="2" t="s">
        <v>175</v>
      </c>
      <c r="E141" s="2" t="s">
        <v>127</v>
      </c>
      <c r="F141" s="2" t="s">
        <v>347</v>
      </c>
      <c r="G141" s="2" t="s">
        <v>348</v>
      </c>
      <c r="H141" s="4" t="s">
        <v>349</v>
      </c>
      <c r="I141" s="2"/>
      <c r="J141" s="10" t="s">
        <v>281</v>
      </c>
      <c r="K141" s="2"/>
      <c r="L141" s="2"/>
      <c r="M141" s="2"/>
      <c r="N141" s="2"/>
      <c r="O141" s="8" t="str">
        <f t="shared" si="13"/>
        <v>09:58</v>
      </c>
      <c r="P141" s="9" t="str">
        <f t="shared" si="14"/>
        <v>01:00</v>
      </c>
      <c r="Q141" s="11">
        <f t="shared" si="15"/>
        <v>0.626388888888889</v>
      </c>
      <c r="R141" s="12">
        <f t="shared" si="16"/>
        <v>14</v>
      </c>
      <c r="S141" s="8"/>
      <c r="T141" s="8" t="str">
        <f>VLOOKUP(C141,[1]Sheet1!$D$1:$M$65514,10,0)</f>
        <v>河北</v>
      </c>
      <c r="U141" s="8">
        <f t="shared" si="17"/>
        <v>14</v>
      </c>
      <c r="V141" s="8">
        <f ca="1">SUM(OFFSET(考勤!D:AH,MATCH(C141,考勤!$A$1:$A$58,0)-1,DAY(D141)-1,3,1))</f>
        <v>11</v>
      </c>
      <c r="W141" s="8">
        <f ca="1" t="shared" si="18"/>
        <v>3</v>
      </c>
    </row>
    <row r="142" ht="22.5" hidden="1" spans="1:23">
      <c r="A142" s="2" t="s">
        <v>323</v>
      </c>
      <c r="B142" s="2" t="s">
        <v>324</v>
      </c>
      <c r="C142" s="2" t="s">
        <v>21</v>
      </c>
      <c r="D142" s="2" t="s">
        <v>177</v>
      </c>
      <c r="E142" s="2" t="s">
        <v>127</v>
      </c>
      <c r="F142" s="2"/>
      <c r="G142" s="2"/>
      <c r="H142" s="2"/>
      <c r="I142" s="2"/>
      <c r="J142" s="2"/>
      <c r="K142" s="2"/>
      <c r="L142" s="2"/>
      <c r="M142" s="2"/>
      <c r="N142" s="7" t="s">
        <v>171</v>
      </c>
      <c r="O142" s="8" t="str">
        <f t="shared" si="13"/>
        <v/>
      </c>
      <c r="P142" s="9" t="str">
        <f t="shared" si="14"/>
        <v/>
      </c>
      <c r="Q142" s="11">
        <f t="shared" si="15"/>
        <v>0</v>
      </c>
      <c r="R142" s="12">
        <f t="shared" si="16"/>
        <v>0</v>
      </c>
      <c r="S142" s="8"/>
      <c r="T142" s="8" t="str">
        <f>VLOOKUP(C142,[1]Sheet1!$D$1:$M$65514,10,0)</f>
        <v>河北</v>
      </c>
      <c r="U142" s="8">
        <f t="shared" si="17"/>
        <v>0</v>
      </c>
      <c r="V142" s="8">
        <f ca="1">SUM(OFFSET(考勤!D:AH,MATCH(C142,考勤!$A$1:$A$58,0)-1,DAY(D142)-1,3,1))</f>
        <v>8</v>
      </c>
      <c r="W142" s="8">
        <f ca="1" t="shared" si="18"/>
        <v>-8</v>
      </c>
    </row>
    <row r="143" ht="22.5" hidden="1" spans="1:23">
      <c r="A143" s="3" t="s">
        <v>323</v>
      </c>
      <c r="B143" s="3" t="s">
        <v>324</v>
      </c>
      <c r="C143" s="3" t="s">
        <v>21</v>
      </c>
      <c r="D143" s="3" t="s">
        <v>180</v>
      </c>
      <c r="E143" s="2" t="s">
        <v>127</v>
      </c>
      <c r="F143" s="3" t="s">
        <v>350</v>
      </c>
      <c r="G143" s="3" t="s">
        <v>351</v>
      </c>
      <c r="H143" s="4" t="s">
        <v>352</v>
      </c>
      <c r="I143" s="3"/>
      <c r="J143" s="10" t="s">
        <v>353</v>
      </c>
      <c r="K143" s="3"/>
      <c r="L143" s="3"/>
      <c r="M143" s="3"/>
      <c r="N143" s="3"/>
      <c r="O143" s="8" t="str">
        <f t="shared" si="13"/>
        <v>08:01</v>
      </c>
      <c r="P143" s="9" t="str">
        <f t="shared" si="14"/>
        <v>21:01</v>
      </c>
      <c r="Q143" s="11">
        <f t="shared" si="15"/>
        <v>0.541666666666667</v>
      </c>
      <c r="R143" s="12">
        <f t="shared" si="16"/>
        <v>12</v>
      </c>
      <c r="S143" s="8"/>
      <c r="T143" s="8" t="str">
        <f>VLOOKUP(C143,[1]Sheet1!$D$1:$M$65514,10,0)</f>
        <v>河北</v>
      </c>
      <c r="U143" s="8">
        <f t="shared" si="17"/>
        <v>12</v>
      </c>
      <c r="V143" s="8">
        <f ca="1">SUM(OFFSET(考勤!D:AH,MATCH(C143,考勤!$A$1:$A$58,0)-1,DAY(D143)-1,3,1))</f>
        <v>11</v>
      </c>
      <c r="W143" s="8">
        <f ca="1" t="shared" si="18"/>
        <v>1</v>
      </c>
    </row>
    <row r="144" ht="22.5" hidden="1" spans="1:23">
      <c r="A144" s="3" t="s">
        <v>323</v>
      </c>
      <c r="B144" s="3" t="s">
        <v>324</v>
      </c>
      <c r="C144" s="3" t="s">
        <v>21</v>
      </c>
      <c r="D144" s="3" t="s">
        <v>183</v>
      </c>
      <c r="E144" s="2" t="s">
        <v>127</v>
      </c>
      <c r="F144" s="5" t="s">
        <v>354</v>
      </c>
      <c r="G144" s="3"/>
      <c r="H144" s="3"/>
      <c r="I144" s="3"/>
      <c r="J144" s="10" t="s">
        <v>222</v>
      </c>
      <c r="K144" s="3"/>
      <c r="L144" s="3"/>
      <c r="M144" s="3"/>
      <c r="N144" s="7" t="s">
        <v>171</v>
      </c>
      <c r="O144" s="8" t="str">
        <f t="shared" si="13"/>
        <v>XX:XX</v>
      </c>
      <c r="P144" s="9" t="str">
        <f t="shared" si="14"/>
        <v>20:00</v>
      </c>
      <c r="Q144" s="11">
        <f t="shared" si="15"/>
        <v>0</v>
      </c>
      <c r="R144" s="12">
        <f t="shared" si="16"/>
        <v>0</v>
      </c>
      <c r="S144" s="8"/>
      <c r="T144" s="8" t="str">
        <f>VLOOKUP(C144,[1]Sheet1!$D$1:$M$65514,10,0)</f>
        <v>河北</v>
      </c>
      <c r="U144" s="9">
        <v>9.5</v>
      </c>
      <c r="V144" s="8">
        <f ca="1">SUM(OFFSET(考勤!D:AH,MATCH(C144,考勤!$A$1:$A$58,0)-1,DAY(D144)-1,3,1))</f>
        <v>11</v>
      </c>
      <c r="W144" s="8">
        <f ca="1" t="shared" si="18"/>
        <v>-11</v>
      </c>
    </row>
    <row r="145" ht="22.5" hidden="1" spans="1:23">
      <c r="A145" s="2" t="s">
        <v>323</v>
      </c>
      <c r="B145" s="2" t="s">
        <v>324</v>
      </c>
      <c r="C145" s="2" t="s">
        <v>21</v>
      </c>
      <c r="D145" s="2" t="s">
        <v>186</v>
      </c>
      <c r="E145" s="2" t="s">
        <v>127</v>
      </c>
      <c r="F145" s="2" t="s">
        <v>355</v>
      </c>
      <c r="G145" s="2" t="s">
        <v>137</v>
      </c>
      <c r="H145" s="2"/>
      <c r="I145" s="2"/>
      <c r="J145" s="10" t="s">
        <v>356</v>
      </c>
      <c r="K145" s="2"/>
      <c r="L145" s="2"/>
      <c r="M145" s="2"/>
      <c r="N145" s="2"/>
      <c r="O145" s="8" t="str">
        <f t="shared" si="13"/>
        <v>07:58</v>
      </c>
      <c r="P145" s="9" t="str">
        <f t="shared" si="14"/>
        <v>21:02</v>
      </c>
      <c r="Q145" s="11">
        <f t="shared" si="15"/>
        <v>0.544444444444445</v>
      </c>
      <c r="R145" s="12">
        <f t="shared" si="16"/>
        <v>12</v>
      </c>
      <c r="S145" s="8"/>
      <c r="T145" s="8" t="str">
        <f>VLOOKUP(C145,[1]Sheet1!$D$1:$M$65514,10,0)</f>
        <v>河北</v>
      </c>
      <c r="U145" s="8">
        <f t="shared" si="17"/>
        <v>12</v>
      </c>
      <c r="V145" s="8">
        <f ca="1">SUM(OFFSET(考勤!D:AH,MATCH(C145,考勤!$A$1:$A$58,0)-1,DAY(D145)-1,3,1))</f>
        <v>0</v>
      </c>
      <c r="W145" s="8">
        <f ca="1" t="shared" si="18"/>
        <v>12</v>
      </c>
    </row>
    <row r="146" ht="22.5" hidden="1" spans="1:23">
      <c r="A146" s="2" t="s">
        <v>323</v>
      </c>
      <c r="B146" s="2" t="s">
        <v>324</v>
      </c>
      <c r="C146" s="2" t="s">
        <v>21</v>
      </c>
      <c r="D146" s="2" t="s">
        <v>189</v>
      </c>
      <c r="E146" s="2" t="s">
        <v>127</v>
      </c>
      <c r="F146" s="2" t="s">
        <v>357</v>
      </c>
      <c r="G146" s="2" t="s">
        <v>137</v>
      </c>
      <c r="H146" s="2"/>
      <c r="I146" s="2"/>
      <c r="J146" s="10" t="s">
        <v>314</v>
      </c>
      <c r="K146" s="2"/>
      <c r="L146" s="2"/>
      <c r="M146" s="2"/>
      <c r="N146" s="2"/>
      <c r="O146" s="8" t="str">
        <f t="shared" si="13"/>
        <v>07:54</v>
      </c>
      <c r="P146" s="9" t="str">
        <f t="shared" si="14"/>
        <v>21:00</v>
      </c>
      <c r="Q146" s="11">
        <f t="shared" si="15"/>
        <v>0.545833333333333</v>
      </c>
      <c r="R146" s="12">
        <f t="shared" si="16"/>
        <v>12</v>
      </c>
      <c r="S146" s="8"/>
      <c r="T146" s="8" t="str">
        <f>VLOOKUP(C146,[1]Sheet1!$D$1:$M$65514,10,0)</f>
        <v>河北</v>
      </c>
      <c r="U146" s="8">
        <f t="shared" si="17"/>
        <v>12</v>
      </c>
      <c r="V146" s="8">
        <f ca="1">SUM(OFFSET(考勤!D:AH,MATCH(C146,考勤!$A$1:$A$58,0)-1,DAY(D146)-1,3,1))</f>
        <v>11</v>
      </c>
      <c r="W146" s="8">
        <f ca="1" t="shared" si="18"/>
        <v>1</v>
      </c>
    </row>
    <row r="147" ht="22.5" hidden="1" spans="1:23">
      <c r="A147" s="2" t="s">
        <v>323</v>
      </c>
      <c r="B147" s="2" t="s">
        <v>324</v>
      </c>
      <c r="C147" s="2" t="s">
        <v>21</v>
      </c>
      <c r="D147" s="2" t="s">
        <v>192</v>
      </c>
      <c r="E147" s="2" t="s">
        <v>127</v>
      </c>
      <c r="F147" s="2" t="s">
        <v>358</v>
      </c>
      <c r="G147" s="2" t="s">
        <v>291</v>
      </c>
      <c r="H147" s="2"/>
      <c r="I147" s="2"/>
      <c r="J147" s="10" t="s">
        <v>359</v>
      </c>
      <c r="K147" s="2"/>
      <c r="L147" s="2"/>
      <c r="M147" s="2"/>
      <c r="N147" s="7" t="s">
        <v>293</v>
      </c>
      <c r="O147" s="8" t="str">
        <f t="shared" si="13"/>
        <v>12:49</v>
      </c>
      <c r="P147" s="9" t="str">
        <f t="shared" si="14"/>
        <v>21:30</v>
      </c>
      <c r="Q147" s="11">
        <f t="shared" si="15"/>
        <v>0.361805555555556</v>
      </c>
      <c r="R147" s="12">
        <f t="shared" si="16"/>
        <v>7</v>
      </c>
      <c r="S147" s="8"/>
      <c r="T147" s="8" t="str">
        <f>VLOOKUP(C147,[1]Sheet1!$D$1:$M$65514,10,0)</f>
        <v>河北</v>
      </c>
      <c r="U147" s="8">
        <f t="shared" si="17"/>
        <v>7</v>
      </c>
      <c r="V147" s="8">
        <f ca="1">SUM(OFFSET(考勤!D:AH,MATCH(C147,考勤!$A$1:$A$58,0)-1,DAY(D147)-1,3,1))</f>
        <v>11.5</v>
      </c>
      <c r="W147" s="8">
        <f ca="1" t="shared" si="18"/>
        <v>-4.5</v>
      </c>
    </row>
    <row r="148" ht="22.5" hidden="1" spans="1:23">
      <c r="A148" s="2" t="s">
        <v>323</v>
      </c>
      <c r="B148" s="2" t="s">
        <v>324</v>
      </c>
      <c r="C148" s="2" t="s">
        <v>21</v>
      </c>
      <c r="D148" s="2" t="s">
        <v>195</v>
      </c>
      <c r="E148" s="2" t="s">
        <v>127</v>
      </c>
      <c r="F148" s="2" t="s">
        <v>360</v>
      </c>
      <c r="G148" s="2" t="s">
        <v>137</v>
      </c>
      <c r="H148" s="2"/>
      <c r="I148" s="2"/>
      <c r="J148" s="10" t="s">
        <v>361</v>
      </c>
      <c r="K148" s="2"/>
      <c r="L148" s="2"/>
      <c r="M148" s="2"/>
      <c r="N148" s="2"/>
      <c r="O148" s="8" t="str">
        <f t="shared" si="13"/>
        <v>07:55</v>
      </c>
      <c r="P148" s="9" t="str">
        <f t="shared" si="14"/>
        <v>00:01</v>
      </c>
      <c r="Q148" s="11">
        <f t="shared" si="15"/>
        <v>0.670833333333333</v>
      </c>
      <c r="R148" s="12">
        <f t="shared" si="16"/>
        <v>15</v>
      </c>
      <c r="S148" s="8"/>
      <c r="T148" s="8" t="str">
        <f>VLOOKUP(C148,[1]Sheet1!$D$1:$M$65514,10,0)</f>
        <v>河北</v>
      </c>
      <c r="U148" s="8">
        <f t="shared" si="17"/>
        <v>15</v>
      </c>
      <c r="V148" s="8">
        <f ca="1">SUM(OFFSET(考勤!D:AH,MATCH(C148,考勤!$A$1:$A$58,0)-1,DAY(D148)-1,3,1))</f>
        <v>9</v>
      </c>
      <c r="W148" s="8">
        <f ca="1" t="shared" si="18"/>
        <v>6</v>
      </c>
    </row>
    <row r="149" ht="22.5" hidden="1" spans="1:23">
      <c r="A149" s="2" t="s">
        <v>323</v>
      </c>
      <c r="B149" s="2" t="s">
        <v>324</v>
      </c>
      <c r="C149" s="2" t="s">
        <v>21</v>
      </c>
      <c r="D149" s="2" t="s">
        <v>198</v>
      </c>
      <c r="E149" s="2" t="s">
        <v>127</v>
      </c>
      <c r="F149" s="2" t="s">
        <v>362</v>
      </c>
      <c r="G149" s="2" t="s">
        <v>137</v>
      </c>
      <c r="H149" s="2"/>
      <c r="I149" s="2"/>
      <c r="J149" s="10" t="s">
        <v>306</v>
      </c>
      <c r="K149" s="2"/>
      <c r="L149" s="2"/>
      <c r="M149" s="2"/>
      <c r="N149" s="2"/>
      <c r="O149" s="8" t="str">
        <f t="shared" si="13"/>
        <v>07:53</v>
      </c>
      <c r="P149" s="9" t="str">
        <f t="shared" si="14"/>
        <v>23:02</v>
      </c>
      <c r="Q149" s="11">
        <f t="shared" si="15"/>
        <v>0.63125</v>
      </c>
      <c r="R149" s="12">
        <f t="shared" si="16"/>
        <v>14</v>
      </c>
      <c r="S149" s="8"/>
      <c r="T149" s="8" t="str">
        <f>VLOOKUP(C149,[1]Sheet1!$D$1:$M$65514,10,0)</f>
        <v>河北</v>
      </c>
      <c r="U149" s="8">
        <f t="shared" si="17"/>
        <v>14</v>
      </c>
      <c r="V149" s="8">
        <f ca="1">SUM(OFFSET(考勤!D:AH,MATCH(C149,考勤!$A$1:$A$58,0)-1,DAY(D149)-1,3,1))</f>
        <v>11.5</v>
      </c>
      <c r="W149" s="8">
        <f ca="1" t="shared" si="18"/>
        <v>2.5</v>
      </c>
    </row>
    <row r="150" ht="22.5" hidden="1" spans="1:23">
      <c r="A150" s="3" t="s">
        <v>323</v>
      </c>
      <c r="B150" s="3" t="s">
        <v>324</v>
      </c>
      <c r="C150" s="3" t="s">
        <v>21</v>
      </c>
      <c r="D150" s="3" t="s">
        <v>199</v>
      </c>
      <c r="E150" s="2" t="s">
        <v>127</v>
      </c>
      <c r="F150" s="3" t="s">
        <v>363</v>
      </c>
      <c r="G150" s="3" t="s">
        <v>364</v>
      </c>
      <c r="H150" s="4" t="s">
        <v>365</v>
      </c>
      <c r="I150" s="3"/>
      <c r="J150" s="10" t="s">
        <v>366</v>
      </c>
      <c r="K150" s="3"/>
      <c r="L150" s="3"/>
      <c r="M150" s="3"/>
      <c r="N150" s="3"/>
      <c r="O150" s="8" t="str">
        <f t="shared" si="13"/>
        <v>08:53</v>
      </c>
      <c r="P150" s="9" t="str">
        <f t="shared" si="14"/>
        <v>21:38</v>
      </c>
      <c r="Q150" s="11">
        <f t="shared" si="15"/>
        <v>0.53125</v>
      </c>
      <c r="R150" s="12">
        <f t="shared" si="16"/>
        <v>11</v>
      </c>
      <c r="S150" s="8"/>
      <c r="T150" s="8" t="str">
        <f>VLOOKUP(C150,[1]Sheet1!$D$1:$M$65514,10,0)</f>
        <v>河北</v>
      </c>
      <c r="U150" s="8">
        <f t="shared" si="17"/>
        <v>11</v>
      </c>
      <c r="V150" s="8">
        <f ca="1">SUM(OFFSET(考勤!D:AH,MATCH(C150,考勤!$A$1:$A$58,0)-1,DAY(D150)-1,3,1))</f>
        <v>11</v>
      </c>
      <c r="W150" s="8">
        <f ca="1" t="shared" si="18"/>
        <v>0</v>
      </c>
    </row>
    <row r="151" ht="22.5" hidden="1" spans="1:23">
      <c r="A151" s="3" t="s">
        <v>323</v>
      </c>
      <c r="B151" s="3" t="s">
        <v>324</v>
      </c>
      <c r="C151" s="3" t="s">
        <v>21</v>
      </c>
      <c r="D151" s="3" t="s">
        <v>201</v>
      </c>
      <c r="E151" s="2" t="s">
        <v>127</v>
      </c>
      <c r="F151" s="3" t="s">
        <v>367</v>
      </c>
      <c r="G151" s="3" t="s">
        <v>137</v>
      </c>
      <c r="H151" s="3"/>
      <c r="I151" s="3"/>
      <c r="J151" s="10" t="s">
        <v>222</v>
      </c>
      <c r="K151" s="3"/>
      <c r="L151" s="3"/>
      <c r="M151" s="3"/>
      <c r="N151" s="3"/>
      <c r="O151" s="8" t="str">
        <f t="shared" si="13"/>
        <v>07:44</v>
      </c>
      <c r="P151" s="9" t="str">
        <f t="shared" si="14"/>
        <v>20:00</v>
      </c>
      <c r="Q151" s="11">
        <f t="shared" si="15"/>
        <v>0.511111111111111</v>
      </c>
      <c r="R151" s="12">
        <f t="shared" si="16"/>
        <v>11</v>
      </c>
      <c r="S151" s="8"/>
      <c r="T151" s="8" t="str">
        <f>VLOOKUP(C151,[1]Sheet1!$D$1:$M$65514,10,0)</f>
        <v>河北</v>
      </c>
      <c r="U151" s="8">
        <f t="shared" si="17"/>
        <v>11</v>
      </c>
      <c r="V151" s="8">
        <f ca="1">SUM(OFFSET(考勤!D:AH,MATCH(C151,考勤!$A$1:$A$58,0)-1,DAY(D151)-1,3,1))</f>
        <v>8.5</v>
      </c>
      <c r="W151" s="8">
        <f ca="1" t="shared" si="18"/>
        <v>2.5</v>
      </c>
    </row>
    <row r="152" ht="22.5" hidden="1" spans="1:23">
      <c r="A152" s="2" t="s">
        <v>323</v>
      </c>
      <c r="B152" s="2" t="s">
        <v>324</v>
      </c>
      <c r="C152" s="2" t="s">
        <v>21</v>
      </c>
      <c r="D152" s="2" t="s">
        <v>204</v>
      </c>
      <c r="E152" s="2" t="s">
        <v>127</v>
      </c>
      <c r="F152" s="2" t="s">
        <v>368</v>
      </c>
      <c r="G152" s="2" t="s">
        <v>369</v>
      </c>
      <c r="H152" s="4" t="s">
        <v>370</v>
      </c>
      <c r="I152" s="2"/>
      <c r="J152" s="10" t="s">
        <v>314</v>
      </c>
      <c r="K152" s="2"/>
      <c r="L152" s="2"/>
      <c r="M152" s="2"/>
      <c r="N152" s="2"/>
      <c r="O152" s="8" t="str">
        <f t="shared" si="13"/>
        <v>09:50</v>
      </c>
      <c r="P152" s="9" t="str">
        <f t="shared" si="14"/>
        <v>21:00</v>
      </c>
      <c r="Q152" s="11">
        <f t="shared" si="15"/>
        <v>0.465277777777778</v>
      </c>
      <c r="R152" s="12">
        <f t="shared" si="16"/>
        <v>10</v>
      </c>
      <c r="S152" s="8"/>
      <c r="T152" s="8" t="str">
        <f>VLOOKUP(C152,[1]Sheet1!$D$1:$M$65514,10,0)</f>
        <v>河北</v>
      </c>
      <c r="U152" s="8">
        <f t="shared" si="17"/>
        <v>10</v>
      </c>
      <c r="V152" s="8">
        <f ca="1">SUM(OFFSET(考勤!D:AH,MATCH(C152,考勤!$A$1:$A$58,0)-1,DAY(D152)-1,3,1))</f>
        <v>10</v>
      </c>
      <c r="W152" s="8">
        <f ca="1" t="shared" si="18"/>
        <v>0</v>
      </c>
    </row>
    <row r="153" ht="22.5" hidden="1" spans="1:23">
      <c r="A153" s="2" t="s">
        <v>323</v>
      </c>
      <c r="B153" s="2" t="s">
        <v>324</v>
      </c>
      <c r="C153" s="2" t="s">
        <v>21</v>
      </c>
      <c r="D153" s="2" t="s">
        <v>206</v>
      </c>
      <c r="E153" s="2" t="s">
        <v>127</v>
      </c>
      <c r="F153" s="2" t="s">
        <v>371</v>
      </c>
      <c r="G153" s="2" t="s">
        <v>137</v>
      </c>
      <c r="H153" s="2"/>
      <c r="I153" s="2"/>
      <c r="J153" s="10" t="s">
        <v>372</v>
      </c>
      <c r="K153" s="2"/>
      <c r="L153" s="2"/>
      <c r="M153" s="2"/>
      <c r="N153" s="2"/>
      <c r="O153" s="8" t="str">
        <f t="shared" si="13"/>
        <v>07:43</v>
      </c>
      <c r="P153" s="9" t="str">
        <f t="shared" si="14"/>
        <v>22:30</v>
      </c>
      <c r="Q153" s="11">
        <f t="shared" si="15"/>
        <v>0.615972222222222</v>
      </c>
      <c r="R153" s="12">
        <f t="shared" si="16"/>
        <v>13</v>
      </c>
      <c r="S153" s="8"/>
      <c r="T153" s="8" t="str">
        <f>VLOOKUP(C153,[1]Sheet1!$D$1:$M$65514,10,0)</f>
        <v>河北</v>
      </c>
      <c r="U153" s="8">
        <f t="shared" si="17"/>
        <v>13</v>
      </c>
      <c r="V153" s="8">
        <f ca="1">SUM(OFFSET(考勤!D:AH,MATCH(C153,考勤!$A$1:$A$58,0)-1,DAY(D153)-1,3,1))</f>
        <v>11</v>
      </c>
      <c r="W153" s="8">
        <f ca="1" t="shared" si="18"/>
        <v>2</v>
      </c>
    </row>
    <row r="154" ht="22.5" hidden="1" spans="1:23">
      <c r="A154" s="2" t="s">
        <v>323</v>
      </c>
      <c r="B154" s="2" t="s">
        <v>324</v>
      </c>
      <c r="C154" s="2" t="s">
        <v>21</v>
      </c>
      <c r="D154" s="2" t="s">
        <v>209</v>
      </c>
      <c r="E154" s="2" t="s">
        <v>127</v>
      </c>
      <c r="F154" s="2"/>
      <c r="G154" s="2"/>
      <c r="H154" s="2"/>
      <c r="I154" s="2"/>
      <c r="J154" s="2"/>
      <c r="K154" s="2"/>
      <c r="L154" s="2"/>
      <c r="M154" s="2"/>
      <c r="N154" s="7" t="s">
        <v>171</v>
      </c>
      <c r="O154" s="8" t="str">
        <f t="shared" si="13"/>
        <v/>
      </c>
      <c r="P154" s="9" t="str">
        <f t="shared" si="14"/>
        <v/>
      </c>
      <c r="Q154" s="11">
        <f t="shared" si="15"/>
        <v>0</v>
      </c>
      <c r="R154" s="12">
        <f t="shared" si="16"/>
        <v>0</v>
      </c>
      <c r="S154" s="8"/>
      <c r="T154" s="8" t="str">
        <f>VLOOKUP(C154,[1]Sheet1!$D$1:$M$65514,10,0)</f>
        <v>河北</v>
      </c>
      <c r="U154" s="8">
        <f t="shared" si="17"/>
        <v>0</v>
      </c>
      <c r="V154" s="8">
        <f ca="1">SUM(OFFSET(考勤!D:AH,MATCH(C154,考勤!$A$1:$A$58,0)-1,DAY(D154)-1,3,1))</f>
        <v>0</v>
      </c>
      <c r="W154" s="8">
        <f ca="1" t="shared" si="18"/>
        <v>0</v>
      </c>
    </row>
    <row r="155" ht="22.5" hidden="1" spans="1:23">
      <c r="A155" s="2" t="s">
        <v>323</v>
      </c>
      <c r="B155" s="2" t="s">
        <v>324</v>
      </c>
      <c r="C155" s="2" t="s">
        <v>21</v>
      </c>
      <c r="D155" s="2" t="s">
        <v>210</v>
      </c>
      <c r="E155" s="2" t="s">
        <v>127</v>
      </c>
      <c r="F155" s="2" t="s">
        <v>373</v>
      </c>
      <c r="G155" s="2" t="s">
        <v>137</v>
      </c>
      <c r="H155" s="2"/>
      <c r="I155" s="2"/>
      <c r="J155" s="10" t="s">
        <v>156</v>
      </c>
      <c r="K155" s="2"/>
      <c r="L155" s="2"/>
      <c r="M155" s="2"/>
      <c r="N155" s="2"/>
      <c r="O155" s="8" t="str">
        <f t="shared" si="13"/>
        <v>07:46</v>
      </c>
      <c r="P155" s="9" t="str">
        <f t="shared" si="14"/>
        <v>20:30</v>
      </c>
      <c r="Q155" s="11">
        <f t="shared" si="15"/>
        <v>0.530555555555555</v>
      </c>
      <c r="R155" s="12">
        <f t="shared" si="16"/>
        <v>11</v>
      </c>
      <c r="S155" s="8"/>
      <c r="T155" s="8" t="str">
        <f>VLOOKUP(C155,[1]Sheet1!$D$1:$M$65514,10,0)</f>
        <v>河北</v>
      </c>
      <c r="U155" s="8">
        <f t="shared" si="17"/>
        <v>11</v>
      </c>
      <c r="V155" s="8">
        <f ca="1">SUM(OFFSET(考勤!D:AH,MATCH(C155,考勤!$A$1:$A$58,0)-1,DAY(D155)-1,3,1))</f>
        <v>0</v>
      </c>
      <c r="W155" s="8">
        <f ca="1" t="shared" si="18"/>
        <v>11</v>
      </c>
    </row>
    <row r="156" ht="22.5" hidden="1" spans="1:23">
      <c r="A156" s="2" t="s">
        <v>323</v>
      </c>
      <c r="B156" s="2" t="s">
        <v>324</v>
      </c>
      <c r="C156" s="2" t="s">
        <v>21</v>
      </c>
      <c r="D156" s="2" t="s">
        <v>211</v>
      </c>
      <c r="E156" s="2" t="s">
        <v>127</v>
      </c>
      <c r="F156" s="2" t="s">
        <v>374</v>
      </c>
      <c r="G156" s="2" t="s">
        <v>137</v>
      </c>
      <c r="H156" s="2"/>
      <c r="I156" s="2"/>
      <c r="J156" s="10" t="s">
        <v>375</v>
      </c>
      <c r="K156" s="2"/>
      <c r="L156" s="2"/>
      <c r="M156" s="2"/>
      <c r="N156" s="2"/>
      <c r="O156" s="8" t="str">
        <f t="shared" si="13"/>
        <v>07:42</v>
      </c>
      <c r="P156" s="9" t="str">
        <f t="shared" si="14"/>
        <v>19:00</v>
      </c>
      <c r="Q156" s="11">
        <f t="shared" si="15"/>
        <v>0.470833333333333</v>
      </c>
      <c r="R156" s="12">
        <f t="shared" si="16"/>
        <v>10</v>
      </c>
      <c r="S156" s="8"/>
      <c r="T156" s="8" t="str">
        <f>VLOOKUP(C156,[1]Sheet1!$D$1:$M$65514,10,0)</f>
        <v>河北</v>
      </c>
      <c r="U156" s="8">
        <f t="shared" si="17"/>
        <v>10</v>
      </c>
      <c r="V156" s="8">
        <f ca="1">SUM(OFFSET(考勤!D:AH,MATCH(C156,考勤!$A$1:$A$58,0)-1,DAY(D156)-1,3,1))</f>
        <v>0</v>
      </c>
      <c r="W156" s="8">
        <f ca="1" t="shared" si="18"/>
        <v>10</v>
      </c>
    </row>
    <row r="157" hidden="1" spans="1:23">
      <c r="A157" s="2" t="s">
        <v>123</v>
      </c>
      <c r="B157" s="2" t="s">
        <v>376</v>
      </c>
      <c r="C157" s="2" t="s">
        <v>377</v>
      </c>
      <c r="D157" s="2" t="s">
        <v>126</v>
      </c>
      <c r="E157" s="2" t="s">
        <v>127</v>
      </c>
      <c r="F157" s="2" t="s">
        <v>378</v>
      </c>
      <c r="G157" s="2" t="s">
        <v>137</v>
      </c>
      <c r="H157" s="2"/>
      <c r="I157" s="2"/>
      <c r="J157" s="10" t="s">
        <v>379</v>
      </c>
      <c r="K157" s="2"/>
      <c r="L157" s="2"/>
      <c r="M157" s="2"/>
      <c r="N157" s="2"/>
      <c r="O157" s="8" t="str">
        <f t="shared" si="13"/>
        <v>07:39</v>
      </c>
      <c r="P157" s="9" t="str">
        <f t="shared" si="14"/>
        <v>23:01</v>
      </c>
      <c r="Q157" s="11">
        <f t="shared" si="15"/>
        <v>0.640277777777778</v>
      </c>
      <c r="R157" s="12">
        <f t="shared" si="16"/>
        <v>14</v>
      </c>
      <c r="S157" s="8"/>
      <c r="T157" s="8" t="str">
        <f>VLOOKUP(C157,[1]Sheet1!$D$1:$M$65514,10,0)</f>
        <v>河北</v>
      </c>
      <c r="U157" s="8">
        <f t="shared" si="17"/>
        <v>14</v>
      </c>
      <c r="V157" s="8" t="e">
        <f ca="1">SUM(OFFSET(考勤!D:AH,MATCH(C157,考勤!$A$1:$A$58,0)-1,DAY(D157)-1,3,1))</f>
        <v>#N/A</v>
      </c>
      <c r="W157" s="8" t="e">
        <f ca="1" t="shared" si="18"/>
        <v>#N/A</v>
      </c>
    </row>
    <row r="158" hidden="1" spans="1:23">
      <c r="A158" s="2" t="s">
        <v>123</v>
      </c>
      <c r="B158" s="2" t="s">
        <v>376</v>
      </c>
      <c r="C158" s="2" t="s">
        <v>377</v>
      </c>
      <c r="D158" s="2" t="s">
        <v>131</v>
      </c>
      <c r="E158" s="2" t="s">
        <v>127</v>
      </c>
      <c r="F158" s="2" t="s">
        <v>380</v>
      </c>
      <c r="G158" s="2" t="s">
        <v>381</v>
      </c>
      <c r="H158" s="4" t="s">
        <v>382</v>
      </c>
      <c r="I158" s="2"/>
      <c r="J158" s="2"/>
      <c r="K158" s="2"/>
      <c r="L158" s="2"/>
      <c r="M158" s="2"/>
      <c r="N158" s="2"/>
      <c r="O158" s="8" t="str">
        <f t="shared" si="13"/>
        <v>08:07</v>
      </c>
      <c r="P158" s="9" t="str">
        <f t="shared" si="14"/>
        <v>17:30</v>
      </c>
      <c r="Q158" s="11">
        <f t="shared" si="15"/>
        <v>0.390972222222222</v>
      </c>
      <c r="R158" s="12">
        <f t="shared" si="16"/>
        <v>8</v>
      </c>
      <c r="S158" s="8"/>
      <c r="T158" s="8" t="str">
        <f>VLOOKUP(C158,[1]Sheet1!$D$1:$M$65514,10,0)</f>
        <v>河北</v>
      </c>
      <c r="U158" s="8">
        <f t="shared" si="17"/>
        <v>8</v>
      </c>
      <c r="V158" s="8" t="e">
        <f ca="1">SUM(OFFSET(考勤!D:AH,MATCH(C158,考勤!$A$1:$A$58,0)-1,DAY(D158)-1,3,1))</f>
        <v>#N/A</v>
      </c>
      <c r="W158" s="8" t="e">
        <f ca="1" t="shared" si="18"/>
        <v>#N/A</v>
      </c>
    </row>
    <row r="159" hidden="1" spans="1:23">
      <c r="A159" s="2" t="s">
        <v>123</v>
      </c>
      <c r="B159" s="2" t="s">
        <v>376</v>
      </c>
      <c r="C159" s="2" t="s">
        <v>377</v>
      </c>
      <c r="D159" s="2" t="s">
        <v>135</v>
      </c>
      <c r="E159" s="2" t="s">
        <v>127</v>
      </c>
      <c r="F159" s="2" t="s">
        <v>383</v>
      </c>
      <c r="G159" s="2" t="s">
        <v>137</v>
      </c>
      <c r="H159" s="2"/>
      <c r="I159" s="2"/>
      <c r="J159" s="10" t="s">
        <v>257</v>
      </c>
      <c r="K159" s="2"/>
      <c r="L159" s="2"/>
      <c r="M159" s="2"/>
      <c r="N159" s="2"/>
      <c r="O159" s="8" t="str">
        <f t="shared" si="13"/>
        <v>07:31</v>
      </c>
      <c r="P159" s="9" t="str">
        <f t="shared" si="14"/>
        <v>02:00</v>
      </c>
      <c r="Q159" s="11">
        <f t="shared" si="15"/>
        <v>0.770138888888889</v>
      </c>
      <c r="R159" s="12">
        <f t="shared" si="16"/>
        <v>17</v>
      </c>
      <c r="S159" s="8"/>
      <c r="T159" s="8" t="str">
        <f>VLOOKUP(C159,[1]Sheet1!$D$1:$M$65514,10,0)</f>
        <v>河北</v>
      </c>
      <c r="U159" s="8">
        <f t="shared" si="17"/>
        <v>17</v>
      </c>
      <c r="V159" s="8" t="e">
        <f ca="1">SUM(OFFSET(考勤!D:AH,MATCH(C159,考勤!$A$1:$A$58,0)-1,DAY(D159)-1,3,1))</f>
        <v>#N/A</v>
      </c>
      <c r="W159" s="8" t="e">
        <f ca="1" t="shared" si="18"/>
        <v>#N/A</v>
      </c>
    </row>
    <row r="160" hidden="1" spans="1:23">
      <c r="A160" s="3" t="s">
        <v>123</v>
      </c>
      <c r="B160" s="3" t="s">
        <v>376</v>
      </c>
      <c r="C160" s="3" t="s">
        <v>377</v>
      </c>
      <c r="D160" s="3" t="s">
        <v>139</v>
      </c>
      <c r="E160" s="2" t="s">
        <v>127</v>
      </c>
      <c r="F160" s="3" t="s">
        <v>384</v>
      </c>
      <c r="G160" s="3" t="s">
        <v>369</v>
      </c>
      <c r="H160" s="4" t="s">
        <v>370</v>
      </c>
      <c r="I160" s="3"/>
      <c r="J160" s="10" t="s">
        <v>385</v>
      </c>
      <c r="K160" s="3"/>
      <c r="L160" s="3"/>
      <c r="M160" s="3"/>
      <c r="N160" s="3"/>
      <c r="O160" s="8" t="str">
        <f t="shared" si="13"/>
        <v>09:50</v>
      </c>
      <c r="P160" s="9" t="str">
        <f t="shared" si="14"/>
        <v>02:01</v>
      </c>
      <c r="Q160" s="11">
        <f t="shared" si="15"/>
        <v>0.674305555555556</v>
      </c>
      <c r="R160" s="12">
        <f t="shared" si="16"/>
        <v>15</v>
      </c>
      <c r="S160" s="8"/>
      <c r="T160" s="8" t="str">
        <f>VLOOKUP(C160,[1]Sheet1!$D$1:$M$65514,10,0)</f>
        <v>河北</v>
      </c>
      <c r="U160" s="8">
        <f t="shared" si="17"/>
        <v>15</v>
      </c>
      <c r="V160" s="8" t="e">
        <f ca="1">SUM(OFFSET(考勤!D:AH,MATCH(C160,考勤!$A$1:$A$58,0)-1,DAY(D160)-1,3,1))</f>
        <v>#N/A</v>
      </c>
      <c r="W160" s="8" t="e">
        <f ca="1" t="shared" si="18"/>
        <v>#N/A</v>
      </c>
    </row>
    <row r="161" hidden="1" spans="1:23">
      <c r="A161" s="3" t="s">
        <v>123</v>
      </c>
      <c r="B161" s="3" t="s">
        <v>376</v>
      </c>
      <c r="C161" s="3" t="s">
        <v>377</v>
      </c>
      <c r="D161" s="3" t="s">
        <v>142</v>
      </c>
      <c r="E161" s="2" t="s">
        <v>127</v>
      </c>
      <c r="F161" s="3"/>
      <c r="G161" s="3"/>
      <c r="H161" s="3"/>
      <c r="I161" s="3"/>
      <c r="J161" s="3"/>
      <c r="K161" s="3"/>
      <c r="L161" s="3"/>
      <c r="M161" s="3"/>
      <c r="N161" s="7" t="s">
        <v>171</v>
      </c>
      <c r="O161" s="8" t="str">
        <f t="shared" ref="O161:O224" si="19">LEFT(F161,5)</f>
        <v/>
      </c>
      <c r="P161" s="9" t="str">
        <f t="shared" ref="P161:P224" si="20">RIGHT(F161,5)</f>
        <v/>
      </c>
      <c r="Q161" s="11">
        <f t="shared" ref="Q161:Q224" si="21">IFERROR(IF(LEFT(P161,2)+0&lt;6,P161+1,P161)-O161,0)</f>
        <v>0</v>
      </c>
      <c r="R161" s="12">
        <f t="shared" ref="R161:R224" si="22">IF(Q161=0,0,IFERROR(INT((HOUR(Q161)*60+MINUTE(Q161))/60-1),0))</f>
        <v>0</v>
      </c>
      <c r="S161" s="8"/>
      <c r="T161" s="8" t="str">
        <f>VLOOKUP(C161,[1]Sheet1!$D$1:$M$65514,10,0)</f>
        <v>河北</v>
      </c>
      <c r="U161" s="8">
        <f t="shared" ref="U161:U224" si="23">INT(R161)</f>
        <v>0</v>
      </c>
      <c r="V161" s="8" t="e">
        <f ca="1">SUM(OFFSET(考勤!D:AH,MATCH(C161,考勤!$A$1:$A$58,0)-1,DAY(D161)-1,3,1))</f>
        <v>#N/A</v>
      </c>
      <c r="W161" s="8" t="e">
        <f ca="1" t="shared" ref="W161:W224" si="24">R161-V161</f>
        <v>#N/A</v>
      </c>
    </row>
    <row r="162" hidden="1" spans="1:23">
      <c r="A162" s="2" t="s">
        <v>123</v>
      </c>
      <c r="B162" s="2" t="s">
        <v>376</v>
      </c>
      <c r="C162" s="2" t="s">
        <v>377</v>
      </c>
      <c r="D162" s="2" t="s">
        <v>145</v>
      </c>
      <c r="E162" s="2" t="s">
        <v>127</v>
      </c>
      <c r="F162" s="2" t="s">
        <v>386</v>
      </c>
      <c r="G162" s="2" t="s">
        <v>137</v>
      </c>
      <c r="H162" s="2"/>
      <c r="I162" s="2"/>
      <c r="J162" s="10" t="s">
        <v>257</v>
      </c>
      <c r="K162" s="2"/>
      <c r="L162" s="2"/>
      <c r="M162" s="2"/>
      <c r="N162" s="2"/>
      <c r="O162" s="8" t="str">
        <f t="shared" si="19"/>
        <v>07:38</v>
      </c>
      <c r="P162" s="9" t="str">
        <f t="shared" si="20"/>
        <v>02:00</v>
      </c>
      <c r="Q162" s="11">
        <f t="shared" si="21"/>
        <v>0.765277777777778</v>
      </c>
      <c r="R162" s="12">
        <f t="shared" si="22"/>
        <v>17</v>
      </c>
      <c r="S162" s="8"/>
      <c r="T162" s="8" t="str">
        <f>VLOOKUP(C162,[1]Sheet1!$D$1:$M$65514,10,0)</f>
        <v>河北</v>
      </c>
      <c r="U162" s="8">
        <f t="shared" si="23"/>
        <v>17</v>
      </c>
      <c r="V162" s="8" t="e">
        <f ca="1">SUM(OFFSET(考勤!D:AH,MATCH(C162,考勤!$A$1:$A$58,0)-1,DAY(D162)-1,3,1))</f>
        <v>#N/A</v>
      </c>
      <c r="W162" s="8" t="e">
        <f ca="1" t="shared" si="24"/>
        <v>#N/A</v>
      </c>
    </row>
    <row r="163" hidden="1" spans="1:23">
      <c r="A163" s="2" t="s">
        <v>123</v>
      </c>
      <c r="B163" s="2" t="s">
        <v>376</v>
      </c>
      <c r="C163" s="2" t="s">
        <v>377</v>
      </c>
      <c r="D163" s="2" t="s">
        <v>148</v>
      </c>
      <c r="E163" s="2" t="s">
        <v>127</v>
      </c>
      <c r="F163" s="2" t="s">
        <v>387</v>
      </c>
      <c r="G163" s="2" t="s">
        <v>388</v>
      </c>
      <c r="H163" s="4" t="s">
        <v>389</v>
      </c>
      <c r="I163" s="2"/>
      <c r="J163" s="10" t="s">
        <v>265</v>
      </c>
      <c r="K163" s="2"/>
      <c r="L163" s="2"/>
      <c r="M163" s="2"/>
      <c r="N163" s="2"/>
      <c r="O163" s="8" t="str">
        <f t="shared" si="19"/>
        <v>09:53</v>
      </c>
      <c r="P163" s="9" t="str">
        <f t="shared" si="20"/>
        <v>01:01</v>
      </c>
      <c r="Q163" s="11">
        <f t="shared" si="21"/>
        <v>0.630555555555556</v>
      </c>
      <c r="R163" s="12">
        <f t="shared" si="22"/>
        <v>14</v>
      </c>
      <c r="S163" s="8"/>
      <c r="T163" s="8" t="str">
        <f>VLOOKUP(C163,[1]Sheet1!$D$1:$M$65514,10,0)</f>
        <v>河北</v>
      </c>
      <c r="U163" s="8">
        <f t="shared" si="23"/>
        <v>14</v>
      </c>
      <c r="V163" s="8" t="e">
        <f ca="1">SUM(OFFSET(考勤!D:AH,MATCH(C163,考勤!$A$1:$A$58,0)-1,DAY(D163)-1,3,1))</f>
        <v>#N/A</v>
      </c>
      <c r="W163" s="8" t="e">
        <f ca="1" t="shared" si="24"/>
        <v>#N/A</v>
      </c>
    </row>
    <row r="164" hidden="1" spans="1:23">
      <c r="A164" s="2" t="s">
        <v>123</v>
      </c>
      <c r="B164" s="2" t="s">
        <v>376</v>
      </c>
      <c r="C164" s="2" t="s">
        <v>377</v>
      </c>
      <c r="D164" s="2" t="s">
        <v>152</v>
      </c>
      <c r="E164" s="2" t="s">
        <v>127</v>
      </c>
      <c r="F164" s="2" t="s">
        <v>390</v>
      </c>
      <c r="G164" s="2" t="s">
        <v>391</v>
      </c>
      <c r="H164" s="4" t="s">
        <v>392</v>
      </c>
      <c r="I164" s="2"/>
      <c r="J164" s="10" t="s">
        <v>393</v>
      </c>
      <c r="K164" s="2"/>
      <c r="L164" s="2"/>
      <c r="M164" s="2"/>
      <c r="N164" s="2"/>
      <c r="O164" s="8" t="str">
        <f t="shared" si="19"/>
        <v>08:49</v>
      </c>
      <c r="P164" s="9" t="str">
        <f t="shared" si="20"/>
        <v>00:35</v>
      </c>
      <c r="Q164" s="11">
        <f t="shared" si="21"/>
        <v>0.656944444444444</v>
      </c>
      <c r="R164" s="12">
        <f t="shared" si="22"/>
        <v>14</v>
      </c>
      <c r="S164" s="8"/>
      <c r="T164" s="8" t="str">
        <f>VLOOKUP(C164,[1]Sheet1!$D$1:$M$65514,10,0)</f>
        <v>河北</v>
      </c>
      <c r="U164" s="8">
        <f t="shared" si="23"/>
        <v>14</v>
      </c>
      <c r="V164" s="8" t="e">
        <f ca="1">SUM(OFFSET(考勤!D:AH,MATCH(C164,考勤!$A$1:$A$58,0)-1,DAY(D164)-1,3,1))</f>
        <v>#N/A</v>
      </c>
      <c r="W164" s="8" t="e">
        <f ca="1" t="shared" si="24"/>
        <v>#N/A</v>
      </c>
    </row>
    <row r="165" hidden="1" spans="1:23">
      <c r="A165" s="2" t="s">
        <v>123</v>
      </c>
      <c r="B165" s="2" t="s">
        <v>376</v>
      </c>
      <c r="C165" s="2" t="s">
        <v>377</v>
      </c>
      <c r="D165" s="2" t="s">
        <v>157</v>
      </c>
      <c r="E165" s="2" t="s">
        <v>127</v>
      </c>
      <c r="F165" s="2" t="s">
        <v>394</v>
      </c>
      <c r="G165" s="2" t="s">
        <v>395</v>
      </c>
      <c r="H165" s="4" t="s">
        <v>396</v>
      </c>
      <c r="I165" s="2"/>
      <c r="J165" s="10" t="s">
        <v>225</v>
      </c>
      <c r="K165" s="2"/>
      <c r="L165" s="2"/>
      <c r="M165" s="2"/>
      <c r="N165" s="2"/>
      <c r="O165" s="8" t="str">
        <f t="shared" si="19"/>
        <v>08:54</v>
      </c>
      <c r="P165" s="9" t="str">
        <f t="shared" si="20"/>
        <v>20:00</v>
      </c>
      <c r="Q165" s="11">
        <f t="shared" si="21"/>
        <v>0.4625</v>
      </c>
      <c r="R165" s="12">
        <f t="shared" si="22"/>
        <v>10</v>
      </c>
      <c r="S165" s="8"/>
      <c r="T165" s="8" t="str">
        <f>VLOOKUP(C165,[1]Sheet1!$D$1:$M$65514,10,0)</f>
        <v>河北</v>
      </c>
      <c r="U165" s="8">
        <f t="shared" si="23"/>
        <v>10</v>
      </c>
      <c r="V165" s="8" t="e">
        <f ca="1">SUM(OFFSET(考勤!D:AH,MATCH(C165,考勤!$A$1:$A$58,0)-1,DAY(D165)-1,3,1))</f>
        <v>#N/A</v>
      </c>
      <c r="W165" s="8" t="e">
        <f ca="1" t="shared" si="24"/>
        <v>#N/A</v>
      </c>
    </row>
    <row r="166" hidden="1" spans="1:23">
      <c r="A166" s="2" t="s">
        <v>123</v>
      </c>
      <c r="B166" s="2" t="s">
        <v>376</v>
      </c>
      <c r="C166" s="2" t="s">
        <v>377</v>
      </c>
      <c r="D166" s="2" t="s">
        <v>160</v>
      </c>
      <c r="E166" s="2" t="s">
        <v>127</v>
      </c>
      <c r="F166" s="2" t="s">
        <v>397</v>
      </c>
      <c r="G166" s="2" t="s">
        <v>133</v>
      </c>
      <c r="H166" s="4" t="s">
        <v>398</v>
      </c>
      <c r="I166" s="2"/>
      <c r="J166" s="10" t="s">
        <v>399</v>
      </c>
      <c r="K166" s="2"/>
      <c r="L166" s="2"/>
      <c r="M166" s="2"/>
      <c r="N166" s="2"/>
      <c r="O166" s="8" t="str">
        <f t="shared" si="19"/>
        <v>08:21</v>
      </c>
      <c r="P166" s="9" t="str">
        <f t="shared" si="20"/>
        <v>20:03</v>
      </c>
      <c r="Q166" s="11">
        <f t="shared" si="21"/>
        <v>0.4875</v>
      </c>
      <c r="R166" s="12">
        <f t="shared" si="22"/>
        <v>10</v>
      </c>
      <c r="S166" s="8"/>
      <c r="T166" s="8" t="str">
        <f>VLOOKUP(C166,[1]Sheet1!$D$1:$M$65514,10,0)</f>
        <v>河北</v>
      </c>
      <c r="U166" s="8">
        <f t="shared" si="23"/>
        <v>10</v>
      </c>
      <c r="V166" s="8" t="e">
        <f ca="1">SUM(OFFSET(考勤!D:AH,MATCH(C166,考勤!$A$1:$A$58,0)-1,DAY(D166)-1,3,1))</f>
        <v>#N/A</v>
      </c>
      <c r="W166" s="8" t="e">
        <f ca="1" t="shared" si="24"/>
        <v>#N/A</v>
      </c>
    </row>
    <row r="167" hidden="1" spans="1:23">
      <c r="A167" s="3" t="s">
        <v>123</v>
      </c>
      <c r="B167" s="3" t="s">
        <v>376</v>
      </c>
      <c r="C167" s="3" t="s">
        <v>377</v>
      </c>
      <c r="D167" s="3" t="s">
        <v>163</v>
      </c>
      <c r="E167" s="2" t="s">
        <v>127</v>
      </c>
      <c r="F167" s="3" t="s">
        <v>400</v>
      </c>
      <c r="G167" s="3" t="s">
        <v>348</v>
      </c>
      <c r="H167" s="4" t="s">
        <v>349</v>
      </c>
      <c r="I167" s="3"/>
      <c r="J167" s="10" t="s">
        <v>401</v>
      </c>
      <c r="K167" s="3"/>
      <c r="L167" s="3"/>
      <c r="M167" s="3"/>
      <c r="N167" s="3"/>
      <c r="O167" s="8" t="str">
        <f t="shared" si="19"/>
        <v>09:58</v>
      </c>
      <c r="P167" s="9" t="str">
        <f t="shared" si="20"/>
        <v>20:09</v>
      </c>
      <c r="Q167" s="11">
        <f t="shared" si="21"/>
        <v>0.424305555555556</v>
      </c>
      <c r="R167" s="12">
        <f t="shared" si="22"/>
        <v>9</v>
      </c>
      <c r="S167" s="8"/>
      <c r="T167" s="8" t="str">
        <f>VLOOKUP(C167,[1]Sheet1!$D$1:$M$65514,10,0)</f>
        <v>河北</v>
      </c>
      <c r="U167" s="8">
        <f t="shared" si="23"/>
        <v>9</v>
      </c>
      <c r="V167" s="8" t="e">
        <f ca="1">SUM(OFFSET(考勤!D:AH,MATCH(C167,考勤!$A$1:$A$58,0)-1,DAY(D167)-1,3,1))</f>
        <v>#N/A</v>
      </c>
      <c r="W167" s="8" t="e">
        <f ca="1" t="shared" si="24"/>
        <v>#N/A</v>
      </c>
    </row>
    <row r="168" hidden="1" spans="1:23">
      <c r="A168" s="3" t="s">
        <v>123</v>
      </c>
      <c r="B168" s="3" t="s">
        <v>376</v>
      </c>
      <c r="C168" s="3" t="s">
        <v>377</v>
      </c>
      <c r="D168" s="3" t="s">
        <v>166</v>
      </c>
      <c r="E168" s="2" t="s">
        <v>127</v>
      </c>
      <c r="F168" s="3" t="s">
        <v>371</v>
      </c>
      <c r="G168" s="3" t="s">
        <v>137</v>
      </c>
      <c r="H168" s="3"/>
      <c r="I168" s="3"/>
      <c r="J168" s="10" t="s">
        <v>402</v>
      </c>
      <c r="K168" s="3"/>
      <c r="L168" s="3"/>
      <c r="M168" s="3"/>
      <c r="N168" s="3"/>
      <c r="O168" s="8" t="str">
        <f t="shared" si="19"/>
        <v>07:43</v>
      </c>
      <c r="P168" s="9" t="str">
        <f t="shared" si="20"/>
        <v>22:30</v>
      </c>
      <c r="Q168" s="11">
        <f t="shared" si="21"/>
        <v>0.615972222222222</v>
      </c>
      <c r="R168" s="12">
        <f t="shared" si="22"/>
        <v>13</v>
      </c>
      <c r="S168" s="8"/>
      <c r="T168" s="8" t="str">
        <f>VLOOKUP(C168,[1]Sheet1!$D$1:$M$65514,10,0)</f>
        <v>河北</v>
      </c>
      <c r="U168" s="8">
        <f t="shared" si="23"/>
        <v>13</v>
      </c>
      <c r="V168" s="8" t="e">
        <f ca="1">SUM(OFFSET(考勤!D:AH,MATCH(C168,考勤!$A$1:$A$58,0)-1,DAY(D168)-1,3,1))</f>
        <v>#N/A</v>
      </c>
      <c r="W168" s="8" t="e">
        <f ca="1" t="shared" si="24"/>
        <v>#N/A</v>
      </c>
    </row>
    <row r="169" hidden="1" spans="1:23">
      <c r="A169" s="2" t="s">
        <v>123</v>
      </c>
      <c r="B169" s="2" t="s">
        <v>376</v>
      </c>
      <c r="C169" s="2" t="s">
        <v>377</v>
      </c>
      <c r="D169" s="2" t="s">
        <v>170</v>
      </c>
      <c r="E169" s="2" t="s">
        <v>127</v>
      </c>
      <c r="F169" s="2" t="s">
        <v>403</v>
      </c>
      <c r="G169" s="2" t="s">
        <v>137</v>
      </c>
      <c r="H169" s="2"/>
      <c r="I169" s="2"/>
      <c r="J169" s="10" t="s">
        <v>254</v>
      </c>
      <c r="K169" s="2"/>
      <c r="L169" s="2"/>
      <c r="M169" s="2"/>
      <c r="N169" s="2"/>
      <c r="O169" s="8" t="str">
        <f t="shared" si="19"/>
        <v>07:38</v>
      </c>
      <c r="P169" s="9" t="str">
        <f t="shared" si="20"/>
        <v>23:00</v>
      </c>
      <c r="Q169" s="11">
        <f t="shared" si="21"/>
        <v>0.640277777777778</v>
      </c>
      <c r="R169" s="12">
        <f t="shared" si="22"/>
        <v>14</v>
      </c>
      <c r="S169" s="8"/>
      <c r="T169" s="8" t="str">
        <f>VLOOKUP(C169,[1]Sheet1!$D$1:$M$65514,10,0)</f>
        <v>河北</v>
      </c>
      <c r="U169" s="8">
        <f t="shared" si="23"/>
        <v>14</v>
      </c>
      <c r="V169" s="8" t="e">
        <f ca="1">SUM(OFFSET(考勤!D:AH,MATCH(C169,考勤!$A$1:$A$58,0)-1,DAY(D169)-1,3,1))</f>
        <v>#N/A</v>
      </c>
      <c r="W169" s="8" t="e">
        <f ca="1" t="shared" si="24"/>
        <v>#N/A</v>
      </c>
    </row>
    <row r="170" hidden="1" spans="1:23">
      <c r="A170" s="2" t="s">
        <v>123</v>
      </c>
      <c r="B170" s="2" t="s">
        <v>376</v>
      </c>
      <c r="C170" s="2" t="s">
        <v>377</v>
      </c>
      <c r="D170" s="2" t="s">
        <v>172</v>
      </c>
      <c r="E170" s="2" t="s">
        <v>127</v>
      </c>
      <c r="F170" s="2" t="s">
        <v>404</v>
      </c>
      <c r="G170" s="2" t="s">
        <v>137</v>
      </c>
      <c r="H170" s="2"/>
      <c r="I170" s="2"/>
      <c r="J170" s="10" t="s">
        <v>405</v>
      </c>
      <c r="K170" s="2"/>
      <c r="L170" s="2"/>
      <c r="M170" s="2"/>
      <c r="N170" s="2"/>
      <c r="O170" s="8" t="str">
        <f t="shared" si="19"/>
        <v>07:35</v>
      </c>
      <c r="P170" s="9" t="str">
        <f t="shared" si="20"/>
        <v>21:01</v>
      </c>
      <c r="Q170" s="11">
        <f t="shared" si="21"/>
        <v>0.559722222222222</v>
      </c>
      <c r="R170" s="12">
        <f t="shared" si="22"/>
        <v>12</v>
      </c>
      <c r="S170" s="8"/>
      <c r="T170" s="8" t="str">
        <f>VLOOKUP(C170,[1]Sheet1!$D$1:$M$65514,10,0)</f>
        <v>河北</v>
      </c>
      <c r="U170" s="8">
        <f t="shared" si="23"/>
        <v>12</v>
      </c>
      <c r="V170" s="8" t="e">
        <f ca="1">SUM(OFFSET(考勤!D:AH,MATCH(C170,考勤!$A$1:$A$58,0)-1,DAY(D170)-1,3,1))</f>
        <v>#N/A</v>
      </c>
      <c r="W170" s="8" t="e">
        <f ca="1" t="shared" si="24"/>
        <v>#N/A</v>
      </c>
    </row>
    <row r="171" hidden="1" spans="1:23">
      <c r="A171" s="2" t="s">
        <v>123</v>
      </c>
      <c r="B171" s="2" t="s">
        <v>376</v>
      </c>
      <c r="C171" s="2" t="s">
        <v>377</v>
      </c>
      <c r="D171" s="2" t="s">
        <v>173</v>
      </c>
      <c r="E171" s="2" t="s">
        <v>127</v>
      </c>
      <c r="F171" s="2" t="s">
        <v>406</v>
      </c>
      <c r="G171" s="2" t="s">
        <v>137</v>
      </c>
      <c r="H171" s="2"/>
      <c r="I171" s="2"/>
      <c r="J171" s="10" t="s">
        <v>407</v>
      </c>
      <c r="K171" s="2"/>
      <c r="L171" s="2"/>
      <c r="M171" s="2"/>
      <c r="N171" s="2"/>
      <c r="O171" s="8" t="str">
        <f t="shared" si="19"/>
        <v>07:42</v>
      </c>
      <c r="P171" s="9" t="str">
        <f t="shared" si="20"/>
        <v>00:34</v>
      </c>
      <c r="Q171" s="11">
        <f t="shared" si="21"/>
        <v>0.702777777777778</v>
      </c>
      <c r="R171" s="12">
        <f t="shared" si="22"/>
        <v>15</v>
      </c>
      <c r="S171" s="8"/>
      <c r="T171" s="8" t="str">
        <f>VLOOKUP(C171,[1]Sheet1!$D$1:$M$65514,10,0)</f>
        <v>河北</v>
      </c>
      <c r="U171" s="8">
        <f t="shared" si="23"/>
        <v>15</v>
      </c>
      <c r="V171" s="8" t="e">
        <f ca="1">SUM(OFFSET(考勤!D:AH,MATCH(C171,考勤!$A$1:$A$58,0)-1,DAY(D171)-1,3,1))</f>
        <v>#N/A</v>
      </c>
      <c r="W171" s="8" t="e">
        <f ca="1" t="shared" si="24"/>
        <v>#N/A</v>
      </c>
    </row>
    <row r="172" hidden="1" spans="1:23">
      <c r="A172" s="2" t="s">
        <v>123</v>
      </c>
      <c r="B172" s="2" t="s">
        <v>376</v>
      </c>
      <c r="C172" s="2" t="s">
        <v>377</v>
      </c>
      <c r="D172" s="2" t="s">
        <v>175</v>
      </c>
      <c r="E172" s="2" t="s">
        <v>127</v>
      </c>
      <c r="F172" s="2" t="s">
        <v>408</v>
      </c>
      <c r="G172" s="2" t="s">
        <v>137</v>
      </c>
      <c r="H172" s="2"/>
      <c r="I172" s="2"/>
      <c r="J172" s="2"/>
      <c r="K172" s="2"/>
      <c r="L172" s="2"/>
      <c r="M172" s="2"/>
      <c r="N172" s="2"/>
      <c r="O172" s="8" t="str">
        <f t="shared" si="19"/>
        <v>07:39</v>
      </c>
      <c r="P172" s="9" t="str">
        <f t="shared" si="20"/>
        <v>17:30</v>
      </c>
      <c r="Q172" s="11">
        <f t="shared" si="21"/>
        <v>0.410416666666667</v>
      </c>
      <c r="R172" s="12">
        <f t="shared" si="22"/>
        <v>8</v>
      </c>
      <c r="S172" s="8"/>
      <c r="T172" s="8" t="str">
        <f>VLOOKUP(C172,[1]Sheet1!$D$1:$M$65514,10,0)</f>
        <v>河北</v>
      </c>
      <c r="U172" s="8">
        <f t="shared" si="23"/>
        <v>8</v>
      </c>
      <c r="V172" s="8" t="e">
        <f ca="1">SUM(OFFSET(考勤!D:AH,MATCH(C172,考勤!$A$1:$A$58,0)-1,DAY(D172)-1,3,1))</f>
        <v>#N/A</v>
      </c>
      <c r="W172" s="8" t="e">
        <f ca="1" t="shared" si="24"/>
        <v>#N/A</v>
      </c>
    </row>
    <row r="173" hidden="1" spans="1:23">
      <c r="A173" s="2" t="s">
        <v>123</v>
      </c>
      <c r="B173" s="2" t="s">
        <v>376</v>
      </c>
      <c r="C173" s="2" t="s">
        <v>377</v>
      </c>
      <c r="D173" s="2" t="s">
        <v>177</v>
      </c>
      <c r="E173" s="2" t="s">
        <v>127</v>
      </c>
      <c r="F173" s="2" t="s">
        <v>409</v>
      </c>
      <c r="G173" s="2" t="s">
        <v>137</v>
      </c>
      <c r="H173" s="2"/>
      <c r="I173" s="2"/>
      <c r="J173" s="10" t="s">
        <v>159</v>
      </c>
      <c r="K173" s="2"/>
      <c r="L173" s="2"/>
      <c r="M173" s="2"/>
      <c r="N173" s="2"/>
      <c r="O173" s="8" t="str">
        <f t="shared" si="19"/>
        <v>07:42</v>
      </c>
      <c r="P173" s="9" t="str">
        <f t="shared" si="20"/>
        <v>22:01</v>
      </c>
      <c r="Q173" s="11">
        <f t="shared" si="21"/>
        <v>0.596527777777778</v>
      </c>
      <c r="R173" s="12">
        <f t="shared" si="22"/>
        <v>13</v>
      </c>
      <c r="S173" s="8"/>
      <c r="T173" s="8" t="str">
        <f>VLOOKUP(C173,[1]Sheet1!$D$1:$M$65514,10,0)</f>
        <v>河北</v>
      </c>
      <c r="U173" s="8">
        <f t="shared" si="23"/>
        <v>13</v>
      </c>
      <c r="V173" s="8" t="e">
        <f ca="1">SUM(OFFSET(考勤!D:AH,MATCH(C173,考勤!$A$1:$A$58,0)-1,DAY(D173)-1,3,1))</f>
        <v>#N/A</v>
      </c>
      <c r="W173" s="8" t="e">
        <f ca="1" t="shared" si="24"/>
        <v>#N/A</v>
      </c>
    </row>
    <row r="174" hidden="1" spans="1:23">
      <c r="A174" s="3" t="s">
        <v>123</v>
      </c>
      <c r="B174" s="3" t="s">
        <v>376</v>
      </c>
      <c r="C174" s="3" t="s">
        <v>377</v>
      </c>
      <c r="D174" s="3" t="s">
        <v>180</v>
      </c>
      <c r="E174" s="2" t="s">
        <v>127</v>
      </c>
      <c r="F174" s="3" t="s">
        <v>410</v>
      </c>
      <c r="G174" s="3" t="s">
        <v>229</v>
      </c>
      <c r="H174" s="4" t="s">
        <v>230</v>
      </c>
      <c r="I174" s="3"/>
      <c r="J174" s="10" t="s">
        <v>411</v>
      </c>
      <c r="K174" s="3"/>
      <c r="L174" s="3"/>
      <c r="M174" s="3"/>
      <c r="N174" s="3"/>
      <c r="O174" s="8" t="str">
        <f t="shared" si="19"/>
        <v>08:22</v>
      </c>
      <c r="P174" s="9" t="str">
        <f t="shared" si="20"/>
        <v>21:00</v>
      </c>
      <c r="Q174" s="11">
        <f t="shared" si="21"/>
        <v>0.526388888888889</v>
      </c>
      <c r="R174" s="12">
        <f t="shared" si="22"/>
        <v>11</v>
      </c>
      <c r="S174" s="8"/>
      <c r="T174" s="8" t="str">
        <f>VLOOKUP(C174,[1]Sheet1!$D$1:$M$65514,10,0)</f>
        <v>河北</v>
      </c>
      <c r="U174" s="8">
        <f t="shared" si="23"/>
        <v>11</v>
      </c>
      <c r="V174" s="8" t="e">
        <f ca="1">SUM(OFFSET(考勤!D:AH,MATCH(C174,考勤!$A$1:$A$58,0)-1,DAY(D174)-1,3,1))</f>
        <v>#N/A</v>
      </c>
      <c r="W174" s="8" t="e">
        <f ca="1" t="shared" si="24"/>
        <v>#N/A</v>
      </c>
    </row>
    <row r="175" hidden="1" spans="1:23">
      <c r="A175" s="3" t="s">
        <v>123</v>
      </c>
      <c r="B175" s="3" t="s">
        <v>376</v>
      </c>
      <c r="C175" s="3" t="s">
        <v>377</v>
      </c>
      <c r="D175" s="3" t="s">
        <v>183</v>
      </c>
      <c r="E175" s="2" t="s">
        <v>127</v>
      </c>
      <c r="F175" s="3"/>
      <c r="G175" s="3"/>
      <c r="H175" s="3"/>
      <c r="I175" s="3"/>
      <c r="J175" s="3"/>
      <c r="K175" s="3"/>
      <c r="L175" s="3"/>
      <c r="M175" s="3"/>
      <c r="N175" s="7" t="s">
        <v>171</v>
      </c>
      <c r="O175" s="8" t="str">
        <f t="shared" si="19"/>
        <v/>
      </c>
      <c r="P175" s="9" t="str">
        <f t="shared" si="20"/>
        <v/>
      </c>
      <c r="Q175" s="11">
        <f t="shared" si="21"/>
        <v>0</v>
      </c>
      <c r="R175" s="12">
        <f t="shared" si="22"/>
        <v>0</v>
      </c>
      <c r="S175" s="8"/>
      <c r="T175" s="8" t="str">
        <f>VLOOKUP(C175,[1]Sheet1!$D$1:$M$65514,10,0)</f>
        <v>河北</v>
      </c>
      <c r="U175" s="8">
        <f t="shared" si="23"/>
        <v>0</v>
      </c>
      <c r="V175" s="8" t="e">
        <f ca="1">SUM(OFFSET(考勤!D:AH,MATCH(C175,考勤!$A$1:$A$58,0)-1,DAY(D175)-1,3,1))</f>
        <v>#N/A</v>
      </c>
      <c r="W175" s="8" t="e">
        <f ca="1" t="shared" si="24"/>
        <v>#N/A</v>
      </c>
    </row>
    <row r="176" hidden="1" spans="1:23">
      <c r="A176" s="2" t="s">
        <v>123</v>
      </c>
      <c r="B176" s="2" t="s">
        <v>376</v>
      </c>
      <c r="C176" s="2" t="s">
        <v>377</v>
      </c>
      <c r="D176" s="2" t="s">
        <v>186</v>
      </c>
      <c r="E176" s="2" t="s">
        <v>127</v>
      </c>
      <c r="F176" s="2" t="s">
        <v>412</v>
      </c>
      <c r="G176" s="2" t="s">
        <v>137</v>
      </c>
      <c r="H176" s="2"/>
      <c r="I176" s="2"/>
      <c r="J176" s="10" t="s">
        <v>356</v>
      </c>
      <c r="K176" s="2"/>
      <c r="L176" s="2"/>
      <c r="M176" s="2"/>
      <c r="N176" s="2"/>
      <c r="O176" s="8" t="str">
        <f t="shared" si="19"/>
        <v>07:42</v>
      </c>
      <c r="P176" s="9" t="str">
        <f t="shared" si="20"/>
        <v>21:02</v>
      </c>
      <c r="Q176" s="11">
        <f t="shared" si="21"/>
        <v>0.555555555555556</v>
      </c>
      <c r="R176" s="12">
        <f t="shared" si="22"/>
        <v>12</v>
      </c>
      <c r="S176" s="8"/>
      <c r="T176" s="8" t="str">
        <f>VLOOKUP(C176,[1]Sheet1!$D$1:$M$65514,10,0)</f>
        <v>河北</v>
      </c>
      <c r="U176" s="8">
        <f t="shared" si="23"/>
        <v>12</v>
      </c>
      <c r="V176" s="8" t="e">
        <f ca="1">SUM(OFFSET(考勤!D:AH,MATCH(C176,考勤!$A$1:$A$58,0)-1,DAY(D176)-1,3,1))</f>
        <v>#N/A</v>
      </c>
      <c r="W176" s="8" t="e">
        <f ca="1" t="shared" si="24"/>
        <v>#N/A</v>
      </c>
    </row>
    <row r="177" hidden="1" spans="1:23">
      <c r="A177" s="2" t="s">
        <v>123</v>
      </c>
      <c r="B177" s="2" t="s">
        <v>376</v>
      </c>
      <c r="C177" s="2" t="s">
        <v>377</v>
      </c>
      <c r="D177" s="2" t="s">
        <v>189</v>
      </c>
      <c r="E177" s="2" t="s">
        <v>127</v>
      </c>
      <c r="F177" s="2" t="s">
        <v>413</v>
      </c>
      <c r="G177" s="2" t="s">
        <v>137</v>
      </c>
      <c r="H177" s="2"/>
      <c r="I177" s="2"/>
      <c r="J177" s="10" t="s">
        <v>405</v>
      </c>
      <c r="K177" s="2"/>
      <c r="L177" s="2"/>
      <c r="M177" s="2"/>
      <c r="N177" s="2"/>
      <c r="O177" s="8" t="str">
        <f t="shared" si="19"/>
        <v>07:28</v>
      </c>
      <c r="P177" s="9" t="str">
        <f t="shared" si="20"/>
        <v>21:01</v>
      </c>
      <c r="Q177" s="11">
        <f t="shared" si="21"/>
        <v>0.564583333333333</v>
      </c>
      <c r="R177" s="12">
        <f t="shared" si="22"/>
        <v>12</v>
      </c>
      <c r="S177" s="8"/>
      <c r="T177" s="8" t="str">
        <f>VLOOKUP(C177,[1]Sheet1!$D$1:$M$65514,10,0)</f>
        <v>河北</v>
      </c>
      <c r="U177" s="8">
        <f t="shared" si="23"/>
        <v>12</v>
      </c>
      <c r="V177" s="8" t="e">
        <f ca="1">SUM(OFFSET(考勤!D:AH,MATCH(C177,考勤!$A$1:$A$58,0)-1,DAY(D177)-1,3,1))</f>
        <v>#N/A</v>
      </c>
      <c r="W177" s="8" t="e">
        <f ca="1" t="shared" si="24"/>
        <v>#N/A</v>
      </c>
    </row>
    <row r="178" hidden="1" spans="1:23">
      <c r="A178" s="2" t="s">
        <v>123</v>
      </c>
      <c r="B178" s="2" t="s">
        <v>376</v>
      </c>
      <c r="C178" s="2" t="s">
        <v>377</v>
      </c>
      <c r="D178" s="2" t="s">
        <v>192</v>
      </c>
      <c r="E178" s="2" t="s">
        <v>127</v>
      </c>
      <c r="F178" s="2" t="s">
        <v>414</v>
      </c>
      <c r="G178" s="2" t="s">
        <v>137</v>
      </c>
      <c r="H178" s="2"/>
      <c r="I178" s="2"/>
      <c r="J178" s="10" t="s">
        <v>415</v>
      </c>
      <c r="K178" s="2"/>
      <c r="L178" s="2"/>
      <c r="M178" s="2"/>
      <c r="N178" s="2"/>
      <c r="O178" s="8" t="str">
        <f t="shared" si="19"/>
        <v>07:37</v>
      </c>
      <c r="P178" s="9" t="str">
        <f t="shared" si="20"/>
        <v>21:31</v>
      </c>
      <c r="Q178" s="11">
        <f t="shared" si="21"/>
        <v>0.579166666666667</v>
      </c>
      <c r="R178" s="12">
        <f t="shared" si="22"/>
        <v>12</v>
      </c>
      <c r="S178" s="8"/>
      <c r="T178" s="8" t="str">
        <f>VLOOKUP(C178,[1]Sheet1!$D$1:$M$65514,10,0)</f>
        <v>河北</v>
      </c>
      <c r="U178" s="8">
        <f t="shared" si="23"/>
        <v>12</v>
      </c>
      <c r="V178" s="8" t="e">
        <f ca="1">SUM(OFFSET(考勤!D:AH,MATCH(C178,考勤!$A$1:$A$58,0)-1,DAY(D178)-1,3,1))</f>
        <v>#N/A</v>
      </c>
      <c r="W178" s="8" t="e">
        <f ca="1" t="shared" si="24"/>
        <v>#N/A</v>
      </c>
    </row>
    <row r="179" hidden="1" spans="1:23">
      <c r="A179" s="2" t="s">
        <v>123</v>
      </c>
      <c r="B179" s="2" t="s">
        <v>376</v>
      </c>
      <c r="C179" s="2" t="s">
        <v>377</v>
      </c>
      <c r="D179" s="2" t="s">
        <v>195</v>
      </c>
      <c r="E179" s="2" t="s">
        <v>127</v>
      </c>
      <c r="F179" s="2" t="s">
        <v>378</v>
      </c>
      <c r="G179" s="2" t="s">
        <v>137</v>
      </c>
      <c r="H179" s="2"/>
      <c r="I179" s="2"/>
      <c r="J179" s="10" t="s">
        <v>379</v>
      </c>
      <c r="K179" s="2"/>
      <c r="L179" s="2"/>
      <c r="M179" s="2"/>
      <c r="N179" s="2"/>
      <c r="O179" s="8" t="str">
        <f t="shared" si="19"/>
        <v>07:39</v>
      </c>
      <c r="P179" s="9" t="str">
        <f t="shared" si="20"/>
        <v>23:01</v>
      </c>
      <c r="Q179" s="11">
        <f t="shared" si="21"/>
        <v>0.640277777777778</v>
      </c>
      <c r="R179" s="12">
        <f t="shared" si="22"/>
        <v>14</v>
      </c>
      <c r="S179" s="8"/>
      <c r="T179" s="8" t="str">
        <f>VLOOKUP(C179,[1]Sheet1!$D$1:$M$65514,10,0)</f>
        <v>河北</v>
      </c>
      <c r="U179" s="8">
        <f t="shared" si="23"/>
        <v>14</v>
      </c>
      <c r="V179" s="8" t="e">
        <f ca="1">SUM(OFFSET(考勤!D:AH,MATCH(C179,考勤!$A$1:$A$58,0)-1,DAY(D179)-1,3,1))</f>
        <v>#N/A</v>
      </c>
      <c r="W179" s="8" t="e">
        <f ca="1" t="shared" si="24"/>
        <v>#N/A</v>
      </c>
    </row>
    <row r="180" hidden="1" spans="1:23">
      <c r="A180" s="2" t="s">
        <v>123</v>
      </c>
      <c r="B180" s="2" t="s">
        <v>376</v>
      </c>
      <c r="C180" s="2" t="s">
        <v>377</v>
      </c>
      <c r="D180" s="2" t="s">
        <v>198</v>
      </c>
      <c r="E180" s="2" t="s">
        <v>127</v>
      </c>
      <c r="F180" s="2" t="s">
        <v>416</v>
      </c>
      <c r="G180" s="2" t="s">
        <v>137</v>
      </c>
      <c r="H180" s="2"/>
      <c r="I180" s="2"/>
      <c r="J180" s="10" t="s">
        <v>379</v>
      </c>
      <c r="K180" s="2"/>
      <c r="L180" s="2"/>
      <c r="M180" s="2"/>
      <c r="N180" s="2"/>
      <c r="O180" s="8" t="str">
        <f t="shared" si="19"/>
        <v>07:42</v>
      </c>
      <c r="P180" s="9" t="str">
        <f t="shared" si="20"/>
        <v>23:01</v>
      </c>
      <c r="Q180" s="11">
        <f t="shared" si="21"/>
        <v>0.638194444444445</v>
      </c>
      <c r="R180" s="12">
        <f t="shared" si="22"/>
        <v>14</v>
      </c>
      <c r="S180" s="8"/>
      <c r="T180" s="8" t="str">
        <f>VLOOKUP(C180,[1]Sheet1!$D$1:$M$65514,10,0)</f>
        <v>河北</v>
      </c>
      <c r="U180" s="8">
        <f t="shared" si="23"/>
        <v>14</v>
      </c>
      <c r="V180" s="8" t="e">
        <f ca="1">SUM(OFFSET(考勤!D:AH,MATCH(C180,考勤!$A$1:$A$58,0)-1,DAY(D180)-1,3,1))</f>
        <v>#N/A</v>
      </c>
      <c r="W180" s="8" t="e">
        <f ca="1" t="shared" si="24"/>
        <v>#N/A</v>
      </c>
    </row>
    <row r="181" hidden="1" spans="1:23">
      <c r="A181" s="3" t="s">
        <v>123</v>
      </c>
      <c r="B181" s="3" t="s">
        <v>376</v>
      </c>
      <c r="C181" s="3" t="s">
        <v>377</v>
      </c>
      <c r="D181" s="3" t="s">
        <v>199</v>
      </c>
      <c r="E181" s="2" t="s">
        <v>127</v>
      </c>
      <c r="F181" s="3" t="s">
        <v>417</v>
      </c>
      <c r="G181" s="3" t="s">
        <v>137</v>
      </c>
      <c r="H181" s="3"/>
      <c r="I181" s="3"/>
      <c r="J181" s="10" t="s">
        <v>418</v>
      </c>
      <c r="K181" s="3"/>
      <c r="L181" s="3"/>
      <c r="M181" s="3"/>
      <c r="N181" s="3"/>
      <c r="O181" s="8" t="str">
        <f t="shared" si="19"/>
        <v>07:43</v>
      </c>
      <c r="P181" s="9" t="str">
        <f t="shared" si="20"/>
        <v>21:33</v>
      </c>
      <c r="Q181" s="11">
        <f t="shared" si="21"/>
        <v>0.576388888888889</v>
      </c>
      <c r="R181" s="12">
        <f t="shared" si="22"/>
        <v>12</v>
      </c>
      <c r="S181" s="8"/>
      <c r="T181" s="8" t="str">
        <f>VLOOKUP(C181,[1]Sheet1!$D$1:$M$65514,10,0)</f>
        <v>河北</v>
      </c>
      <c r="U181" s="8">
        <f t="shared" si="23"/>
        <v>12</v>
      </c>
      <c r="V181" s="8" t="e">
        <f ca="1">SUM(OFFSET(考勤!D:AH,MATCH(C181,考勤!$A$1:$A$58,0)-1,DAY(D181)-1,3,1))</f>
        <v>#N/A</v>
      </c>
      <c r="W181" s="8" t="e">
        <f ca="1" t="shared" si="24"/>
        <v>#N/A</v>
      </c>
    </row>
    <row r="182" hidden="1" spans="1:23">
      <c r="A182" s="3" t="s">
        <v>123</v>
      </c>
      <c r="B182" s="3" t="s">
        <v>376</v>
      </c>
      <c r="C182" s="3" t="s">
        <v>377</v>
      </c>
      <c r="D182" s="3" t="s">
        <v>201</v>
      </c>
      <c r="E182" s="2" t="s">
        <v>127</v>
      </c>
      <c r="F182" s="3" t="s">
        <v>419</v>
      </c>
      <c r="G182" s="3" t="s">
        <v>137</v>
      </c>
      <c r="H182" s="3"/>
      <c r="I182" s="3"/>
      <c r="J182" s="10" t="s">
        <v>420</v>
      </c>
      <c r="K182" s="3"/>
      <c r="L182" s="3"/>
      <c r="M182" s="3"/>
      <c r="N182" s="3"/>
      <c r="O182" s="8" t="str">
        <f t="shared" si="19"/>
        <v>07:42</v>
      </c>
      <c r="P182" s="9" t="str">
        <f t="shared" si="20"/>
        <v>20:02</v>
      </c>
      <c r="Q182" s="11">
        <f t="shared" si="21"/>
        <v>0.513888888888889</v>
      </c>
      <c r="R182" s="12">
        <f t="shared" si="22"/>
        <v>11</v>
      </c>
      <c r="S182" s="8"/>
      <c r="T182" s="8" t="str">
        <f>VLOOKUP(C182,[1]Sheet1!$D$1:$M$65514,10,0)</f>
        <v>河北</v>
      </c>
      <c r="U182" s="8">
        <f t="shared" si="23"/>
        <v>11</v>
      </c>
      <c r="V182" s="8" t="e">
        <f ca="1">SUM(OFFSET(考勤!D:AH,MATCH(C182,考勤!$A$1:$A$58,0)-1,DAY(D182)-1,3,1))</f>
        <v>#N/A</v>
      </c>
      <c r="W182" s="8" t="e">
        <f ca="1" t="shared" si="24"/>
        <v>#N/A</v>
      </c>
    </row>
    <row r="183" hidden="1" spans="1:23">
      <c r="A183" s="2" t="s">
        <v>123</v>
      </c>
      <c r="B183" s="2" t="s">
        <v>376</v>
      </c>
      <c r="C183" s="2" t="s">
        <v>377</v>
      </c>
      <c r="D183" s="2" t="s">
        <v>204</v>
      </c>
      <c r="E183" s="2" t="s">
        <v>127</v>
      </c>
      <c r="F183" s="2" t="s">
        <v>421</v>
      </c>
      <c r="G183" s="2" t="s">
        <v>137</v>
      </c>
      <c r="H183" s="2"/>
      <c r="I183" s="2"/>
      <c r="J183" s="10" t="s">
        <v>356</v>
      </c>
      <c r="K183" s="2"/>
      <c r="L183" s="2"/>
      <c r="M183" s="2"/>
      <c r="N183" s="2"/>
      <c r="O183" s="8" t="str">
        <f t="shared" si="19"/>
        <v>07:41</v>
      </c>
      <c r="P183" s="9" t="str">
        <f t="shared" si="20"/>
        <v>21:02</v>
      </c>
      <c r="Q183" s="11">
        <f t="shared" si="21"/>
        <v>0.55625</v>
      </c>
      <c r="R183" s="12">
        <f t="shared" si="22"/>
        <v>12</v>
      </c>
      <c r="S183" s="8"/>
      <c r="T183" s="8" t="str">
        <f>VLOOKUP(C183,[1]Sheet1!$D$1:$M$65514,10,0)</f>
        <v>河北</v>
      </c>
      <c r="U183" s="8">
        <f t="shared" si="23"/>
        <v>12</v>
      </c>
      <c r="V183" s="8" t="e">
        <f ca="1">SUM(OFFSET(考勤!D:AH,MATCH(C183,考勤!$A$1:$A$58,0)-1,DAY(D183)-1,3,1))</f>
        <v>#N/A</v>
      </c>
      <c r="W183" s="8" t="e">
        <f ca="1" t="shared" si="24"/>
        <v>#N/A</v>
      </c>
    </row>
    <row r="184" hidden="1" spans="1:23">
      <c r="A184" s="2" t="s">
        <v>123</v>
      </c>
      <c r="B184" s="2" t="s">
        <v>376</v>
      </c>
      <c r="C184" s="2" t="s">
        <v>377</v>
      </c>
      <c r="D184" s="2" t="s">
        <v>206</v>
      </c>
      <c r="E184" s="2" t="s">
        <v>127</v>
      </c>
      <c r="F184" s="2" t="s">
        <v>422</v>
      </c>
      <c r="G184" s="2" t="s">
        <v>423</v>
      </c>
      <c r="H184" s="4" t="s">
        <v>424</v>
      </c>
      <c r="I184" s="2"/>
      <c r="J184" s="10" t="s">
        <v>317</v>
      </c>
      <c r="K184" s="2"/>
      <c r="L184" s="2"/>
      <c r="M184" s="2"/>
      <c r="N184" s="2"/>
      <c r="O184" s="8" t="str">
        <f t="shared" si="19"/>
        <v>09:54</v>
      </c>
      <c r="P184" s="9" t="str">
        <f t="shared" si="20"/>
        <v>22:31</v>
      </c>
      <c r="Q184" s="11">
        <f t="shared" si="21"/>
        <v>0.525694444444444</v>
      </c>
      <c r="R184" s="12">
        <f t="shared" si="22"/>
        <v>11</v>
      </c>
      <c r="S184" s="8"/>
      <c r="T184" s="8" t="str">
        <f>VLOOKUP(C184,[1]Sheet1!$D$1:$M$65514,10,0)</f>
        <v>河北</v>
      </c>
      <c r="U184" s="8">
        <f t="shared" si="23"/>
        <v>11</v>
      </c>
      <c r="V184" s="8" t="e">
        <f ca="1">SUM(OFFSET(考勤!D:AH,MATCH(C184,考勤!$A$1:$A$58,0)-1,DAY(D184)-1,3,1))</f>
        <v>#N/A</v>
      </c>
      <c r="W184" s="8" t="e">
        <f ca="1" t="shared" si="24"/>
        <v>#N/A</v>
      </c>
    </row>
    <row r="185" hidden="1" spans="1:23">
      <c r="A185" s="2" t="s">
        <v>123</v>
      </c>
      <c r="B185" s="2" t="s">
        <v>376</v>
      </c>
      <c r="C185" s="2" t="s">
        <v>377</v>
      </c>
      <c r="D185" s="2" t="s">
        <v>209</v>
      </c>
      <c r="E185" s="2" t="s">
        <v>127</v>
      </c>
      <c r="F185" s="2" t="s">
        <v>425</v>
      </c>
      <c r="G185" s="2" t="s">
        <v>137</v>
      </c>
      <c r="H185" s="2"/>
      <c r="I185" s="2"/>
      <c r="J185" s="10" t="s">
        <v>356</v>
      </c>
      <c r="K185" s="2"/>
      <c r="L185" s="2"/>
      <c r="M185" s="2"/>
      <c r="N185" s="2"/>
      <c r="O185" s="8" t="str">
        <f t="shared" si="19"/>
        <v>07:26</v>
      </c>
      <c r="P185" s="9" t="str">
        <f t="shared" si="20"/>
        <v>21:02</v>
      </c>
      <c r="Q185" s="11">
        <f t="shared" si="21"/>
        <v>0.566666666666667</v>
      </c>
      <c r="R185" s="12">
        <f t="shared" si="22"/>
        <v>12</v>
      </c>
      <c r="S185" s="8"/>
      <c r="T185" s="8" t="str">
        <f>VLOOKUP(C185,[1]Sheet1!$D$1:$M$65514,10,0)</f>
        <v>河北</v>
      </c>
      <c r="U185" s="8">
        <f t="shared" si="23"/>
        <v>12</v>
      </c>
      <c r="V185" s="8" t="e">
        <f ca="1">SUM(OFFSET(考勤!D:AH,MATCH(C185,考勤!$A$1:$A$58,0)-1,DAY(D185)-1,3,1))</f>
        <v>#N/A</v>
      </c>
      <c r="W185" s="8" t="e">
        <f ca="1" t="shared" si="24"/>
        <v>#N/A</v>
      </c>
    </row>
    <row r="186" hidden="1" spans="1:23">
      <c r="A186" s="2" t="s">
        <v>123</v>
      </c>
      <c r="B186" s="2" t="s">
        <v>376</v>
      </c>
      <c r="C186" s="2" t="s">
        <v>377</v>
      </c>
      <c r="D186" s="2" t="s">
        <v>210</v>
      </c>
      <c r="E186" s="2" t="s">
        <v>127</v>
      </c>
      <c r="F186" s="2" t="s">
        <v>426</v>
      </c>
      <c r="G186" s="2" t="s">
        <v>137</v>
      </c>
      <c r="H186" s="2"/>
      <c r="I186" s="2"/>
      <c r="J186" s="2"/>
      <c r="K186" s="2"/>
      <c r="L186" s="2"/>
      <c r="M186" s="2"/>
      <c r="N186" s="2"/>
      <c r="O186" s="8" t="str">
        <f t="shared" si="19"/>
        <v>07:43</v>
      </c>
      <c r="P186" s="9" t="str">
        <f t="shared" si="20"/>
        <v>17:31</v>
      </c>
      <c r="Q186" s="11">
        <f t="shared" si="21"/>
        <v>0.408333333333333</v>
      </c>
      <c r="R186" s="12">
        <f t="shared" si="22"/>
        <v>8</v>
      </c>
      <c r="S186" s="8"/>
      <c r="T186" s="8" t="str">
        <f>VLOOKUP(C186,[1]Sheet1!$D$1:$M$65514,10,0)</f>
        <v>河北</v>
      </c>
      <c r="U186" s="8">
        <f t="shared" si="23"/>
        <v>8</v>
      </c>
      <c r="V186" s="8" t="e">
        <f ca="1">SUM(OFFSET(考勤!D:AH,MATCH(C186,考勤!$A$1:$A$58,0)-1,DAY(D186)-1,3,1))</f>
        <v>#N/A</v>
      </c>
      <c r="W186" s="8" t="e">
        <f ca="1" t="shared" si="24"/>
        <v>#N/A</v>
      </c>
    </row>
    <row r="187" hidden="1" spans="1:23">
      <c r="A187" s="2" t="s">
        <v>123</v>
      </c>
      <c r="B187" s="2" t="s">
        <v>376</v>
      </c>
      <c r="C187" s="2" t="s">
        <v>377</v>
      </c>
      <c r="D187" s="2" t="s">
        <v>211</v>
      </c>
      <c r="E187" s="2" t="s">
        <v>127</v>
      </c>
      <c r="F187" s="2" t="s">
        <v>427</v>
      </c>
      <c r="G187" s="2" t="s">
        <v>428</v>
      </c>
      <c r="H187" s="2"/>
      <c r="I187" s="2"/>
      <c r="J187" s="2"/>
      <c r="K187" s="2"/>
      <c r="L187" s="2"/>
      <c r="M187" s="2"/>
      <c r="N187" s="7" t="s">
        <v>429</v>
      </c>
      <c r="O187" s="8" t="str">
        <f t="shared" si="19"/>
        <v>07:39</v>
      </c>
      <c r="P187" s="9" t="str">
        <f t="shared" si="20"/>
        <v>11:39</v>
      </c>
      <c r="Q187" s="11">
        <f t="shared" si="21"/>
        <v>0.166666666666667</v>
      </c>
      <c r="R187" s="12">
        <f t="shared" si="22"/>
        <v>3</v>
      </c>
      <c r="S187" s="8"/>
      <c r="T187" s="8" t="str">
        <f>VLOOKUP(C187,[1]Sheet1!$D$1:$M$65514,10,0)</f>
        <v>河北</v>
      </c>
      <c r="U187" s="8">
        <f t="shared" si="23"/>
        <v>3</v>
      </c>
      <c r="V187" s="8" t="e">
        <f ca="1">SUM(OFFSET(考勤!D:AH,MATCH(C187,考勤!$A$1:$A$58,0)-1,DAY(D187)-1,3,1))</f>
        <v>#N/A</v>
      </c>
      <c r="W187" s="8" t="e">
        <f ca="1" t="shared" si="24"/>
        <v>#N/A</v>
      </c>
    </row>
    <row r="188" hidden="1" spans="1:23">
      <c r="A188" s="2" t="s">
        <v>123</v>
      </c>
      <c r="B188" s="2" t="s">
        <v>430</v>
      </c>
      <c r="C188" s="2" t="s">
        <v>431</v>
      </c>
      <c r="D188" s="2" t="s">
        <v>126</v>
      </c>
      <c r="E188" s="2" t="s">
        <v>127</v>
      </c>
      <c r="F188" s="2"/>
      <c r="G188" s="2"/>
      <c r="H188" s="2"/>
      <c r="I188" s="2"/>
      <c r="J188" s="2"/>
      <c r="K188" s="2"/>
      <c r="L188" s="2"/>
      <c r="M188" s="2"/>
      <c r="N188" s="7" t="s">
        <v>171</v>
      </c>
      <c r="O188" s="8" t="str">
        <f t="shared" si="19"/>
        <v/>
      </c>
      <c r="P188" s="9" t="str">
        <f t="shared" si="20"/>
        <v/>
      </c>
      <c r="Q188" s="11">
        <f t="shared" si="21"/>
        <v>0</v>
      </c>
      <c r="R188" s="12">
        <f t="shared" si="22"/>
        <v>0</v>
      </c>
      <c r="S188" s="8"/>
      <c r="T188" s="8" t="str">
        <f>VLOOKUP(C188,[1]Sheet1!$D$1:$M$65514,10,0)</f>
        <v>河北</v>
      </c>
      <c r="U188" s="8">
        <f t="shared" si="23"/>
        <v>0</v>
      </c>
      <c r="V188" s="8" t="e">
        <f ca="1">SUM(OFFSET(考勤!D:AH,MATCH(C188,考勤!$A$1:$A$58,0)-1,DAY(D188)-1,3,1))</f>
        <v>#N/A</v>
      </c>
      <c r="W188" s="8" t="e">
        <f ca="1" t="shared" si="24"/>
        <v>#N/A</v>
      </c>
    </row>
    <row r="189" hidden="1" spans="1:23">
      <c r="A189" s="2" t="s">
        <v>123</v>
      </c>
      <c r="B189" s="2" t="s">
        <v>430</v>
      </c>
      <c r="C189" s="2" t="s">
        <v>431</v>
      </c>
      <c r="D189" s="2" t="s">
        <v>131</v>
      </c>
      <c r="E189" s="2" t="s">
        <v>127</v>
      </c>
      <c r="F189" s="2" t="s">
        <v>432</v>
      </c>
      <c r="G189" s="2" t="s">
        <v>137</v>
      </c>
      <c r="H189" s="2"/>
      <c r="I189" s="2"/>
      <c r="J189" s="10" t="s">
        <v>433</v>
      </c>
      <c r="K189" s="2"/>
      <c r="L189" s="2"/>
      <c r="M189" s="2"/>
      <c r="N189" s="2"/>
      <c r="O189" s="8" t="str">
        <f t="shared" si="19"/>
        <v>07:38</v>
      </c>
      <c r="P189" s="9" t="str">
        <f t="shared" si="20"/>
        <v>20:05</v>
      </c>
      <c r="Q189" s="11">
        <f t="shared" si="21"/>
        <v>0.51875</v>
      </c>
      <c r="R189" s="12">
        <f t="shared" si="22"/>
        <v>11</v>
      </c>
      <c r="S189" s="8"/>
      <c r="T189" s="8" t="str">
        <f>VLOOKUP(C189,[1]Sheet1!$D$1:$M$65514,10,0)</f>
        <v>河北</v>
      </c>
      <c r="U189" s="8">
        <f t="shared" si="23"/>
        <v>11</v>
      </c>
      <c r="V189" s="8" t="e">
        <f ca="1">SUM(OFFSET(考勤!D:AH,MATCH(C189,考勤!$A$1:$A$58,0)-1,DAY(D189)-1,3,1))</f>
        <v>#N/A</v>
      </c>
      <c r="W189" s="8" t="e">
        <f ca="1" t="shared" si="24"/>
        <v>#N/A</v>
      </c>
    </row>
    <row r="190" hidden="1" spans="1:23">
      <c r="A190" s="2" t="s">
        <v>123</v>
      </c>
      <c r="B190" s="2" t="s">
        <v>430</v>
      </c>
      <c r="C190" s="2" t="s">
        <v>431</v>
      </c>
      <c r="D190" s="2" t="s">
        <v>135</v>
      </c>
      <c r="E190" s="2" t="s">
        <v>127</v>
      </c>
      <c r="F190" s="2" t="s">
        <v>434</v>
      </c>
      <c r="G190" s="2" t="s">
        <v>137</v>
      </c>
      <c r="H190" s="2"/>
      <c r="I190" s="2"/>
      <c r="J190" s="10" t="s">
        <v>435</v>
      </c>
      <c r="K190" s="2"/>
      <c r="L190" s="2"/>
      <c r="M190" s="2"/>
      <c r="N190" s="2"/>
      <c r="O190" s="8" t="str">
        <f t="shared" si="19"/>
        <v>07:39</v>
      </c>
      <c r="P190" s="9" t="str">
        <f t="shared" si="20"/>
        <v>20:04</v>
      </c>
      <c r="Q190" s="11">
        <f t="shared" si="21"/>
        <v>0.517361111111111</v>
      </c>
      <c r="R190" s="12">
        <f t="shared" si="22"/>
        <v>11</v>
      </c>
      <c r="S190" s="8"/>
      <c r="T190" s="8" t="str">
        <f>VLOOKUP(C190,[1]Sheet1!$D$1:$M$65514,10,0)</f>
        <v>河北</v>
      </c>
      <c r="U190" s="8">
        <f t="shared" si="23"/>
        <v>11</v>
      </c>
      <c r="V190" s="8" t="e">
        <f ca="1">SUM(OFFSET(考勤!D:AH,MATCH(C190,考勤!$A$1:$A$58,0)-1,DAY(D190)-1,3,1))</f>
        <v>#N/A</v>
      </c>
      <c r="W190" s="8" t="e">
        <f ca="1" t="shared" si="24"/>
        <v>#N/A</v>
      </c>
    </row>
    <row r="191" hidden="1" spans="1:23">
      <c r="A191" s="3" t="s">
        <v>123</v>
      </c>
      <c r="B191" s="3" t="s">
        <v>430</v>
      </c>
      <c r="C191" s="3" t="s">
        <v>431</v>
      </c>
      <c r="D191" s="3" t="s">
        <v>139</v>
      </c>
      <c r="E191" s="2" t="s">
        <v>127</v>
      </c>
      <c r="F191" s="3" t="s">
        <v>436</v>
      </c>
      <c r="G191" s="3" t="s">
        <v>137</v>
      </c>
      <c r="H191" s="3"/>
      <c r="I191" s="3"/>
      <c r="J191" s="10" t="s">
        <v>401</v>
      </c>
      <c r="K191" s="3"/>
      <c r="L191" s="3"/>
      <c r="M191" s="3"/>
      <c r="N191" s="3"/>
      <c r="O191" s="8" t="str">
        <f t="shared" si="19"/>
        <v>07:38</v>
      </c>
      <c r="P191" s="9" t="str">
        <f t="shared" si="20"/>
        <v>20:09</v>
      </c>
      <c r="Q191" s="11">
        <f t="shared" si="21"/>
        <v>0.521527777777778</v>
      </c>
      <c r="R191" s="12">
        <f t="shared" si="22"/>
        <v>11</v>
      </c>
      <c r="S191" s="8"/>
      <c r="T191" s="8" t="str">
        <f>VLOOKUP(C191,[1]Sheet1!$D$1:$M$65514,10,0)</f>
        <v>河北</v>
      </c>
      <c r="U191" s="8">
        <f t="shared" si="23"/>
        <v>11</v>
      </c>
      <c r="V191" s="8" t="e">
        <f ca="1">SUM(OFFSET(考勤!D:AH,MATCH(C191,考勤!$A$1:$A$58,0)-1,DAY(D191)-1,3,1))</f>
        <v>#N/A</v>
      </c>
      <c r="W191" s="8" t="e">
        <f ca="1" t="shared" si="24"/>
        <v>#N/A</v>
      </c>
    </row>
    <row r="192" hidden="1" spans="1:23">
      <c r="A192" s="3" t="s">
        <v>123</v>
      </c>
      <c r="B192" s="3" t="s">
        <v>430</v>
      </c>
      <c r="C192" s="3" t="s">
        <v>431</v>
      </c>
      <c r="D192" s="3" t="s">
        <v>142</v>
      </c>
      <c r="E192" s="2" t="s">
        <v>127</v>
      </c>
      <c r="F192" s="3" t="s">
        <v>437</v>
      </c>
      <c r="G192" s="3" t="s">
        <v>137</v>
      </c>
      <c r="H192" s="3"/>
      <c r="I192" s="3"/>
      <c r="J192" s="10" t="s">
        <v>420</v>
      </c>
      <c r="K192" s="3"/>
      <c r="L192" s="3"/>
      <c r="M192" s="3"/>
      <c r="N192" s="3"/>
      <c r="O192" s="8" t="str">
        <f t="shared" si="19"/>
        <v>07:39</v>
      </c>
      <c r="P192" s="9" t="str">
        <f t="shared" si="20"/>
        <v>20:02</v>
      </c>
      <c r="Q192" s="11">
        <f t="shared" si="21"/>
        <v>0.515972222222222</v>
      </c>
      <c r="R192" s="12">
        <f t="shared" si="22"/>
        <v>11</v>
      </c>
      <c r="S192" s="8"/>
      <c r="T192" s="8" t="str">
        <f>VLOOKUP(C192,[1]Sheet1!$D$1:$M$65514,10,0)</f>
        <v>河北</v>
      </c>
      <c r="U192" s="8">
        <f t="shared" si="23"/>
        <v>11</v>
      </c>
      <c r="V192" s="8" t="e">
        <f ca="1">SUM(OFFSET(考勤!D:AH,MATCH(C192,考勤!$A$1:$A$58,0)-1,DAY(D192)-1,3,1))</f>
        <v>#N/A</v>
      </c>
      <c r="W192" s="8" t="e">
        <f ca="1" t="shared" si="24"/>
        <v>#N/A</v>
      </c>
    </row>
    <row r="193" hidden="1" spans="1:23">
      <c r="A193" s="2" t="s">
        <v>123</v>
      </c>
      <c r="B193" s="2" t="s">
        <v>430</v>
      </c>
      <c r="C193" s="2" t="s">
        <v>431</v>
      </c>
      <c r="D193" s="2" t="s">
        <v>145</v>
      </c>
      <c r="E193" s="2" t="s">
        <v>127</v>
      </c>
      <c r="F193" s="2" t="s">
        <v>158</v>
      </c>
      <c r="G193" s="2" t="s">
        <v>137</v>
      </c>
      <c r="H193" s="2"/>
      <c r="I193" s="2"/>
      <c r="J193" s="10" t="s">
        <v>159</v>
      </c>
      <c r="K193" s="2"/>
      <c r="L193" s="2"/>
      <c r="M193" s="2"/>
      <c r="N193" s="2"/>
      <c r="O193" s="8" t="str">
        <f t="shared" si="19"/>
        <v>07:35</v>
      </c>
      <c r="P193" s="9" t="str">
        <f t="shared" si="20"/>
        <v>22:01</v>
      </c>
      <c r="Q193" s="11">
        <f t="shared" si="21"/>
        <v>0.601388888888889</v>
      </c>
      <c r="R193" s="12">
        <f t="shared" si="22"/>
        <v>13</v>
      </c>
      <c r="S193" s="8"/>
      <c r="T193" s="8" t="str">
        <f>VLOOKUP(C193,[1]Sheet1!$D$1:$M$65514,10,0)</f>
        <v>河北</v>
      </c>
      <c r="U193" s="8">
        <f t="shared" si="23"/>
        <v>13</v>
      </c>
      <c r="V193" s="8" t="e">
        <f ca="1">SUM(OFFSET(考勤!D:AH,MATCH(C193,考勤!$A$1:$A$58,0)-1,DAY(D193)-1,3,1))</f>
        <v>#N/A</v>
      </c>
      <c r="W193" s="8" t="e">
        <f ca="1" t="shared" si="24"/>
        <v>#N/A</v>
      </c>
    </row>
    <row r="194" hidden="1" spans="1:23">
      <c r="A194" s="2" t="s">
        <v>123</v>
      </c>
      <c r="B194" s="2" t="s">
        <v>430</v>
      </c>
      <c r="C194" s="2" t="s">
        <v>431</v>
      </c>
      <c r="D194" s="2" t="s">
        <v>148</v>
      </c>
      <c r="E194" s="2" t="s">
        <v>127</v>
      </c>
      <c r="F194" s="2" t="s">
        <v>438</v>
      </c>
      <c r="G194" s="2" t="s">
        <v>137</v>
      </c>
      <c r="H194" s="2"/>
      <c r="I194" s="2"/>
      <c r="J194" s="10" t="s">
        <v>439</v>
      </c>
      <c r="K194" s="2"/>
      <c r="L194" s="2"/>
      <c r="M194" s="2"/>
      <c r="N194" s="2"/>
      <c r="O194" s="8" t="str">
        <f t="shared" si="19"/>
        <v>07:38</v>
      </c>
      <c r="P194" s="9" t="str">
        <f t="shared" si="20"/>
        <v>22:02</v>
      </c>
      <c r="Q194" s="11">
        <f t="shared" si="21"/>
        <v>0.6</v>
      </c>
      <c r="R194" s="12">
        <f t="shared" si="22"/>
        <v>13</v>
      </c>
      <c r="S194" s="8"/>
      <c r="T194" s="8" t="str">
        <f>VLOOKUP(C194,[1]Sheet1!$D$1:$M$65514,10,0)</f>
        <v>河北</v>
      </c>
      <c r="U194" s="8">
        <f t="shared" si="23"/>
        <v>13</v>
      </c>
      <c r="V194" s="8" t="e">
        <f ca="1">SUM(OFFSET(考勤!D:AH,MATCH(C194,考勤!$A$1:$A$58,0)-1,DAY(D194)-1,3,1))</f>
        <v>#N/A</v>
      </c>
      <c r="W194" s="8" t="e">
        <f ca="1" t="shared" si="24"/>
        <v>#N/A</v>
      </c>
    </row>
    <row r="195" hidden="1" spans="1:23">
      <c r="A195" s="2" t="s">
        <v>123</v>
      </c>
      <c r="B195" s="2" t="s">
        <v>430</v>
      </c>
      <c r="C195" s="2" t="s">
        <v>431</v>
      </c>
      <c r="D195" s="2" t="s">
        <v>152</v>
      </c>
      <c r="E195" s="2" t="s">
        <v>127</v>
      </c>
      <c r="F195" s="2" t="s">
        <v>440</v>
      </c>
      <c r="G195" s="2" t="s">
        <v>137</v>
      </c>
      <c r="H195" s="2"/>
      <c r="I195" s="2"/>
      <c r="J195" s="10" t="s">
        <v>441</v>
      </c>
      <c r="K195" s="2"/>
      <c r="L195" s="2"/>
      <c r="M195" s="2"/>
      <c r="N195" s="2"/>
      <c r="O195" s="8" t="str">
        <f t="shared" si="19"/>
        <v>07:38</v>
      </c>
      <c r="P195" s="9" t="str">
        <f t="shared" si="20"/>
        <v>22:48</v>
      </c>
      <c r="Q195" s="11">
        <f t="shared" si="21"/>
        <v>0.631944444444444</v>
      </c>
      <c r="R195" s="12">
        <f t="shared" si="22"/>
        <v>14</v>
      </c>
      <c r="S195" s="8"/>
      <c r="T195" s="8" t="str">
        <f>VLOOKUP(C195,[1]Sheet1!$D$1:$M$65514,10,0)</f>
        <v>河北</v>
      </c>
      <c r="U195" s="8">
        <f t="shared" si="23"/>
        <v>14</v>
      </c>
      <c r="V195" s="8" t="e">
        <f ca="1">SUM(OFFSET(考勤!D:AH,MATCH(C195,考勤!$A$1:$A$58,0)-1,DAY(D195)-1,3,1))</f>
        <v>#N/A</v>
      </c>
      <c r="W195" s="8" t="e">
        <f ca="1" t="shared" si="24"/>
        <v>#N/A</v>
      </c>
    </row>
    <row r="196" hidden="1" spans="1:23">
      <c r="A196" s="2" t="s">
        <v>123</v>
      </c>
      <c r="B196" s="2" t="s">
        <v>430</v>
      </c>
      <c r="C196" s="2" t="s">
        <v>431</v>
      </c>
      <c r="D196" s="2" t="s">
        <v>157</v>
      </c>
      <c r="E196" s="2" t="s">
        <v>127</v>
      </c>
      <c r="F196" s="2" t="s">
        <v>442</v>
      </c>
      <c r="G196" s="2" t="s">
        <v>137</v>
      </c>
      <c r="H196" s="2"/>
      <c r="I196" s="2"/>
      <c r="J196" s="10" t="s">
        <v>159</v>
      </c>
      <c r="K196" s="2"/>
      <c r="L196" s="2"/>
      <c r="M196" s="2"/>
      <c r="N196" s="2"/>
      <c r="O196" s="8" t="str">
        <f t="shared" si="19"/>
        <v>07:39</v>
      </c>
      <c r="P196" s="9" t="str">
        <f t="shared" si="20"/>
        <v>22:01</v>
      </c>
      <c r="Q196" s="11">
        <f t="shared" si="21"/>
        <v>0.598611111111111</v>
      </c>
      <c r="R196" s="12">
        <f t="shared" si="22"/>
        <v>13</v>
      </c>
      <c r="S196" s="8"/>
      <c r="T196" s="8" t="str">
        <f>VLOOKUP(C196,[1]Sheet1!$D$1:$M$65514,10,0)</f>
        <v>河北</v>
      </c>
      <c r="U196" s="8">
        <f t="shared" si="23"/>
        <v>13</v>
      </c>
      <c r="V196" s="8" t="e">
        <f ca="1">SUM(OFFSET(考勤!D:AH,MATCH(C196,考勤!$A$1:$A$58,0)-1,DAY(D196)-1,3,1))</f>
        <v>#N/A</v>
      </c>
      <c r="W196" s="8" t="e">
        <f ca="1" t="shared" si="24"/>
        <v>#N/A</v>
      </c>
    </row>
    <row r="197" hidden="1" spans="1:23">
      <c r="A197" s="2" t="s">
        <v>123</v>
      </c>
      <c r="B197" s="2" t="s">
        <v>430</v>
      </c>
      <c r="C197" s="2" t="s">
        <v>431</v>
      </c>
      <c r="D197" s="2" t="s">
        <v>160</v>
      </c>
      <c r="E197" s="2" t="s">
        <v>127</v>
      </c>
      <c r="F197" s="2" t="s">
        <v>443</v>
      </c>
      <c r="G197" s="2" t="s">
        <v>137</v>
      </c>
      <c r="H197" s="2"/>
      <c r="I197" s="2"/>
      <c r="J197" s="10" t="s">
        <v>444</v>
      </c>
      <c r="K197" s="2"/>
      <c r="L197" s="2"/>
      <c r="M197" s="2"/>
      <c r="N197" s="2"/>
      <c r="O197" s="8" t="str">
        <f t="shared" si="19"/>
        <v>07:39</v>
      </c>
      <c r="P197" s="9" t="str">
        <f t="shared" si="20"/>
        <v>22:07</v>
      </c>
      <c r="Q197" s="11">
        <f t="shared" si="21"/>
        <v>0.602777777777778</v>
      </c>
      <c r="R197" s="12">
        <f t="shared" si="22"/>
        <v>13</v>
      </c>
      <c r="S197" s="8"/>
      <c r="T197" s="8" t="str">
        <f>VLOOKUP(C197,[1]Sheet1!$D$1:$M$65514,10,0)</f>
        <v>河北</v>
      </c>
      <c r="U197" s="8">
        <f t="shared" si="23"/>
        <v>13</v>
      </c>
      <c r="V197" s="8" t="e">
        <f ca="1">SUM(OFFSET(考勤!D:AH,MATCH(C197,考勤!$A$1:$A$58,0)-1,DAY(D197)-1,3,1))</f>
        <v>#N/A</v>
      </c>
      <c r="W197" s="8" t="e">
        <f ca="1" t="shared" si="24"/>
        <v>#N/A</v>
      </c>
    </row>
    <row r="198" hidden="1" spans="1:23">
      <c r="A198" s="3" t="s">
        <v>123</v>
      </c>
      <c r="B198" s="3" t="s">
        <v>430</v>
      </c>
      <c r="C198" s="3" t="s">
        <v>431</v>
      </c>
      <c r="D198" s="3" t="s">
        <v>163</v>
      </c>
      <c r="E198" s="2" t="s">
        <v>127</v>
      </c>
      <c r="F198" s="3" t="s">
        <v>442</v>
      </c>
      <c r="G198" s="3" t="s">
        <v>137</v>
      </c>
      <c r="H198" s="3"/>
      <c r="I198" s="3"/>
      <c r="J198" s="10" t="s">
        <v>445</v>
      </c>
      <c r="K198" s="3"/>
      <c r="L198" s="3"/>
      <c r="M198" s="3"/>
      <c r="N198" s="3"/>
      <c r="O198" s="8" t="str">
        <f t="shared" si="19"/>
        <v>07:39</v>
      </c>
      <c r="P198" s="9" t="str">
        <f t="shared" si="20"/>
        <v>22:01</v>
      </c>
      <c r="Q198" s="11">
        <f t="shared" si="21"/>
        <v>0.598611111111111</v>
      </c>
      <c r="R198" s="12">
        <f t="shared" si="22"/>
        <v>13</v>
      </c>
      <c r="S198" s="8"/>
      <c r="T198" s="8" t="str">
        <f>VLOOKUP(C198,[1]Sheet1!$D$1:$M$65514,10,0)</f>
        <v>河北</v>
      </c>
      <c r="U198" s="8">
        <f t="shared" si="23"/>
        <v>13</v>
      </c>
      <c r="V198" s="8" t="e">
        <f ca="1">SUM(OFFSET(考勤!D:AH,MATCH(C198,考勤!$A$1:$A$58,0)-1,DAY(D198)-1,3,1))</f>
        <v>#N/A</v>
      </c>
      <c r="W198" s="8" t="e">
        <f ca="1" t="shared" si="24"/>
        <v>#N/A</v>
      </c>
    </row>
    <row r="199" hidden="1" spans="1:23">
      <c r="A199" s="3" t="s">
        <v>123</v>
      </c>
      <c r="B199" s="3" t="s">
        <v>430</v>
      </c>
      <c r="C199" s="3" t="s">
        <v>431</v>
      </c>
      <c r="D199" s="3" t="s">
        <v>166</v>
      </c>
      <c r="E199" s="2" t="s">
        <v>127</v>
      </c>
      <c r="F199" s="3" t="s">
        <v>446</v>
      </c>
      <c r="G199" s="3" t="s">
        <v>137</v>
      </c>
      <c r="H199" s="3"/>
      <c r="I199" s="3"/>
      <c r="J199" s="10" t="s">
        <v>447</v>
      </c>
      <c r="K199" s="3"/>
      <c r="L199" s="3"/>
      <c r="M199" s="3"/>
      <c r="N199" s="3"/>
      <c r="O199" s="8" t="str">
        <f t="shared" si="19"/>
        <v>07:37</v>
      </c>
      <c r="P199" s="9" t="str">
        <f t="shared" si="20"/>
        <v>21:41</v>
      </c>
      <c r="Q199" s="11">
        <f t="shared" si="21"/>
        <v>0.586111111111111</v>
      </c>
      <c r="R199" s="12">
        <f t="shared" si="22"/>
        <v>13</v>
      </c>
      <c r="S199" s="8"/>
      <c r="T199" s="8" t="str">
        <f>VLOOKUP(C199,[1]Sheet1!$D$1:$M$65514,10,0)</f>
        <v>河北</v>
      </c>
      <c r="U199" s="8">
        <f t="shared" si="23"/>
        <v>13</v>
      </c>
      <c r="V199" s="8" t="e">
        <f ca="1">SUM(OFFSET(考勤!D:AH,MATCH(C199,考勤!$A$1:$A$58,0)-1,DAY(D199)-1,3,1))</f>
        <v>#N/A</v>
      </c>
      <c r="W199" s="8" t="e">
        <f ca="1" t="shared" si="24"/>
        <v>#N/A</v>
      </c>
    </row>
    <row r="200" hidden="1" spans="1:23">
      <c r="A200" s="2" t="s">
        <v>123</v>
      </c>
      <c r="B200" s="2" t="s">
        <v>430</v>
      </c>
      <c r="C200" s="2" t="s">
        <v>431</v>
      </c>
      <c r="D200" s="2" t="s">
        <v>170</v>
      </c>
      <c r="E200" s="2" t="s">
        <v>127</v>
      </c>
      <c r="F200" s="2"/>
      <c r="G200" s="2"/>
      <c r="H200" s="2"/>
      <c r="I200" s="2"/>
      <c r="J200" s="2"/>
      <c r="K200" s="2"/>
      <c r="L200" s="2"/>
      <c r="M200" s="2"/>
      <c r="N200" s="7" t="s">
        <v>171</v>
      </c>
      <c r="O200" s="8" t="str">
        <f t="shared" si="19"/>
        <v/>
      </c>
      <c r="P200" s="9" t="str">
        <f t="shared" si="20"/>
        <v/>
      </c>
      <c r="Q200" s="11">
        <f t="shared" si="21"/>
        <v>0</v>
      </c>
      <c r="R200" s="12">
        <f t="shared" si="22"/>
        <v>0</v>
      </c>
      <c r="S200" s="8"/>
      <c r="T200" s="8" t="str">
        <f>VLOOKUP(C200,[1]Sheet1!$D$1:$M$65514,10,0)</f>
        <v>河北</v>
      </c>
      <c r="U200" s="8">
        <f t="shared" si="23"/>
        <v>0</v>
      </c>
      <c r="V200" s="8" t="e">
        <f ca="1">SUM(OFFSET(考勤!D:AH,MATCH(C200,考勤!$A$1:$A$58,0)-1,DAY(D200)-1,3,1))</f>
        <v>#N/A</v>
      </c>
      <c r="W200" s="8" t="e">
        <f ca="1" t="shared" si="24"/>
        <v>#N/A</v>
      </c>
    </row>
    <row r="201" hidden="1" spans="1:23">
      <c r="A201" s="2" t="s">
        <v>123</v>
      </c>
      <c r="B201" s="2" t="s">
        <v>430</v>
      </c>
      <c r="C201" s="2" t="s">
        <v>431</v>
      </c>
      <c r="D201" s="2" t="s">
        <v>172</v>
      </c>
      <c r="E201" s="2" t="s">
        <v>127</v>
      </c>
      <c r="F201" s="2" t="s">
        <v>442</v>
      </c>
      <c r="G201" s="2" t="s">
        <v>137</v>
      </c>
      <c r="H201" s="2"/>
      <c r="I201" s="2"/>
      <c r="J201" s="10" t="s">
        <v>159</v>
      </c>
      <c r="K201" s="2"/>
      <c r="L201" s="2"/>
      <c r="M201" s="2"/>
      <c r="N201" s="2"/>
      <c r="O201" s="8" t="str">
        <f t="shared" si="19"/>
        <v>07:39</v>
      </c>
      <c r="P201" s="9" t="str">
        <f t="shared" si="20"/>
        <v>22:01</v>
      </c>
      <c r="Q201" s="11">
        <f t="shared" si="21"/>
        <v>0.598611111111111</v>
      </c>
      <c r="R201" s="12">
        <f t="shared" si="22"/>
        <v>13</v>
      </c>
      <c r="S201" s="8"/>
      <c r="T201" s="8" t="str">
        <f>VLOOKUP(C201,[1]Sheet1!$D$1:$M$65514,10,0)</f>
        <v>河北</v>
      </c>
      <c r="U201" s="8">
        <f t="shared" si="23"/>
        <v>13</v>
      </c>
      <c r="V201" s="8" t="e">
        <f ca="1">SUM(OFFSET(考勤!D:AH,MATCH(C201,考勤!$A$1:$A$58,0)-1,DAY(D201)-1,3,1))</f>
        <v>#N/A</v>
      </c>
      <c r="W201" s="8" t="e">
        <f ca="1" t="shared" si="24"/>
        <v>#N/A</v>
      </c>
    </row>
    <row r="202" hidden="1" spans="1:23">
      <c r="A202" s="2" t="s">
        <v>123</v>
      </c>
      <c r="B202" s="2" t="s">
        <v>430</v>
      </c>
      <c r="C202" s="2" t="s">
        <v>431</v>
      </c>
      <c r="D202" s="2" t="s">
        <v>173</v>
      </c>
      <c r="E202" s="2" t="s">
        <v>127</v>
      </c>
      <c r="F202" s="2" t="s">
        <v>448</v>
      </c>
      <c r="G202" s="2" t="s">
        <v>137</v>
      </c>
      <c r="H202" s="2"/>
      <c r="I202" s="2"/>
      <c r="J202" s="10" t="s">
        <v>449</v>
      </c>
      <c r="K202" s="2"/>
      <c r="L202" s="2"/>
      <c r="M202" s="2"/>
      <c r="N202" s="2"/>
      <c r="O202" s="8" t="str">
        <f t="shared" si="19"/>
        <v>07:38</v>
      </c>
      <c r="P202" s="9" t="str">
        <f t="shared" si="20"/>
        <v>00:22</v>
      </c>
      <c r="Q202" s="11">
        <f t="shared" si="21"/>
        <v>0.697222222222222</v>
      </c>
      <c r="R202" s="12">
        <f t="shared" si="22"/>
        <v>15</v>
      </c>
      <c r="S202" s="8"/>
      <c r="T202" s="8" t="str">
        <f>VLOOKUP(C202,[1]Sheet1!$D$1:$M$65514,10,0)</f>
        <v>河北</v>
      </c>
      <c r="U202" s="8">
        <f t="shared" si="23"/>
        <v>15</v>
      </c>
      <c r="V202" s="8" t="e">
        <f ca="1">SUM(OFFSET(考勤!D:AH,MATCH(C202,考勤!$A$1:$A$58,0)-1,DAY(D202)-1,3,1))</f>
        <v>#N/A</v>
      </c>
      <c r="W202" s="8" t="e">
        <f ca="1" t="shared" si="24"/>
        <v>#N/A</v>
      </c>
    </row>
    <row r="203" hidden="1" spans="1:23">
      <c r="A203" s="2" t="s">
        <v>123</v>
      </c>
      <c r="B203" s="2" t="s">
        <v>430</v>
      </c>
      <c r="C203" s="2" t="s">
        <v>431</v>
      </c>
      <c r="D203" s="2" t="s">
        <v>175</v>
      </c>
      <c r="E203" s="2" t="s">
        <v>127</v>
      </c>
      <c r="F203" s="5" t="s">
        <v>450</v>
      </c>
      <c r="G203" s="2"/>
      <c r="H203" s="2"/>
      <c r="I203" s="2"/>
      <c r="J203" s="10" t="s">
        <v>451</v>
      </c>
      <c r="K203" s="2"/>
      <c r="L203" s="2"/>
      <c r="M203" s="2"/>
      <c r="N203" s="7" t="s">
        <v>171</v>
      </c>
      <c r="O203" s="8" t="str">
        <f t="shared" si="19"/>
        <v>XX:XX</v>
      </c>
      <c r="P203" s="9" t="str">
        <f t="shared" si="20"/>
        <v>19:27</v>
      </c>
      <c r="Q203" s="11">
        <f t="shared" si="21"/>
        <v>0</v>
      </c>
      <c r="R203" s="12">
        <f t="shared" si="22"/>
        <v>0</v>
      </c>
      <c r="S203" s="8"/>
      <c r="T203" s="8" t="str">
        <f>VLOOKUP(C203,[1]Sheet1!$D$1:$M$65514,10,0)</f>
        <v>河北</v>
      </c>
      <c r="U203" s="9">
        <v>12</v>
      </c>
      <c r="V203" s="8" t="e">
        <f ca="1">SUM(OFFSET(考勤!D:AH,MATCH(C203,考勤!$A$1:$A$58,0)-1,DAY(D203)-1,3,1))</f>
        <v>#N/A</v>
      </c>
      <c r="W203" s="8" t="e">
        <f ca="1" t="shared" si="24"/>
        <v>#N/A</v>
      </c>
    </row>
    <row r="204" hidden="1" spans="1:23">
      <c r="A204" s="2" t="s">
        <v>123</v>
      </c>
      <c r="B204" s="2" t="s">
        <v>430</v>
      </c>
      <c r="C204" s="2" t="s">
        <v>431</v>
      </c>
      <c r="D204" s="2" t="s">
        <v>177</v>
      </c>
      <c r="E204" s="2" t="s">
        <v>127</v>
      </c>
      <c r="F204" s="2" t="s">
        <v>452</v>
      </c>
      <c r="G204" s="2" t="s">
        <v>133</v>
      </c>
      <c r="H204" s="4" t="s">
        <v>398</v>
      </c>
      <c r="I204" s="2"/>
      <c r="J204" s="10" t="s">
        <v>453</v>
      </c>
      <c r="K204" s="2"/>
      <c r="L204" s="2"/>
      <c r="M204" s="2"/>
      <c r="N204" s="2"/>
      <c r="O204" s="8" t="str">
        <f t="shared" si="19"/>
        <v>08:21</v>
      </c>
      <c r="P204" s="9" t="str">
        <f t="shared" si="20"/>
        <v>19:16</v>
      </c>
      <c r="Q204" s="11">
        <f t="shared" si="21"/>
        <v>0.454861111111111</v>
      </c>
      <c r="R204" s="12">
        <f t="shared" si="22"/>
        <v>9</v>
      </c>
      <c r="S204" s="8"/>
      <c r="T204" s="8" t="str">
        <f>VLOOKUP(C204,[1]Sheet1!$D$1:$M$65514,10,0)</f>
        <v>河北</v>
      </c>
      <c r="U204" s="8">
        <f t="shared" si="23"/>
        <v>9</v>
      </c>
      <c r="V204" s="8" t="e">
        <f ca="1">SUM(OFFSET(考勤!D:AH,MATCH(C204,考勤!$A$1:$A$58,0)-1,DAY(D204)-1,3,1))</f>
        <v>#N/A</v>
      </c>
      <c r="W204" s="8" t="e">
        <f ca="1" t="shared" si="24"/>
        <v>#N/A</v>
      </c>
    </row>
    <row r="205" hidden="1" spans="1:23">
      <c r="A205" s="3" t="s">
        <v>123</v>
      </c>
      <c r="B205" s="3" t="s">
        <v>430</v>
      </c>
      <c r="C205" s="3" t="s">
        <v>431</v>
      </c>
      <c r="D205" s="3" t="s">
        <v>180</v>
      </c>
      <c r="E205" s="2" t="s">
        <v>127</v>
      </c>
      <c r="F205" s="5" t="s">
        <v>176</v>
      </c>
      <c r="G205" s="3"/>
      <c r="H205" s="3"/>
      <c r="I205" s="3"/>
      <c r="J205" s="3"/>
      <c r="K205" s="3"/>
      <c r="L205" s="3"/>
      <c r="M205" s="3"/>
      <c r="N205" s="7" t="s">
        <v>171</v>
      </c>
      <c r="O205" s="8" t="str">
        <f t="shared" si="19"/>
        <v>XX:XX</v>
      </c>
      <c r="P205" s="9" t="str">
        <f t="shared" si="20"/>
        <v>17:16</v>
      </c>
      <c r="Q205" s="11">
        <f t="shared" si="21"/>
        <v>0</v>
      </c>
      <c r="R205" s="12">
        <f t="shared" si="22"/>
        <v>0</v>
      </c>
      <c r="S205" s="8"/>
      <c r="T205" s="8" t="str">
        <f>VLOOKUP(C205,[1]Sheet1!$D$1:$M$65514,10,0)</f>
        <v>河北</v>
      </c>
      <c r="U205" s="9">
        <v>12</v>
      </c>
      <c r="V205" s="8" t="e">
        <f ca="1">SUM(OFFSET(考勤!D:AH,MATCH(C205,考勤!$A$1:$A$58,0)-1,DAY(D205)-1,3,1))</f>
        <v>#N/A</v>
      </c>
      <c r="W205" s="8" t="e">
        <f ca="1" t="shared" si="24"/>
        <v>#N/A</v>
      </c>
    </row>
    <row r="206" hidden="1" spans="1:23">
      <c r="A206" s="3" t="s">
        <v>123</v>
      </c>
      <c r="B206" s="3" t="s">
        <v>430</v>
      </c>
      <c r="C206" s="3" t="s">
        <v>431</v>
      </c>
      <c r="D206" s="3" t="s">
        <v>183</v>
      </c>
      <c r="E206" s="2" t="s">
        <v>127</v>
      </c>
      <c r="F206" s="5" t="s">
        <v>454</v>
      </c>
      <c r="G206" s="3"/>
      <c r="H206" s="3"/>
      <c r="I206" s="3"/>
      <c r="J206" s="3"/>
      <c r="K206" s="3"/>
      <c r="L206" s="3"/>
      <c r="M206" s="3"/>
      <c r="N206" s="7" t="s">
        <v>171</v>
      </c>
      <c r="O206" s="8" t="str">
        <f t="shared" si="19"/>
        <v>XX:XX</v>
      </c>
      <c r="P206" s="9" t="str">
        <f t="shared" si="20"/>
        <v>17:21</v>
      </c>
      <c r="Q206" s="11">
        <f t="shared" si="21"/>
        <v>0</v>
      </c>
      <c r="R206" s="12">
        <f t="shared" si="22"/>
        <v>0</v>
      </c>
      <c r="S206" s="8"/>
      <c r="T206" s="8" t="str">
        <f>VLOOKUP(C206,[1]Sheet1!$D$1:$M$65514,10,0)</f>
        <v>河北</v>
      </c>
      <c r="U206" s="9">
        <v>12</v>
      </c>
      <c r="V206" s="8" t="e">
        <f ca="1">SUM(OFFSET(考勤!D:AH,MATCH(C206,考勤!$A$1:$A$58,0)-1,DAY(D206)-1,3,1))</f>
        <v>#N/A</v>
      </c>
      <c r="W206" s="8" t="e">
        <f ca="1" t="shared" si="24"/>
        <v>#N/A</v>
      </c>
    </row>
    <row r="207" hidden="1" spans="1:23">
      <c r="A207" s="2" t="s">
        <v>123</v>
      </c>
      <c r="B207" s="2" t="s">
        <v>430</v>
      </c>
      <c r="C207" s="2" t="s">
        <v>431</v>
      </c>
      <c r="D207" s="2" t="s">
        <v>186</v>
      </c>
      <c r="E207" s="2" t="s">
        <v>127</v>
      </c>
      <c r="F207" s="2" t="s">
        <v>455</v>
      </c>
      <c r="G207" s="2" t="s">
        <v>456</v>
      </c>
      <c r="H207" s="2"/>
      <c r="I207" s="2"/>
      <c r="J207" s="10" t="s">
        <v>457</v>
      </c>
      <c r="K207" s="2"/>
      <c r="L207" s="2"/>
      <c r="M207" s="2"/>
      <c r="N207" s="7" t="s">
        <v>458</v>
      </c>
      <c r="O207" s="8" t="str">
        <f t="shared" si="19"/>
        <v>17:14</v>
      </c>
      <c r="P207" s="9" t="str">
        <f t="shared" si="20"/>
        <v>04:01</v>
      </c>
      <c r="Q207" s="11">
        <f t="shared" si="21"/>
        <v>0.449305555555556</v>
      </c>
      <c r="R207" s="12">
        <f t="shared" si="22"/>
        <v>9</v>
      </c>
      <c r="S207" s="8"/>
      <c r="T207" s="8" t="str">
        <f>VLOOKUP(C207,[1]Sheet1!$D$1:$M$65514,10,0)</f>
        <v>河北</v>
      </c>
      <c r="U207" s="8">
        <f t="shared" si="23"/>
        <v>9</v>
      </c>
      <c r="V207" s="8" t="e">
        <f ca="1">SUM(OFFSET(考勤!D:AH,MATCH(C207,考勤!$A$1:$A$58,0)-1,DAY(D207)-1,3,1))</f>
        <v>#N/A</v>
      </c>
      <c r="W207" s="8" t="e">
        <f ca="1" t="shared" si="24"/>
        <v>#N/A</v>
      </c>
    </row>
    <row r="208" hidden="1" spans="1:23">
      <c r="A208" s="2" t="s">
        <v>123</v>
      </c>
      <c r="B208" s="2" t="s">
        <v>430</v>
      </c>
      <c r="C208" s="2" t="s">
        <v>431</v>
      </c>
      <c r="D208" s="2" t="s">
        <v>189</v>
      </c>
      <c r="E208" s="2" t="s">
        <v>127</v>
      </c>
      <c r="F208" s="2" t="s">
        <v>459</v>
      </c>
      <c r="G208" s="2" t="s">
        <v>460</v>
      </c>
      <c r="H208" s="2"/>
      <c r="I208" s="2"/>
      <c r="J208" s="10" t="s">
        <v>461</v>
      </c>
      <c r="K208" s="2"/>
      <c r="L208" s="2"/>
      <c r="M208" s="2"/>
      <c r="N208" s="7" t="s">
        <v>462</v>
      </c>
      <c r="O208" s="8" t="str">
        <f t="shared" si="19"/>
        <v>16:54</v>
      </c>
      <c r="P208" s="9" t="str">
        <f t="shared" si="20"/>
        <v>05:04</v>
      </c>
      <c r="Q208" s="11">
        <f t="shared" si="21"/>
        <v>0.506944444444444</v>
      </c>
      <c r="R208" s="12">
        <f t="shared" si="22"/>
        <v>11</v>
      </c>
      <c r="S208" s="8"/>
      <c r="T208" s="8" t="str">
        <f>VLOOKUP(C208,[1]Sheet1!$D$1:$M$65514,10,0)</f>
        <v>河北</v>
      </c>
      <c r="U208" s="8">
        <f t="shared" si="23"/>
        <v>11</v>
      </c>
      <c r="V208" s="8" t="e">
        <f ca="1">SUM(OFFSET(考勤!D:AH,MATCH(C208,考勤!$A$1:$A$58,0)-1,DAY(D208)-1,3,1))</f>
        <v>#N/A</v>
      </c>
      <c r="W208" s="8" t="e">
        <f ca="1" t="shared" si="24"/>
        <v>#N/A</v>
      </c>
    </row>
    <row r="209" hidden="1" spans="1:23">
      <c r="A209" s="2" t="s">
        <v>123</v>
      </c>
      <c r="B209" s="2" t="s">
        <v>430</v>
      </c>
      <c r="C209" s="2" t="s">
        <v>431</v>
      </c>
      <c r="D209" s="2" t="s">
        <v>192</v>
      </c>
      <c r="E209" s="2" t="s">
        <v>127</v>
      </c>
      <c r="F209" s="2" t="s">
        <v>463</v>
      </c>
      <c r="G209" s="2" t="s">
        <v>464</v>
      </c>
      <c r="H209" s="2"/>
      <c r="I209" s="2"/>
      <c r="J209" s="10" t="s">
        <v>461</v>
      </c>
      <c r="K209" s="2"/>
      <c r="L209" s="2"/>
      <c r="M209" s="2"/>
      <c r="N209" s="7" t="s">
        <v>465</v>
      </c>
      <c r="O209" s="8" t="str">
        <f t="shared" si="19"/>
        <v>16:42</v>
      </c>
      <c r="P209" s="9" t="str">
        <f t="shared" si="20"/>
        <v>05:04</v>
      </c>
      <c r="Q209" s="11">
        <f t="shared" si="21"/>
        <v>0.515277777777778</v>
      </c>
      <c r="R209" s="12">
        <f t="shared" si="22"/>
        <v>11</v>
      </c>
      <c r="S209" s="8"/>
      <c r="T209" s="8" t="str">
        <f>VLOOKUP(C209,[1]Sheet1!$D$1:$M$65514,10,0)</f>
        <v>河北</v>
      </c>
      <c r="U209" s="8">
        <f t="shared" si="23"/>
        <v>11</v>
      </c>
      <c r="V209" s="8" t="e">
        <f ca="1">SUM(OFFSET(考勤!D:AH,MATCH(C209,考勤!$A$1:$A$58,0)-1,DAY(D209)-1,3,1))</f>
        <v>#N/A</v>
      </c>
      <c r="W209" s="8" t="e">
        <f ca="1" t="shared" si="24"/>
        <v>#N/A</v>
      </c>
    </row>
    <row r="210" hidden="1" spans="1:23">
      <c r="A210" s="2" t="s">
        <v>123</v>
      </c>
      <c r="B210" s="2" t="s">
        <v>430</v>
      </c>
      <c r="C210" s="2" t="s">
        <v>431</v>
      </c>
      <c r="D210" s="2" t="s">
        <v>195</v>
      </c>
      <c r="E210" s="2" t="s">
        <v>127</v>
      </c>
      <c r="F210" s="5" t="s">
        <v>466</v>
      </c>
      <c r="G210" s="2"/>
      <c r="H210" s="2"/>
      <c r="I210" s="2"/>
      <c r="J210" s="2"/>
      <c r="K210" s="2"/>
      <c r="L210" s="2"/>
      <c r="M210" s="2"/>
      <c r="N210" s="7" t="s">
        <v>171</v>
      </c>
      <c r="O210" s="8" t="str">
        <f t="shared" si="19"/>
        <v>XX:XX</v>
      </c>
      <c r="P210" s="9" t="str">
        <f t="shared" si="20"/>
        <v>17:55</v>
      </c>
      <c r="Q210" s="11">
        <f t="shared" si="21"/>
        <v>0</v>
      </c>
      <c r="R210" s="12">
        <f t="shared" si="22"/>
        <v>0</v>
      </c>
      <c r="S210" s="8"/>
      <c r="T210" s="8" t="str">
        <f>VLOOKUP(C210,[1]Sheet1!$D$1:$M$65514,10,0)</f>
        <v>河北</v>
      </c>
      <c r="U210" s="9">
        <v>12</v>
      </c>
      <c r="V210" s="8" t="e">
        <f ca="1">SUM(OFFSET(考勤!D:AH,MATCH(C210,考勤!$A$1:$A$58,0)-1,DAY(D210)-1,3,1))</f>
        <v>#N/A</v>
      </c>
      <c r="W210" s="8" t="e">
        <f ca="1" t="shared" si="24"/>
        <v>#N/A</v>
      </c>
    </row>
    <row r="211" hidden="1" spans="1:23">
      <c r="A211" s="2" t="s">
        <v>123</v>
      </c>
      <c r="B211" s="2" t="s">
        <v>430</v>
      </c>
      <c r="C211" s="2" t="s">
        <v>431</v>
      </c>
      <c r="D211" s="2" t="s">
        <v>198</v>
      </c>
      <c r="E211" s="2" t="s">
        <v>127</v>
      </c>
      <c r="F211" s="2" t="s">
        <v>467</v>
      </c>
      <c r="G211" s="2" t="s">
        <v>137</v>
      </c>
      <c r="H211" s="2"/>
      <c r="I211" s="2"/>
      <c r="J211" s="2"/>
      <c r="K211" s="2"/>
      <c r="L211" s="2"/>
      <c r="M211" s="2"/>
      <c r="N211" s="2"/>
      <c r="O211" s="8" t="str">
        <f t="shared" si="19"/>
        <v>07:00</v>
      </c>
      <c r="P211" s="9" t="str">
        <f t="shared" si="20"/>
        <v>17:47</v>
      </c>
      <c r="Q211" s="11">
        <f t="shared" si="21"/>
        <v>0.449305555555556</v>
      </c>
      <c r="R211" s="12">
        <f t="shared" si="22"/>
        <v>9</v>
      </c>
      <c r="S211" s="8"/>
      <c r="T211" s="8" t="str">
        <f>VLOOKUP(C211,[1]Sheet1!$D$1:$M$65514,10,0)</f>
        <v>河北</v>
      </c>
      <c r="U211" s="8">
        <f t="shared" si="23"/>
        <v>9</v>
      </c>
      <c r="V211" s="8" t="e">
        <f ca="1">SUM(OFFSET(考勤!D:AH,MATCH(C211,考勤!$A$1:$A$58,0)-1,DAY(D211)-1,3,1))</f>
        <v>#N/A</v>
      </c>
      <c r="W211" s="8" t="e">
        <f ca="1" t="shared" si="24"/>
        <v>#N/A</v>
      </c>
    </row>
    <row r="212" hidden="1" spans="1:23">
      <c r="A212" s="3" t="s">
        <v>123</v>
      </c>
      <c r="B212" s="3" t="s">
        <v>430</v>
      </c>
      <c r="C212" s="3" t="s">
        <v>431</v>
      </c>
      <c r="D212" s="3" t="s">
        <v>199</v>
      </c>
      <c r="E212" s="2" t="s">
        <v>127</v>
      </c>
      <c r="F212" s="3" t="s">
        <v>468</v>
      </c>
      <c r="G212" s="3" t="s">
        <v>137</v>
      </c>
      <c r="H212" s="3"/>
      <c r="I212" s="3"/>
      <c r="J212" s="10" t="s">
        <v>469</v>
      </c>
      <c r="K212" s="3"/>
      <c r="L212" s="3"/>
      <c r="M212" s="3"/>
      <c r="N212" s="3"/>
      <c r="O212" s="8" t="str">
        <f t="shared" si="19"/>
        <v>07:04</v>
      </c>
      <c r="P212" s="9" t="str">
        <f t="shared" si="20"/>
        <v>18:14</v>
      </c>
      <c r="Q212" s="11">
        <f t="shared" si="21"/>
        <v>0.465277777777778</v>
      </c>
      <c r="R212" s="12">
        <f t="shared" si="22"/>
        <v>10</v>
      </c>
      <c r="S212" s="8"/>
      <c r="T212" s="8" t="str">
        <f>VLOOKUP(C212,[1]Sheet1!$D$1:$M$65514,10,0)</f>
        <v>河北</v>
      </c>
      <c r="U212" s="8">
        <f t="shared" si="23"/>
        <v>10</v>
      </c>
      <c r="V212" s="8" t="e">
        <f ca="1">SUM(OFFSET(考勤!D:AH,MATCH(C212,考勤!$A$1:$A$58,0)-1,DAY(D212)-1,3,1))</f>
        <v>#N/A</v>
      </c>
      <c r="W212" s="8" t="e">
        <f ca="1" t="shared" si="24"/>
        <v>#N/A</v>
      </c>
    </row>
    <row r="213" hidden="1" spans="1:23">
      <c r="A213" s="3" t="s">
        <v>123</v>
      </c>
      <c r="B213" s="3" t="s">
        <v>430</v>
      </c>
      <c r="C213" s="3" t="s">
        <v>431</v>
      </c>
      <c r="D213" s="3" t="s">
        <v>201</v>
      </c>
      <c r="E213" s="2" t="s">
        <v>127</v>
      </c>
      <c r="F213" s="5" t="s">
        <v>470</v>
      </c>
      <c r="G213" s="3"/>
      <c r="H213" s="3"/>
      <c r="I213" s="3"/>
      <c r="J213" s="3"/>
      <c r="K213" s="3"/>
      <c r="L213" s="3"/>
      <c r="M213" s="3"/>
      <c r="N213" s="7" t="s">
        <v>171</v>
      </c>
      <c r="O213" s="8" t="str">
        <f t="shared" si="19"/>
        <v>XX:XX</v>
      </c>
      <c r="P213" s="9" t="str">
        <f t="shared" si="20"/>
        <v>16:48</v>
      </c>
      <c r="Q213" s="11">
        <f t="shared" si="21"/>
        <v>0</v>
      </c>
      <c r="R213" s="12">
        <f t="shared" si="22"/>
        <v>0</v>
      </c>
      <c r="S213" s="8"/>
      <c r="T213" s="8" t="str">
        <f>VLOOKUP(C213,[1]Sheet1!$D$1:$M$65514,10,0)</f>
        <v>河北</v>
      </c>
      <c r="U213" s="9">
        <v>12</v>
      </c>
      <c r="V213" s="8" t="e">
        <f ca="1">SUM(OFFSET(考勤!D:AH,MATCH(C213,考勤!$A$1:$A$58,0)-1,DAY(D213)-1,3,1))</f>
        <v>#N/A</v>
      </c>
      <c r="W213" s="8" t="e">
        <f ca="1" t="shared" si="24"/>
        <v>#N/A</v>
      </c>
    </row>
    <row r="214" hidden="1" spans="1:23">
      <c r="A214" s="2" t="s">
        <v>123</v>
      </c>
      <c r="B214" s="2" t="s">
        <v>430</v>
      </c>
      <c r="C214" s="2" t="s">
        <v>431</v>
      </c>
      <c r="D214" s="2" t="s">
        <v>204</v>
      </c>
      <c r="E214" s="2" t="s">
        <v>127</v>
      </c>
      <c r="F214" s="5" t="s">
        <v>471</v>
      </c>
      <c r="G214" s="2"/>
      <c r="H214" s="2"/>
      <c r="I214" s="2"/>
      <c r="J214" s="10" t="s">
        <v>472</v>
      </c>
      <c r="K214" s="2"/>
      <c r="L214" s="2"/>
      <c r="M214" s="2"/>
      <c r="N214" s="7" t="s">
        <v>171</v>
      </c>
      <c r="O214" s="8" t="str">
        <f t="shared" si="19"/>
        <v>XX:XX</v>
      </c>
      <c r="P214" s="9" t="str">
        <f t="shared" si="20"/>
        <v>05:12</v>
      </c>
      <c r="Q214" s="11">
        <f t="shared" si="21"/>
        <v>0</v>
      </c>
      <c r="R214" s="12">
        <f t="shared" si="22"/>
        <v>0</v>
      </c>
      <c r="S214" s="8"/>
      <c r="T214" s="8" t="str">
        <f>VLOOKUP(C214,[1]Sheet1!$D$1:$M$65514,10,0)</f>
        <v>河北</v>
      </c>
      <c r="U214" s="9">
        <v>9</v>
      </c>
      <c r="V214" s="8" t="e">
        <f ca="1">SUM(OFFSET(考勤!D:AH,MATCH(C214,考勤!$A$1:$A$58,0)-1,DAY(D214)-1,3,1))</f>
        <v>#N/A</v>
      </c>
      <c r="W214" s="8" t="e">
        <f ca="1" t="shared" si="24"/>
        <v>#N/A</v>
      </c>
    </row>
    <row r="215" hidden="1" spans="1:23">
      <c r="A215" s="2" t="s">
        <v>123</v>
      </c>
      <c r="B215" s="2" t="s">
        <v>430</v>
      </c>
      <c r="C215" s="2" t="s">
        <v>431</v>
      </c>
      <c r="D215" s="2" t="s">
        <v>206</v>
      </c>
      <c r="E215" s="2" t="s">
        <v>127</v>
      </c>
      <c r="F215" s="5" t="s">
        <v>473</v>
      </c>
      <c r="G215" s="2"/>
      <c r="H215" s="2"/>
      <c r="I215" s="2"/>
      <c r="J215" s="2"/>
      <c r="K215" s="2"/>
      <c r="L215" s="2"/>
      <c r="M215" s="2"/>
      <c r="N215" s="7" t="s">
        <v>171</v>
      </c>
      <c r="O215" s="8" t="str">
        <f t="shared" si="19"/>
        <v>XX:XX</v>
      </c>
      <c r="P215" s="9" t="str">
        <f t="shared" si="20"/>
        <v>17:28</v>
      </c>
      <c r="Q215" s="11">
        <f t="shared" si="21"/>
        <v>0</v>
      </c>
      <c r="R215" s="12">
        <f t="shared" si="22"/>
        <v>0</v>
      </c>
      <c r="S215" s="8"/>
      <c r="T215" s="8" t="str">
        <f>VLOOKUP(C215,[1]Sheet1!$D$1:$M$65514,10,0)</f>
        <v>河北</v>
      </c>
      <c r="U215" s="9">
        <v>10</v>
      </c>
      <c r="V215" s="8" t="e">
        <f ca="1">SUM(OFFSET(考勤!D:AH,MATCH(C215,考勤!$A$1:$A$58,0)-1,DAY(D215)-1,3,1))</f>
        <v>#N/A</v>
      </c>
      <c r="W215" s="8" t="e">
        <f ca="1" t="shared" si="24"/>
        <v>#N/A</v>
      </c>
    </row>
    <row r="216" hidden="1" spans="1:23">
      <c r="A216" s="2" t="s">
        <v>123</v>
      </c>
      <c r="B216" s="2" t="s">
        <v>430</v>
      </c>
      <c r="C216" s="2" t="s">
        <v>431</v>
      </c>
      <c r="D216" s="2" t="s">
        <v>209</v>
      </c>
      <c r="E216" s="2" t="s">
        <v>127</v>
      </c>
      <c r="F216" s="5" t="s">
        <v>474</v>
      </c>
      <c r="G216" s="2"/>
      <c r="H216" s="2"/>
      <c r="I216" s="2"/>
      <c r="J216" s="10" t="s">
        <v>475</v>
      </c>
      <c r="K216" s="2"/>
      <c r="L216" s="2"/>
      <c r="M216" s="2"/>
      <c r="N216" s="7" t="s">
        <v>171</v>
      </c>
      <c r="O216" s="8" t="str">
        <f t="shared" si="19"/>
        <v>XX:XX</v>
      </c>
      <c r="P216" s="9" t="str">
        <f t="shared" si="20"/>
        <v>19:50</v>
      </c>
      <c r="Q216" s="11">
        <f t="shared" si="21"/>
        <v>0</v>
      </c>
      <c r="R216" s="12">
        <f t="shared" si="22"/>
        <v>0</v>
      </c>
      <c r="S216" s="8"/>
      <c r="T216" s="8" t="str">
        <f>VLOOKUP(C216,[1]Sheet1!$D$1:$M$65514,10,0)</f>
        <v>河北</v>
      </c>
      <c r="U216" s="9">
        <v>10.5</v>
      </c>
      <c r="V216" s="8" t="e">
        <f ca="1">SUM(OFFSET(考勤!D:AH,MATCH(C216,考勤!$A$1:$A$58,0)-1,DAY(D216)-1,3,1))</f>
        <v>#N/A</v>
      </c>
      <c r="W216" s="8" t="e">
        <f ca="1" t="shared" si="24"/>
        <v>#N/A</v>
      </c>
    </row>
    <row r="217" hidden="1" spans="1:23">
      <c r="A217" s="2" t="s">
        <v>123</v>
      </c>
      <c r="B217" s="2" t="s">
        <v>430</v>
      </c>
      <c r="C217" s="2" t="s">
        <v>431</v>
      </c>
      <c r="D217" s="2" t="s">
        <v>210</v>
      </c>
      <c r="E217" s="2" t="s">
        <v>127</v>
      </c>
      <c r="F217" s="2" t="s">
        <v>476</v>
      </c>
      <c r="G217" s="2" t="s">
        <v>137</v>
      </c>
      <c r="H217" s="2"/>
      <c r="I217" s="2"/>
      <c r="J217" s="10" t="s">
        <v>475</v>
      </c>
      <c r="K217" s="2"/>
      <c r="L217" s="2"/>
      <c r="M217" s="2"/>
      <c r="N217" s="2"/>
      <c r="O217" s="8" t="str">
        <f t="shared" si="19"/>
        <v>07:00</v>
      </c>
      <c r="P217" s="9" t="str">
        <f t="shared" si="20"/>
        <v>19:50</v>
      </c>
      <c r="Q217" s="11">
        <f t="shared" si="21"/>
        <v>0.534722222222222</v>
      </c>
      <c r="R217" s="12">
        <f t="shared" si="22"/>
        <v>11</v>
      </c>
      <c r="S217" s="8"/>
      <c r="T217" s="8" t="str">
        <f>VLOOKUP(C217,[1]Sheet1!$D$1:$M$65514,10,0)</f>
        <v>河北</v>
      </c>
      <c r="U217" s="8">
        <f t="shared" si="23"/>
        <v>11</v>
      </c>
      <c r="V217" s="8" t="e">
        <f ca="1">SUM(OFFSET(考勤!D:AH,MATCH(C217,考勤!$A$1:$A$58,0)-1,DAY(D217)-1,3,1))</f>
        <v>#N/A</v>
      </c>
      <c r="W217" s="8" t="e">
        <f ca="1" t="shared" si="24"/>
        <v>#N/A</v>
      </c>
    </row>
    <row r="218" hidden="1" spans="1:23">
      <c r="A218" s="2" t="s">
        <v>123</v>
      </c>
      <c r="B218" s="2" t="s">
        <v>430</v>
      </c>
      <c r="C218" s="2" t="s">
        <v>431</v>
      </c>
      <c r="D218" s="2" t="s">
        <v>211</v>
      </c>
      <c r="E218" s="2" t="s">
        <v>127</v>
      </c>
      <c r="F218" s="2" t="s">
        <v>477</v>
      </c>
      <c r="G218" s="2" t="s">
        <v>137</v>
      </c>
      <c r="H218" s="2"/>
      <c r="I218" s="2"/>
      <c r="J218" s="10" t="s">
        <v>478</v>
      </c>
      <c r="K218" s="2"/>
      <c r="L218" s="2"/>
      <c r="M218" s="2"/>
      <c r="N218" s="2"/>
      <c r="O218" s="8" t="str">
        <f t="shared" si="19"/>
        <v>07:01</v>
      </c>
      <c r="P218" s="9" t="str">
        <f t="shared" si="20"/>
        <v>19:13</v>
      </c>
      <c r="Q218" s="11">
        <f t="shared" si="21"/>
        <v>0.508333333333333</v>
      </c>
      <c r="R218" s="12">
        <f t="shared" si="22"/>
        <v>11</v>
      </c>
      <c r="S218" s="8"/>
      <c r="T218" s="8" t="str">
        <f>VLOOKUP(C218,[1]Sheet1!$D$1:$M$65514,10,0)</f>
        <v>河北</v>
      </c>
      <c r="U218" s="8">
        <f t="shared" si="23"/>
        <v>11</v>
      </c>
      <c r="V218" s="8" t="e">
        <f ca="1">SUM(OFFSET(考勤!D:AH,MATCH(C218,考勤!$A$1:$A$58,0)-1,DAY(D218)-1,3,1))</f>
        <v>#N/A</v>
      </c>
      <c r="W218" s="8" t="e">
        <f ca="1" t="shared" si="24"/>
        <v>#N/A</v>
      </c>
    </row>
    <row r="219" ht="22.5" hidden="1" spans="1:23">
      <c r="A219" s="2" t="s">
        <v>250</v>
      </c>
      <c r="B219" s="2" t="s">
        <v>479</v>
      </c>
      <c r="C219" s="2" t="s">
        <v>480</v>
      </c>
      <c r="D219" s="2" t="s">
        <v>126</v>
      </c>
      <c r="E219" s="2" t="s">
        <v>127</v>
      </c>
      <c r="F219" s="2"/>
      <c r="G219" s="2"/>
      <c r="H219" s="2"/>
      <c r="I219" s="2"/>
      <c r="J219" s="2"/>
      <c r="K219" s="2"/>
      <c r="L219" s="2"/>
      <c r="M219" s="2"/>
      <c r="N219" s="7" t="s">
        <v>171</v>
      </c>
      <c r="O219" s="8" t="str">
        <f t="shared" si="19"/>
        <v/>
      </c>
      <c r="P219" s="9" t="str">
        <f t="shared" si="20"/>
        <v/>
      </c>
      <c r="Q219" s="11">
        <f t="shared" si="21"/>
        <v>0</v>
      </c>
      <c r="R219" s="12">
        <f t="shared" si="22"/>
        <v>0</v>
      </c>
      <c r="S219" s="8"/>
      <c r="T219" s="8" t="str">
        <f>VLOOKUP(C219,[1]Sheet1!$D$1:$M$65514,10,0)</f>
        <v>河北</v>
      </c>
      <c r="U219" s="8">
        <f t="shared" si="23"/>
        <v>0</v>
      </c>
      <c r="V219" s="8" t="e">
        <f ca="1">SUM(OFFSET(考勤!D:AH,MATCH(C219,考勤!$A$1:$A$58,0)-1,DAY(D219)-1,3,1))</f>
        <v>#N/A</v>
      </c>
      <c r="W219" s="8" t="e">
        <f ca="1" t="shared" si="24"/>
        <v>#N/A</v>
      </c>
    </row>
    <row r="220" ht="22.5" hidden="1" spans="1:23">
      <c r="A220" s="2" t="s">
        <v>250</v>
      </c>
      <c r="B220" s="2" t="s">
        <v>479</v>
      </c>
      <c r="C220" s="2" t="s">
        <v>480</v>
      </c>
      <c r="D220" s="2" t="s">
        <v>131</v>
      </c>
      <c r="E220" s="2" t="s">
        <v>127</v>
      </c>
      <c r="F220" s="2" t="s">
        <v>481</v>
      </c>
      <c r="G220" s="2" t="s">
        <v>137</v>
      </c>
      <c r="H220" s="2"/>
      <c r="I220" s="2"/>
      <c r="J220" s="2"/>
      <c r="K220" s="2"/>
      <c r="L220" s="2"/>
      <c r="M220" s="2"/>
      <c r="N220" s="2"/>
      <c r="O220" s="8" t="str">
        <f t="shared" si="19"/>
        <v>07:27</v>
      </c>
      <c r="P220" s="9" t="str">
        <f t="shared" si="20"/>
        <v>17:35</v>
      </c>
      <c r="Q220" s="11">
        <f t="shared" si="21"/>
        <v>0.422222222222222</v>
      </c>
      <c r="R220" s="12">
        <f t="shared" si="22"/>
        <v>9</v>
      </c>
      <c r="S220" s="8"/>
      <c r="T220" s="8" t="str">
        <f>VLOOKUP(C220,[1]Sheet1!$D$1:$M$65514,10,0)</f>
        <v>河北</v>
      </c>
      <c r="U220" s="8">
        <f t="shared" si="23"/>
        <v>9</v>
      </c>
      <c r="V220" s="8" t="e">
        <f ca="1">SUM(OFFSET(考勤!D:AH,MATCH(C220,考勤!$A$1:$A$58,0)-1,DAY(D220)-1,3,1))</f>
        <v>#N/A</v>
      </c>
      <c r="W220" s="8" t="e">
        <f ca="1" t="shared" si="24"/>
        <v>#N/A</v>
      </c>
    </row>
    <row r="221" ht="22.5" hidden="1" spans="1:23">
      <c r="A221" s="2" t="s">
        <v>250</v>
      </c>
      <c r="B221" s="2" t="s">
        <v>479</v>
      </c>
      <c r="C221" s="2" t="s">
        <v>480</v>
      </c>
      <c r="D221" s="2" t="s">
        <v>135</v>
      </c>
      <c r="E221" s="2" t="s">
        <v>127</v>
      </c>
      <c r="F221" s="2" t="s">
        <v>482</v>
      </c>
      <c r="G221" s="2" t="s">
        <v>137</v>
      </c>
      <c r="H221" s="2"/>
      <c r="I221" s="2"/>
      <c r="J221" s="10" t="s">
        <v>328</v>
      </c>
      <c r="K221" s="2"/>
      <c r="L221" s="2"/>
      <c r="M221" s="2"/>
      <c r="N221" s="2"/>
      <c r="O221" s="8" t="str">
        <f t="shared" si="19"/>
        <v>07:46</v>
      </c>
      <c r="P221" s="9" t="str">
        <f t="shared" si="20"/>
        <v>02:01</v>
      </c>
      <c r="Q221" s="11">
        <f t="shared" si="21"/>
        <v>0.760416666666667</v>
      </c>
      <c r="R221" s="12">
        <f t="shared" si="22"/>
        <v>17</v>
      </c>
      <c r="S221" s="8"/>
      <c r="T221" s="8" t="str">
        <f>VLOOKUP(C221,[1]Sheet1!$D$1:$M$65514,10,0)</f>
        <v>河北</v>
      </c>
      <c r="U221" s="8">
        <f t="shared" si="23"/>
        <v>17</v>
      </c>
      <c r="V221" s="8" t="e">
        <f ca="1">SUM(OFFSET(考勤!D:AH,MATCH(C221,考勤!$A$1:$A$58,0)-1,DAY(D221)-1,3,1))</f>
        <v>#N/A</v>
      </c>
      <c r="W221" s="8" t="e">
        <f ca="1" t="shared" si="24"/>
        <v>#N/A</v>
      </c>
    </row>
    <row r="222" ht="22.5" hidden="1" spans="1:23">
      <c r="A222" s="3" t="s">
        <v>250</v>
      </c>
      <c r="B222" s="3" t="s">
        <v>479</v>
      </c>
      <c r="C222" s="3" t="s">
        <v>480</v>
      </c>
      <c r="D222" s="3" t="s">
        <v>139</v>
      </c>
      <c r="E222" s="2" t="s">
        <v>127</v>
      </c>
      <c r="F222" s="3" t="s">
        <v>483</v>
      </c>
      <c r="G222" s="3" t="s">
        <v>484</v>
      </c>
      <c r="H222" s="4" t="s">
        <v>485</v>
      </c>
      <c r="I222" s="3"/>
      <c r="J222" s="3"/>
      <c r="K222" s="3"/>
      <c r="L222" s="3"/>
      <c r="M222" s="3"/>
      <c r="N222" s="3"/>
      <c r="O222" s="8" t="str">
        <f t="shared" si="19"/>
        <v>09:13</v>
      </c>
      <c r="P222" s="9" t="str">
        <f t="shared" si="20"/>
        <v>17:35</v>
      </c>
      <c r="Q222" s="11">
        <f t="shared" si="21"/>
        <v>0.348611111111111</v>
      </c>
      <c r="R222" s="12">
        <f t="shared" si="22"/>
        <v>7</v>
      </c>
      <c r="S222" s="8"/>
      <c r="T222" s="8" t="str">
        <f>VLOOKUP(C222,[1]Sheet1!$D$1:$M$65514,10,0)</f>
        <v>河北</v>
      </c>
      <c r="U222" s="8">
        <f t="shared" si="23"/>
        <v>7</v>
      </c>
      <c r="V222" s="8" t="e">
        <f ca="1">SUM(OFFSET(考勤!D:AH,MATCH(C222,考勤!$A$1:$A$58,0)-1,DAY(D222)-1,3,1))</f>
        <v>#N/A</v>
      </c>
      <c r="W222" s="8" t="e">
        <f ca="1" t="shared" si="24"/>
        <v>#N/A</v>
      </c>
    </row>
    <row r="223" ht="22.5" hidden="1" spans="1:23">
      <c r="A223" s="3" t="s">
        <v>250</v>
      </c>
      <c r="B223" s="3" t="s">
        <v>479</v>
      </c>
      <c r="C223" s="3" t="s">
        <v>480</v>
      </c>
      <c r="D223" s="3" t="s">
        <v>142</v>
      </c>
      <c r="E223" s="2" t="s">
        <v>127</v>
      </c>
      <c r="F223" s="3" t="s">
        <v>486</v>
      </c>
      <c r="G223" s="3" t="s">
        <v>137</v>
      </c>
      <c r="H223" s="3"/>
      <c r="I223" s="3"/>
      <c r="J223" s="10" t="s">
        <v>260</v>
      </c>
      <c r="K223" s="3"/>
      <c r="L223" s="3"/>
      <c r="M223" s="3"/>
      <c r="N223" s="3"/>
      <c r="O223" s="8" t="str">
        <f t="shared" si="19"/>
        <v>07:46</v>
      </c>
      <c r="P223" s="9" t="str">
        <f t="shared" si="20"/>
        <v>00:00</v>
      </c>
      <c r="Q223" s="11">
        <f t="shared" si="21"/>
        <v>0.676388888888889</v>
      </c>
      <c r="R223" s="12">
        <f t="shared" si="22"/>
        <v>15</v>
      </c>
      <c r="S223" s="8"/>
      <c r="T223" s="8" t="str">
        <f>VLOOKUP(C223,[1]Sheet1!$D$1:$M$65514,10,0)</f>
        <v>河北</v>
      </c>
      <c r="U223" s="8">
        <f t="shared" si="23"/>
        <v>15</v>
      </c>
      <c r="V223" s="8" t="e">
        <f ca="1">SUM(OFFSET(考勤!D:AH,MATCH(C223,考勤!$A$1:$A$58,0)-1,DAY(D223)-1,3,1))</f>
        <v>#N/A</v>
      </c>
      <c r="W223" s="8" t="e">
        <f ca="1" t="shared" si="24"/>
        <v>#N/A</v>
      </c>
    </row>
    <row r="224" ht="22.5" hidden="1" spans="1:23">
      <c r="A224" s="2" t="s">
        <v>250</v>
      </c>
      <c r="B224" s="2" t="s">
        <v>479</v>
      </c>
      <c r="C224" s="2" t="s">
        <v>480</v>
      </c>
      <c r="D224" s="2" t="s">
        <v>145</v>
      </c>
      <c r="E224" s="2" t="s">
        <v>127</v>
      </c>
      <c r="F224" s="2" t="s">
        <v>487</v>
      </c>
      <c r="G224" s="2" t="s">
        <v>321</v>
      </c>
      <c r="H224" s="4" t="s">
        <v>488</v>
      </c>
      <c r="I224" s="2"/>
      <c r="J224" s="10" t="s">
        <v>489</v>
      </c>
      <c r="K224" s="2"/>
      <c r="L224" s="2"/>
      <c r="M224" s="2"/>
      <c r="N224" s="2"/>
      <c r="O224" s="8" t="str">
        <f t="shared" si="19"/>
        <v>08:29</v>
      </c>
      <c r="P224" s="9" t="str">
        <f t="shared" si="20"/>
        <v>21:10</v>
      </c>
      <c r="Q224" s="11">
        <f t="shared" si="21"/>
        <v>0.528472222222222</v>
      </c>
      <c r="R224" s="12">
        <f t="shared" si="22"/>
        <v>11</v>
      </c>
      <c r="S224" s="8"/>
      <c r="T224" s="8" t="str">
        <f>VLOOKUP(C224,[1]Sheet1!$D$1:$M$65514,10,0)</f>
        <v>河北</v>
      </c>
      <c r="U224" s="8">
        <f t="shared" si="23"/>
        <v>11</v>
      </c>
      <c r="V224" s="8" t="e">
        <f ca="1">SUM(OFFSET(考勤!D:AH,MATCH(C224,考勤!$A$1:$A$58,0)-1,DAY(D224)-1,3,1))</f>
        <v>#N/A</v>
      </c>
      <c r="W224" s="8" t="e">
        <f ca="1" t="shared" si="24"/>
        <v>#N/A</v>
      </c>
    </row>
    <row r="225" ht="22.5" hidden="1" spans="1:23">
      <c r="A225" s="2" t="s">
        <v>250</v>
      </c>
      <c r="B225" s="2" t="s">
        <v>479</v>
      </c>
      <c r="C225" s="2" t="s">
        <v>480</v>
      </c>
      <c r="D225" s="2" t="s">
        <v>148</v>
      </c>
      <c r="E225" s="2" t="s">
        <v>127</v>
      </c>
      <c r="F225" s="2"/>
      <c r="G225" s="2"/>
      <c r="H225" s="2"/>
      <c r="I225" s="2"/>
      <c r="J225" s="2"/>
      <c r="K225" s="2"/>
      <c r="L225" s="2"/>
      <c r="M225" s="2"/>
      <c r="N225" s="7" t="s">
        <v>171</v>
      </c>
      <c r="O225" s="8" t="str">
        <f t="shared" ref="O225:O288" si="25">LEFT(F225,5)</f>
        <v/>
      </c>
      <c r="P225" s="9" t="str">
        <f t="shared" ref="P225:P288" si="26">RIGHT(F225,5)</f>
        <v/>
      </c>
      <c r="Q225" s="11">
        <f t="shared" ref="Q225:Q288" si="27">IFERROR(IF(LEFT(P225,2)+0&lt;6,P225+1,P225)-O225,0)</f>
        <v>0</v>
      </c>
      <c r="R225" s="12">
        <f t="shared" ref="R225:R288" si="28">IF(Q225=0,0,IFERROR(INT((HOUR(Q225)*60+MINUTE(Q225))/60-1),0))</f>
        <v>0</v>
      </c>
      <c r="S225" s="8"/>
      <c r="T225" s="8" t="str">
        <f>VLOOKUP(C225,[1]Sheet1!$D$1:$M$65514,10,0)</f>
        <v>河北</v>
      </c>
      <c r="U225" s="8">
        <f t="shared" ref="U225:U288" si="29">INT(R225)</f>
        <v>0</v>
      </c>
      <c r="V225" s="8" t="e">
        <f ca="1">SUM(OFFSET(考勤!D:AH,MATCH(C225,考勤!$A$1:$A$58,0)-1,DAY(D225)-1,3,1))</f>
        <v>#N/A</v>
      </c>
      <c r="W225" s="8" t="e">
        <f ca="1" t="shared" ref="W225:W288" si="30">R225-V225</f>
        <v>#N/A</v>
      </c>
    </row>
    <row r="226" ht="22.5" hidden="1" spans="1:23">
      <c r="A226" s="2" t="s">
        <v>250</v>
      </c>
      <c r="B226" s="2" t="s">
        <v>479</v>
      </c>
      <c r="C226" s="2" t="s">
        <v>480</v>
      </c>
      <c r="D226" s="2" t="s">
        <v>152</v>
      </c>
      <c r="E226" s="2" t="s">
        <v>127</v>
      </c>
      <c r="F226" s="2" t="s">
        <v>490</v>
      </c>
      <c r="G226" s="2" t="s">
        <v>137</v>
      </c>
      <c r="H226" s="2"/>
      <c r="I226" s="2"/>
      <c r="J226" s="10" t="s">
        <v>407</v>
      </c>
      <c r="K226" s="2"/>
      <c r="L226" s="2"/>
      <c r="M226" s="2"/>
      <c r="N226" s="2"/>
      <c r="O226" s="8" t="str">
        <f t="shared" si="25"/>
        <v>07:47</v>
      </c>
      <c r="P226" s="9" t="str">
        <f t="shared" si="26"/>
        <v>00:34</v>
      </c>
      <c r="Q226" s="11">
        <f t="shared" si="27"/>
        <v>0.699305555555555</v>
      </c>
      <c r="R226" s="12">
        <f t="shared" si="28"/>
        <v>15</v>
      </c>
      <c r="S226" s="8"/>
      <c r="T226" s="8" t="str">
        <f>VLOOKUP(C226,[1]Sheet1!$D$1:$M$65514,10,0)</f>
        <v>河北</v>
      </c>
      <c r="U226" s="8">
        <f t="shared" si="29"/>
        <v>15</v>
      </c>
      <c r="V226" s="8" t="e">
        <f ca="1">SUM(OFFSET(考勤!D:AH,MATCH(C226,考勤!$A$1:$A$58,0)-1,DAY(D226)-1,3,1))</f>
        <v>#N/A</v>
      </c>
      <c r="W226" s="8" t="e">
        <f ca="1" t="shared" si="30"/>
        <v>#N/A</v>
      </c>
    </row>
    <row r="227" ht="22.5" hidden="1" spans="1:23">
      <c r="A227" s="2" t="s">
        <v>250</v>
      </c>
      <c r="B227" s="2" t="s">
        <v>479</v>
      </c>
      <c r="C227" s="2" t="s">
        <v>480</v>
      </c>
      <c r="D227" s="2" t="s">
        <v>157</v>
      </c>
      <c r="E227" s="2" t="s">
        <v>127</v>
      </c>
      <c r="F227" s="2"/>
      <c r="G227" s="2"/>
      <c r="H227" s="2"/>
      <c r="I227" s="2"/>
      <c r="J227" s="2"/>
      <c r="K227" s="2"/>
      <c r="L227" s="2"/>
      <c r="M227" s="2"/>
      <c r="N227" s="7" t="s">
        <v>171</v>
      </c>
      <c r="O227" s="8" t="str">
        <f t="shared" si="25"/>
        <v/>
      </c>
      <c r="P227" s="9" t="str">
        <f t="shared" si="26"/>
        <v/>
      </c>
      <c r="Q227" s="11">
        <f t="shared" si="27"/>
        <v>0</v>
      </c>
      <c r="R227" s="12">
        <f t="shared" si="28"/>
        <v>0</v>
      </c>
      <c r="S227" s="8"/>
      <c r="T227" s="8" t="str">
        <f>VLOOKUP(C227,[1]Sheet1!$D$1:$M$65514,10,0)</f>
        <v>河北</v>
      </c>
      <c r="U227" s="8">
        <f t="shared" si="29"/>
        <v>0</v>
      </c>
      <c r="V227" s="8" t="e">
        <f ca="1">SUM(OFFSET(考勤!D:AH,MATCH(C227,考勤!$A$1:$A$58,0)-1,DAY(D227)-1,3,1))</f>
        <v>#N/A</v>
      </c>
      <c r="W227" s="8" t="e">
        <f ca="1" t="shared" si="30"/>
        <v>#N/A</v>
      </c>
    </row>
    <row r="228" ht="22.5" hidden="1" spans="1:23">
      <c r="A228" s="2" t="s">
        <v>250</v>
      </c>
      <c r="B228" s="2" t="s">
        <v>479</v>
      </c>
      <c r="C228" s="2" t="s">
        <v>480</v>
      </c>
      <c r="D228" s="2" t="s">
        <v>160</v>
      </c>
      <c r="E228" s="2" t="s">
        <v>127</v>
      </c>
      <c r="F228" s="2"/>
      <c r="G228" s="2"/>
      <c r="H228" s="2"/>
      <c r="I228" s="2"/>
      <c r="J228" s="2"/>
      <c r="K228" s="2"/>
      <c r="L228" s="2"/>
      <c r="M228" s="2"/>
      <c r="N228" s="7" t="s">
        <v>171</v>
      </c>
      <c r="O228" s="8" t="str">
        <f t="shared" si="25"/>
        <v/>
      </c>
      <c r="P228" s="9" t="str">
        <f t="shared" si="26"/>
        <v/>
      </c>
      <c r="Q228" s="11">
        <f t="shared" si="27"/>
        <v>0</v>
      </c>
      <c r="R228" s="12">
        <f t="shared" si="28"/>
        <v>0</v>
      </c>
      <c r="S228" s="8"/>
      <c r="T228" s="8" t="str">
        <f>VLOOKUP(C228,[1]Sheet1!$D$1:$M$65514,10,0)</f>
        <v>河北</v>
      </c>
      <c r="U228" s="8">
        <f t="shared" si="29"/>
        <v>0</v>
      </c>
      <c r="V228" s="8" t="e">
        <f ca="1">SUM(OFFSET(考勤!D:AH,MATCH(C228,考勤!$A$1:$A$58,0)-1,DAY(D228)-1,3,1))</f>
        <v>#N/A</v>
      </c>
      <c r="W228" s="8" t="e">
        <f ca="1" t="shared" si="30"/>
        <v>#N/A</v>
      </c>
    </row>
    <row r="229" ht="22.5" hidden="1" spans="1:23">
      <c r="A229" s="3" t="s">
        <v>250</v>
      </c>
      <c r="B229" s="3" t="s">
        <v>479</v>
      </c>
      <c r="C229" s="3" t="s">
        <v>480</v>
      </c>
      <c r="D229" s="3" t="s">
        <v>163</v>
      </c>
      <c r="E229" s="2" t="s">
        <v>127</v>
      </c>
      <c r="F229" s="3"/>
      <c r="G229" s="3"/>
      <c r="H229" s="3"/>
      <c r="I229" s="3"/>
      <c r="J229" s="3"/>
      <c r="K229" s="3"/>
      <c r="L229" s="3"/>
      <c r="M229" s="3"/>
      <c r="N229" s="7" t="s">
        <v>171</v>
      </c>
      <c r="O229" s="8" t="str">
        <f t="shared" si="25"/>
        <v/>
      </c>
      <c r="P229" s="9" t="str">
        <f t="shared" si="26"/>
        <v/>
      </c>
      <c r="Q229" s="11">
        <f t="shared" si="27"/>
        <v>0</v>
      </c>
      <c r="R229" s="12">
        <f t="shared" si="28"/>
        <v>0</v>
      </c>
      <c r="S229" s="8"/>
      <c r="T229" s="8" t="str">
        <f>VLOOKUP(C229,[1]Sheet1!$D$1:$M$65514,10,0)</f>
        <v>河北</v>
      </c>
      <c r="U229" s="8">
        <f t="shared" si="29"/>
        <v>0</v>
      </c>
      <c r="V229" s="8" t="e">
        <f ca="1">SUM(OFFSET(考勤!D:AH,MATCH(C229,考勤!$A$1:$A$58,0)-1,DAY(D229)-1,3,1))</f>
        <v>#N/A</v>
      </c>
      <c r="W229" s="8" t="e">
        <f ca="1" t="shared" si="30"/>
        <v>#N/A</v>
      </c>
    </row>
    <row r="230" ht="22.5" hidden="1" spans="1:23">
      <c r="A230" s="3" t="s">
        <v>250</v>
      </c>
      <c r="B230" s="3" t="s">
        <v>479</v>
      </c>
      <c r="C230" s="3" t="s">
        <v>480</v>
      </c>
      <c r="D230" s="3" t="s">
        <v>166</v>
      </c>
      <c r="E230" s="2" t="s">
        <v>127</v>
      </c>
      <c r="F230" s="3"/>
      <c r="G230" s="3"/>
      <c r="H230" s="3"/>
      <c r="I230" s="3"/>
      <c r="J230" s="3"/>
      <c r="K230" s="3"/>
      <c r="L230" s="3"/>
      <c r="M230" s="3"/>
      <c r="N230" s="7" t="s">
        <v>171</v>
      </c>
      <c r="O230" s="8" t="str">
        <f t="shared" si="25"/>
        <v/>
      </c>
      <c r="P230" s="9" t="str">
        <f t="shared" si="26"/>
        <v/>
      </c>
      <c r="Q230" s="11">
        <f t="shared" si="27"/>
        <v>0</v>
      </c>
      <c r="R230" s="12">
        <f t="shared" si="28"/>
        <v>0</v>
      </c>
      <c r="S230" s="8"/>
      <c r="T230" s="8" t="str">
        <f>VLOOKUP(C230,[1]Sheet1!$D$1:$M$65514,10,0)</f>
        <v>河北</v>
      </c>
      <c r="U230" s="8">
        <f t="shared" si="29"/>
        <v>0</v>
      </c>
      <c r="V230" s="8" t="e">
        <f ca="1">SUM(OFFSET(考勤!D:AH,MATCH(C230,考勤!$A$1:$A$58,0)-1,DAY(D230)-1,3,1))</f>
        <v>#N/A</v>
      </c>
      <c r="W230" s="8" t="e">
        <f ca="1" t="shared" si="30"/>
        <v>#N/A</v>
      </c>
    </row>
    <row r="231" ht="22.5" hidden="1" spans="1:23">
      <c r="A231" s="2" t="s">
        <v>250</v>
      </c>
      <c r="B231" s="2" t="s">
        <v>479</v>
      </c>
      <c r="C231" s="2" t="s">
        <v>480</v>
      </c>
      <c r="D231" s="2" t="s">
        <v>170</v>
      </c>
      <c r="E231" s="2" t="s">
        <v>127</v>
      </c>
      <c r="F231" s="2" t="s">
        <v>491</v>
      </c>
      <c r="G231" s="2" t="s">
        <v>137</v>
      </c>
      <c r="H231" s="2"/>
      <c r="I231" s="2"/>
      <c r="J231" s="10" t="s">
        <v>254</v>
      </c>
      <c r="K231" s="2"/>
      <c r="L231" s="2"/>
      <c r="M231" s="2"/>
      <c r="N231" s="2"/>
      <c r="O231" s="8" t="str">
        <f t="shared" si="25"/>
        <v>07:41</v>
      </c>
      <c r="P231" s="9" t="str">
        <f t="shared" si="26"/>
        <v>23:00</v>
      </c>
      <c r="Q231" s="11">
        <f t="shared" si="27"/>
        <v>0.638194444444445</v>
      </c>
      <c r="R231" s="12">
        <f t="shared" si="28"/>
        <v>14</v>
      </c>
      <c r="S231" s="8"/>
      <c r="T231" s="8" t="str">
        <f>VLOOKUP(C231,[1]Sheet1!$D$1:$M$65514,10,0)</f>
        <v>河北</v>
      </c>
      <c r="U231" s="8">
        <f t="shared" si="29"/>
        <v>14</v>
      </c>
      <c r="V231" s="8" t="e">
        <f ca="1">SUM(OFFSET(考勤!D:AH,MATCH(C231,考勤!$A$1:$A$58,0)-1,DAY(D231)-1,3,1))</f>
        <v>#N/A</v>
      </c>
      <c r="W231" s="8" t="e">
        <f ca="1" t="shared" si="30"/>
        <v>#N/A</v>
      </c>
    </row>
    <row r="232" ht="22.5" hidden="1" spans="1:23">
      <c r="A232" s="2" t="s">
        <v>250</v>
      </c>
      <c r="B232" s="2" t="s">
        <v>479</v>
      </c>
      <c r="C232" s="2" t="s">
        <v>480</v>
      </c>
      <c r="D232" s="2" t="s">
        <v>172</v>
      </c>
      <c r="E232" s="2" t="s">
        <v>127</v>
      </c>
      <c r="F232" s="2" t="s">
        <v>492</v>
      </c>
      <c r="G232" s="2" t="s">
        <v>137</v>
      </c>
      <c r="H232" s="2"/>
      <c r="I232" s="2"/>
      <c r="J232" s="10" t="s">
        <v>493</v>
      </c>
      <c r="K232" s="2"/>
      <c r="L232" s="2"/>
      <c r="M232" s="2"/>
      <c r="N232" s="2"/>
      <c r="O232" s="8" t="str">
        <f t="shared" si="25"/>
        <v>07:52</v>
      </c>
      <c r="P232" s="9" t="str">
        <f t="shared" si="26"/>
        <v>20:08</v>
      </c>
      <c r="Q232" s="11">
        <f t="shared" si="27"/>
        <v>0.511111111111111</v>
      </c>
      <c r="R232" s="12">
        <f t="shared" si="28"/>
        <v>11</v>
      </c>
      <c r="S232" s="8"/>
      <c r="T232" s="8" t="str">
        <f>VLOOKUP(C232,[1]Sheet1!$D$1:$M$65514,10,0)</f>
        <v>河北</v>
      </c>
      <c r="U232" s="8">
        <f t="shared" si="29"/>
        <v>11</v>
      </c>
      <c r="V232" s="8" t="e">
        <f ca="1">SUM(OFFSET(考勤!D:AH,MATCH(C232,考勤!$A$1:$A$58,0)-1,DAY(D232)-1,3,1))</f>
        <v>#N/A</v>
      </c>
      <c r="W232" s="8" t="e">
        <f ca="1" t="shared" si="30"/>
        <v>#N/A</v>
      </c>
    </row>
    <row r="233" ht="22.5" hidden="1" spans="1:23">
      <c r="A233" s="2" t="s">
        <v>250</v>
      </c>
      <c r="B233" s="2" t="s">
        <v>479</v>
      </c>
      <c r="C233" s="2" t="s">
        <v>480</v>
      </c>
      <c r="D233" s="2" t="s">
        <v>173</v>
      </c>
      <c r="E233" s="2" t="s">
        <v>127</v>
      </c>
      <c r="F233" s="2" t="s">
        <v>494</v>
      </c>
      <c r="G233" s="2" t="s">
        <v>137</v>
      </c>
      <c r="H233" s="2"/>
      <c r="I233" s="2"/>
      <c r="J233" s="10" t="s">
        <v>399</v>
      </c>
      <c r="K233" s="2"/>
      <c r="L233" s="2"/>
      <c r="M233" s="2"/>
      <c r="N233" s="2"/>
      <c r="O233" s="8" t="str">
        <f t="shared" si="25"/>
        <v>07:47</v>
      </c>
      <c r="P233" s="9" t="str">
        <f t="shared" si="26"/>
        <v>20:03</v>
      </c>
      <c r="Q233" s="11">
        <f t="shared" si="27"/>
        <v>0.511111111111111</v>
      </c>
      <c r="R233" s="12">
        <f t="shared" si="28"/>
        <v>11</v>
      </c>
      <c r="S233" s="8"/>
      <c r="T233" s="8" t="str">
        <f>VLOOKUP(C233,[1]Sheet1!$D$1:$M$65514,10,0)</f>
        <v>河北</v>
      </c>
      <c r="U233" s="8">
        <f t="shared" si="29"/>
        <v>11</v>
      </c>
      <c r="V233" s="8" t="e">
        <f ca="1">SUM(OFFSET(考勤!D:AH,MATCH(C233,考勤!$A$1:$A$58,0)-1,DAY(D233)-1,3,1))</f>
        <v>#N/A</v>
      </c>
      <c r="W233" s="8" t="e">
        <f ca="1" t="shared" si="30"/>
        <v>#N/A</v>
      </c>
    </row>
    <row r="234" ht="22.5" hidden="1" spans="1:23">
      <c r="A234" s="2" t="s">
        <v>250</v>
      </c>
      <c r="B234" s="2" t="s">
        <v>479</v>
      </c>
      <c r="C234" s="2" t="s">
        <v>480</v>
      </c>
      <c r="D234" s="2" t="s">
        <v>175</v>
      </c>
      <c r="E234" s="2" t="s">
        <v>127</v>
      </c>
      <c r="F234" s="2" t="s">
        <v>495</v>
      </c>
      <c r="G234" s="2" t="s">
        <v>137</v>
      </c>
      <c r="H234" s="2"/>
      <c r="I234" s="2"/>
      <c r="J234" s="10" t="s">
        <v>496</v>
      </c>
      <c r="K234" s="2"/>
      <c r="L234" s="2"/>
      <c r="M234" s="2"/>
      <c r="N234" s="2"/>
      <c r="O234" s="8" t="str">
        <f t="shared" si="25"/>
        <v>07:37</v>
      </c>
      <c r="P234" s="9" t="str">
        <f t="shared" si="26"/>
        <v>20:07</v>
      </c>
      <c r="Q234" s="11">
        <f t="shared" si="27"/>
        <v>0.520833333333333</v>
      </c>
      <c r="R234" s="12">
        <f t="shared" si="28"/>
        <v>11</v>
      </c>
      <c r="S234" s="8"/>
      <c r="T234" s="8" t="str">
        <f>VLOOKUP(C234,[1]Sheet1!$D$1:$M$65514,10,0)</f>
        <v>河北</v>
      </c>
      <c r="U234" s="8">
        <f t="shared" si="29"/>
        <v>11</v>
      </c>
      <c r="V234" s="8" t="e">
        <f ca="1">SUM(OFFSET(考勤!D:AH,MATCH(C234,考勤!$A$1:$A$58,0)-1,DAY(D234)-1,3,1))</f>
        <v>#N/A</v>
      </c>
      <c r="W234" s="8" t="e">
        <f ca="1" t="shared" si="30"/>
        <v>#N/A</v>
      </c>
    </row>
    <row r="235" ht="22.5" hidden="1" spans="1:23">
      <c r="A235" s="2" t="s">
        <v>250</v>
      </c>
      <c r="B235" s="2" t="s">
        <v>479</v>
      </c>
      <c r="C235" s="2" t="s">
        <v>480</v>
      </c>
      <c r="D235" s="2" t="s">
        <v>177</v>
      </c>
      <c r="E235" s="2" t="s">
        <v>127</v>
      </c>
      <c r="F235" s="2" t="s">
        <v>497</v>
      </c>
      <c r="G235" s="2" t="s">
        <v>137</v>
      </c>
      <c r="H235" s="2"/>
      <c r="I235" s="2"/>
      <c r="J235" s="10" t="s">
        <v>220</v>
      </c>
      <c r="K235" s="2"/>
      <c r="L235" s="2"/>
      <c r="M235" s="2"/>
      <c r="N235" s="2"/>
      <c r="O235" s="8" t="str">
        <f t="shared" si="25"/>
        <v>07:37</v>
      </c>
      <c r="P235" s="9" t="str">
        <f t="shared" si="26"/>
        <v>20:01</v>
      </c>
      <c r="Q235" s="11">
        <f t="shared" si="27"/>
        <v>0.516666666666667</v>
      </c>
      <c r="R235" s="12">
        <f t="shared" si="28"/>
        <v>11</v>
      </c>
      <c r="S235" s="8"/>
      <c r="T235" s="8" t="str">
        <f>VLOOKUP(C235,[1]Sheet1!$D$1:$M$65514,10,0)</f>
        <v>河北</v>
      </c>
      <c r="U235" s="8">
        <f t="shared" si="29"/>
        <v>11</v>
      </c>
      <c r="V235" s="8" t="e">
        <f ca="1">SUM(OFFSET(考勤!D:AH,MATCH(C235,考勤!$A$1:$A$58,0)-1,DAY(D235)-1,3,1))</f>
        <v>#N/A</v>
      </c>
      <c r="W235" s="8" t="e">
        <f ca="1" t="shared" si="30"/>
        <v>#N/A</v>
      </c>
    </row>
    <row r="236" ht="22.5" hidden="1" spans="1:23">
      <c r="A236" s="3" t="s">
        <v>250</v>
      </c>
      <c r="B236" s="3" t="s">
        <v>479</v>
      </c>
      <c r="C236" s="3" t="s">
        <v>480</v>
      </c>
      <c r="D236" s="3" t="s">
        <v>180</v>
      </c>
      <c r="E236" s="2" t="s">
        <v>127</v>
      </c>
      <c r="F236" s="3" t="s">
        <v>498</v>
      </c>
      <c r="G236" s="3" t="s">
        <v>229</v>
      </c>
      <c r="H236" s="3"/>
      <c r="I236" s="4" t="s">
        <v>499</v>
      </c>
      <c r="J236" s="3"/>
      <c r="K236" s="3"/>
      <c r="L236" s="3"/>
      <c r="M236" s="3"/>
      <c r="N236" s="3"/>
      <c r="O236" s="8" t="str">
        <f t="shared" si="25"/>
        <v>07:39</v>
      </c>
      <c r="P236" s="9" t="str">
        <f t="shared" si="26"/>
        <v>17:08</v>
      </c>
      <c r="Q236" s="11">
        <f t="shared" si="27"/>
        <v>0.395138888888889</v>
      </c>
      <c r="R236" s="12">
        <f t="shared" si="28"/>
        <v>8</v>
      </c>
      <c r="S236" s="8"/>
      <c r="T236" s="8" t="str">
        <f>VLOOKUP(C236,[1]Sheet1!$D$1:$M$65514,10,0)</f>
        <v>河北</v>
      </c>
      <c r="U236" s="8">
        <f t="shared" si="29"/>
        <v>8</v>
      </c>
      <c r="V236" s="8" t="e">
        <f ca="1">SUM(OFFSET(考勤!D:AH,MATCH(C236,考勤!$A$1:$A$58,0)-1,DAY(D236)-1,3,1))</f>
        <v>#N/A</v>
      </c>
      <c r="W236" s="8" t="e">
        <f ca="1" t="shared" si="30"/>
        <v>#N/A</v>
      </c>
    </row>
    <row r="237" ht="22.5" hidden="1" spans="1:23">
      <c r="A237" s="3" t="s">
        <v>250</v>
      </c>
      <c r="B237" s="3" t="s">
        <v>479</v>
      </c>
      <c r="C237" s="3" t="s">
        <v>480</v>
      </c>
      <c r="D237" s="3" t="s">
        <v>183</v>
      </c>
      <c r="E237" s="2" t="s">
        <v>127</v>
      </c>
      <c r="F237" s="3"/>
      <c r="G237" s="3"/>
      <c r="H237" s="3"/>
      <c r="I237" s="3"/>
      <c r="J237" s="3"/>
      <c r="K237" s="3"/>
      <c r="L237" s="3"/>
      <c r="M237" s="3"/>
      <c r="N237" s="7" t="s">
        <v>171</v>
      </c>
      <c r="O237" s="8" t="str">
        <f t="shared" si="25"/>
        <v/>
      </c>
      <c r="P237" s="9" t="str">
        <f t="shared" si="26"/>
        <v/>
      </c>
      <c r="Q237" s="11">
        <f t="shared" si="27"/>
        <v>0</v>
      </c>
      <c r="R237" s="12">
        <f t="shared" si="28"/>
        <v>0</v>
      </c>
      <c r="S237" s="8"/>
      <c r="T237" s="8" t="str">
        <f>VLOOKUP(C237,[1]Sheet1!$D$1:$M$65514,10,0)</f>
        <v>河北</v>
      </c>
      <c r="U237" s="8">
        <f t="shared" si="29"/>
        <v>0</v>
      </c>
      <c r="V237" s="8" t="e">
        <f ca="1">SUM(OFFSET(考勤!D:AH,MATCH(C237,考勤!$A$1:$A$58,0)-1,DAY(D237)-1,3,1))</f>
        <v>#N/A</v>
      </c>
      <c r="W237" s="8" t="e">
        <f ca="1" t="shared" si="30"/>
        <v>#N/A</v>
      </c>
    </row>
    <row r="238" ht="22.5" hidden="1" spans="1:23">
      <c r="A238" s="2" t="s">
        <v>250</v>
      </c>
      <c r="B238" s="2" t="s">
        <v>479</v>
      </c>
      <c r="C238" s="2" t="s">
        <v>480</v>
      </c>
      <c r="D238" s="2" t="s">
        <v>186</v>
      </c>
      <c r="E238" s="2" t="s">
        <v>127</v>
      </c>
      <c r="F238" s="2" t="s">
        <v>500</v>
      </c>
      <c r="G238" s="2" t="s">
        <v>137</v>
      </c>
      <c r="H238" s="2"/>
      <c r="I238" s="2"/>
      <c r="J238" s="10" t="s">
        <v>435</v>
      </c>
      <c r="K238" s="2"/>
      <c r="L238" s="2"/>
      <c r="M238" s="2"/>
      <c r="N238" s="2"/>
      <c r="O238" s="8" t="str">
        <f t="shared" si="25"/>
        <v>07:24</v>
      </c>
      <c r="P238" s="9" t="str">
        <f t="shared" si="26"/>
        <v>20:04</v>
      </c>
      <c r="Q238" s="11">
        <f t="shared" si="27"/>
        <v>0.527777777777778</v>
      </c>
      <c r="R238" s="12">
        <f t="shared" si="28"/>
        <v>11</v>
      </c>
      <c r="S238" s="8"/>
      <c r="T238" s="8" t="str">
        <f>VLOOKUP(C238,[1]Sheet1!$D$1:$M$65514,10,0)</f>
        <v>河北</v>
      </c>
      <c r="U238" s="8">
        <f t="shared" si="29"/>
        <v>11</v>
      </c>
      <c r="V238" s="8" t="e">
        <f ca="1">SUM(OFFSET(考勤!D:AH,MATCH(C238,考勤!$A$1:$A$58,0)-1,DAY(D238)-1,3,1))</f>
        <v>#N/A</v>
      </c>
      <c r="W238" s="8" t="e">
        <f ca="1" t="shared" si="30"/>
        <v>#N/A</v>
      </c>
    </row>
    <row r="239" ht="22.5" hidden="1" spans="1:23">
      <c r="A239" s="2" t="s">
        <v>250</v>
      </c>
      <c r="B239" s="2" t="s">
        <v>479</v>
      </c>
      <c r="C239" s="2" t="s">
        <v>480</v>
      </c>
      <c r="D239" s="2" t="s">
        <v>189</v>
      </c>
      <c r="E239" s="2" t="s">
        <v>127</v>
      </c>
      <c r="F239" s="2" t="s">
        <v>501</v>
      </c>
      <c r="G239" s="2" t="s">
        <v>137</v>
      </c>
      <c r="H239" s="2"/>
      <c r="I239" s="2"/>
      <c r="J239" s="10" t="s">
        <v>435</v>
      </c>
      <c r="K239" s="2"/>
      <c r="L239" s="2"/>
      <c r="M239" s="2"/>
      <c r="N239" s="2"/>
      <c r="O239" s="8" t="str">
        <f t="shared" si="25"/>
        <v>07:43</v>
      </c>
      <c r="P239" s="9" t="str">
        <f t="shared" si="26"/>
        <v>20:04</v>
      </c>
      <c r="Q239" s="11">
        <f t="shared" si="27"/>
        <v>0.514583333333333</v>
      </c>
      <c r="R239" s="12">
        <f t="shared" si="28"/>
        <v>11</v>
      </c>
      <c r="S239" s="8"/>
      <c r="T239" s="8" t="str">
        <f>VLOOKUP(C239,[1]Sheet1!$D$1:$M$65514,10,0)</f>
        <v>河北</v>
      </c>
      <c r="U239" s="8">
        <f t="shared" si="29"/>
        <v>11</v>
      </c>
      <c r="V239" s="8" t="e">
        <f ca="1">SUM(OFFSET(考勤!D:AH,MATCH(C239,考勤!$A$1:$A$58,0)-1,DAY(D239)-1,3,1))</f>
        <v>#N/A</v>
      </c>
      <c r="W239" s="8" t="e">
        <f ca="1" t="shared" si="30"/>
        <v>#N/A</v>
      </c>
    </row>
    <row r="240" ht="22.5" hidden="1" spans="1:23">
      <c r="A240" s="2" t="s">
        <v>250</v>
      </c>
      <c r="B240" s="2" t="s">
        <v>479</v>
      </c>
      <c r="C240" s="2" t="s">
        <v>480</v>
      </c>
      <c r="D240" s="2" t="s">
        <v>192</v>
      </c>
      <c r="E240" s="2" t="s">
        <v>127</v>
      </c>
      <c r="F240" s="2" t="s">
        <v>502</v>
      </c>
      <c r="G240" s="2" t="s">
        <v>137</v>
      </c>
      <c r="H240" s="2"/>
      <c r="I240" s="2"/>
      <c r="J240" s="10" t="s">
        <v>399</v>
      </c>
      <c r="K240" s="2"/>
      <c r="L240" s="2"/>
      <c r="M240" s="2"/>
      <c r="N240" s="2"/>
      <c r="O240" s="8" t="str">
        <f t="shared" si="25"/>
        <v>07:41</v>
      </c>
      <c r="P240" s="9" t="str">
        <f t="shared" si="26"/>
        <v>20:03</v>
      </c>
      <c r="Q240" s="11">
        <f t="shared" si="27"/>
        <v>0.515277777777778</v>
      </c>
      <c r="R240" s="12">
        <f t="shared" si="28"/>
        <v>11</v>
      </c>
      <c r="S240" s="8"/>
      <c r="T240" s="8" t="str">
        <f>VLOOKUP(C240,[1]Sheet1!$D$1:$M$65514,10,0)</f>
        <v>河北</v>
      </c>
      <c r="U240" s="8">
        <f t="shared" si="29"/>
        <v>11</v>
      </c>
      <c r="V240" s="8" t="e">
        <f ca="1">SUM(OFFSET(考勤!D:AH,MATCH(C240,考勤!$A$1:$A$58,0)-1,DAY(D240)-1,3,1))</f>
        <v>#N/A</v>
      </c>
      <c r="W240" s="8" t="e">
        <f ca="1" t="shared" si="30"/>
        <v>#N/A</v>
      </c>
    </row>
    <row r="241" ht="22.5" hidden="1" spans="1:23">
      <c r="A241" s="2" t="s">
        <v>250</v>
      </c>
      <c r="B241" s="2" t="s">
        <v>479</v>
      </c>
      <c r="C241" s="2" t="s">
        <v>480</v>
      </c>
      <c r="D241" s="2" t="s">
        <v>195</v>
      </c>
      <c r="E241" s="2" t="s">
        <v>127</v>
      </c>
      <c r="F241" s="2"/>
      <c r="G241" s="2"/>
      <c r="H241" s="2"/>
      <c r="I241" s="2"/>
      <c r="J241" s="2"/>
      <c r="K241" s="2"/>
      <c r="L241" s="2"/>
      <c r="M241" s="2"/>
      <c r="N241" s="7" t="s">
        <v>171</v>
      </c>
      <c r="O241" s="8" t="str">
        <f t="shared" si="25"/>
        <v/>
      </c>
      <c r="P241" s="9" t="str">
        <f t="shared" si="26"/>
        <v/>
      </c>
      <c r="Q241" s="11">
        <f t="shared" si="27"/>
        <v>0</v>
      </c>
      <c r="R241" s="12">
        <f t="shared" si="28"/>
        <v>0</v>
      </c>
      <c r="S241" s="8"/>
      <c r="T241" s="8" t="str">
        <f>VLOOKUP(C241,[1]Sheet1!$D$1:$M$65514,10,0)</f>
        <v>河北</v>
      </c>
      <c r="U241" s="8">
        <f t="shared" si="29"/>
        <v>0</v>
      </c>
      <c r="V241" s="8" t="e">
        <f ca="1">SUM(OFFSET(考勤!D:AH,MATCH(C241,考勤!$A$1:$A$58,0)-1,DAY(D241)-1,3,1))</f>
        <v>#N/A</v>
      </c>
      <c r="W241" s="8" t="e">
        <f ca="1" t="shared" si="30"/>
        <v>#N/A</v>
      </c>
    </row>
    <row r="242" ht="22.5" hidden="1" spans="1:23">
      <c r="A242" s="2" t="s">
        <v>250</v>
      </c>
      <c r="B242" s="2" t="s">
        <v>479</v>
      </c>
      <c r="C242" s="2" t="s">
        <v>480</v>
      </c>
      <c r="D242" s="2" t="s">
        <v>198</v>
      </c>
      <c r="E242" s="2" t="s">
        <v>127</v>
      </c>
      <c r="F242" s="2" t="s">
        <v>503</v>
      </c>
      <c r="G242" s="2" t="s">
        <v>137</v>
      </c>
      <c r="H242" s="2"/>
      <c r="I242" s="2"/>
      <c r="J242" s="10" t="s">
        <v>504</v>
      </c>
      <c r="K242" s="2"/>
      <c r="L242" s="2"/>
      <c r="M242" s="2"/>
      <c r="N242" s="2"/>
      <c r="O242" s="8" t="str">
        <f t="shared" si="25"/>
        <v>07:36</v>
      </c>
      <c r="P242" s="9" t="str">
        <f t="shared" si="26"/>
        <v>21:17</v>
      </c>
      <c r="Q242" s="11">
        <f t="shared" si="27"/>
        <v>0.570138888888889</v>
      </c>
      <c r="R242" s="12">
        <f t="shared" si="28"/>
        <v>12</v>
      </c>
      <c r="S242" s="8"/>
      <c r="T242" s="8" t="str">
        <f>VLOOKUP(C242,[1]Sheet1!$D$1:$M$65514,10,0)</f>
        <v>河北</v>
      </c>
      <c r="U242" s="8">
        <f t="shared" si="29"/>
        <v>12</v>
      </c>
      <c r="V242" s="8" t="e">
        <f ca="1">SUM(OFFSET(考勤!D:AH,MATCH(C242,考勤!$A$1:$A$58,0)-1,DAY(D242)-1,3,1))</f>
        <v>#N/A</v>
      </c>
      <c r="W242" s="8" t="e">
        <f ca="1" t="shared" si="30"/>
        <v>#N/A</v>
      </c>
    </row>
    <row r="243" ht="22.5" hidden="1" spans="1:23">
      <c r="A243" s="3" t="s">
        <v>250</v>
      </c>
      <c r="B243" s="3" t="s">
        <v>479</v>
      </c>
      <c r="C243" s="3" t="s">
        <v>480</v>
      </c>
      <c r="D243" s="3" t="s">
        <v>199</v>
      </c>
      <c r="E243" s="2" t="s">
        <v>127</v>
      </c>
      <c r="F243" s="3" t="s">
        <v>505</v>
      </c>
      <c r="G243" s="3" t="s">
        <v>137</v>
      </c>
      <c r="H243" s="3"/>
      <c r="I243" s="3"/>
      <c r="J243" s="10" t="s">
        <v>420</v>
      </c>
      <c r="K243" s="3"/>
      <c r="L243" s="3"/>
      <c r="M243" s="3"/>
      <c r="N243" s="3"/>
      <c r="O243" s="8" t="str">
        <f t="shared" si="25"/>
        <v>07:38</v>
      </c>
      <c r="P243" s="9" t="str">
        <f t="shared" si="26"/>
        <v>20:02</v>
      </c>
      <c r="Q243" s="11">
        <f t="shared" si="27"/>
        <v>0.516666666666667</v>
      </c>
      <c r="R243" s="12">
        <f t="shared" si="28"/>
        <v>11</v>
      </c>
      <c r="S243" s="8"/>
      <c r="T243" s="8" t="str">
        <f>VLOOKUP(C243,[1]Sheet1!$D$1:$M$65514,10,0)</f>
        <v>河北</v>
      </c>
      <c r="U243" s="8">
        <f t="shared" si="29"/>
        <v>11</v>
      </c>
      <c r="V243" s="8" t="e">
        <f ca="1">SUM(OFFSET(考勤!D:AH,MATCH(C243,考勤!$A$1:$A$58,0)-1,DAY(D243)-1,3,1))</f>
        <v>#N/A</v>
      </c>
      <c r="W243" s="8" t="e">
        <f ca="1" t="shared" si="30"/>
        <v>#N/A</v>
      </c>
    </row>
    <row r="244" ht="22.5" hidden="1" spans="1:23">
      <c r="A244" s="3" t="s">
        <v>250</v>
      </c>
      <c r="B244" s="3" t="s">
        <v>479</v>
      </c>
      <c r="C244" s="3" t="s">
        <v>480</v>
      </c>
      <c r="D244" s="3" t="s">
        <v>201</v>
      </c>
      <c r="E244" s="2" t="s">
        <v>127</v>
      </c>
      <c r="F244" s="3" t="s">
        <v>506</v>
      </c>
      <c r="G244" s="3" t="s">
        <v>137</v>
      </c>
      <c r="H244" s="3"/>
      <c r="I244" s="3"/>
      <c r="J244" s="10" t="s">
        <v>420</v>
      </c>
      <c r="K244" s="3"/>
      <c r="L244" s="3"/>
      <c r="M244" s="3"/>
      <c r="N244" s="3"/>
      <c r="O244" s="8" t="str">
        <f t="shared" si="25"/>
        <v>07:35</v>
      </c>
      <c r="P244" s="9" t="str">
        <f t="shared" si="26"/>
        <v>20:02</v>
      </c>
      <c r="Q244" s="11">
        <f t="shared" si="27"/>
        <v>0.51875</v>
      </c>
      <c r="R244" s="12">
        <f t="shared" si="28"/>
        <v>11</v>
      </c>
      <c r="S244" s="8"/>
      <c r="T244" s="8" t="str">
        <f>VLOOKUP(C244,[1]Sheet1!$D$1:$M$65514,10,0)</f>
        <v>河北</v>
      </c>
      <c r="U244" s="8">
        <f t="shared" si="29"/>
        <v>11</v>
      </c>
      <c r="V244" s="8" t="e">
        <f ca="1">SUM(OFFSET(考勤!D:AH,MATCH(C244,考勤!$A$1:$A$58,0)-1,DAY(D244)-1,3,1))</f>
        <v>#N/A</v>
      </c>
      <c r="W244" s="8" t="e">
        <f ca="1" t="shared" si="30"/>
        <v>#N/A</v>
      </c>
    </row>
    <row r="245" ht="22.5" hidden="1" spans="1:23">
      <c r="A245" s="2" t="s">
        <v>250</v>
      </c>
      <c r="B245" s="2" t="s">
        <v>479</v>
      </c>
      <c r="C245" s="2" t="s">
        <v>480</v>
      </c>
      <c r="D245" s="2" t="s">
        <v>204</v>
      </c>
      <c r="E245" s="2" t="s">
        <v>127</v>
      </c>
      <c r="F245" s="2" t="s">
        <v>505</v>
      </c>
      <c r="G245" s="2" t="s">
        <v>137</v>
      </c>
      <c r="H245" s="2"/>
      <c r="I245" s="2"/>
      <c r="J245" s="10" t="s">
        <v>227</v>
      </c>
      <c r="K245" s="2"/>
      <c r="L245" s="2"/>
      <c r="M245" s="2"/>
      <c r="N245" s="2"/>
      <c r="O245" s="8" t="str">
        <f t="shared" si="25"/>
        <v>07:38</v>
      </c>
      <c r="P245" s="9" t="str">
        <f t="shared" si="26"/>
        <v>20:02</v>
      </c>
      <c r="Q245" s="11">
        <f t="shared" si="27"/>
        <v>0.516666666666667</v>
      </c>
      <c r="R245" s="12">
        <f t="shared" si="28"/>
        <v>11</v>
      </c>
      <c r="S245" s="8"/>
      <c r="T245" s="8" t="str">
        <f>VLOOKUP(C245,[1]Sheet1!$D$1:$M$65514,10,0)</f>
        <v>河北</v>
      </c>
      <c r="U245" s="8">
        <f t="shared" si="29"/>
        <v>11</v>
      </c>
      <c r="V245" s="8" t="e">
        <f ca="1">SUM(OFFSET(考勤!D:AH,MATCH(C245,考勤!$A$1:$A$58,0)-1,DAY(D245)-1,3,1))</f>
        <v>#N/A</v>
      </c>
      <c r="W245" s="8" t="e">
        <f ca="1" t="shared" si="30"/>
        <v>#N/A</v>
      </c>
    </row>
    <row r="246" ht="22.5" hidden="1" spans="1:23">
      <c r="A246" s="2" t="s">
        <v>250</v>
      </c>
      <c r="B246" s="2" t="s">
        <v>479</v>
      </c>
      <c r="C246" s="2" t="s">
        <v>480</v>
      </c>
      <c r="D246" s="2" t="s">
        <v>206</v>
      </c>
      <c r="E246" s="2" t="s">
        <v>127</v>
      </c>
      <c r="F246" s="2" t="s">
        <v>507</v>
      </c>
      <c r="G246" s="2" t="s">
        <v>137</v>
      </c>
      <c r="H246" s="2"/>
      <c r="I246" s="2"/>
      <c r="J246" s="10" t="s">
        <v>496</v>
      </c>
      <c r="K246" s="2"/>
      <c r="L246" s="2"/>
      <c r="M246" s="2"/>
      <c r="N246" s="2"/>
      <c r="O246" s="8" t="str">
        <f t="shared" si="25"/>
        <v>07:40</v>
      </c>
      <c r="P246" s="9" t="str">
        <f t="shared" si="26"/>
        <v>20:07</v>
      </c>
      <c r="Q246" s="11">
        <f t="shared" si="27"/>
        <v>0.51875</v>
      </c>
      <c r="R246" s="12">
        <f t="shared" si="28"/>
        <v>11</v>
      </c>
      <c r="S246" s="8"/>
      <c r="T246" s="8" t="str">
        <f>VLOOKUP(C246,[1]Sheet1!$D$1:$M$65514,10,0)</f>
        <v>河北</v>
      </c>
      <c r="U246" s="8">
        <f t="shared" si="29"/>
        <v>11</v>
      </c>
      <c r="V246" s="8" t="e">
        <f ca="1">SUM(OFFSET(考勤!D:AH,MATCH(C246,考勤!$A$1:$A$58,0)-1,DAY(D246)-1,3,1))</f>
        <v>#N/A</v>
      </c>
      <c r="W246" s="8" t="e">
        <f ca="1" t="shared" si="30"/>
        <v>#N/A</v>
      </c>
    </row>
    <row r="247" ht="22.5" hidden="1" spans="1:23">
      <c r="A247" s="2" t="s">
        <v>250</v>
      </c>
      <c r="B247" s="2" t="s">
        <v>479</v>
      </c>
      <c r="C247" s="2" t="s">
        <v>480</v>
      </c>
      <c r="D247" s="2" t="s">
        <v>209</v>
      </c>
      <c r="E247" s="2" t="s">
        <v>127</v>
      </c>
      <c r="F247" s="2"/>
      <c r="G247" s="2"/>
      <c r="H247" s="2"/>
      <c r="I247" s="2"/>
      <c r="J247" s="2"/>
      <c r="K247" s="2"/>
      <c r="L247" s="2"/>
      <c r="M247" s="2"/>
      <c r="N247" s="7" t="s">
        <v>171</v>
      </c>
      <c r="O247" s="8" t="str">
        <f t="shared" si="25"/>
        <v/>
      </c>
      <c r="P247" s="9" t="str">
        <f t="shared" si="26"/>
        <v/>
      </c>
      <c r="Q247" s="11">
        <f t="shared" si="27"/>
        <v>0</v>
      </c>
      <c r="R247" s="12">
        <f t="shared" si="28"/>
        <v>0</v>
      </c>
      <c r="S247" s="8"/>
      <c r="T247" s="8" t="str">
        <f>VLOOKUP(C247,[1]Sheet1!$D$1:$M$65514,10,0)</f>
        <v>河北</v>
      </c>
      <c r="U247" s="8">
        <f t="shared" si="29"/>
        <v>0</v>
      </c>
      <c r="V247" s="8" t="e">
        <f ca="1">SUM(OFFSET(考勤!D:AH,MATCH(C247,考勤!$A$1:$A$58,0)-1,DAY(D247)-1,3,1))</f>
        <v>#N/A</v>
      </c>
      <c r="W247" s="8" t="e">
        <f ca="1" t="shared" si="30"/>
        <v>#N/A</v>
      </c>
    </row>
    <row r="248" ht="22.5" hidden="1" spans="1:23">
      <c r="A248" s="2" t="s">
        <v>250</v>
      </c>
      <c r="B248" s="2" t="s">
        <v>479</v>
      </c>
      <c r="C248" s="2" t="s">
        <v>480</v>
      </c>
      <c r="D248" s="2" t="s">
        <v>210</v>
      </c>
      <c r="E248" s="2" t="s">
        <v>127</v>
      </c>
      <c r="F248" s="2" t="s">
        <v>235</v>
      </c>
      <c r="G248" s="2" t="s">
        <v>137</v>
      </c>
      <c r="H248" s="2"/>
      <c r="I248" s="2"/>
      <c r="J248" s="10" t="s">
        <v>220</v>
      </c>
      <c r="K248" s="2"/>
      <c r="L248" s="2"/>
      <c r="M248" s="2"/>
      <c r="N248" s="2"/>
      <c r="O248" s="8" t="str">
        <f t="shared" si="25"/>
        <v>07:43</v>
      </c>
      <c r="P248" s="9" t="str">
        <f t="shared" si="26"/>
        <v>20:01</v>
      </c>
      <c r="Q248" s="11">
        <f t="shared" si="27"/>
        <v>0.5125</v>
      </c>
      <c r="R248" s="12">
        <f t="shared" si="28"/>
        <v>11</v>
      </c>
      <c r="S248" s="8"/>
      <c r="T248" s="8" t="str">
        <f>VLOOKUP(C248,[1]Sheet1!$D$1:$M$65514,10,0)</f>
        <v>河北</v>
      </c>
      <c r="U248" s="8">
        <f t="shared" si="29"/>
        <v>11</v>
      </c>
      <c r="V248" s="8" t="e">
        <f ca="1">SUM(OFFSET(考勤!D:AH,MATCH(C248,考勤!$A$1:$A$58,0)-1,DAY(D248)-1,3,1))</f>
        <v>#N/A</v>
      </c>
      <c r="W248" s="8" t="e">
        <f ca="1" t="shared" si="30"/>
        <v>#N/A</v>
      </c>
    </row>
    <row r="249" ht="22.5" hidden="1" spans="1:23">
      <c r="A249" s="2" t="s">
        <v>250</v>
      </c>
      <c r="B249" s="2" t="s">
        <v>479</v>
      </c>
      <c r="C249" s="2" t="s">
        <v>480</v>
      </c>
      <c r="D249" s="2" t="s">
        <v>211</v>
      </c>
      <c r="E249" s="2" t="s">
        <v>127</v>
      </c>
      <c r="F249" s="2" t="s">
        <v>508</v>
      </c>
      <c r="G249" s="2" t="s">
        <v>509</v>
      </c>
      <c r="H249" s="2"/>
      <c r="I249" s="4" t="s">
        <v>510</v>
      </c>
      <c r="J249" s="2"/>
      <c r="K249" s="2"/>
      <c r="L249" s="2"/>
      <c r="M249" s="2"/>
      <c r="N249" s="2"/>
      <c r="O249" s="8" t="str">
        <f t="shared" si="25"/>
        <v>07:38</v>
      </c>
      <c r="P249" s="9" t="str">
        <f t="shared" si="26"/>
        <v>17:05</v>
      </c>
      <c r="Q249" s="11">
        <f t="shared" si="27"/>
        <v>0.39375</v>
      </c>
      <c r="R249" s="12">
        <f t="shared" si="28"/>
        <v>8</v>
      </c>
      <c r="S249" s="8"/>
      <c r="T249" s="8" t="str">
        <f>VLOOKUP(C249,[1]Sheet1!$D$1:$M$65514,10,0)</f>
        <v>河北</v>
      </c>
      <c r="U249" s="8">
        <f t="shared" si="29"/>
        <v>8</v>
      </c>
      <c r="V249" s="8" t="e">
        <f ca="1">SUM(OFFSET(考勤!D:AH,MATCH(C249,考勤!$A$1:$A$58,0)-1,DAY(D249)-1,3,1))</f>
        <v>#N/A</v>
      </c>
      <c r="W249" s="8" t="e">
        <f ca="1" t="shared" si="30"/>
        <v>#N/A</v>
      </c>
    </row>
    <row r="250" hidden="1" spans="1:23">
      <c r="A250" s="2" t="s">
        <v>511</v>
      </c>
      <c r="B250" s="2" t="s">
        <v>512</v>
      </c>
      <c r="C250" s="2" t="s">
        <v>513</v>
      </c>
      <c r="D250" s="2" t="s">
        <v>126</v>
      </c>
      <c r="E250" s="2" t="s">
        <v>127</v>
      </c>
      <c r="F250" s="2"/>
      <c r="G250" s="2"/>
      <c r="H250" s="2"/>
      <c r="I250" s="2"/>
      <c r="J250" s="2"/>
      <c r="K250" s="2"/>
      <c r="L250" s="2"/>
      <c r="M250" s="2"/>
      <c r="N250" s="7" t="s">
        <v>171</v>
      </c>
      <c r="O250" s="8" t="str">
        <f t="shared" si="25"/>
        <v/>
      </c>
      <c r="P250" s="9" t="str">
        <f t="shared" si="26"/>
        <v/>
      </c>
      <c r="Q250" s="11">
        <f t="shared" si="27"/>
        <v>0</v>
      </c>
      <c r="R250" s="12">
        <f t="shared" si="28"/>
        <v>0</v>
      </c>
      <c r="S250" s="8"/>
      <c r="T250" s="8" t="str">
        <f>VLOOKUP(C250,[1]Sheet1!$D$1:$M$65514,10,0)</f>
        <v>河北</v>
      </c>
      <c r="U250" s="8">
        <f t="shared" si="29"/>
        <v>0</v>
      </c>
      <c r="V250" s="8" t="e">
        <f ca="1">SUM(OFFSET(考勤!D:AH,MATCH(C250,考勤!$A$1:$A$58,0)-1,DAY(D250)-1,3,1))</f>
        <v>#N/A</v>
      </c>
      <c r="W250" s="8" t="e">
        <f ca="1" t="shared" si="30"/>
        <v>#N/A</v>
      </c>
    </row>
    <row r="251" hidden="1" spans="1:23">
      <c r="A251" s="2" t="s">
        <v>511</v>
      </c>
      <c r="B251" s="2" t="s">
        <v>512</v>
      </c>
      <c r="C251" s="2" t="s">
        <v>513</v>
      </c>
      <c r="D251" s="2" t="s">
        <v>131</v>
      </c>
      <c r="E251" s="2" t="s">
        <v>127</v>
      </c>
      <c r="F251" s="2"/>
      <c r="G251" s="2"/>
      <c r="H251" s="2"/>
      <c r="I251" s="2"/>
      <c r="J251" s="2"/>
      <c r="K251" s="2"/>
      <c r="L251" s="2"/>
      <c r="M251" s="2"/>
      <c r="N251" s="7" t="s">
        <v>171</v>
      </c>
      <c r="O251" s="8" t="str">
        <f t="shared" si="25"/>
        <v/>
      </c>
      <c r="P251" s="9" t="str">
        <f t="shared" si="26"/>
        <v/>
      </c>
      <c r="Q251" s="11">
        <f t="shared" si="27"/>
        <v>0</v>
      </c>
      <c r="R251" s="12">
        <f t="shared" si="28"/>
        <v>0</v>
      </c>
      <c r="S251" s="8"/>
      <c r="T251" s="8" t="str">
        <f>VLOOKUP(C251,[1]Sheet1!$D$1:$M$65514,10,0)</f>
        <v>河北</v>
      </c>
      <c r="U251" s="8">
        <f t="shared" si="29"/>
        <v>0</v>
      </c>
      <c r="V251" s="8" t="e">
        <f ca="1">SUM(OFFSET(考勤!D:AH,MATCH(C251,考勤!$A$1:$A$58,0)-1,DAY(D251)-1,3,1))</f>
        <v>#N/A</v>
      </c>
      <c r="W251" s="8" t="e">
        <f ca="1" t="shared" si="30"/>
        <v>#N/A</v>
      </c>
    </row>
    <row r="252" hidden="1" spans="1:23">
      <c r="A252" s="2" t="s">
        <v>511</v>
      </c>
      <c r="B252" s="2" t="s">
        <v>512</v>
      </c>
      <c r="C252" s="2" t="s">
        <v>513</v>
      </c>
      <c r="D252" s="2" t="s">
        <v>135</v>
      </c>
      <c r="E252" s="2" t="s">
        <v>127</v>
      </c>
      <c r="F252" s="2" t="s">
        <v>514</v>
      </c>
      <c r="G252" s="2" t="s">
        <v>137</v>
      </c>
      <c r="H252" s="2"/>
      <c r="I252" s="2"/>
      <c r="J252" s="10" t="s">
        <v>225</v>
      </c>
      <c r="K252" s="2"/>
      <c r="L252" s="2"/>
      <c r="M252" s="2"/>
      <c r="N252" s="2"/>
      <c r="O252" s="8" t="str">
        <f t="shared" si="25"/>
        <v>07:35</v>
      </c>
      <c r="P252" s="9" t="str">
        <f t="shared" si="26"/>
        <v>20:00</v>
      </c>
      <c r="Q252" s="11">
        <f t="shared" si="27"/>
        <v>0.517361111111111</v>
      </c>
      <c r="R252" s="12">
        <f t="shared" si="28"/>
        <v>11</v>
      </c>
      <c r="S252" s="8"/>
      <c r="T252" s="8" t="str">
        <f>VLOOKUP(C252,[1]Sheet1!$D$1:$M$65514,10,0)</f>
        <v>河北</v>
      </c>
      <c r="U252" s="8">
        <f t="shared" si="29"/>
        <v>11</v>
      </c>
      <c r="V252" s="8" t="e">
        <f ca="1">SUM(OFFSET(考勤!D:AH,MATCH(C252,考勤!$A$1:$A$58,0)-1,DAY(D252)-1,3,1))</f>
        <v>#N/A</v>
      </c>
      <c r="W252" s="8" t="e">
        <f ca="1" t="shared" si="30"/>
        <v>#N/A</v>
      </c>
    </row>
    <row r="253" hidden="1" spans="1:23">
      <c r="A253" s="3" t="s">
        <v>511</v>
      </c>
      <c r="B253" s="3" t="s">
        <v>512</v>
      </c>
      <c r="C253" s="3" t="s">
        <v>513</v>
      </c>
      <c r="D253" s="3" t="s">
        <v>139</v>
      </c>
      <c r="E253" s="2" t="s">
        <v>127</v>
      </c>
      <c r="F253" s="3" t="s">
        <v>515</v>
      </c>
      <c r="G253" s="3" t="s">
        <v>137</v>
      </c>
      <c r="H253" s="3"/>
      <c r="I253" s="3"/>
      <c r="J253" s="10" t="s">
        <v>516</v>
      </c>
      <c r="K253" s="3"/>
      <c r="L253" s="3"/>
      <c r="M253" s="3"/>
      <c r="N253" s="3"/>
      <c r="O253" s="8" t="str">
        <f t="shared" si="25"/>
        <v>07:33</v>
      </c>
      <c r="P253" s="9" t="str">
        <f t="shared" si="26"/>
        <v>23:36</v>
      </c>
      <c r="Q253" s="11">
        <f t="shared" si="27"/>
        <v>0.66875</v>
      </c>
      <c r="R253" s="12">
        <f t="shared" si="28"/>
        <v>15</v>
      </c>
      <c r="S253" s="8"/>
      <c r="T253" s="8" t="str">
        <f>VLOOKUP(C253,[1]Sheet1!$D$1:$M$65514,10,0)</f>
        <v>河北</v>
      </c>
      <c r="U253" s="8">
        <f t="shared" si="29"/>
        <v>15</v>
      </c>
      <c r="V253" s="8" t="e">
        <f ca="1">SUM(OFFSET(考勤!D:AH,MATCH(C253,考勤!$A$1:$A$58,0)-1,DAY(D253)-1,3,1))</f>
        <v>#N/A</v>
      </c>
      <c r="W253" s="8" t="e">
        <f ca="1" t="shared" si="30"/>
        <v>#N/A</v>
      </c>
    </row>
    <row r="254" hidden="1" spans="1:23">
      <c r="A254" s="3" t="s">
        <v>511</v>
      </c>
      <c r="B254" s="3" t="s">
        <v>512</v>
      </c>
      <c r="C254" s="3" t="s">
        <v>513</v>
      </c>
      <c r="D254" s="3" t="s">
        <v>142</v>
      </c>
      <c r="E254" s="2" t="s">
        <v>127</v>
      </c>
      <c r="F254" s="3" t="s">
        <v>517</v>
      </c>
      <c r="G254" s="3" t="s">
        <v>518</v>
      </c>
      <c r="H254" s="4" t="s">
        <v>519</v>
      </c>
      <c r="I254" s="3"/>
      <c r="J254" s="10" t="s">
        <v>520</v>
      </c>
      <c r="K254" s="3"/>
      <c r="L254" s="3"/>
      <c r="M254" s="3"/>
      <c r="N254" s="3"/>
      <c r="O254" s="8" t="str">
        <f t="shared" si="25"/>
        <v>09:52</v>
      </c>
      <c r="P254" s="9" t="str">
        <f t="shared" si="26"/>
        <v>20:04</v>
      </c>
      <c r="Q254" s="11">
        <f t="shared" si="27"/>
        <v>0.425</v>
      </c>
      <c r="R254" s="12">
        <f t="shared" si="28"/>
        <v>9</v>
      </c>
      <c r="S254" s="8"/>
      <c r="T254" s="8" t="str">
        <f>VLOOKUP(C254,[1]Sheet1!$D$1:$M$65514,10,0)</f>
        <v>河北</v>
      </c>
      <c r="U254" s="8">
        <f t="shared" si="29"/>
        <v>9</v>
      </c>
      <c r="V254" s="8" t="e">
        <f ca="1">SUM(OFFSET(考勤!D:AH,MATCH(C254,考勤!$A$1:$A$58,0)-1,DAY(D254)-1,3,1))</f>
        <v>#N/A</v>
      </c>
      <c r="W254" s="8" t="e">
        <f ca="1" t="shared" si="30"/>
        <v>#N/A</v>
      </c>
    </row>
    <row r="255" hidden="1" spans="1:23">
      <c r="A255" s="2" t="s">
        <v>511</v>
      </c>
      <c r="B255" s="2" t="s">
        <v>512</v>
      </c>
      <c r="C255" s="2" t="s">
        <v>513</v>
      </c>
      <c r="D255" s="2" t="s">
        <v>145</v>
      </c>
      <c r="E255" s="2" t="s">
        <v>127</v>
      </c>
      <c r="F255" s="2" t="s">
        <v>419</v>
      </c>
      <c r="G255" s="2" t="s">
        <v>137</v>
      </c>
      <c r="H255" s="2"/>
      <c r="I255" s="2"/>
      <c r="J255" s="10" t="s">
        <v>227</v>
      </c>
      <c r="K255" s="2"/>
      <c r="L255" s="2"/>
      <c r="M255" s="2"/>
      <c r="N255" s="2"/>
      <c r="O255" s="8" t="str">
        <f t="shared" si="25"/>
        <v>07:42</v>
      </c>
      <c r="P255" s="9" t="str">
        <f t="shared" si="26"/>
        <v>20:02</v>
      </c>
      <c r="Q255" s="11">
        <f t="shared" si="27"/>
        <v>0.513888888888889</v>
      </c>
      <c r="R255" s="12">
        <f t="shared" si="28"/>
        <v>11</v>
      </c>
      <c r="S255" s="8"/>
      <c r="T255" s="8" t="str">
        <f>VLOOKUP(C255,[1]Sheet1!$D$1:$M$65514,10,0)</f>
        <v>河北</v>
      </c>
      <c r="U255" s="8">
        <f t="shared" si="29"/>
        <v>11</v>
      </c>
      <c r="V255" s="8" t="e">
        <f ca="1">SUM(OFFSET(考勤!D:AH,MATCH(C255,考勤!$A$1:$A$58,0)-1,DAY(D255)-1,3,1))</f>
        <v>#N/A</v>
      </c>
      <c r="W255" s="8" t="e">
        <f ca="1" t="shared" si="30"/>
        <v>#N/A</v>
      </c>
    </row>
    <row r="256" hidden="1" spans="1:23">
      <c r="A256" s="2" t="s">
        <v>511</v>
      </c>
      <c r="B256" s="2" t="s">
        <v>512</v>
      </c>
      <c r="C256" s="2" t="s">
        <v>513</v>
      </c>
      <c r="D256" s="2" t="s">
        <v>148</v>
      </c>
      <c r="E256" s="2" t="s">
        <v>127</v>
      </c>
      <c r="F256" s="2" t="s">
        <v>521</v>
      </c>
      <c r="G256" s="2" t="s">
        <v>137</v>
      </c>
      <c r="H256" s="2"/>
      <c r="I256" s="2"/>
      <c r="J256" s="10" t="s">
        <v>399</v>
      </c>
      <c r="K256" s="2"/>
      <c r="L256" s="2"/>
      <c r="M256" s="2"/>
      <c r="N256" s="2"/>
      <c r="O256" s="8" t="str">
        <f t="shared" si="25"/>
        <v>07:36</v>
      </c>
      <c r="P256" s="9" t="str">
        <f t="shared" si="26"/>
        <v>20:03</v>
      </c>
      <c r="Q256" s="11">
        <f t="shared" si="27"/>
        <v>0.51875</v>
      </c>
      <c r="R256" s="12">
        <f t="shared" si="28"/>
        <v>11</v>
      </c>
      <c r="S256" s="8"/>
      <c r="T256" s="8" t="str">
        <f>VLOOKUP(C256,[1]Sheet1!$D$1:$M$65514,10,0)</f>
        <v>河北</v>
      </c>
      <c r="U256" s="8">
        <f t="shared" si="29"/>
        <v>11</v>
      </c>
      <c r="V256" s="8" t="e">
        <f ca="1">SUM(OFFSET(考勤!D:AH,MATCH(C256,考勤!$A$1:$A$58,0)-1,DAY(D256)-1,3,1))</f>
        <v>#N/A</v>
      </c>
      <c r="W256" s="8" t="e">
        <f ca="1" t="shared" si="30"/>
        <v>#N/A</v>
      </c>
    </row>
    <row r="257" hidden="1" spans="1:23">
      <c r="A257" s="2" t="s">
        <v>511</v>
      </c>
      <c r="B257" s="2" t="s">
        <v>512</v>
      </c>
      <c r="C257" s="2" t="s">
        <v>513</v>
      </c>
      <c r="D257" s="2" t="s">
        <v>152</v>
      </c>
      <c r="E257" s="2" t="s">
        <v>127</v>
      </c>
      <c r="F257" s="2" t="s">
        <v>311</v>
      </c>
      <c r="G257" s="2" t="s">
        <v>137</v>
      </c>
      <c r="H257" s="2"/>
      <c r="I257" s="2"/>
      <c r="J257" s="10" t="s">
        <v>225</v>
      </c>
      <c r="K257" s="2"/>
      <c r="L257" s="2"/>
      <c r="M257" s="2"/>
      <c r="N257" s="2"/>
      <c r="O257" s="8" t="str">
        <f t="shared" si="25"/>
        <v>07:40</v>
      </c>
      <c r="P257" s="9" t="str">
        <f t="shared" si="26"/>
        <v>20:00</v>
      </c>
      <c r="Q257" s="11">
        <f t="shared" si="27"/>
        <v>0.513888888888889</v>
      </c>
      <c r="R257" s="12">
        <f t="shared" si="28"/>
        <v>11</v>
      </c>
      <c r="S257" s="8"/>
      <c r="T257" s="8" t="str">
        <f>VLOOKUP(C257,[1]Sheet1!$D$1:$M$65514,10,0)</f>
        <v>河北</v>
      </c>
      <c r="U257" s="8">
        <f t="shared" si="29"/>
        <v>11</v>
      </c>
      <c r="V257" s="8" t="e">
        <f ca="1">SUM(OFFSET(考勤!D:AH,MATCH(C257,考勤!$A$1:$A$58,0)-1,DAY(D257)-1,3,1))</f>
        <v>#N/A</v>
      </c>
      <c r="W257" s="8" t="e">
        <f ca="1" t="shared" si="30"/>
        <v>#N/A</v>
      </c>
    </row>
    <row r="258" hidden="1" spans="1:23">
      <c r="A258" s="2" t="s">
        <v>511</v>
      </c>
      <c r="B258" s="2" t="s">
        <v>512</v>
      </c>
      <c r="C258" s="2" t="s">
        <v>513</v>
      </c>
      <c r="D258" s="2" t="s">
        <v>157</v>
      </c>
      <c r="E258" s="2" t="s">
        <v>127</v>
      </c>
      <c r="F258" s="2" t="s">
        <v>231</v>
      </c>
      <c r="G258" s="2" t="s">
        <v>137</v>
      </c>
      <c r="H258" s="2"/>
      <c r="I258" s="2"/>
      <c r="J258" s="10" t="s">
        <v>220</v>
      </c>
      <c r="K258" s="2"/>
      <c r="L258" s="2"/>
      <c r="M258" s="2"/>
      <c r="N258" s="2"/>
      <c r="O258" s="8" t="str">
        <f t="shared" si="25"/>
        <v>07:39</v>
      </c>
      <c r="P258" s="9" t="str">
        <f t="shared" si="26"/>
        <v>20:01</v>
      </c>
      <c r="Q258" s="11">
        <f t="shared" si="27"/>
        <v>0.515277777777778</v>
      </c>
      <c r="R258" s="12">
        <f t="shared" si="28"/>
        <v>11</v>
      </c>
      <c r="S258" s="8"/>
      <c r="T258" s="8" t="str">
        <f>VLOOKUP(C258,[1]Sheet1!$D$1:$M$65514,10,0)</f>
        <v>河北</v>
      </c>
      <c r="U258" s="8">
        <f t="shared" si="29"/>
        <v>11</v>
      </c>
      <c r="V258" s="8" t="e">
        <f ca="1">SUM(OFFSET(考勤!D:AH,MATCH(C258,考勤!$A$1:$A$58,0)-1,DAY(D258)-1,3,1))</f>
        <v>#N/A</v>
      </c>
      <c r="W258" s="8" t="e">
        <f ca="1" t="shared" si="30"/>
        <v>#N/A</v>
      </c>
    </row>
    <row r="259" hidden="1" spans="1:23">
      <c r="A259" s="2" t="s">
        <v>511</v>
      </c>
      <c r="B259" s="2" t="s">
        <v>512</v>
      </c>
      <c r="C259" s="2" t="s">
        <v>513</v>
      </c>
      <c r="D259" s="2" t="s">
        <v>160</v>
      </c>
      <c r="E259" s="2" t="s">
        <v>127</v>
      </c>
      <c r="F259" s="2" t="s">
        <v>522</v>
      </c>
      <c r="G259" s="2" t="s">
        <v>137</v>
      </c>
      <c r="H259" s="2"/>
      <c r="I259" s="2"/>
      <c r="J259" s="10" t="s">
        <v>435</v>
      </c>
      <c r="K259" s="2"/>
      <c r="L259" s="2"/>
      <c r="M259" s="2"/>
      <c r="N259" s="2"/>
      <c r="O259" s="8" t="str">
        <f t="shared" si="25"/>
        <v>07:40</v>
      </c>
      <c r="P259" s="9" t="str">
        <f t="shared" si="26"/>
        <v>20:04</v>
      </c>
      <c r="Q259" s="11">
        <f t="shared" si="27"/>
        <v>0.516666666666667</v>
      </c>
      <c r="R259" s="12">
        <f t="shared" si="28"/>
        <v>11</v>
      </c>
      <c r="S259" s="8"/>
      <c r="T259" s="8" t="str">
        <f>VLOOKUP(C259,[1]Sheet1!$D$1:$M$65514,10,0)</f>
        <v>河北</v>
      </c>
      <c r="U259" s="8">
        <f t="shared" si="29"/>
        <v>11</v>
      </c>
      <c r="V259" s="8" t="e">
        <f ca="1">SUM(OFFSET(考勤!D:AH,MATCH(C259,考勤!$A$1:$A$58,0)-1,DAY(D259)-1,3,1))</f>
        <v>#N/A</v>
      </c>
      <c r="W259" s="8" t="e">
        <f ca="1" t="shared" si="30"/>
        <v>#N/A</v>
      </c>
    </row>
    <row r="260" hidden="1" spans="1:23">
      <c r="A260" s="3" t="s">
        <v>511</v>
      </c>
      <c r="B260" s="3" t="s">
        <v>512</v>
      </c>
      <c r="C260" s="3" t="s">
        <v>513</v>
      </c>
      <c r="D260" s="3" t="s">
        <v>163</v>
      </c>
      <c r="E260" s="2" t="s">
        <v>127</v>
      </c>
      <c r="F260" s="3" t="s">
        <v>523</v>
      </c>
      <c r="G260" s="3" t="s">
        <v>133</v>
      </c>
      <c r="H260" s="3"/>
      <c r="I260" s="4" t="s">
        <v>134</v>
      </c>
      <c r="J260" s="3"/>
      <c r="K260" s="3"/>
      <c r="L260" s="3"/>
      <c r="M260" s="3"/>
      <c r="N260" s="3"/>
      <c r="O260" s="8" t="str">
        <f t="shared" si="25"/>
        <v>07:32</v>
      </c>
      <c r="P260" s="9" t="str">
        <f t="shared" si="26"/>
        <v>17:09</v>
      </c>
      <c r="Q260" s="11">
        <f t="shared" si="27"/>
        <v>0.400694444444444</v>
      </c>
      <c r="R260" s="12">
        <f t="shared" si="28"/>
        <v>8</v>
      </c>
      <c r="S260" s="8"/>
      <c r="T260" s="8" t="str">
        <f>VLOOKUP(C260,[1]Sheet1!$D$1:$M$65514,10,0)</f>
        <v>河北</v>
      </c>
      <c r="U260" s="8">
        <f t="shared" si="29"/>
        <v>8</v>
      </c>
      <c r="V260" s="8" t="e">
        <f ca="1">SUM(OFFSET(考勤!D:AH,MATCH(C260,考勤!$A$1:$A$58,0)-1,DAY(D260)-1,3,1))</f>
        <v>#N/A</v>
      </c>
      <c r="W260" s="8" t="e">
        <f ca="1" t="shared" si="30"/>
        <v>#N/A</v>
      </c>
    </row>
    <row r="261" hidden="1" spans="1:23">
      <c r="A261" s="3" t="s">
        <v>511</v>
      </c>
      <c r="B261" s="3" t="s">
        <v>512</v>
      </c>
      <c r="C261" s="3" t="s">
        <v>513</v>
      </c>
      <c r="D261" s="3" t="s">
        <v>166</v>
      </c>
      <c r="E261" s="2" t="s">
        <v>127</v>
      </c>
      <c r="F261" s="3" t="s">
        <v>524</v>
      </c>
      <c r="G261" s="3" t="s">
        <v>525</v>
      </c>
      <c r="H261" s="3"/>
      <c r="I261" s="4" t="s">
        <v>526</v>
      </c>
      <c r="J261" s="3"/>
      <c r="K261" s="3"/>
      <c r="L261" s="3"/>
      <c r="M261" s="3"/>
      <c r="N261" s="3"/>
      <c r="O261" s="8" t="str">
        <f t="shared" si="25"/>
        <v>07:36</v>
      </c>
      <c r="P261" s="9" t="str">
        <f t="shared" si="26"/>
        <v>17:17</v>
      </c>
      <c r="Q261" s="11">
        <f t="shared" si="27"/>
        <v>0.403472222222222</v>
      </c>
      <c r="R261" s="12">
        <f t="shared" si="28"/>
        <v>8</v>
      </c>
      <c r="S261" s="8"/>
      <c r="T261" s="8" t="str">
        <f>VLOOKUP(C261,[1]Sheet1!$D$1:$M$65514,10,0)</f>
        <v>河北</v>
      </c>
      <c r="U261" s="8">
        <f t="shared" si="29"/>
        <v>8</v>
      </c>
      <c r="V261" s="8" t="e">
        <f ca="1">SUM(OFFSET(考勤!D:AH,MATCH(C261,考勤!$A$1:$A$58,0)-1,DAY(D261)-1,3,1))</f>
        <v>#N/A</v>
      </c>
      <c r="W261" s="8" t="e">
        <f ca="1" t="shared" si="30"/>
        <v>#N/A</v>
      </c>
    </row>
    <row r="262" hidden="1" spans="1:23">
      <c r="A262" s="2" t="s">
        <v>511</v>
      </c>
      <c r="B262" s="2" t="s">
        <v>512</v>
      </c>
      <c r="C262" s="2" t="s">
        <v>513</v>
      </c>
      <c r="D262" s="2" t="s">
        <v>170</v>
      </c>
      <c r="E262" s="2" t="s">
        <v>127</v>
      </c>
      <c r="F262" s="2" t="s">
        <v>527</v>
      </c>
      <c r="G262" s="2" t="s">
        <v>137</v>
      </c>
      <c r="H262" s="2"/>
      <c r="I262" s="2"/>
      <c r="J262" s="10" t="s">
        <v>399</v>
      </c>
      <c r="K262" s="2"/>
      <c r="L262" s="2"/>
      <c r="M262" s="2"/>
      <c r="N262" s="2"/>
      <c r="O262" s="8" t="str">
        <f t="shared" si="25"/>
        <v>07:30</v>
      </c>
      <c r="P262" s="9" t="str">
        <f t="shared" si="26"/>
        <v>20:03</v>
      </c>
      <c r="Q262" s="11">
        <f t="shared" si="27"/>
        <v>0.522916666666667</v>
      </c>
      <c r="R262" s="12">
        <f t="shared" si="28"/>
        <v>11</v>
      </c>
      <c r="S262" s="8"/>
      <c r="T262" s="8" t="str">
        <f>VLOOKUP(C262,[1]Sheet1!$D$1:$M$65514,10,0)</f>
        <v>河北</v>
      </c>
      <c r="U262" s="8">
        <f t="shared" si="29"/>
        <v>11</v>
      </c>
      <c r="V262" s="8" t="e">
        <f ca="1">SUM(OFFSET(考勤!D:AH,MATCH(C262,考勤!$A$1:$A$58,0)-1,DAY(D262)-1,3,1))</f>
        <v>#N/A</v>
      </c>
      <c r="W262" s="8" t="e">
        <f ca="1" t="shared" si="30"/>
        <v>#N/A</v>
      </c>
    </row>
    <row r="263" hidden="1" spans="1:23">
      <c r="A263" s="2" t="s">
        <v>511</v>
      </c>
      <c r="B263" s="2" t="s">
        <v>512</v>
      </c>
      <c r="C263" s="2" t="s">
        <v>513</v>
      </c>
      <c r="D263" s="2" t="s">
        <v>172</v>
      </c>
      <c r="E263" s="2" t="s">
        <v>127</v>
      </c>
      <c r="F263" s="2" t="s">
        <v>528</v>
      </c>
      <c r="G263" s="2" t="s">
        <v>137</v>
      </c>
      <c r="H263" s="2"/>
      <c r="I263" s="2"/>
      <c r="J263" s="10" t="s">
        <v>435</v>
      </c>
      <c r="K263" s="2"/>
      <c r="L263" s="2"/>
      <c r="M263" s="2"/>
      <c r="N263" s="2"/>
      <c r="O263" s="8" t="str">
        <f t="shared" si="25"/>
        <v>07:37</v>
      </c>
      <c r="P263" s="9" t="str">
        <f t="shared" si="26"/>
        <v>20:04</v>
      </c>
      <c r="Q263" s="11">
        <f t="shared" si="27"/>
        <v>0.51875</v>
      </c>
      <c r="R263" s="12">
        <f t="shared" si="28"/>
        <v>11</v>
      </c>
      <c r="S263" s="8"/>
      <c r="T263" s="8" t="str">
        <f>VLOOKUP(C263,[1]Sheet1!$D$1:$M$65514,10,0)</f>
        <v>河北</v>
      </c>
      <c r="U263" s="8">
        <f t="shared" si="29"/>
        <v>11</v>
      </c>
      <c r="V263" s="8" t="e">
        <f ca="1">SUM(OFFSET(考勤!D:AH,MATCH(C263,考勤!$A$1:$A$58,0)-1,DAY(D263)-1,3,1))</f>
        <v>#N/A</v>
      </c>
      <c r="W263" s="8" t="e">
        <f ca="1" t="shared" si="30"/>
        <v>#N/A</v>
      </c>
    </row>
    <row r="264" hidden="1" spans="1:23">
      <c r="A264" s="2" t="s">
        <v>511</v>
      </c>
      <c r="B264" s="2" t="s">
        <v>512</v>
      </c>
      <c r="C264" s="2" t="s">
        <v>513</v>
      </c>
      <c r="D264" s="2" t="s">
        <v>173</v>
      </c>
      <c r="E264" s="2" t="s">
        <v>127</v>
      </c>
      <c r="F264" s="2" t="s">
        <v>529</v>
      </c>
      <c r="G264" s="2" t="s">
        <v>137</v>
      </c>
      <c r="H264" s="2"/>
      <c r="I264" s="2"/>
      <c r="J264" s="10" t="s">
        <v>435</v>
      </c>
      <c r="K264" s="2"/>
      <c r="L264" s="2"/>
      <c r="M264" s="2"/>
      <c r="N264" s="2"/>
      <c r="O264" s="8" t="str">
        <f t="shared" si="25"/>
        <v>07:31</v>
      </c>
      <c r="P264" s="9" t="str">
        <f t="shared" si="26"/>
        <v>20:04</v>
      </c>
      <c r="Q264" s="11">
        <f t="shared" si="27"/>
        <v>0.522916666666667</v>
      </c>
      <c r="R264" s="12">
        <f t="shared" si="28"/>
        <v>11</v>
      </c>
      <c r="S264" s="8"/>
      <c r="T264" s="8" t="str">
        <f>VLOOKUP(C264,[1]Sheet1!$D$1:$M$65514,10,0)</f>
        <v>河北</v>
      </c>
      <c r="U264" s="8">
        <f t="shared" si="29"/>
        <v>11</v>
      </c>
      <c r="V264" s="8" t="e">
        <f ca="1">SUM(OFFSET(考勤!D:AH,MATCH(C264,考勤!$A$1:$A$58,0)-1,DAY(D264)-1,3,1))</f>
        <v>#N/A</v>
      </c>
      <c r="W264" s="8" t="e">
        <f ca="1" t="shared" si="30"/>
        <v>#N/A</v>
      </c>
    </row>
    <row r="265" hidden="1" spans="1:23">
      <c r="A265" s="2" t="s">
        <v>511</v>
      </c>
      <c r="B265" s="2" t="s">
        <v>512</v>
      </c>
      <c r="C265" s="2" t="s">
        <v>513</v>
      </c>
      <c r="D265" s="2" t="s">
        <v>175</v>
      </c>
      <c r="E265" s="2" t="s">
        <v>127</v>
      </c>
      <c r="F265" s="2" t="s">
        <v>530</v>
      </c>
      <c r="G265" s="2" t="s">
        <v>137</v>
      </c>
      <c r="H265" s="2"/>
      <c r="I265" s="2"/>
      <c r="J265" s="10" t="s">
        <v>227</v>
      </c>
      <c r="K265" s="2"/>
      <c r="L265" s="2"/>
      <c r="M265" s="2"/>
      <c r="N265" s="2"/>
      <c r="O265" s="8" t="str">
        <f t="shared" si="25"/>
        <v>07:37</v>
      </c>
      <c r="P265" s="9" t="str">
        <f t="shared" si="26"/>
        <v>20:02</v>
      </c>
      <c r="Q265" s="11">
        <f t="shared" si="27"/>
        <v>0.517361111111111</v>
      </c>
      <c r="R265" s="12">
        <f t="shared" si="28"/>
        <v>11</v>
      </c>
      <c r="S265" s="8"/>
      <c r="T265" s="8" t="str">
        <f>VLOOKUP(C265,[1]Sheet1!$D$1:$M$65514,10,0)</f>
        <v>河北</v>
      </c>
      <c r="U265" s="8">
        <f t="shared" si="29"/>
        <v>11</v>
      </c>
      <c r="V265" s="8" t="e">
        <f ca="1">SUM(OFFSET(考勤!D:AH,MATCH(C265,考勤!$A$1:$A$58,0)-1,DAY(D265)-1,3,1))</f>
        <v>#N/A</v>
      </c>
      <c r="W265" s="8" t="e">
        <f ca="1" t="shared" si="30"/>
        <v>#N/A</v>
      </c>
    </row>
    <row r="266" hidden="1" spans="1:23">
      <c r="A266" s="2" t="s">
        <v>511</v>
      </c>
      <c r="B266" s="2" t="s">
        <v>512</v>
      </c>
      <c r="C266" s="2" t="s">
        <v>513</v>
      </c>
      <c r="D266" s="2" t="s">
        <v>177</v>
      </c>
      <c r="E266" s="2" t="s">
        <v>127</v>
      </c>
      <c r="F266" s="2" t="s">
        <v>239</v>
      </c>
      <c r="G266" s="2" t="s">
        <v>137</v>
      </c>
      <c r="H266" s="2"/>
      <c r="I266" s="2"/>
      <c r="J266" s="10" t="s">
        <v>225</v>
      </c>
      <c r="K266" s="2"/>
      <c r="L266" s="2"/>
      <c r="M266" s="2"/>
      <c r="N266" s="2"/>
      <c r="O266" s="8" t="str">
        <f t="shared" si="25"/>
        <v>07:33</v>
      </c>
      <c r="P266" s="9" t="str">
        <f t="shared" si="26"/>
        <v>20:00</v>
      </c>
      <c r="Q266" s="11">
        <f t="shared" si="27"/>
        <v>0.51875</v>
      </c>
      <c r="R266" s="12">
        <f t="shared" si="28"/>
        <v>11</v>
      </c>
      <c r="S266" s="8"/>
      <c r="T266" s="8" t="str">
        <f>VLOOKUP(C266,[1]Sheet1!$D$1:$M$65514,10,0)</f>
        <v>河北</v>
      </c>
      <c r="U266" s="8">
        <f t="shared" si="29"/>
        <v>11</v>
      </c>
      <c r="V266" s="8" t="e">
        <f ca="1">SUM(OFFSET(考勤!D:AH,MATCH(C266,考勤!$A$1:$A$58,0)-1,DAY(D266)-1,3,1))</f>
        <v>#N/A</v>
      </c>
      <c r="W266" s="8" t="e">
        <f ca="1" t="shared" si="30"/>
        <v>#N/A</v>
      </c>
    </row>
    <row r="267" hidden="1" spans="1:23">
      <c r="A267" s="3" t="s">
        <v>511</v>
      </c>
      <c r="B267" s="3" t="s">
        <v>512</v>
      </c>
      <c r="C267" s="3" t="s">
        <v>513</v>
      </c>
      <c r="D267" s="3" t="s">
        <v>180</v>
      </c>
      <c r="E267" s="2" t="s">
        <v>127</v>
      </c>
      <c r="F267" s="3" t="s">
        <v>506</v>
      </c>
      <c r="G267" s="3" t="s">
        <v>137</v>
      </c>
      <c r="H267" s="3"/>
      <c r="I267" s="3"/>
      <c r="J267" s="10" t="s">
        <v>420</v>
      </c>
      <c r="K267" s="3"/>
      <c r="L267" s="3"/>
      <c r="M267" s="3"/>
      <c r="N267" s="3"/>
      <c r="O267" s="8" t="str">
        <f t="shared" si="25"/>
        <v>07:35</v>
      </c>
      <c r="P267" s="9" t="str">
        <f t="shared" si="26"/>
        <v>20:02</v>
      </c>
      <c r="Q267" s="11">
        <f t="shared" si="27"/>
        <v>0.51875</v>
      </c>
      <c r="R267" s="12">
        <f t="shared" si="28"/>
        <v>11</v>
      </c>
      <c r="S267" s="8"/>
      <c r="T267" s="8" t="str">
        <f>VLOOKUP(C267,[1]Sheet1!$D$1:$M$65514,10,0)</f>
        <v>河北</v>
      </c>
      <c r="U267" s="8">
        <f t="shared" si="29"/>
        <v>11</v>
      </c>
      <c r="V267" s="8" t="e">
        <f ca="1">SUM(OFFSET(考勤!D:AH,MATCH(C267,考勤!$A$1:$A$58,0)-1,DAY(D267)-1,3,1))</f>
        <v>#N/A</v>
      </c>
      <c r="W267" s="8" t="e">
        <f ca="1" t="shared" si="30"/>
        <v>#N/A</v>
      </c>
    </row>
    <row r="268" hidden="1" spans="1:23">
      <c r="A268" s="3" t="s">
        <v>511</v>
      </c>
      <c r="B268" s="3" t="s">
        <v>512</v>
      </c>
      <c r="C268" s="3" t="s">
        <v>513</v>
      </c>
      <c r="D268" s="3" t="s">
        <v>183</v>
      </c>
      <c r="E268" s="2" t="s">
        <v>127</v>
      </c>
      <c r="F268" s="3" t="s">
        <v>528</v>
      </c>
      <c r="G268" s="3" t="s">
        <v>137</v>
      </c>
      <c r="H268" s="3"/>
      <c r="I268" s="3"/>
      <c r="J268" s="10" t="s">
        <v>520</v>
      </c>
      <c r="K268" s="3"/>
      <c r="L268" s="3"/>
      <c r="M268" s="3"/>
      <c r="N268" s="3"/>
      <c r="O268" s="8" t="str">
        <f t="shared" si="25"/>
        <v>07:37</v>
      </c>
      <c r="P268" s="9" t="str">
        <f t="shared" si="26"/>
        <v>20:04</v>
      </c>
      <c r="Q268" s="11">
        <f t="shared" si="27"/>
        <v>0.51875</v>
      </c>
      <c r="R268" s="12">
        <f t="shared" si="28"/>
        <v>11</v>
      </c>
      <c r="S268" s="8"/>
      <c r="T268" s="8" t="str">
        <f>VLOOKUP(C268,[1]Sheet1!$D$1:$M$65514,10,0)</f>
        <v>河北</v>
      </c>
      <c r="U268" s="8">
        <f t="shared" si="29"/>
        <v>11</v>
      </c>
      <c r="V268" s="8" t="e">
        <f ca="1">SUM(OFFSET(考勤!D:AH,MATCH(C268,考勤!$A$1:$A$58,0)-1,DAY(D268)-1,3,1))</f>
        <v>#N/A</v>
      </c>
      <c r="W268" s="8" t="e">
        <f ca="1" t="shared" si="30"/>
        <v>#N/A</v>
      </c>
    </row>
    <row r="269" hidden="1" spans="1:23">
      <c r="A269" s="2" t="s">
        <v>511</v>
      </c>
      <c r="B269" s="2" t="s">
        <v>512</v>
      </c>
      <c r="C269" s="2" t="s">
        <v>513</v>
      </c>
      <c r="D269" s="2" t="s">
        <v>186</v>
      </c>
      <c r="E269" s="2" t="s">
        <v>127</v>
      </c>
      <c r="F269" s="2" t="s">
        <v>531</v>
      </c>
      <c r="G269" s="2" t="s">
        <v>137</v>
      </c>
      <c r="H269" s="2"/>
      <c r="I269" s="2"/>
      <c r="J269" s="10" t="s">
        <v>227</v>
      </c>
      <c r="K269" s="2"/>
      <c r="L269" s="2"/>
      <c r="M269" s="2"/>
      <c r="N269" s="2"/>
      <c r="O269" s="8" t="str">
        <f t="shared" si="25"/>
        <v>07:36</v>
      </c>
      <c r="P269" s="9" t="str">
        <f t="shared" si="26"/>
        <v>20:02</v>
      </c>
      <c r="Q269" s="11">
        <f t="shared" si="27"/>
        <v>0.518055555555556</v>
      </c>
      <c r="R269" s="12">
        <f t="shared" si="28"/>
        <v>11</v>
      </c>
      <c r="S269" s="8"/>
      <c r="T269" s="8" t="str">
        <f>VLOOKUP(C269,[1]Sheet1!$D$1:$M$65514,10,0)</f>
        <v>河北</v>
      </c>
      <c r="U269" s="8">
        <f t="shared" si="29"/>
        <v>11</v>
      </c>
      <c r="V269" s="8" t="e">
        <f ca="1">SUM(OFFSET(考勤!D:AH,MATCH(C269,考勤!$A$1:$A$58,0)-1,DAY(D269)-1,3,1))</f>
        <v>#N/A</v>
      </c>
      <c r="W269" s="8" t="e">
        <f ca="1" t="shared" si="30"/>
        <v>#N/A</v>
      </c>
    </row>
    <row r="270" hidden="1" spans="1:23">
      <c r="A270" s="2" t="s">
        <v>511</v>
      </c>
      <c r="B270" s="2" t="s">
        <v>512</v>
      </c>
      <c r="C270" s="2" t="s">
        <v>513</v>
      </c>
      <c r="D270" s="2" t="s">
        <v>189</v>
      </c>
      <c r="E270" s="2" t="s">
        <v>127</v>
      </c>
      <c r="F270" s="2" t="s">
        <v>532</v>
      </c>
      <c r="G270" s="2" t="s">
        <v>137</v>
      </c>
      <c r="H270" s="2"/>
      <c r="I270" s="2"/>
      <c r="J270" s="10" t="s">
        <v>227</v>
      </c>
      <c r="K270" s="2"/>
      <c r="L270" s="2"/>
      <c r="M270" s="2"/>
      <c r="N270" s="2"/>
      <c r="O270" s="8" t="str">
        <f t="shared" si="25"/>
        <v>07:46</v>
      </c>
      <c r="P270" s="9" t="str">
        <f t="shared" si="26"/>
        <v>20:02</v>
      </c>
      <c r="Q270" s="11">
        <f t="shared" si="27"/>
        <v>0.511111111111111</v>
      </c>
      <c r="R270" s="12">
        <f t="shared" si="28"/>
        <v>11</v>
      </c>
      <c r="S270" s="8"/>
      <c r="T270" s="8" t="str">
        <f>VLOOKUP(C270,[1]Sheet1!$D$1:$M$65514,10,0)</f>
        <v>河北</v>
      </c>
      <c r="U270" s="8">
        <f t="shared" si="29"/>
        <v>11</v>
      </c>
      <c r="V270" s="8" t="e">
        <f ca="1">SUM(OFFSET(考勤!D:AH,MATCH(C270,考勤!$A$1:$A$58,0)-1,DAY(D270)-1,3,1))</f>
        <v>#N/A</v>
      </c>
      <c r="W270" s="8" t="e">
        <f ca="1" t="shared" si="30"/>
        <v>#N/A</v>
      </c>
    </row>
    <row r="271" hidden="1" spans="1:23">
      <c r="A271" s="2" t="s">
        <v>511</v>
      </c>
      <c r="B271" s="2" t="s">
        <v>512</v>
      </c>
      <c r="C271" s="2" t="s">
        <v>513</v>
      </c>
      <c r="D271" s="2" t="s">
        <v>192</v>
      </c>
      <c r="E271" s="2" t="s">
        <v>127</v>
      </c>
      <c r="F271" s="2"/>
      <c r="G271" s="2"/>
      <c r="H271" s="2"/>
      <c r="I271" s="2"/>
      <c r="J271" s="2"/>
      <c r="K271" s="2"/>
      <c r="L271" s="2"/>
      <c r="M271" s="2"/>
      <c r="N271" s="7" t="s">
        <v>171</v>
      </c>
      <c r="O271" s="8" t="str">
        <f t="shared" si="25"/>
        <v/>
      </c>
      <c r="P271" s="9" t="str">
        <f t="shared" si="26"/>
        <v/>
      </c>
      <c r="Q271" s="11">
        <f t="shared" si="27"/>
        <v>0</v>
      </c>
      <c r="R271" s="12">
        <f t="shared" si="28"/>
        <v>0</v>
      </c>
      <c r="S271" s="8"/>
      <c r="T271" s="8" t="str">
        <f>VLOOKUP(C271,[1]Sheet1!$D$1:$M$65514,10,0)</f>
        <v>河北</v>
      </c>
      <c r="U271" s="8">
        <f t="shared" si="29"/>
        <v>0</v>
      </c>
      <c r="V271" s="8" t="e">
        <f ca="1">SUM(OFFSET(考勤!D:AH,MATCH(C271,考勤!$A$1:$A$58,0)-1,DAY(D271)-1,3,1))</f>
        <v>#N/A</v>
      </c>
      <c r="W271" s="8" t="e">
        <f ca="1" t="shared" si="30"/>
        <v>#N/A</v>
      </c>
    </row>
    <row r="272" hidden="1" spans="1:23">
      <c r="A272" s="2" t="s">
        <v>511</v>
      </c>
      <c r="B272" s="2" t="s">
        <v>512</v>
      </c>
      <c r="C272" s="2" t="s">
        <v>513</v>
      </c>
      <c r="D272" s="2" t="s">
        <v>195</v>
      </c>
      <c r="E272" s="2" t="s">
        <v>127</v>
      </c>
      <c r="F272" s="2" t="s">
        <v>529</v>
      </c>
      <c r="G272" s="2" t="s">
        <v>137</v>
      </c>
      <c r="H272" s="2"/>
      <c r="I272" s="2"/>
      <c r="J272" s="10" t="s">
        <v>435</v>
      </c>
      <c r="K272" s="2"/>
      <c r="L272" s="2"/>
      <c r="M272" s="2"/>
      <c r="N272" s="2"/>
      <c r="O272" s="8" t="str">
        <f t="shared" si="25"/>
        <v>07:31</v>
      </c>
      <c r="P272" s="9" t="str">
        <f t="shared" si="26"/>
        <v>20:04</v>
      </c>
      <c r="Q272" s="11">
        <f t="shared" si="27"/>
        <v>0.522916666666667</v>
      </c>
      <c r="R272" s="12">
        <f t="shared" si="28"/>
        <v>11</v>
      </c>
      <c r="S272" s="8"/>
      <c r="T272" s="8" t="str">
        <f>VLOOKUP(C272,[1]Sheet1!$D$1:$M$65514,10,0)</f>
        <v>河北</v>
      </c>
      <c r="U272" s="8">
        <f t="shared" si="29"/>
        <v>11</v>
      </c>
      <c r="V272" s="8" t="e">
        <f ca="1">SUM(OFFSET(考勤!D:AH,MATCH(C272,考勤!$A$1:$A$58,0)-1,DAY(D272)-1,3,1))</f>
        <v>#N/A</v>
      </c>
      <c r="W272" s="8" t="e">
        <f ca="1" t="shared" si="30"/>
        <v>#N/A</v>
      </c>
    </row>
    <row r="273" hidden="1" spans="1:23">
      <c r="A273" s="2" t="s">
        <v>511</v>
      </c>
      <c r="B273" s="2" t="s">
        <v>512</v>
      </c>
      <c r="C273" s="2" t="s">
        <v>513</v>
      </c>
      <c r="D273" s="2" t="s">
        <v>198</v>
      </c>
      <c r="E273" s="2" t="s">
        <v>127</v>
      </c>
      <c r="F273" s="2" t="s">
        <v>533</v>
      </c>
      <c r="G273" s="2" t="s">
        <v>137</v>
      </c>
      <c r="H273" s="2"/>
      <c r="I273" s="2"/>
      <c r="J273" s="10" t="s">
        <v>220</v>
      </c>
      <c r="K273" s="2"/>
      <c r="L273" s="2"/>
      <c r="M273" s="2"/>
      <c r="N273" s="2"/>
      <c r="O273" s="8" t="str">
        <f t="shared" si="25"/>
        <v>07:34</v>
      </c>
      <c r="P273" s="9" t="str">
        <f t="shared" si="26"/>
        <v>20:01</v>
      </c>
      <c r="Q273" s="11">
        <f t="shared" si="27"/>
        <v>0.51875</v>
      </c>
      <c r="R273" s="12">
        <f t="shared" si="28"/>
        <v>11</v>
      </c>
      <c r="S273" s="8"/>
      <c r="T273" s="8" t="str">
        <f>VLOOKUP(C273,[1]Sheet1!$D$1:$M$65514,10,0)</f>
        <v>河北</v>
      </c>
      <c r="U273" s="8">
        <f t="shared" si="29"/>
        <v>11</v>
      </c>
      <c r="V273" s="8" t="e">
        <f ca="1">SUM(OFFSET(考勤!D:AH,MATCH(C273,考勤!$A$1:$A$58,0)-1,DAY(D273)-1,3,1))</f>
        <v>#N/A</v>
      </c>
      <c r="W273" s="8" t="e">
        <f ca="1" t="shared" si="30"/>
        <v>#N/A</v>
      </c>
    </row>
    <row r="274" hidden="1" spans="1:23">
      <c r="A274" s="3" t="s">
        <v>511</v>
      </c>
      <c r="B274" s="3" t="s">
        <v>512</v>
      </c>
      <c r="C274" s="3" t="s">
        <v>513</v>
      </c>
      <c r="D274" s="3" t="s">
        <v>199</v>
      </c>
      <c r="E274" s="2" t="s">
        <v>127</v>
      </c>
      <c r="F274" s="3" t="s">
        <v>140</v>
      </c>
      <c r="G274" s="3" t="s">
        <v>137</v>
      </c>
      <c r="H274" s="3"/>
      <c r="I274" s="3"/>
      <c r="J274" s="10" t="s">
        <v>141</v>
      </c>
      <c r="K274" s="3"/>
      <c r="L274" s="3"/>
      <c r="M274" s="3"/>
      <c r="N274" s="3"/>
      <c r="O274" s="8" t="str">
        <f t="shared" si="25"/>
        <v>07:33</v>
      </c>
      <c r="P274" s="9" t="str">
        <f t="shared" si="26"/>
        <v>20:03</v>
      </c>
      <c r="Q274" s="11">
        <f t="shared" si="27"/>
        <v>0.520833333333333</v>
      </c>
      <c r="R274" s="12">
        <f t="shared" si="28"/>
        <v>11</v>
      </c>
      <c r="S274" s="8"/>
      <c r="T274" s="8" t="str">
        <f>VLOOKUP(C274,[1]Sheet1!$D$1:$M$65514,10,0)</f>
        <v>河北</v>
      </c>
      <c r="U274" s="8">
        <f t="shared" si="29"/>
        <v>11</v>
      </c>
      <c r="V274" s="8" t="e">
        <f ca="1">SUM(OFFSET(考勤!D:AH,MATCH(C274,考勤!$A$1:$A$58,0)-1,DAY(D274)-1,3,1))</f>
        <v>#N/A</v>
      </c>
      <c r="W274" s="8" t="e">
        <f ca="1" t="shared" si="30"/>
        <v>#N/A</v>
      </c>
    </row>
    <row r="275" hidden="1" spans="1:23">
      <c r="A275" s="3" t="s">
        <v>511</v>
      </c>
      <c r="B275" s="3" t="s">
        <v>512</v>
      </c>
      <c r="C275" s="3" t="s">
        <v>513</v>
      </c>
      <c r="D275" s="3" t="s">
        <v>201</v>
      </c>
      <c r="E275" s="2" t="s">
        <v>127</v>
      </c>
      <c r="F275" s="3" t="s">
        <v>534</v>
      </c>
      <c r="G275" s="3" t="s">
        <v>137</v>
      </c>
      <c r="H275" s="3"/>
      <c r="I275" s="3"/>
      <c r="J275" s="10" t="s">
        <v>141</v>
      </c>
      <c r="K275" s="3"/>
      <c r="L275" s="3"/>
      <c r="M275" s="3"/>
      <c r="N275" s="3"/>
      <c r="O275" s="8" t="str">
        <f t="shared" si="25"/>
        <v>07:38</v>
      </c>
      <c r="P275" s="9" t="str">
        <f t="shared" si="26"/>
        <v>20:03</v>
      </c>
      <c r="Q275" s="11">
        <f t="shared" si="27"/>
        <v>0.517361111111111</v>
      </c>
      <c r="R275" s="12">
        <f t="shared" si="28"/>
        <v>11</v>
      </c>
      <c r="S275" s="8"/>
      <c r="T275" s="8" t="str">
        <f>VLOOKUP(C275,[1]Sheet1!$D$1:$M$65514,10,0)</f>
        <v>河北</v>
      </c>
      <c r="U275" s="8">
        <f t="shared" si="29"/>
        <v>11</v>
      </c>
      <c r="V275" s="8" t="e">
        <f ca="1">SUM(OFFSET(考勤!D:AH,MATCH(C275,考勤!$A$1:$A$58,0)-1,DAY(D275)-1,3,1))</f>
        <v>#N/A</v>
      </c>
      <c r="W275" s="8" t="e">
        <f ca="1" t="shared" si="30"/>
        <v>#N/A</v>
      </c>
    </row>
    <row r="276" hidden="1" spans="1:23">
      <c r="A276" s="2" t="s">
        <v>511</v>
      </c>
      <c r="B276" s="2" t="s">
        <v>512</v>
      </c>
      <c r="C276" s="2" t="s">
        <v>513</v>
      </c>
      <c r="D276" s="2" t="s">
        <v>204</v>
      </c>
      <c r="E276" s="2" t="s">
        <v>127</v>
      </c>
      <c r="F276" s="2" t="s">
        <v>143</v>
      </c>
      <c r="G276" s="2" t="s">
        <v>137</v>
      </c>
      <c r="H276" s="2"/>
      <c r="I276" s="2"/>
      <c r="J276" s="10" t="s">
        <v>220</v>
      </c>
      <c r="K276" s="2"/>
      <c r="L276" s="2"/>
      <c r="M276" s="2"/>
      <c r="N276" s="2"/>
      <c r="O276" s="8" t="str">
        <f t="shared" si="25"/>
        <v>07:36</v>
      </c>
      <c r="P276" s="9" t="str">
        <f t="shared" si="26"/>
        <v>20:01</v>
      </c>
      <c r="Q276" s="11">
        <f t="shared" si="27"/>
        <v>0.517361111111111</v>
      </c>
      <c r="R276" s="12">
        <f t="shared" si="28"/>
        <v>11</v>
      </c>
      <c r="S276" s="8"/>
      <c r="T276" s="8" t="str">
        <f>VLOOKUP(C276,[1]Sheet1!$D$1:$M$65514,10,0)</f>
        <v>河北</v>
      </c>
      <c r="U276" s="8">
        <f t="shared" si="29"/>
        <v>11</v>
      </c>
      <c r="V276" s="8" t="e">
        <f ca="1">SUM(OFFSET(考勤!D:AH,MATCH(C276,考勤!$A$1:$A$58,0)-1,DAY(D276)-1,3,1))</f>
        <v>#N/A</v>
      </c>
      <c r="W276" s="8" t="e">
        <f ca="1" t="shared" si="30"/>
        <v>#N/A</v>
      </c>
    </row>
    <row r="277" hidden="1" spans="1:23">
      <c r="A277" s="2" t="s">
        <v>511</v>
      </c>
      <c r="B277" s="2" t="s">
        <v>512</v>
      </c>
      <c r="C277" s="2" t="s">
        <v>513</v>
      </c>
      <c r="D277" s="2" t="s">
        <v>206</v>
      </c>
      <c r="E277" s="2" t="s">
        <v>127</v>
      </c>
      <c r="F277" s="2" t="s">
        <v>535</v>
      </c>
      <c r="G277" s="2" t="s">
        <v>137</v>
      </c>
      <c r="H277" s="2"/>
      <c r="I277" s="2"/>
      <c r="J277" s="10" t="s">
        <v>225</v>
      </c>
      <c r="K277" s="2"/>
      <c r="L277" s="2"/>
      <c r="M277" s="2"/>
      <c r="N277" s="2"/>
      <c r="O277" s="8" t="str">
        <f t="shared" si="25"/>
        <v>07:36</v>
      </c>
      <c r="P277" s="9" t="str">
        <f t="shared" si="26"/>
        <v>20:00</v>
      </c>
      <c r="Q277" s="11">
        <f t="shared" si="27"/>
        <v>0.516666666666667</v>
      </c>
      <c r="R277" s="12">
        <f t="shared" si="28"/>
        <v>11</v>
      </c>
      <c r="S277" s="8"/>
      <c r="T277" s="8" t="str">
        <f>VLOOKUP(C277,[1]Sheet1!$D$1:$M$65514,10,0)</f>
        <v>河北</v>
      </c>
      <c r="U277" s="8">
        <f t="shared" si="29"/>
        <v>11</v>
      </c>
      <c r="V277" s="8" t="e">
        <f ca="1">SUM(OFFSET(考勤!D:AH,MATCH(C277,考勤!$A$1:$A$58,0)-1,DAY(D277)-1,3,1))</f>
        <v>#N/A</v>
      </c>
      <c r="W277" s="8" t="e">
        <f ca="1" t="shared" si="30"/>
        <v>#N/A</v>
      </c>
    </row>
    <row r="278" hidden="1" spans="1:23">
      <c r="A278" s="2" t="s">
        <v>511</v>
      </c>
      <c r="B278" s="2" t="s">
        <v>512</v>
      </c>
      <c r="C278" s="2" t="s">
        <v>513</v>
      </c>
      <c r="D278" s="2" t="s">
        <v>209</v>
      </c>
      <c r="E278" s="2" t="s">
        <v>127</v>
      </c>
      <c r="F278" s="2" t="s">
        <v>533</v>
      </c>
      <c r="G278" s="2" t="s">
        <v>137</v>
      </c>
      <c r="H278" s="2"/>
      <c r="I278" s="2"/>
      <c r="J278" s="10" t="s">
        <v>220</v>
      </c>
      <c r="K278" s="2"/>
      <c r="L278" s="2"/>
      <c r="M278" s="2"/>
      <c r="N278" s="2"/>
      <c r="O278" s="8" t="str">
        <f t="shared" si="25"/>
        <v>07:34</v>
      </c>
      <c r="P278" s="9" t="str">
        <f t="shared" si="26"/>
        <v>20:01</v>
      </c>
      <c r="Q278" s="11">
        <f t="shared" si="27"/>
        <v>0.51875</v>
      </c>
      <c r="R278" s="12">
        <f t="shared" si="28"/>
        <v>11</v>
      </c>
      <c r="S278" s="8"/>
      <c r="T278" s="8" t="str">
        <f>VLOOKUP(C278,[1]Sheet1!$D$1:$M$65514,10,0)</f>
        <v>河北</v>
      </c>
      <c r="U278" s="8">
        <f t="shared" si="29"/>
        <v>11</v>
      </c>
      <c r="V278" s="8" t="e">
        <f ca="1">SUM(OFFSET(考勤!D:AH,MATCH(C278,考勤!$A$1:$A$58,0)-1,DAY(D278)-1,3,1))</f>
        <v>#N/A</v>
      </c>
      <c r="W278" s="8" t="e">
        <f ca="1" t="shared" si="30"/>
        <v>#N/A</v>
      </c>
    </row>
    <row r="279" hidden="1" spans="1:23">
      <c r="A279" s="2" t="s">
        <v>511</v>
      </c>
      <c r="B279" s="2" t="s">
        <v>512</v>
      </c>
      <c r="C279" s="2" t="s">
        <v>513</v>
      </c>
      <c r="D279" s="2" t="s">
        <v>210</v>
      </c>
      <c r="E279" s="2" t="s">
        <v>127</v>
      </c>
      <c r="F279" s="2" t="s">
        <v>536</v>
      </c>
      <c r="G279" s="2" t="s">
        <v>537</v>
      </c>
      <c r="H279" s="2"/>
      <c r="I279" s="4" t="s">
        <v>538</v>
      </c>
      <c r="J279" s="2"/>
      <c r="K279" s="2"/>
      <c r="L279" s="2"/>
      <c r="M279" s="2"/>
      <c r="N279" s="2"/>
      <c r="O279" s="8" t="str">
        <f t="shared" si="25"/>
        <v>07:30</v>
      </c>
      <c r="P279" s="9" t="str">
        <f t="shared" si="26"/>
        <v>17:04</v>
      </c>
      <c r="Q279" s="11">
        <f t="shared" si="27"/>
        <v>0.398611111111111</v>
      </c>
      <c r="R279" s="12">
        <f t="shared" si="28"/>
        <v>8</v>
      </c>
      <c r="S279" s="8"/>
      <c r="T279" s="8" t="str">
        <f>VLOOKUP(C279,[1]Sheet1!$D$1:$M$65514,10,0)</f>
        <v>河北</v>
      </c>
      <c r="U279" s="8">
        <f t="shared" si="29"/>
        <v>8</v>
      </c>
      <c r="V279" s="8" t="e">
        <f ca="1">SUM(OFFSET(考勤!D:AH,MATCH(C279,考勤!$A$1:$A$58,0)-1,DAY(D279)-1,3,1))</f>
        <v>#N/A</v>
      </c>
      <c r="W279" s="8" t="e">
        <f ca="1" t="shared" si="30"/>
        <v>#N/A</v>
      </c>
    </row>
    <row r="280" hidden="1" spans="1:23">
      <c r="A280" s="2" t="s">
        <v>511</v>
      </c>
      <c r="B280" s="2" t="s">
        <v>512</v>
      </c>
      <c r="C280" s="2" t="s">
        <v>513</v>
      </c>
      <c r="D280" s="2" t="s">
        <v>211</v>
      </c>
      <c r="E280" s="2" t="s">
        <v>127</v>
      </c>
      <c r="F280" s="2"/>
      <c r="G280" s="2"/>
      <c r="H280" s="2"/>
      <c r="I280" s="2"/>
      <c r="J280" s="2"/>
      <c r="K280" s="2"/>
      <c r="L280" s="2"/>
      <c r="M280" s="2"/>
      <c r="N280" s="7" t="s">
        <v>171</v>
      </c>
      <c r="O280" s="8" t="str">
        <f t="shared" si="25"/>
        <v/>
      </c>
      <c r="P280" s="9" t="str">
        <f t="shared" si="26"/>
        <v/>
      </c>
      <c r="Q280" s="11">
        <f t="shared" si="27"/>
        <v>0</v>
      </c>
      <c r="R280" s="12">
        <f t="shared" si="28"/>
        <v>0</v>
      </c>
      <c r="S280" s="8"/>
      <c r="T280" s="8" t="str">
        <f>VLOOKUP(C280,[1]Sheet1!$D$1:$M$65514,10,0)</f>
        <v>河北</v>
      </c>
      <c r="U280" s="8">
        <f t="shared" si="29"/>
        <v>0</v>
      </c>
      <c r="V280" s="8" t="e">
        <f ca="1">SUM(OFFSET(考勤!D:AH,MATCH(C280,考勤!$A$1:$A$58,0)-1,DAY(D280)-1,3,1))</f>
        <v>#N/A</v>
      </c>
      <c r="W280" s="8" t="e">
        <f ca="1" t="shared" si="30"/>
        <v>#N/A</v>
      </c>
    </row>
    <row r="281" hidden="1" spans="1:23">
      <c r="A281" s="2" t="s">
        <v>123</v>
      </c>
      <c r="B281" s="2" t="s">
        <v>539</v>
      </c>
      <c r="C281" s="2" t="s">
        <v>540</v>
      </c>
      <c r="D281" s="2" t="s">
        <v>126</v>
      </c>
      <c r="E281" s="2" t="s">
        <v>127</v>
      </c>
      <c r="F281" s="2"/>
      <c r="G281" s="2"/>
      <c r="H281" s="2"/>
      <c r="I281" s="2"/>
      <c r="J281" s="2"/>
      <c r="K281" s="2"/>
      <c r="L281" s="2"/>
      <c r="M281" s="2"/>
      <c r="N281" s="7" t="s">
        <v>171</v>
      </c>
      <c r="O281" s="8" t="str">
        <f t="shared" si="25"/>
        <v/>
      </c>
      <c r="P281" s="9" t="str">
        <f t="shared" si="26"/>
        <v/>
      </c>
      <c r="Q281" s="11">
        <f t="shared" si="27"/>
        <v>0</v>
      </c>
      <c r="R281" s="12">
        <f t="shared" si="28"/>
        <v>0</v>
      </c>
      <c r="S281" s="8"/>
      <c r="T281" s="8" t="str">
        <f>VLOOKUP(C281,[1]Sheet1!$D$1:$M$65514,10,0)</f>
        <v>河北</v>
      </c>
      <c r="U281" s="8">
        <f t="shared" si="29"/>
        <v>0</v>
      </c>
      <c r="V281" s="8" t="e">
        <f ca="1">SUM(OFFSET(考勤!D:AH,MATCH(C281,考勤!$A$1:$A$58,0)-1,DAY(D281)-1,3,1))</f>
        <v>#N/A</v>
      </c>
      <c r="W281" s="8" t="e">
        <f ca="1" t="shared" si="30"/>
        <v>#N/A</v>
      </c>
    </row>
    <row r="282" hidden="1" spans="1:23">
      <c r="A282" s="2" t="s">
        <v>123</v>
      </c>
      <c r="B282" s="2" t="s">
        <v>539</v>
      </c>
      <c r="C282" s="2" t="s">
        <v>540</v>
      </c>
      <c r="D282" s="2" t="s">
        <v>131</v>
      </c>
      <c r="E282" s="2" t="s">
        <v>127</v>
      </c>
      <c r="F282" s="2"/>
      <c r="G282" s="2"/>
      <c r="H282" s="2"/>
      <c r="I282" s="2"/>
      <c r="J282" s="2"/>
      <c r="K282" s="2"/>
      <c r="L282" s="2"/>
      <c r="M282" s="2"/>
      <c r="N282" s="7" t="s">
        <v>171</v>
      </c>
      <c r="O282" s="8" t="str">
        <f t="shared" si="25"/>
        <v/>
      </c>
      <c r="P282" s="9" t="str">
        <f t="shared" si="26"/>
        <v/>
      </c>
      <c r="Q282" s="11">
        <f t="shared" si="27"/>
        <v>0</v>
      </c>
      <c r="R282" s="12">
        <f t="shared" si="28"/>
        <v>0</v>
      </c>
      <c r="S282" s="8"/>
      <c r="T282" s="8" t="str">
        <f>VLOOKUP(C282,[1]Sheet1!$D$1:$M$65514,10,0)</f>
        <v>河北</v>
      </c>
      <c r="U282" s="8">
        <f t="shared" si="29"/>
        <v>0</v>
      </c>
      <c r="V282" s="8" t="e">
        <f ca="1">SUM(OFFSET(考勤!D:AH,MATCH(C282,考勤!$A$1:$A$58,0)-1,DAY(D282)-1,3,1))</f>
        <v>#N/A</v>
      </c>
      <c r="W282" s="8" t="e">
        <f ca="1" t="shared" si="30"/>
        <v>#N/A</v>
      </c>
    </row>
    <row r="283" hidden="1" spans="1:23">
      <c r="A283" s="2" t="s">
        <v>123</v>
      </c>
      <c r="B283" s="2" t="s">
        <v>539</v>
      </c>
      <c r="C283" s="2" t="s">
        <v>540</v>
      </c>
      <c r="D283" s="2" t="s">
        <v>135</v>
      </c>
      <c r="E283" s="2" t="s">
        <v>127</v>
      </c>
      <c r="F283" s="2"/>
      <c r="G283" s="2"/>
      <c r="H283" s="2"/>
      <c r="I283" s="2"/>
      <c r="J283" s="2"/>
      <c r="K283" s="2"/>
      <c r="L283" s="2"/>
      <c r="M283" s="2"/>
      <c r="N283" s="7" t="s">
        <v>171</v>
      </c>
      <c r="O283" s="8" t="str">
        <f t="shared" si="25"/>
        <v/>
      </c>
      <c r="P283" s="9" t="str">
        <f t="shared" si="26"/>
        <v/>
      </c>
      <c r="Q283" s="11">
        <f t="shared" si="27"/>
        <v>0</v>
      </c>
      <c r="R283" s="12">
        <f t="shared" si="28"/>
        <v>0</v>
      </c>
      <c r="S283" s="8"/>
      <c r="T283" s="8" t="str">
        <f>VLOOKUP(C283,[1]Sheet1!$D$1:$M$65514,10,0)</f>
        <v>河北</v>
      </c>
      <c r="U283" s="8">
        <f t="shared" si="29"/>
        <v>0</v>
      </c>
      <c r="V283" s="8" t="e">
        <f ca="1">SUM(OFFSET(考勤!D:AH,MATCH(C283,考勤!$A$1:$A$58,0)-1,DAY(D283)-1,3,1))</f>
        <v>#N/A</v>
      </c>
      <c r="W283" s="8" t="e">
        <f ca="1" t="shared" si="30"/>
        <v>#N/A</v>
      </c>
    </row>
    <row r="284" hidden="1" spans="1:23">
      <c r="A284" s="3" t="s">
        <v>123</v>
      </c>
      <c r="B284" s="3" t="s">
        <v>539</v>
      </c>
      <c r="C284" s="3" t="s">
        <v>540</v>
      </c>
      <c r="D284" s="3" t="s">
        <v>139</v>
      </c>
      <c r="E284" s="2" t="s">
        <v>127</v>
      </c>
      <c r="F284" s="3" t="s">
        <v>541</v>
      </c>
      <c r="G284" s="3" t="s">
        <v>542</v>
      </c>
      <c r="H284" s="3"/>
      <c r="I284" s="3"/>
      <c r="J284" s="10" t="s">
        <v>543</v>
      </c>
      <c r="K284" s="3"/>
      <c r="L284" s="3"/>
      <c r="M284" s="3"/>
      <c r="N284" s="7" t="s">
        <v>544</v>
      </c>
      <c r="O284" s="8" t="str">
        <f t="shared" si="25"/>
        <v>16:30</v>
      </c>
      <c r="P284" s="9" t="str">
        <f t="shared" si="26"/>
        <v>05:01</v>
      </c>
      <c r="Q284" s="11">
        <f t="shared" si="27"/>
        <v>0.521527777777778</v>
      </c>
      <c r="R284" s="12">
        <f t="shared" si="28"/>
        <v>11</v>
      </c>
      <c r="S284" s="8"/>
      <c r="T284" s="8" t="str">
        <f>VLOOKUP(C284,[1]Sheet1!$D$1:$M$65514,10,0)</f>
        <v>河北</v>
      </c>
      <c r="U284" s="8">
        <f t="shared" si="29"/>
        <v>11</v>
      </c>
      <c r="V284" s="8" t="e">
        <f ca="1">SUM(OFFSET(考勤!D:AH,MATCH(C284,考勤!$A$1:$A$58,0)-1,DAY(D284)-1,3,1))</f>
        <v>#N/A</v>
      </c>
      <c r="W284" s="8" t="e">
        <f ca="1" t="shared" si="30"/>
        <v>#N/A</v>
      </c>
    </row>
    <row r="285" hidden="1" spans="1:23">
      <c r="A285" s="3" t="s">
        <v>123</v>
      </c>
      <c r="B285" s="3" t="s">
        <v>539</v>
      </c>
      <c r="C285" s="3" t="s">
        <v>540</v>
      </c>
      <c r="D285" s="3" t="s">
        <v>142</v>
      </c>
      <c r="E285" s="2" t="s">
        <v>127</v>
      </c>
      <c r="F285" s="3" t="s">
        <v>545</v>
      </c>
      <c r="G285" s="3" t="s">
        <v>546</v>
      </c>
      <c r="H285" s="3"/>
      <c r="I285" s="3"/>
      <c r="J285" s="10" t="s">
        <v>547</v>
      </c>
      <c r="K285" s="3"/>
      <c r="L285" s="3"/>
      <c r="M285" s="3"/>
      <c r="N285" s="7" t="s">
        <v>548</v>
      </c>
      <c r="O285" s="8" t="str">
        <f t="shared" si="25"/>
        <v>16:52</v>
      </c>
      <c r="P285" s="9" t="str">
        <f t="shared" si="26"/>
        <v>05:00</v>
      </c>
      <c r="Q285" s="11">
        <f t="shared" si="27"/>
        <v>0.505555555555556</v>
      </c>
      <c r="R285" s="12">
        <f t="shared" si="28"/>
        <v>11</v>
      </c>
      <c r="S285" s="8"/>
      <c r="T285" s="8" t="str">
        <f>VLOOKUP(C285,[1]Sheet1!$D$1:$M$65514,10,0)</f>
        <v>河北</v>
      </c>
      <c r="U285" s="8">
        <f t="shared" si="29"/>
        <v>11</v>
      </c>
      <c r="V285" s="8" t="e">
        <f ca="1">SUM(OFFSET(考勤!D:AH,MATCH(C285,考勤!$A$1:$A$58,0)-1,DAY(D285)-1,3,1))</f>
        <v>#N/A</v>
      </c>
      <c r="W285" s="8" t="e">
        <f ca="1" t="shared" si="30"/>
        <v>#N/A</v>
      </c>
    </row>
    <row r="286" hidden="1" spans="1:23">
      <c r="A286" s="2" t="s">
        <v>123</v>
      </c>
      <c r="B286" s="2" t="s">
        <v>539</v>
      </c>
      <c r="C286" s="2" t="s">
        <v>540</v>
      </c>
      <c r="D286" s="2" t="s">
        <v>145</v>
      </c>
      <c r="E286" s="2" t="s">
        <v>127</v>
      </c>
      <c r="F286" s="5" t="s">
        <v>549</v>
      </c>
      <c r="G286" s="2"/>
      <c r="H286" s="2"/>
      <c r="I286" s="2"/>
      <c r="J286" s="2"/>
      <c r="K286" s="2"/>
      <c r="L286" s="2"/>
      <c r="M286" s="2"/>
      <c r="N286" s="7" t="s">
        <v>171</v>
      </c>
      <c r="O286" s="8" t="str">
        <f t="shared" si="25"/>
        <v>XX:XX</v>
      </c>
      <c r="P286" s="9" t="str">
        <f t="shared" si="26"/>
        <v>17:54</v>
      </c>
      <c r="Q286" s="11">
        <f t="shared" si="27"/>
        <v>0</v>
      </c>
      <c r="R286" s="12">
        <f t="shared" si="28"/>
        <v>0</v>
      </c>
      <c r="S286" s="8"/>
      <c r="T286" s="8" t="str">
        <f>VLOOKUP(C286,[1]Sheet1!$D$1:$M$65514,10,0)</f>
        <v>河北</v>
      </c>
      <c r="U286" s="9">
        <v>11.5</v>
      </c>
      <c r="V286" s="8" t="e">
        <f ca="1">SUM(OFFSET(考勤!D:AH,MATCH(C286,考勤!$A$1:$A$58,0)-1,DAY(D286)-1,3,1))</f>
        <v>#N/A</v>
      </c>
      <c r="W286" s="8" t="e">
        <f ca="1" t="shared" si="30"/>
        <v>#N/A</v>
      </c>
    </row>
    <row r="287" hidden="1" spans="1:23">
      <c r="A287" s="2" t="s">
        <v>123</v>
      </c>
      <c r="B287" s="2" t="s">
        <v>539</v>
      </c>
      <c r="C287" s="2" t="s">
        <v>540</v>
      </c>
      <c r="D287" s="2" t="s">
        <v>148</v>
      </c>
      <c r="E287" s="2" t="s">
        <v>127</v>
      </c>
      <c r="F287" s="2"/>
      <c r="G287" s="2"/>
      <c r="H287" s="2"/>
      <c r="I287" s="2"/>
      <c r="J287" s="2"/>
      <c r="K287" s="2"/>
      <c r="L287" s="2"/>
      <c r="M287" s="2"/>
      <c r="N287" s="7" t="s">
        <v>171</v>
      </c>
      <c r="O287" s="8" t="str">
        <f t="shared" si="25"/>
        <v/>
      </c>
      <c r="P287" s="9" t="str">
        <f t="shared" si="26"/>
        <v/>
      </c>
      <c r="Q287" s="11">
        <f t="shared" si="27"/>
        <v>0</v>
      </c>
      <c r="R287" s="12">
        <f t="shared" si="28"/>
        <v>0</v>
      </c>
      <c r="S287" s="8"/>
      <c r="T287" s="8" t="str">
        <f>VLOOKUP(C287,[1]Sheet1!$D$1:$M$65514,10,0)</f>
        <v>河北</v>
      </c>
      <c r="U287" s="8">
        <f t="shared" si="29"/>
        <v>0</v>
      </c>
      <c r="V287" s="8" t="e">
        <f ca="1">SUM(OFFSET(考勤!D:AH,MATCH(C287,考勤!$A$1:$A$58,0)-1,DAY(D287)-1,3,1))</f>
        <v>#N/A</v>
      </c>
      <c r="W287" s="8" t="e">
        <f ca="1" t="shared" si="30"/>
        <v>#N/A</v>
      </c>
    </row>
    <row r="288" hidden="1" spans="1:23">
      <c r="A288" s="2" t="s">
        <v>123</v>
      </c>
      <c r="B288" s="2" t="s">
        <v>539</v>
      </c>
      <c r="C288" s="2" t="s">
        <v>540</v>
      </c>
      <c r="D288" s="2" t="s">
        <v>152</v>
      </c>
      <c r="E288" s="2" t="s">
        <v>127</v>
      </c>
      <c r="F288" s="5" t="s">
        <v>550</v>
      </c>
      <c r="G288" s="2"/>
      <c r="H288" s="2"/>
      <c r="I288" s="2"/>
      <c r="J288" s="2"/>
      <c r="K288" s="2"/>
      <c r="L288" s="2"/>
      <c r="M288" s="2"/>
      <c r="N288" s="7" t="s">
        <v>171</v>
      </c>
      <c r="O288" s="8" t="str">
        <f t="shared" si="25"/>
        <v>XX:XX</v>
      </c>
      <c r="P288" s="9" t="str">
        <f t="shared" si="26"/>
        <v>17:51</v>
      </c>
      <c r="Q288" s="11">
        <f t="shared" si="27"/>
        <v>0</v>
      </c>
      <c r="R288" s="12">
        <f t="shared" si="28"/>
        <v>0</v>
      </c>
      <c r="S288" s="8"/>
      <c r="T288" s="8" t="str">
        <f>VLOOKUP(C288,[1]Sheet1!$D$1:$M$65514,10,0)</f>
        <v>河北</v>
      </c>
      <c r="U288" s="9">
        <v>11.5</v>
      </c>
      <c r="V288" s="8" t="e">
        <f ca="1">SUM(OFFSET(考勤!D:AH,MATCH(C288,考勤!$A$1:$A$58,0)-1,DAY(D288)-1,3,1))</f>
        <v>#N/A</v>
      </c>
      <c r="W288" s="8" t="e">
        <f ca="1" t="shared" si="30"/>
        <v>#N/A</v>
      </c>
    </row>
    <row r="289" hidden="1" spans="1:23">
      <c r="A289" s="2" t="s">
        <v>123</v>
      </c>
      <c r="B289" s="2" t="s">
        <v>539</v>
      </c>
      <c r="C289" s="2" t="s">
        <v>540</v>
      </c>
      <c r="D289" s="2" t="s">
        <v>157</v>
      </c>
      <c r="E289" s="2" t="s">
        <v>127</v>
      </c>
      <c r="F289" s="5" t="s">
        <v>551</v>
      </c>
      <c r="G289" s="2"/>
      <c r="H289" s="2"/>
      <c r="I289" s="2"/>
      <c r="J289" s="2"/>
      <c r="K289" s="2"/>
      <c r="L289" s="2"/>
      <c r="M289" s="2"/>
      <c r="N289" s="7" t="s">
        <v>171</v>
      </c>
      <c r="O289" s="8" t="str">
        <f t="shared" ref="O289:O352" si="31">LEFT(F289,5)</f>
        <v>XX:XX</v>
      </c>
      <c r="P289" s="9" t="str">
        <f t="shared" ref="P289:P352" si="32">RIGHT(F289,5)</f>
        <v>17:57</v>
      </c>
      <c r="Q289" s="11">
        <f t="shared" ref="Q289:Q352" si="33">IFERROR(IF(LEFT(P289,2)+0&lt;6,P289+1,P289)-O289,0)</f>
        <v>0</v>
      </c>
      <c r="R289" s="12">
        <f t="shared" ref="R289:R352" si="34">IF(Q289=0,0,IFERROR(INT((HOUR(Q289)*60+MINUTE(Q289))/60-1),0))</f>
        <v>0</v>
      </c>
      <c r="S289" s="8"/>
      <c r="T289" s="8" t="str">
        <f>VLOOKUP(C289,[1]Sheet1!$D$1:$M$65514,10,0)</f>
        <v>河北</v>
      </c>
      <c r="U289" s="9">
        <v>11.5</v>
      </c>
      <c r="V289" s="8" t="e">
        <f ca="1">SUM(OFFSET(考勤!D:AH,MATCH(C289,考勤!$A$1:$A$58,0)-1,DAY(D289)-1,3,1))</f>
        <v>#N/A</v>
      </c>
      <c r="W289" s="8" t="e">
        <f ca="1" t="shared" ref="W289:W352" si="35">R289-V289</f>
        <v>#N/A</v>
      </c>
    </row>
    <row r="290" hidden="1" spans="1:23">
      <c r="A290" s="2" t="s">
        <v>123</v>
      </c>
      <c r="B290" s="2" t="s">
        <v>539</v>
      </c>
      <c r="C290" s="2" t="s">
        <v>540</v>
      </c>
      <c r="D290" s="2" t="s">
        <v>160</v>
      </c>
      <c r="E290" s="2" t="s">
        <v>127</v>
      </c>
      <c r="F290" s="5" t="s">
        <v>552</v>
      </c>
      <c r="G290" s="2"/>
      <c r="H290" s="2"/>
      <c r="I290" s="2"/>
      <c r="J290" s="2"/>
      <c r="K290" s="2"/>
      <c r="L290" s="2"/>
      <c r="M290" s="2"/>
      <c r="N290" s="7" t="s">
        <v>171</v>
      </c>
      <c r="O290" s="8" t="str">
        <f t="shared" si="31"/>
        <v>XX:XX</v>
      </c>
      <c r="P290" s="9" t="str">
        <f t="shared" si="32"/>
        <v>17:58</v>
      </c>
      <c r="Q290" s="11">
        <f t="shared" si="33"/>
        <v>0</v>
      </c>
      <c r="R290" s="12">
        <f t="shared" si="34"/>
        <v>0</v>
      </c>
      <c r="S290" s="8"/>
      <c r="T290" s="8" t="str">
        <f>VLOOKUP(C290,[1]Sheet1!$D$1:$M$65514,10,0)</f>
        <v>河北</v>
      </c>
      <c r="U290" s="9">
        <v>11.5</v>
      </c>
      <c r="V290" s="8" t="e">
        <f ca="1">SUM(OFFSET(考勤!D:AH,MATCH(C290,考勤!$A$1:$A$58,0)-1,DAY(D290)-1,3,1))</f>
        <v>#N/A</v>
      </c>
      <c r="W290" s="8" t="e">
        <f ca="1" t="shared" si="35"/>
        <v>#N/A</v>
      </c>
    </row>
    <row r="291" hidden="1" spans="1:23">
      <c r="A291" s="3" t="s">
        <v>123</v>
      </c>
      <c r="B291" s="3" t="s">
        <v>539</v>
      </c>
      <c r="C291" s="3" t="s">
        <v>540</v>
      </c>
      <c r="D291" s="3" t="s">
        <v>163</v>
      </c>
      <c r="E291" s="2" t="s">
        <v>127</v>
      </c>
      <c r="F291" s="5" t="s">
        <v>553</v>
      </c>
      <c r="G291" s="3"/>
      <c r="H291" s="3"/>
      <c r="I291" s="3"/>
      <c r="J291" s="3"/>
      <c r="K291" s="3"/>
      <c r="L291" s="3"/>
      <c r="M291" s="3"/>
      <c r="N291" s="7" t="s">
        <v>171</v>
      </c>
      <c r="O291" s="8" t="str">
        <f t="shared" si="31"/>
        <v>XX:XX</v>
      </c>
      <c r="P291" s="9" t="str">
        <f t="shared" si="32"/>
        <v>17:59</v>
      </c>
      <c r="Q291" s="11">
        <f t="shared" si="33"/>
        <v>0</v>
      </c>
      <c r="R291" s="12">
        <f t="shared" si="34"/>
        <v>0</v>
      </c>
      <c r="S291" s="8"/>
      <c r="T291" s="8" t="str">
        <f>VLOOKUP(C291,[1]Sheet1!$D$1:$M$65514,10,0)</f>
        <v>河北</v>
      </c>
      <c r="U291" s="9">
        <v>11.5</v>
      </c>
      <c r="V291" s="8" t="e">
        <f ca="1">SUM(OFFSET(考勤!D:AH,MATCH(C291,考勤!$A$1:$A$58,0)-1,DAY(D291)-1,3,1))</f>
        <v>#N/A</v>
      </c>
      <c r="W291" s="8" t="e">
        <f ca="1" t="shared" si="35"/>
        <v>#N/A</v>
      </c>
    </row>
    <row r="292" hidden="1" spans="1:23">
      <c r="A292" s="3" t="s">
        <v>123</v>
      </c>
      <c r="B292" s="3" t="s">
        <v>539</v>
      </c>
      <c r="C292" s="3" t="s">
        <v>540</v>
      </c>
      <c r="D292" s="3" t="s">
        <v>166</v>
      </c>
      <c r="E292" s="2" t="s">
        <v>127</v>
      </c>
      <c r="F292" s="5" t="s">
        <v>552</v>
      </c>
      <c r="G292" s="3"/>
      <c r="H292" s="3"/>
      <c r="I292" s="3"/>
      <c r="J292" s="3"/>
      <c r="K292" s="3"/>
      <c r="L292" s="3"/>
      <c r="M292" s="3"/>
      <c r="N292" s="7" t="s">
        <v>171</v>
      </c>
      <c r="O292" s="8" t="str">
        <f t="shared" si="31"/>
        <v>XX:XX</v>
      </c>
      <c r="P292" s="9" t="str">
        <f t="shared" si="32"/>
        <v>17:58</v>
      </c>
      <c r="Q292" s="11">
        <f t="shared" si="33"/>
        <v>0</v>
      </c>
      <c r="R292" s="12">
        <f t="shared" si="34"/>
        <v>0</v>
      </c>
      <c r="S292" s="8"/>
      <c r="T292" s="8" t="str">
        <f>VLOOKUP(C292,[1]Sheet1!$D$1:$M$65514,10,0)</f>
        <v>河北</v>
      </c>
      <c r="U292" s="9">
        <v>11.5</v>
      </c>
      <c r="V292" s="8" t="e">
        <f ca="1">SUM(OFFSET(考勤!D:AH,MATCH(C292,考勤!$A$1:$A$58,0)-1,DAY(D292)-1,3,1))</f>
        <v>#N/A</v>
      </c>
      <c r="W292" s="8" t="e">
        <f ca="1" t="shared" si="35"/>
        <v>#N/A</v>
      </c>
    </row>
    <row r="293" hidden="1" spans="1:23">
      <c r="A293" s="2" t="s">
        <v>123</v>
      </c>
      <c r="B293" s="2" t="s">
        <v>539</v>
      </c>
      <c r="C293" s="2" t="s">
        <v>540</v>
      </c>
      <c r="D293" s="2" t="s">
        <v>170</v>
      </c>
      <c r="E293" s="2" t="s">
        <v>127</v>
      </c>
      <c r="F293" s="5" t="s">
        <v>554</v>
      </c>
      <c r="G293" s="2"/>
      <c r="H293" s="2"/>
      <c r="I293" s="2"/>
      <c r="J293" s="10" t="s">
        <v>555</v>
      </c>
      <c r="K293" s="2"/>
      <c r="L293" s="2"/>
      <c r="M293" s="2"/>
      <c r="N293" s="7" t="s">
        <v>171</v>
      </c>
      <c r="O293" s="8" t="str">
        <f t="shared" si="31"/>
        <v>XX:XX</v>
      </c>
      <c r="P293" s="9" t="str">
        <f t="shared" si="32"/>
        <v>00:04</v>
      </c>
      <c r="Q293" s="11">
        <f t="shared" si="33"/>
        <v>0</v>
      </c>
      <c r="R293" s="12">
        <f t="shared" si="34"/>
        <v>0</v>
      </c>
      <c r="S293" s="8"/>
      <c r="T293" s="8" t="str">
        <f>VLOOKUP(C293,[1]Sheet1!$D$1:$M$65514,10,0)</f>
        <v>河北</v>
      </c>
      <c r="U293" s="9">
        <v>6</v>
      </c>
      <c r="V293" s="8" t="e">
        <f ca="1">SUM(OFFSET(考勤!D:AH,MATCH(C293,考勤!$A$1:$A$58,0)-1,DAY(D293)-1,3,1))</f>
        <v>#N/A</v>
      </c>
      <c r="W293" s="8" t="e">
        <f ca="1" t="shared" si="35"/>
        <v>#N/A</v>
      </c>
    </row>
    <row r="294" hidden="1" spans="1:23">
      <c r="A294" s="2" t="s">
        <v>123</v>
      </c>
      <c r="B294" s="2" t="s">
        <v>539</v>
      </c>
      <c r="C294" s="2" t="s">
        <v>540</v>
      </c>
      <c r="D294" s="2" t="s">
        <v>172</v>
      </c>
      <c r="E294" s="2" t="s">
        <v>127</v>
      </c>
      <c r="F294" s="2"/>
      <c r="G294" s="2"/>
      <c r="H294" s="2"/>
      <c r="I294" s="2"/>
      <c r="J294" s="2"/>
      <c r="K294" s="2"/>
      <c r="L294" s="2"/>
      <c r="M294" s="2"/>
      <c r="N294" s="7" t="s">
        <v>171</v>
      </c>
      <c r="O294" s="8" t="str">
        <f t="shared" si="31"/>
        <v/>
      </c>
      <c r="P294" s="9" t="str">
        <f t="shared" si="32"/>
        <v/>
      </c>
      <c r="Q294" s="11">
        <f t="shared" si="33"/>
        <v>0</v>
      </c>
      <c r="R294" s="12">
        <f t="shared" si="34"/>
        <v>0</v>
      </c>
      <c r="S294" s="8"/>
      <c r="T294" s="8" t="str">
        <f>VLOOKUP(C294,[1]Sheet1!$D$1:$M$65514,10,0)</f>
        <v>河北</v>
      </c>
      <c r="U294" s="8">
        <f t="shared" ref="U289:U352" si="36">INT(R294)</f>
        <v>0</v>
      </c>
      <c r="V294" s="8" t="e">
        <f ca="1">SUM(OFFSET(考勤!D:AH,MATCH(C294,考勤!$A$1:$A$58,0)-1,DAY(D294)-1,3,1))</f>
        <v>#N/A</v>
      </c>
      <c r="W294" s="8" t="e">
        <f ca="1" t="shared" si="35"/>
        <v>#N/A</v>
      </c>
    </row>
    <row r="295" hidden="1" spans="1:23">
      <c r="A295" s="2" t="s">
        <v>123</v>
      </c>
      <c r="B295" s="2" t="s">
        <v>539</v>
      </c>
      <c r="C295" s="2" t="s">
        <v>540</v>
      </c>
      <c r="D295" s="2" t="s">
        <v>173</v>
      </c>
      <c r="E295" s="2" t="s">
        <v>127</v>
      </c>
      <c r="F295" s="2" t="s">
        <v>535</v>
      </c>
      <c r="G295" s="2" t="s">
        <v>137</v>
      </c>
      <c r="H295" s="2"/>
      <c r="I295" s="2"/>
      <c r="J295" s="10" t="s">
        <v>225</v>
      </c>
      <c r="K295" s="2"/>
      <c r="L295" s="2"/>
      <c r="M295" s="2"/>
      <c r="N295" s="2"/>
      <c r="O295" s="8" t="str">
        <f t="shared" si="31"/>
        <v>07:36</v>
      </c>
      <c r="P295" s="9" t="str">
        <f t="shared" si="32"/>
        <v>20:00</v>
      </c>
      <c r="Q295" s="11">
        <f t="shared" si="33"/>
        <v>0.516666666666667</v>
      </c>
      <c r="R295" s="12">
        <f t="shared" si="34"/>
        <v>11</v>
      </c>
      <c r="S295" s="8"/>
      <c r="T295" s="8" t="str">
        <f>VLOOKUP(C295,[1]Sheet1!$D$1:$M$65514,10,0)</f>
        <v>河北</v>
      </c>
      <c r="U295" s="8">
        <f t="shared" si="36"/>
        <v>11</v>
      </c>
      <c r="V295" s="8" t="e">
        <f ca="1">SUM(OFFSET(考勤!D:AH,MATCH(C295,考勤!$A$1:$A$58,0)-1,DAY(D295)-1,3,1))</f>
        <v>#N/A</v>
      </c>
      <c r="W295" s="8" t="e">
        <f ca="1" t="shared" si="35"/>
        <v>#N/A</v>
      </c>
    </row>
    <row r="296" hidden="1" spans="1:23">
      <c r="A296" s="2" t="s">
        <v>123</v>
      </c>
      <c r="B296" s="2" t="s">
        <v>539</v>
      </c>
      <c r="C296" s="2" t="s">
        <v>540</v>
      </c>
      <c r="D296" s="2" t="s">
        <v>175</v>
      </c>
      <c r="E296" s="2" t="s">
        <v>127</v>
      </c>
      <c r="F296" s="2" t="s">
        <v>556</v>
      </c>
      <c r="G296" s="2" t="s">
        <v>137</v>
      </c>
      <c r="H296" s="2"/>
      <c r="I296" s="2"/>
      <c r="J296" s="10" t="s">
        <v>225</v>
      </c>
      <c r="K296" s="2"/>
      <c r="L296" s="2"/>
      <c r="M296" s="2"/>
      <c r="N296" s="2"/>
      <c r="O296" s="8" t="str">
        <f t="shared" si="31"/>
        <v>07:28</v>
      </c>
      <c r="P296" s="9" t="str">
        <f t="shared" si="32"/>
        <v>20:00</v>
      </c>
      <c r="Q296" s="11">
        <f t="shared" si="33"/>
        <v>0.522222222222222</v>
      </c>
      <c r="R296" s="12">
        <f t="shared" si="34"/>
        <v>11</v>
      </c>
      <c r="S296" s="8"/>
      <c r="T296" s="8" t="str">
        <f>VLOOKUP(C296,[1]Sheet1!$D$1:$M$65514,10,0)</f>
        <v>河北</v>
      </c>
      <c r="U296" s="8">
        <f t="shared" si="36"/>
        <v>11</v>
      </c>
      <c r="V296" s="8" t="e">
        <f ca="1">SUM(OFFSET(考勤!D:AH,MATCH(C296,考勤!$A$1:$A$58,0)-1,DAY(D296)-1,3,1))</f>
        <v>#N/A</v>
      </c>
      <c r="W296" s="8" t="e">
        <f ca="1" t="shared" si="35"/>
        <v>#N/A</v>
      </c>
    </row>
    <row r="297" hidden="1" spans="1:23">
      <c r="A297" s="2" t="s">
        <v>123</v>
      </c>
      <c r="B297" s="2" t="s">
        <v>539</v>
      </c>
      <c r="C297" s="2" t="s">
        <v>540</v>
      </c>
      <c r="D297" s="2" t="s">
        <v>177</v>
      </c>
      <c r="E297" s="2" t="s">
        <v>127</v>
      </c>
      <c r="F297" s="2" t="s">
        <v>557</v>
      </c>
      <c r="G297" s="2" t="s">
        <v>137</v>
      </c>
      <c r="H297" s="2"/>
      <c r="I297" s="2"/>
      <c r="J297" s="10" t="s">
        <v>225</v>
      </c>
      <c r="K297" s="2"/>
      <c r="L297" s="2"/>
      <c r="M297" s="2"/>
      <c r="N297" s="2"/>
      <c r="O297" s="8" t="str">
        <f t="shared" si="31"/>
        <v>07:37</v>
      </c>
      <c r="P297" s="9" t="str">
        <f t="shared" si="32"/>
        <v>20:00</v>
      </c>
      <c r="Q297" s="11">
        <f t="shared" si="33"/>
        <v>0.515972222222222</v>
      </c>
      <c r="R297" s="12">
        <f t="shared" si="34"/>
        <v>11</v>
      </c>
      <c r="S297" s="8"/>
      <c r="T297" s="8" t="str">
        <f>VLOOKUP(C297,[1]Sheet1!$D$1:$M$65514,10,0)</f>
        <v>河北</v>
      </c>
      <c r="U297" s="8">
        <f t="shared" si="36"/>
        <v>11</v>
      </c>
      <c r="V297" s="8" t="e">
        <f ca="1">SUM(OFFSET(考勤!D:AH,MATCH(C297,考勤!$A$1:$A$58,0)-1,DAY(D297)-1,3,1))</f>
        <v>#N/A</v>
      </c>
      <c r="W297" s="8" t="e">
        <f ca="1" t="shared" si="35"/>
        <v>#N/A</v>
      </c>
    </row>
    <row r="298" hidden="1" spans="1:23">
      <c r="A298" s="3" t="s">
        <v>123</v>
      </c>
      <c r="B298" s="3" t="s">
        <v>539</v>
      </c>
      <c r="C298" s="3" t="s">
        <v>540</v>
      </c>
      <c r="D298" s="3" t="s">
        <v>180</v>
      </c>
      <c r="E298" s="2" t="s">
        <v>127</v>
      </c>
      <c r="F298" s="3" t="s">
        <v>558</v>
      </c>
      <c r="G298" s="3" t="s">
        <v>137</v>
      </c>
      <c r="H298" s="3"/>
      <c r="I298" s="3"/>
      <c r="J298" s="10" t="s">
        <v>559</v>
      </c>
      <c r="K298" s="3"/>
      <c r="L298" s="3"/>
      <c r="M298" s="3"/>
      <c r="N298" s="3"/>
      <c r="O298" s="8" t="str">
        <f t="shared" si="31"/>
        <v>07:31</v>
      </c>
      <c r="P298" s="9" t="str">
        <f t="shared" si="32"/>
        <v>19:00</v>
      </c>
      <c r="Q298" s="11">
        <f t="shared" si="33"/>
        <v>0.478472222222222</v>
      </c>
      <c r="R298" s="12">
        <f t="shared" si="34"/>
        <v>10</v>
      </c>
      <c r="S298" s="8"/>
      <c r="T298" s="8" t="str">
        <f>VLOOKUP(C298,[1]Sheet1!$D$1:$M$65514,10,0)</f>
        <v>河北</v>
      </c>
      <c r="U298" s="8">
        <f t="shared" si="36"/>
        <v>10</v>
      </c>
      <c r="V298" s="8" t="e">
        <f ca="1">SUM(OFFSET(考勤!D:AH,MATCH(C298,考勤!$A$1:$A$58,0)-1,DAY(D298)-1,3,1))</f>
        <v>#N/A</v>
      </c>
      <c r="W298" s="8" t="e">
        <f ca="1" t="shared" si="35"/>
        <v>#N/A</v>
      </c>
    </row>
    <row r="299" hidden="1" spans="1:23">
      <c r="A299" s="3" t="s">
        <v>123</v>
      </c>
      <c r="B299" s="3" t="s">
        <v>539</v>
      </c>
      <c r="C299" s="3" t="s">
        <v>540</v>
      </c>
      <c r="D299" s="3" t="s">
        <v>183</v>
      </c>
      <c r="E299" s="2" t="s">
        <v>127</v>
      </c>
      <c r="F299" s="3" t="s">
        <v>560</v>
      </c>
      <c r="G299" s="3" t="s">
        <v>561</v>
      </c>
      <c r="H299" s="3"/>
      <c r="I299" s="3"/>
      <c r="J299" s="3"/>
      <c r="K299" s="3"/>
      <c r="L299" s="3"/>
      <c r="M299" s="3"/>
      <c r="N299" s="7" t="s">
        <v>562</v>
      </c>
      <c r="O299" s="8" t="str">
        <f t="shared" si="31"/>
        <v>07:36</v>
      </c>
      <c r="P299" s="9" t="str">
        <f t="shared" si="32"/>
        <v>11:55</v>
      </c>
      <c r="Q299" s="11">
        <f t="shared" si="33"/>
        <v>0.179861111111111</v>
      </c>
      <c r="R299" s="12">
        <f t="shared" si="34"/>
        <v>3</v>
      </c>
      <c r="S299" s="8"/>
      <c r="T299" s="8" t="str">
        <f>VLOOKUP(C299,[1]Sheet1!$D$1:$M$65514,10,0)</f>
        <v>河北</v>
      </c>
      <c r="U299" s="8">
        <f t="shared" si="36"/>
        <v>3</v>
      </c>
      <c r="V299" s="8" t="e">
        <f ca="1">SUM(OFFSET(考勤!D:AH,MATCH(C299,考勤!$A$1:$A$58,0)-1,DAY(D299)-1,3,1))</f>
        <v>#N/A</v>
      </c>
      <c r="W299" s="8" t="e">
        <f ca="1" t="shared" si="35"/>
        <v>#N/A</v>
      </c>
    </row>
    <row r="300" hidden="1" spans="1:23">
      <c r="A300" s="2" t="s">
        <v>123</v>
      </c>
      <c r="B300" s="2" t="s">
        <v>539</v>
      </c>
      <c r="C300" s="2" t="s">
        <v>540</v>
      </c>
      <c r="D300" s="2" t="s">
        <v>186</v>
      </c>
      <c r="E300" s="2" t="s">
        <v>127</v>
      </c>
      <c r="F300" s="2" t="s">
        <v>563</v>
      </c>
      <c r="G300" s="2" t="s">
        <v>137</v>
      </c>
      <c r="H300" s="2"/>
      <c r="I300" s="2"/>
      <c r="J300" s="10" t="s">
        <v>225</v>
      </c>
      <c r="K300" s="2"/>
      <c r="L300" s="2"/>
      <c r="M300" s="2"/>
      <c r="N300" s="2"/>
      <c r="O300" s="8" t="str">
        <f t="shared" si="31"/>
        <v>07:42</v>
      </c>
      <c r="P300" s="9" t="str">
        <f t="shared" si="32"/>
        <v>20:00</v>
      </c>
      <c r="Q300" s="11">
        <f t="shared" si="33"/>
        <v>0.5125</v>
      </c>
      <c r="R300" s="12">
        <f t="shared" si="34"/>
        <v>11</v>
      </c>
      <c r="S300" s="8"/>
      <c r="T300" s="8" t="str">
        <f>VLOOKUP(C300,[1]Sheet1!$D$1:$M$65514,10,0)</f>
        <v>河北</v>
      </c>
      <c r="U300" s="8">
        <f t="shared" si="36"/>
        <v>11</v>
      </c>
      <c r="V300" s="8" t="e">
        <f ca="1">SUM(OFFSET(考勤!D:AH,MATCH(C300,考勤!$A$1:$A$58,0)-1,DAY(D300)-1,3,1))</f>
        <v>#N/A</v>
      </c>
      <c r="W300" s="8" t="e">
        <f ca="1" t="shared" si="35"/>
        <v>#N/A</v>
      </c>
    </row>
    <row r="301" hidden="1" spans="1:23">
      <c r="A301" s="2" t="s">
        <v>123</v>
      </c>
      <c r="B301" s="2" t="s">
        <v>539</v>
      </c>
      <c r="C301" s="2" t="s">
        <v>540</v>
      </c>
      <c r="D301" s="2" t="s">
        <v>189</v>
      </c>
      <c r="E301" s="2" t="s">
        <v>127</v>
      </c>
      <c r="F301" s="2" t="s">
        <v>533</v>
      </c>
      <c r="G301" s="2" t="s">
        <v>137</v>
      </c>
      <c r="H301" s="2"/>
      <c r="I301" s="2"/>
      <c r="J301" s="10" t="s">
        <v>220</v>
      </c>
      <c r="K301" s="2"/>
      <c r="L301" s="2"/>
      <c r="M301" s="2"/>
      <c r="N301" s="2"/>
      <c r="O301" s="8" t="str">
        <f t="shared" si="31"/>
        <v>07:34</v>
      </c>
      <c r="P301" s="9" t="str">
        <f t="shared" si="32"/>
        <v>20:01</v>
      </c>
      <c r="Q301" s="11">
        <f t="shared" si="33"/>
        <v>0.51875</v>
      </c>
      <c r="R301" s="12">
        <f t="shared" si="34"/>
        <v>11</v>
      </c>
      <c r="S301" s="8"/>
      <c r="T301" s="8" t="str">
        <f>VLOOKUP(C301,[1]Sheet1!$D$1:$M$65514,10,0)</f>
        <v>河北</v>
      </c>
      <c r="U301" s="8">
        <f t="shared" si="36"/>
        <v>11</v>
      </c>
      <c r="V301" s="8" t="e">
        <f ca="1">SUM(OFFSET(考勤!D:AH,MATCH(C301,考勤!$A$1:$A$58,0)-1,DAY(D301)-1,3,1))</f>
        <v>#N/A</v>
      </c>
      <c r="W301" s="8" t="e">
        <f ca="1" t="shared" si="35"/>
        <v>#N/A</v>
      </c>
    </row>
    <row r="302" hidden="1" spans="1:23">
      <c r="A302" s="2" t="s">
        <v>123</v>
      </c>
      <c r="B302" s="2" t="s">
        <v>539</v>
      </c>
      <c r="C302" s="2" t="s">
        <v>540</v>
      </c>
      <c r="D302" s="2" t="s">
        <v>192</v>
      </c>
      <c r="E302" s="2" t="s">
        <v>127</v>
      </c>
      <c r="F302" s="2" t="s">
        <v>514</v>
      </c>
      <c r="G302" s="2" t="s">
        <v>137</v>
      </c>
      <c r="H302" s="2"/>
      <c r="I302" s="2"/>
      <c r="J302" s="10" t="s">
        <v>225</v>
      </c>
      <c r="K302" s="2"/>
      <c r="L302" s="2"/>
      <c r="M302" s="2"/>
      <c r="N302" s="2"/>
      <c r="O302" s="8" t="str">
        <f t="shared" si="31"/>
        <v>07:35</v>
      </c>
      <c r="P302" s="9" t="str">
        <f t="shared" si="32"/>
        <v>20:00</v>
      </c>
      <c r="Q302" s="11">
        <f t="shared" si="33"/>
        <v>0.517361111111111</v>
      </c>
      <c r="R302" s="12">
        <f t="shared" si="34"/>
        <v>11</v>
      </c>
      <c r="S302" s="8"/>
      <c r="T302" s="8" t="str">
        <f>VLOOKUP(C302,[1]Sheet1!$D$1:$M$65514,10,0)</f>
        <v>河北</v>
      </c>
      <c r="U302" s="8">
        <f t="shared" si="36"/>
        <v>11</v>
      </c>
      <c r="V302" s="8" t="e">
        <f ca="1">SUM(OFFSET(考勤!D:AH,MATCH(C302,考勤!$A$1:$A$58,0)-1,DAY(D302)-1,3,1))</f>
        <v>#N/A</v>
      </c>
      <c r="W302" s="8" t="e">
        <f ca="1" t="shared" si="35"/>
        <v>#N/A</v>
      </c>
    </row>
    <row r="303" hidden="1" spans="1:23">
      <c r="A303" s="2" t="s">
        <v>123</v>
      </c>
      <c r="B303" s="2" t="s">
        <v>539</v>
      </c>
      <c r="C303" s="2" t="s">
        <v>540</v>
      </c>
      <c r="D303" s="2" t="s">
        <v>195</v>
      </c>
      <c r="E303" s="2" t="s">
        <v>127</v>
      </c>
      <c r="F303" s="2" t="s">
        <v>535</v>
      </c>
      <c r="G303" s="2" t="s">
        <v>137</v>
      </c>
      <c r="H303" s="2"/>
      <c r="I303" s="2"/>
      <c r="J303" s="10" t="s">
        <v>225</v>
      </c>
      <c r="K303" s="2"/>
      <c r="L303" s="2"/>
      <c r="M303" s="2"/>
      <c r="N303" s="2"/>
      <c r="O303" s="8" t="str">
        <f t="shared" si="31"/>
        <v>07:36</v>
      </c>
      <c r="P303" s="9" t="str">
        <f t="shared" si="32"/>
        <v>20:00</v>
      </c>
      <c r="Q303" s="11">
        <f t="shared" si="33"/>
        <v>0.516666666666667</v>
      </c>
      <c r="R303" s="12">
        <f t="shared" si="34"/>
        <v>11</v>
      </c>
      <c r="S303" s="8"/>
      <c r="T303" s="8" t="str">
        <f>VLOOKUP(C303,[1]Sheet1!$D$1:$M$65514,10,0)</f>
        <v>河北</v>
      </c>
      <c r="U303" s="8">
        <f t="shared" si="36"/>
        <v>11</v>
      </c>
      <c r="V303" s="8" t="e">
        <f ca="1">SUM(OFFSET(考勤!D:AH,MATCH(C303,考勤!$A$1:$A$58,0)-1,DAY(D303)-1,3,1))</f>
        <v>#N/A</v>
      </c>
      <c r="W303" s="8" t="e">
        <f ca="1" t="shared" si="35"/>
        <v>#N/A</v>
      </c>
    </row>
    <row r="304" hidden="1" spans="1:23">
      <c r="A304" s="2" t="s">
        <v>123</v>
      </c>
      <c r="B304" s="2" t="s">
        <v>539</v>
      </c>
      <c r="C304" s="2" t="s">
        <v>540</v>
      </c>
      <c r="D304" s="2" t="s">
        <v>198</v>
      </c>
      <c r="E304" s="2" t="s">
        <v>127</v>
      </c>
      <c r="F304" s="2" t="s">
        <v>564</v>
      </c>
      <c r="G304" s="2" t="s">
        <v>137</v>
      </c>
      <c r="H304" s="2"/>
      <c r="I304" s="2"/>
      <c r="J304" s="10" t="s">
        <v>225</v>
      </c>
      <c r="K304" s="2"/>
      <c r="L304" s="2"/>
      <c r="M304" s="2"/>
      <c r="N304" s="2"/>
      <c r="O304" s="8" t="str">
        <f t="shared" si="31"/>
        <v>07:39</v>
      </c>
      <c r="P304" s="9" t="str">
        <f t="shared" si="32"/>
        <v>20:00</v>
      </c>
      <c r="Q304" s="11">
        <f t="shared" si="33"/>
        <v>0.514583333333333</v>
      </c>
      <c r="R304" s="12">
        <f t="shared" si="34"/>
        <v>11</v>
      </c>
      <c r="S304" s="8"/>
      <c r="T304" s="8" t="str">
        <f>VLOOKUP(C304,[1]Sheet1!$D$1:$M$65514,10,0)</f>
        <v>河北</v>
      </c>
      <c r="U304" s="8">
        <f t="shared" si="36"/>
        <v>11</v>
      </c>
      <c r="V304" s="8" t="e">
        <f ca="1">SUM(OFFSET(考勤!D:AH,MATCH(C304,考勤!$A$1:$A$58,0)-1,DAY(D304)-1,3,1))</f>
        <v>#N/A</v>
      </c>
      <c r="W304" s="8" t="e">
        <f ca="1" t="shared" si="35"/>
        <v>#N/A</v>
      </c>
    </row>
    <row r="305" hidden="1" spans="1:23">
      <c r="A305" s="3" t="s">
        <v>123</v>
      </c>
      <c r="B305" s="3" t="s">
        <v>539</v>
      </c>
      <c r="C305" s="3" t="s">
        <v>540</v>
      </c>
      <c r="D305" s="3" t="s">
        <v>199</v>
      </c>
      <c r="E305" s="2" t="s">
        <v>127</v>
      </c>
      <c r="F305" s="3" t="s">
        <v>563</v>
      </c>
      <c r="G305" s="3" t="s">
        <v>137</v>
      </c>
      <c r="H305" s="3"/>
      <c r="I305" s="3"/>
      <c r="J305" s="10" t="s">
        <v>222</v>
      </c>
      <c r="K305" s="3"/>
      <c r="L305" s="3"/>
      <c r="M305" s="3"/>
      <c r="N305" s="3"/>
      <c r="O305" s="8" t="str">
        <f t="shared" si="31"/>
        <v>07:42</v>
      </c>
      <c r="P305" s="9" t="str">
        <f t="shared" si="32"/>
        <v>20:00</v>
      </c>
      <c r="Q305" s="11">
        <f t="shared" si="33"/>
        <v>0.5125</v>
      </c>
      <c r="R305" s="12">
        <f t="shared" si="34"/>
        <v>11</v>
      </c>
      <c r="S305" s="8"/>
      <c r="T305" s="8" t="str">
        <f>VLOOKUP(C305,[1]Sheet1!$D$1:$M$65514,10,0)</f>
        <v>河北</v>
      </c>
      <c r="U305" s="8">
        <f t="shared" si="36"/>
        <v>11</v>
      </c>
      <c r="V305" s="8" t="e">
        <f ca="1">SUM(OFFSET(考勤!D:AH,MATCH(C305,考勤!$A$1:$A$58,0)-1,DAY(D305)-1,3,1))</f>
        <v>#N/A</v>
      </c>
      <c r="W305" s="8" t="e">
        <f ca="1" t="shared" si="35"/>
        <v>#N/A</v>
      </c>
    </row>
    <row r="306" hidden="1" spans="1:23">
      <c r="A306" s="3" t="s">
        <v>123</v>
      </c>
      <c r="B306" s="3" t="s">
        <v>539</v>
      </c>
      <c r="C306" s="3" t="s">
        <v>540</v>
      </c>
      <c r="D306" s="3" t="s">
        <v>201</v>
      </c>
      <c r="E306" s="2" t="s">
        <v>127</v>
      </c>
      <c r="F306" s="3" t="s">
        <v>231</v>
      </c>
      <c r="G306" s="3" t="s">
        <v>137</v>
      </c>
      <c r="H306" s="3"/>
      <c r="I306" s="3"/>
      <c r="J306" s="10" t="s">
        <v>144</v>
      </c>
      <c r="K306" s="3"/>
      <c r="L306" s="3"/>
      <c r="M306" s="3"/>
      <c r="N306" s="3"/>
      <c r="O306" s="8" t="str">
        <f t="shared" si="31"/>
        <v>07:39</v>
      </c>
      <c r="P306" s="9" t="str">
        <f t="shared" si="32"/>
        <v>20:01</v>
      </c>
      <c r="Q306" s="11">
        <f t="shared" si="33"/>
        <v>0.515277777777778</v>
      </c>
      <c r="R306" s="12">
        <f t="shared" si="34"/>
        <v>11</v>
      </c>
      <c r="S306" s="8"/>
      <c r="T306" s="8" t="str">
        <f>VLOOKUP(C306,[1]Sheet1!$D$1:$M$65514,10,0)</f>
        <v>河北</v>
      </c>
      <c r="U306" s="8">
        <f t="shared" si="36"/>
        <v>11</v>
      </c>
      <c r="V306" s="8" t="e">
        <f ca="1">SUM(OFFSET(考勤!D:AH,MATCH(C306,考勤!$A$1:$A$58,0)-1,DAY(D306)-1,3,1))</f>
        <v>#N/A</v>
      </c>
      <c r="W306" s="8" t="e">
        <f ca="1" t="shared" si="35"/>
        <v>#N/A</v>
      </c>
    </row>
    <row r="307" hidden="1" spans="1:23">
      <c r="A307" s="2" t="s">
        <v>123</v>
      </c>
      <c r="B307" s="2" t="s">
        <v>539</v>
      </c>
      <c r="C307" s="2" t="s">
        <v>540</v>
      </c>
      <c r="D307" s="2" t="s">
        <v>204</v>
      </c>
      <c r="E307" s="2" t="s">
        <v>127</v>
      </c>
      <c r="F307" s="2" t="s">
        <v>514</v>
      </c>
      <c r="G307" s="2" t="s">
        <v>137</v>
      </c>
      <c r="H307" s="2"/>
      <c r="I307" s="2"/>
      <c r="J307" s="10" t="s">
        <v>225</v>
      </c>
      <c r="K307" s="2"/>
      <c r="L307" s="2"/>
      <c r="M307" s="2"/>
      <c r="N307" s="2"/>
      <c r="O307" s="8" t="str">
        <f t="shared" si="31"/>
        <v>07:35</v>
      </c>
      <c r="P307" s="9" t="str">
        <f t="shared" si="32"/>
        <v>20:00</v>
      </c>
      <c r="Q307" s="11">
        <f t="shared" si="33"/>
        <v>0.517361111111111</v>
      </c>
      <c r="R307" s="12">
        <f t="shared" si="34"/>
        <v>11</v>
      </c>
      <c r="S307" s="8"/>
      <c r="T307" s="8" t="str">
        <f>VLOOKUP(C307,[1]Sheet1!$D$1:$M$65514,10,0)</f>
        <v>河北</v>
      </c>
      <c r="U307" s="8">
        <f t="shared" si="36"/>
        <v>11</v>
      </c>
      <c r="V307" s="8" t="e">
        <f ca="1">SUM(OFFSET(考勤!D:AH,MATCH(C307,考勤!$A$1:$A$58,0)-1,DAY(D307)-1,3,1))</f>
        <v>#N/A</v>
      </c>
      <c r="W307" s="8" t="e">
        <f ca="1" t="shared" si="35"/>
        <v>#N/A</v>
      </c>
    </row>
    <row r="308" hidden="1" spans="1:23">
      <c r="A308" s="2" t="s">
        <v>123</v>
      </c>
      <c r="B308" s="2" t="s">
        <v>539</v>
      </c>
      <c r="C308" s="2" t="s">
        <v>540</v>
      </c>
      <c r="D308" s="2" t="s">
        <v>206</v>
      </c>
      <c r="E308" s="2" t="s">
        <v>127</v>
      </c>
      <c r="F308" s="2" t="s">
        <v>514</v>
      </c>
      <c r="G308" s="2" t="s">
        <v>137</v>
      </c>
      <c r="H308" s="2"/>
      <c r="I308" s="2"/>
      <c r="J308" s="10" t="s">
        <v>225</v>
      </c>
      <c r="K308" s="2"/>
      <c r="L308" s="2"/>
      <c r="M308" s="2"/>
      <c r="N308" s="2"/>
      <c r="O308" s="8" t="str">
        <f t="shared" si="31"/>
        <v>07:35</v>
      </c>
      <c r="P308" s="9" t="str">
        <f t="shared" si="32"/>
        <v>20:00</v>
      </c>
      <c r="Q308" s="11">
        <f t="shared" si="33"/>
        <v>0.517361111111111</v>
      </c>
      <c r="R308" s="12">
        <f t="shared" si="34"/>
        <v>11</v>
      </c>
      <c r="S308" s="8"/>
      <c r="T308" s="8" t="str">
        <f>VLOOKUP(C308,[1]Sheet1!$D$1:$M$65514,10,0)</f>
        <v>河北</v>
      </c>
      <c r="U308" s="8">
        <f t="shared" si="36"/>
        <v>11</v>
      </c>
      <c r="V308" s="8" t="e">
        <f ca="1">SUM(OFFSET(考勤!D:AH,MATCH(C308,考勤!$A$1:$A$58,0)-1,DAY(D308)-1,3,1))</f>
        <v>#N/A</v>
      </c>
      <c r="W308" s="8" t="e">
        <f ca="1" t="shared" si="35"/>
        <v>#N/A</v>
      </c>
    </row>
    <row r="309" hidden="1" spans="1:23">
      <c r="A309" s="2" t="s">
        <v>123</v>
      </c>
      <c r="B309" s="2" t="s">
        <v>539</v>
      </c>
      <c r="C309" s="2" t="s">
        <v>540</v>
      </c>
      <c r="D309" s="2" t="s">
        <v>209</v>
      </c>
      <c r="E309" s="2" t="s">
        <v>127</v>
      </c>
      <c r="F309" s="2" t="s">
        <v>529</v>
      </c>
      <c r="G309" s="2" t="s">
        <v>137</v>
      </c>
      <c r="H309" s="2"/>
      <c r="I309" s="2"/>
      <c r="J309" s="10" t="s">
        <v>435</v>
      </c>
      <c r="K309" s="2"/>
      <c r="L309" s="2"/>
      <c r="M309" s="2"/>
      <c r="N309" s="2"/>
      <c r="O309" s="8" t="str">
        <f t="shared" si="31"/>
        <v>07:31</v>
      </c>
      <c r="P309" s="9" t="str">
        <f t="shared" si="32"/>
        <v>20:04</v>
      </c>
      <c r="Q309" s="11">
        <f t="shared" si="33"/>
        <v>0.522916666666667</v>
      </c>
      <c r="R309" s="12">
        <f t="shared" si="34"/>
        <v>11</v>
      </c>
      <c r="S309" s="8"/>
      <c r="T309" s="8" t="str">
        <f>VLOOKUP(C309,[1]Sheet1!$D$1:$M$65514,10,0)</f>
        <v>河北</v>
      </c>
      <c r="U309" s="8">
        <f t="shared" si="36"/>
        <v>11</v>
      </c>
      <c r="V309" s="8" t="e">
        <f ca="1">SUM(OFFSET(考勤!D:AH,MATCH(C309,考勤!$A$1:$A$58,0)-1,DAY(D309)-1,3,1))</f>
        <v>#N/A</v>
      </c>
      <c r="W309" s="8" t="e">
        <f ca="1" t="shared" si="35"/>
        <v>#N/A</v>
      </c>
    </row>
    <row r="310" hidden="1" spans="1:23">
      <c r="A310" s="2" t="s">
        <v>123</v>
      </c>
      <c r="B310" s="2" t="s">
        <v>539</v>
      </c>
      <c r="C310" s="2" t="s">
        <v>540</v>
      </c>
      <c r="D310" s="2" t="s">
        <v>210</v>
      </c>
      <c r="E310" s="2" t="s">
        <v>127</v>
      </c>
      <c r="F310" s="2" t="s">
        <v>240</v>
      </c>
      <c r="G310" s="2" t="s">
        <v>137</v>
      </c>
      <c r="H310" s="2"/>
      <c r="I310" s="2"/>
      <c r="J310" s="10" t="s">
        <v>225</v>
      </c>
      <c r="K310" s="2"/>
      <c r="L310" s="2"/>
      <c r="M310" s="2"/>
      <c r="N310" s="2"/>
      <c r="O310" s="8" t="str">
        <f t="shared" si="31"/>
        <v>07:34</v>
      </c>
      <c r="P310" s="9" t="str">
        <f t="shared" si="32"/>
        <v>20:00</v>
      </c>
      <c r="Q310" s="11">
        <f t="shared" si="33"/>
        <v>0.518055555555556</v>
      </c>
      <c r="R310" s="12">
        <f t="shared" si="34"/>
        <v>11</v>
      </c>
      <c r="S310" s="8"/>
      <c r="T310" s="8" t="str">
        <f>VLOOKUP(C310,[1]Sheet1!$D$1:$M$65514,10,0)</f>
        <v>河北</v>
      </c>
      <c r="U310" s="8">
        <f t="shared" si="36"/>
        <v>11</v>
      </c>
      <c r="V310" s="8" t="e">
        <f ca="1">SUM(OFFSET(考勤!D:AH,MATCH(C310,考勤!$A$1:$A$58,0)-1,DAY(D310)-1,3,1))</f>
        <v>#N/A</v>
      </c>
      <c r="W310" s="8" t="e">
        <f ca="1" t="shared" si="35"/>
        <v>#N/A</v>
      </c>
    </row>
    <row r="311" hidden="1" spans="1:23">
      <c r="A311" s="2" t="s">
        <v>123</v>
      </c>
      <c r="B311" s="2" t="s">
        <v>539</v>
      </c>
      <c r="C311" s="2" t="s">
        <v>540</v>
      </c>
      <c r="D311" s="2" t="s">
        <v>211</v>
      </c>
      <c r="E311" s="2" t="s">
        <v>127</v>
      </c>
      <c r="F311" s="2"/>
      <c r="G311" s="2"/>
      <c r="H311" s="2"/>
      <c r="I311" s="2"/>
      <c r="J311" s="2"/>
      <c r="K311" s="2"/>
      <c r="L311" s="2"/>
      <c r="M311" s="2"/>
      <c r="N311" s="7" t="s">
        <v>171</v>
      </c>
      <c r="O311" s="8" t="str">
        <f t="shared" si="31"/>
        <v/>
      </c>
      <c r="P311" s="9" t="str">
        <f t="shared" si="32"/>
        <v/>
      </c>
      <c r="Q311" s="11">
        <f t="shared" si="33"/>
        <v>0</v>
      </c>
      <c r="R311" s="12">
        <f t="shared" si="34"/>
        <v>0</v>
      </c>
      <c r="S311" s="8"/>
      <c r="T311" s="8" t="str">
        <f>VLOOKUP(C311,[1]Sheet1!$D$1:$M$65514,10,0)</f>
        <v>河北</v>
      </c>
      <c r="U311" s="8">
        <f t="shared" si="36"/>
        <v>0</v>
      </c>
      <c r="V311" s="8" t="e">
        <f ca="1">SUM(OFFSET(考勤!D:AH,MATCH(C311,考勤!$A$1:$A$58,0)-1,DAY(D311)-1,3,1))</f>
        <v>#N/A</v>
      </c>
      <c r="W311" s="8" t="e">
        <f ca="1" t="shared" si="35"/>
        <v>#N/A</v>
      </c>
    </row>
    <row r="312" hidden="1" spans="1:23">
      <c r="A312" s="2" t="s">
        <v>123</v>
      </c>
      <c r="B312" s="2" t="s">
        <v>565</v>
      </c>
      <c r="C312" s="2" t="s">
        <v>566</v>
      </c>
      <c r="D312" s="2" t="s">
        <v>126</v>
      </c>
      <c r="E312" s="2" t="s">
        <v>127</v>
      </c>
      <c r="F312" s="2"/>
      <c r="G312" s="2"/>
      <c r="H312" s="2"/>
      <c r="I312" s="2"/>
      <c r="J312" s="2"/>
      <c r="K312" s="2"/>
      <c r="L312" s="2"/>
      <c r="M312" s="2"/>
      <c r="N312" s="7" t="s">
        <v>171</v>
      </c>
      <c r="O312" s="8" t="str">
        <f t="shared" si="31"/>
        <v/>
      </c>
      <c r="P312" s="9" t="str">
        <f t="shared" si="32"/>
        <v/>
      </c>
      <c r="Q312" s="11">
        <f t="shared" si="33"/>
        <v>0</v>
      </c>
      <c r="R312" s="12">
        <f t="shared" si="34"/>
        <v>0</v>
      </c>
      <c r="S312" s="8"/>
      <c r="T312" s="8" t="str">
        <f>VLOOKUP(C312,[1]Sheet1!$D$1:$M$65514,10,0)</f>
        <v>河北</v>
      </c>
      <c r="U312" s="8">
        <f t="shared" si="36"/>
        <v>0</v>
      </c>
      <c r="V312" s="8" t="e">
        <f ca="1">SUM(OFFSET(考勤!D:AH,MATCH(C312,考勤!$A$1:$A$58,0)-1,DAY(D312)-1,3,1))</f>
        <v>#N/A</v>
      </c>
      <c r="W312" s="8" t="e">
        <f ca="1" t="shared" si="35"/>
        <v>#N/A</v>
      </c>
    </row>
    <row r="313" hidden="1" spans="1:23">
      <c r="A313" s="2" t="s">
        <v>123</v>
      </c>
      <c r="B313" s="2" t="s">
        <v>565</v>
      </c>
      <c r="C313" s="2" t="s">
        <v>566</v>
      </c>
      <c r="D313" s="2" t="s">
        <v>131</v>
      </c>
      <c r="E313" s="2" t="s">
        <v>127</v>
      </c>
      <c r="F313" s="2"/>
      <c r="G313" s="2"/>
      <c r="H313" s="2"/>
      <c r="I313" s="2"/>
      <c r="J313" s="2"/>
      <c r="K313" s="2"/>
      <c r="L313" s="2"/>
      <c r="M313" s="2"/>
      <c r="N313" s="7" t="s">
        <v>171</v>
      </c>
      <c r="O313" s="8" t="str">
        <f t="shared" si="31"/>
        <v/>
      </c>
      <c r="P313" s="9" t="str">
        <f t="shared" si="32"/>
        <v/>
      </c>
      <c r="Q313" s="11">
        <f t="shared" si="33"/>
        <v>0</v>
      </c>
      <c r="R313" s="12">
        <f t="shared" si="34"/>
        <v>0</v>
      </c>
      <c r="S313" s="8"/>
      <c r="T313" s="8" t="str">
        <f>VLOOKUP(C313,[1]Sheet1!$D$1:$M$65514,10,0)</f>
        <v>河北</v>
      </c>
      <c r="U313" s="8">
        <f t="shared" si="36"/>
        <v>0</v>
      </c>
      <c r="V313" s="8" t="e">
        <f ca="1">SUM(OFFSET(考勤!D:AH,MATCH(C313,考勤!$A$1:$A$58,0)-1,DAY(D313)-1,3,1))</f>
        <v>#N/A</v>
      </c>
      <c r="W313" s="8" t="e">
        <f ca="1" t="shared" si="35"/>
        <v>#N/A</v>
      </c>
    </row>
    <row r="314" hidden="1" spans="1:23">
      <c r="A314" s="2" t="s">
        <v>123</v>
      </c>
      <c r="B314" s="2" t="s">
        <v>565</v>
      </c>
      <c r="C314" s="2" t="s">
        <v>566</v>
      </c>
      <c r="D314" s="2" t="s">
        <v>135</v>
      </c>
      <c r="E314" s="2" t="s">
        <v>127</v>
      </c>
      <c r="F314" s="2"/>
      <c r="G314" s="2"/>
      <c r="H314" s="2"/>
      <c r="I314" s="2"/>
      <c r="J314" s="2"/>
      <c r="K314" s="2"/>
      <c r="L314" s="2"/>
      <c r="M314" s="2"/>
      <c r="N314" s="7" t="s">
        <v>171</v>
      </c>
      <c r="O314" s="8" t="str">
        <f t="shared" si="31"/>
        <v/>
      </c>
      <c r="P314" s="9" t="str">
        <f t="shared" si="32"/>
        <v/>
      </c>
      <c r="Q314" s="11">
        <f t="shared" si="33"/>
        <v>0</v>
      </c>
      <c r="R314" s="12">
        <f t="shared" si="34"/>
        <v>0</v>
      </c>
      <c r="S314" s="8"/>
      <c r="T314" s="8" t="str">
        <f>VLOOKUP(C314,[1]Sheet1!$D$1:$M$65514,10,0)</f>
        <v>河北</v>
      </c>
      <c r="U314" s="8">
        <f t="shared" si="36"/>
        <v>0</v>
      </c>
      <c r="V314" s="8" t="e">
        <f ca="1">SUM(OFFSET(考勤!D:AH,MATCH(C314,考勤!$A$1:$A$58,0)-1,DAY(D314)-1,3,1))</f>
        <v>#N/A</v>
      </c>
      <c r="W314" s="8" t="e">
        <f ca="1" t="shared" si="35"/>
        <v>#N/A</v>
      </c>
    </row>
    <row r="315" hidden="1" spans="1:23">
      <c r="A315" s="3" t="s">
        <v>123</v>
      </c>
      <c r="B315" s="3" t="s">
        <v>565</v>
      </c>
      <c r="C315" s="3" t="s">
        <v>566</v>
      </c>
      <c r="D315" s="3" t="s">
        <v>139</v>
      </c>
      <c r="E315" s="2" t="s">
        <v>127</v>
      </c>
      <c r="F315" s="3"/>
      <c r="G315" s="3"/>
      <c r="H315" s="3"/>
      <c r="I315" s="3"/>
      <c r="J315" s="3"/>
      <c r="K315" s="3"/>
      <c r="L315" s="3"/>
      <c r="M315" s="3"/>
      <c r="N315" s="7" t="s">
        <v>171</v>
      </c>
      <c r="O315" s="8" t="str">
        <f t="shared" si="31"/>
        <v/>
      </c>
      <c r="P315" s="9" t="str">
        <f t="shared" si="32"/>
        <v/>
      </c>
      <c r="Q315" s="11">
        <f t="shared" si="33"/>
        <v>0</v>
      </c>
      <c r="R315" s="12">
        <f t="shared" si="34"/>
        <v>0</v>
      </c>
      <c r="S315" s="8"/>
      <c r="T315" s="8" t="str">
        <f>VLOOKUP(C315,[1]Sheet1!$D$1:$M$65514,10,0)</f>
        <v>河北</v>
      </c>
      <c r="U315" s="8">
        <f t="shared" si="36"/>
        <v>0</v>
      </c>
      <c r="V315" s="8" t="e">
        <f ca="1">SUM(OFFSET(考勤!D:AH,MATCH(C315,考勤!$A$1:$A$58,0)-1,DAY(D315)-1,3,1))</f>
        <v>#N/A</v>
      </c>
      <c r="W315" s="8" t="e">
        <f ca="1" t="shared" si="35"/>
        <v>#N/A</v>
      </c>
    </row>
    <row r="316" hidden="1" spans="1:23">
      <c r="A316" s="3" t="s">
        <v>123</v>
      </c>
      <c r="B316" s="3" t="s">
        <v>565</v>
      </c>
      <c r="C316" s="3" t="s">
        <v>566</v>
      </c>
      <c r="D316" s="3" t="s">
        <v>142</v>
      </c>
      <c r="E316" s="2" t="s">
        <v>127</v>
      </c>
      <c r="F316" s="3"/>
      <c r="G316" s="3"/>
      <c r="H316" s="3"/>
      <c r="I316" s="3"/>
      <c r="J316" s="3"/>
      <c r="K316" s="3"/>
      <c r="L316" s="3"/>
      <c r="M316" s="3"/>
      <c r="N316" s="7" t="s">
        <v>171</v>
      </c>
      <c r="O316" s="8" t="str">
        <f t="shared" si="31"/>
        <v/>
      </c>
      <c r="P316" s="9" t="str">
        <f t="shared" si="32"/>
        <v/>
      </c>
      <c r="Q316" s="11">
        <f t="shared" si="33"/>
        <v>0</v>
      </c>
      <c r="R316" s="12">
        <f t="shared" si="34"/>
        <v>0</v>
      </c>
      <c r="S316" s="8"/>
      <c r="T316" s="8" t="str">
        <f>VLOOKUP(C316,[1]Sheet1!$D$1:$M$65514,10,0)</f>
        <v>河北</v>
      </c>
      <c r="U316" s="8">
        <f t="shared" si="36"/>
        <v>0</v>
      </c>
      <c r="V316" s="8" t="e">
        <f ca="1">SUM(OFFSET(考勤!D:AH,MATCH(C316,考勤!$A$1:$A$58,0)-1,DAY(D316)-1,3,1))</f>
        <v>#N/A</v>
      </c>
      <c r="W316" s="8" t="e">
        <f ca="1" t="shared" si="35"/>
        <v>#N/A</v>
      </c>
    </row>
    <row r="317" hidden="1" spans="1:23">
      <c r="A317" s="2" t="s">
        <v>123</v>
      </c>
      <c r="B317" s="2" t="s">
        <v>565</v>
      </c>
      <c r="C317" s="2" t="s">
        <v>566</v>
      </c>
      <c r="D317" s="2" t="s">
        <v>145</v>
      </c>
      <c r="E317" s="2" t="s">
        <v>127</v>
      </c>
      <c r="F317" s="2"/>
      <c r="G317" s="2"/>
      <c r="H317" s="2"/>
      <c r="I317" s="2"/>
      <c r="J317" s="2"/>
      <c r="K317" s="2"/>
      <c r="L317" s="2"/>
      <c r="M317" s="2"/>
      <c r="N317" s="7" t="s">
        <v>171</v>
      </c>
      <c r="O317" s="8" t="str">
        <f t="shared" si="31"/>
        <v/>
      </c>
      <c r="P317" s="9" t="str">
        <f t="shared" si="32"/>
        <v/>
      </c>
      <c r="Q317" s="11">
        <f t="shared" si="33"/>
        <v>0</v>
      </c>
      <c r="R317" s="12">
        <f t="shared" si="34"/>
        <v>0</v>
      </c>
      <c r="S317" s="8"/>
      <c r="T317" s="8" t="str">
        <f>VLOOKUP(C317,[1]Sheet1!$D$1:$M$65514,10,0)</f>
        <v>河北</v>
      </c>
      <c r="U317" s="8">
        <f t="shared" si="36"/>
        <v>0</v>
      </c>
      <c r="V317" s="8" t="e">
        <f ca="1">SUM(OFFSET(考勤!D:AH,MATCH(C317,考勤!$A$1:$A$58,0)-1,DAY(D317)-1,3,1))</f>
        <v>#N/A</v>
      </c>
      <c r="W317" s="8" t="e">
        <f ca="1" t="shared" si="35"/>
        <v>#N/A</v>
      </c>
    </row>
    <row r="318" hidden="1" spans="1:23">
      <c r="A318" s="2" t="s">
        <v>123</v>
      </c>
      <c r="B318" s="2" t="s">
        <v>565</v>
      </c>
      <c r="C318" s="2" t="s">
        <v>566</v>
      </c>
      <c r="D318" s="2" t="s">
        <v>148</v>
      </c>
      <c r="E318" s="2" t="s">
        <v>127</v>
      </c>
      <c r="F318" s="2"/>
      <c r="G318" s="2"/>
      <c r="H318" s="2"/>
      <c r="I318" s="2"/>
      <c r="J318" s="2"/>
      <c r="K318" s="2"/>
      <c r="L318" s="2"/>
      <c r="M318" s="2"/>
      <c r="N318" s="7" t="s">
        <v>171</v>
      </c>
      <c r="O318" s="8" t="str">
        <f t="shared" si="31"/>
        <v/>
      </c>
      <c r="P318" s="9" t="str">
        <f t="shared" si="32"/>
        <v/>
      </c>
      <c r="Q318" s="11">
        <f t="shared" si="33"/>
        <v>0</v>
      </c>
      <c r="R318" s="12">
        <f t="shared" si="34"/>
        <v>0</v>
      </c>
      <c r="S318" s="8"/>
      <c r="T318" s="8" t="str">
        <f>VLOOKUP(C318,[1]Sheet1!$D$1:$M$65514,10,0)</f>
        <v>河北</v>
      </c>
      <c r="U318" s="8">
        <f t="shared" si="36"/>
        <v>0</v>
      </c>
      <c r="V318" s="8" t="e">
        <f ca="1">SUM(OFFSET(考勤!D:AH,MATCH(C318,考勤!$A$1:$A$58,0)-1,DAY(D318)-1,3,1))</f>
        <v>#N/A</v>
      </c>
      <c r="W318" s="8" t="e">
        <f ca="1" t="shared" si="35"/>
        <v>#N/A</v>
      </c>
    </row>
    <row r="319" hidden="1" spans="1:23">
      <c r="A319" s="2" t="s">
        <v>123</v>
      </c>
      <c r="B319" s="2" t="s">
        <v>565</v>
      </c>
      <c r="C319" s="2" t="s">
        <v>566</v>
      </c>
      <c r="D319" s="2" t="s">
        <v>152</v>
      </c>
      <c r="E319" s="2" t="s">
        <v>127</v>
      </c>
      <c r="F319" s="2"/>
      <c r="G319" s="2"/>
      <c r="H319" s="2"/>
      <c r="I319" s="2"/>
      <c r="J319" s="2"/>
      <c r="K319" s="2"/>
      <c r="L319" s="2"/>
      <c r="M319" s="2"/>
      <c r="N319" s="7" t="s">
        <v>171</v>
      </c>
      <c r="O319" s="8" t="str">
        <f t="shared" si="31"/>
        <v/>
      </c>
      <c r="P319" s="9" t="str">
        <f t="shared" si="32"/>
        <v/>
      </c>
      <c r="Q319" s="11">
        <f t="shared" si="33"/>
        <v>0</v>
      </c>
      <c r="R319" s="12">
        <f t="shared" si="34"/>
        <v>0</v>
      </c>
      <c r="S319" s="8"/>
      <c r="T319" s="8" t="str">
        <f>VLOOKUP(C319,[1]Sheet1!$D$1:$M$65514,10,0)</f>
        <v>河北</v>
      </c>
      <c r="U319" s="8">
        <f t="shared" si="36"/>
        <v>0</v>
      </c>
      <c r="V319" s="8" t="e">
        <f ca="1">SUM(OFFSET(考勤!D:AH,MATCH(C319,考勤!$A$1:$A$58,0)-1,DAY(D319)-1,3,1))</f>
        <v>#N/A</v>
      </c>
      <c r="W319" s="8" t="e">
        <f ca="1" t="shared" si="35"/>
        <v>#N/A</v>
      </c>
    </row>
    <row r="320" hidden="1" spans="1:23">
      <c r="A320" s="2" t="s">
        <v>123</v>
      </c>
      <c r="B320" s="2" t="s">
        <v>565</v>
      </c>
      <c r="C320" s="2" t="s">
        <v>566</v>
      </c>
      <c r="D320" s="2" t="s">
        <v>157</v>
      </c>
      <c r="E320" s="2" t="s">
        <v>127</v>
      </c>
      <c r="F320" s="5" t="s">
        <v>354</v>
      </c>
      <c r="G320" s="2"/>
      <c r="H320" s="2"/>
      <c r="I320" s="2"/>
      <c r="J320" s="10" t="s">
        <v>225</v>
      </c>
      <c r="K320" s="2"/>
      <c r="L320" s="2"/>
      <c r="M320" s="2"/>
      <c r="N320" s="7" t="s">
        <v>171</v>
      </c>
      <c r="O320" s="8" t="str">
        <f t="shared" si="31"/>
        <v>XX:XX</v>
      </c>
      <c r="P320" s="9" t="str">
        <f t="shared" si="32"/>
        <v>20:00</v>
      </c>
      <c r="Q320" s="11">
        <f t="shared" si="33"/>
        <v>0</v>
      </c>
      <c r="R320" s="12">
        <f t="shared" si="34"/>
        <v>0</v>
      </c>
      <c r="S320" s="8"/>
      <c r="T320" s="8" t="str">
        <f>VLOOKUP(C320,[1]Sheet1!$D$1:$M$65514,10,0)</f>
        <v>河北</v>
      </c>
      <c r="U320" s="9">
        <v>11</v>
      </c>
      <c r="V320" s="8" t="e">
        <f ca="1">SUM(OFFSET(考勤!D:AH,MATCH(C320,考勤!$A$1:$A$58,0)-1,DAY(D320)-1,3,1))</f>
        <v>#N/A</v>
      </c>
      <c r="W320" s="8" t="e">
        <f ca="1" t="shared" si="35"/>
        <v>#N/A</v>
      </c>
    </row>
    <row r="321" hidden="1" spans="1:23">
      <c r="A321" s="2" t="s">
        <v>123</v>
      </c>
      <c r="B321" s="2" t="s">
        <v>565</v>
      </c>
      <c r="C321" s="2" t="s">
        <v>566</v>
      </c>
      <c r="D321" s="2" t="s">
        <v>160</v>
      </c>
      <c r="E321" s="2" t="s">
        <v>127</v>
      </c>
      <c r="F321" s="2" t="s">
        <v>531</v>
      </c>
      <c r="G321" s="2" t="s">
        <v>137</v>
      </c>
      <c r="H321" s="2"/>
      <c r="I321" s="2"/>
      <c r="J321" s="10" t="s">
        <v>227</v>
      </c>
      <c r="K321" s="2"/>
      <c r="L321" s="2"/>
      <c r="M321" s="2"/>
      <c r="N321" s="2"/>
      <c r="O321" s="8" t="str">
        <f t="shared" si="31"/>
        <v>07:36</v>
      </c>
      <c r="P321" s="9" t="str">
        <f t="shared" si="32"/>
        <v>20:02</v>
      </c>
      <c r="Q321" s="11">
        <f t="shared" si="33"/>
        <v>0.518055555555556</v>
      </c>
      <c r="R321" s="12">
        <f t="shared" si="34"/>
        <v>11</v>
      </c>
      <c r="S321" s="8"/>
      <c r="T321" s="8" t="str">
        <f>VLOOKUP(C321,[1]Sheet1!$D$1:$M$65514,10,0)</f>
        <v>河北</v>
      </c>
      <c r="U321" s="8">
        <f t="shared" si="36"/>
        <v>11</v>
      </c>
      <c r="V321" s="8" t="e">
        <f ca="1">SUM(OFFSET(考勤!D:AH,MATCH(C321,考勤!$A$1:$A$58,0)-1,DAY(D321)-1,3,1))</f>
        <v>#N/A</v>
      </c>
      <c r="W321" s="8" t="e">
        <f ca="1" t="shared" si="35"/>
        <v>#N/A</v>
      </c>
    </row>
    <row r="322" hidden="1" spans="1:23">
      <c r="A322" s="3" t="s">
        <v>123</v>
      </c>
      <c r="B322" s="3" t="s">
        <v>565</v>
      </c>
      <c r="C322" s="3" t="s">
        <v>566</v>
      </c>
      <c r="D322" s="3" t="s">
        <v>163</v>
      </c>
      <c r="E322" s="2" t="s">
        <v>127</v>
      </c>
      <c r="F322" s="3" t="s">
        <v>567</v>
      </c>
      <c r="G322" s="3" t="s">
        <v>168</v>
      </c>
      <c r="H322" s="3"/>
      <c r="I322" s="4" t="s">
        <v>169</v>
      </c>
      <c r="J322" s="3"/>
      <c r="K322" s="3"/>
      <c r="L322" s="3"/>
      <c r="M322" s="3"/>
      <c r="N322" s="3"/>
      <c r="O322" s="8" t="str">
        <f t="shared" si="31"/>
        <v>07:31</v>
      </c>
      <c r="P322" s="9" t="str">
        <f t="shared" si="32"/>
        <v>17:00</v>
      </c>
      <c r="Q322" s="11">
        <f t="shared" si="33"/>
        <v>0.395138888888889</v>
      </c>
      <c r="R322" s="12">
        <f t="shared" si="34"/>
        <v>8</v>
      </c>
      <c r="S322" s="8"/>
      <c r="T322" s="8" t="str">
        <f>VLOOKUP(C322,[1]Sheet1!$D$1:$M$65514,10,0)</f>
        <v>河北</v>
      </c>
      <c r="U322" s="8">
        <f t="shared" si="36"/>
        <v>8</v>
      </c>
      <c r="V322" s="8" t="e">
        <f ca="1">SUM(OFFSET(考勤!D:AH,MATCH(C322,考勤!$A$1:$A$58,0)-1,DAY(D322)-1,3,1))</f>
        <v>#N/A</v>
      </c>
      <c r="W322" s="8" t="e">
        <f ca="1" t="shared" si="35"/>
        <v>#N/A</v>
      </c>
    </row>
    <row r="323" hidden="1" spans="1:23">
      <c r="A323" s="3" t="s">
        <v>123</v>
      </c>
      <c r="B323" s="3" t="s">
        <v>565</v>
      </c>
      <c r="C323" s="3" t="s">
        <v>566</v>
      </c>
      <c r="D323" s="3" t="s">
        <v>166</v>
      </c>
      <c r="E323" s="2" t="s">
        <v>127</v>
      </c>
      <c r="F323" s="3" t="s">
        <v>568</v>
      </c>
      <c r="G323" s="3" t="s">
        <v>137</v>
      </c>
      <c r="H323" s="3"/>
      <c r="I323" s="3"/>
      <c r="J323" s="10" t="s">
        <v>222</v>
      </c>
      <c r="K323" s="3"/>
      <c r="L323" s="3"/>
      <c r="M323" s="3"/>
      <c r="N323" s="3"/>
      <c r="O323" s="8" t="str">
        <f t="shared" si="31"/>
        <v>07:31</v>
      </c>
      <c r="P323" s="9" t="str">
        <f t="shared" si="32"/>
        <v>20:00</v>
      </c>
      <c r="Q323" s="11">
        <f t="shared" si="33"/>
        <v>0.520138888888889</v>
      </c>
      <c r="R323" s="12">
        <f t="shared" si="34"/>
        <v>11</v>
      </c>
      <c r="S323" s="8"/>
      <c r="T323" s="8" t="str">
        <f>VLOOKUP(C323,[1]Sheet1!$D$1:$M$65514,10,0)</f>
        <v>河北</v>
      </c>
      <c r="U323" s="8">
        <f t="shared" si="36"/>
        <v>11</v>
      </c>
      <c r="V323" s="8" t="e">
        <f ca="1">SUM(OFFSET(考勤!D:AH,MATCH(C323,考勤!$A$1:$A$58,0)-1,DAY(D323)-1,3,1))</f>
        <v>#N/A</v>
      </c>
      <c r="W323" s="8" t="e">
        <f ca="1" t="shared" si="35"/>
        <v>#N/A</v>
      </c>
    </row>
    <row r="324" hidden="1" spans="1:23">
      <c r="A324" s="2" t="s">
        <v>123</v>
      </c>
      <c r="B324" s="2" t="s">
        <v>565</v>
      </c>
      <c r="C324" s="2" t="s">
        <v>566</v>
      </c>
      <c r="D324" s="2" t="s">
        <v>170</v>
      </c>
      <c r="E324" s="2" t="s">
        <v>127</v>
      </c>
      <c r="F324" s="2" t="s">
        <v>533</v>
      </c>
      <c r="G324" s="2" t="s">
        <v>137</v>
      </c>
      <c r="H324" s="2"/>
      <c r="I324" s="2"/>
      <c r="J324" s="10" t="s">
        <v>220</v>
      </c>
      <c r="K324" s="2"/>
      <c r="L324" s="2"/>
      <c r="M324" s="2"/>
      <c r="N324" s="2"/>
      <c r="O324" s="8" t="str">
        <f t="shared" si="31"/>
        <v>07:34</v>
      </c>
      <c r="P324" s="9" t="str">
        <f t="shared" si="32"/>
        <v>20:01</v>
      </c>
      <c r="Q324" s="11">
        <f t="shared" si="33"/>
        <v>0.51875</v>
      </c>
      <c r="R324" s="12">
        <f t="shared" si="34"/>
        <v>11</v>
      </c>
      <c r="S324" s="8"/>
      <c r="T324" s="8" t="str">
        <f>VLOOKUP(C324,[1]Sheet1!$D$1:$M$65514,10,0)</f>
        <v>河北</v>
      </c>
      <c r="U324" s="8">
        <f t="shared" si="36"/>
        <v>11</v>
      </c>
      <c r="V324" s="8" t="e">
        <f ca="1">SUM(OFFSET(考勤!D:AH,MATCH(C324,考勤!$A$1:$A$58,0)-1,DAY(D324)-1,3,1))</f>
        <v>#N/A</v>
      </c>
      <c r="W324" s="8" t="e">
        <f ca="1" t="shared" si="35"/>
        <v>#N/A</v>
      </c>
    </row>
    <row r="325" hidden="1" spans="1:23">
      <c r="A325" s="2" t="s">
        <v>123</v>
      </c>
      <c r="B325" s="2" t="s">
        <v>565</v>
      </c>
      <c r="C325" s="2" t="s">
        <v>566</v>
      </c>
      <c r="D325" s="2" t="s">
        <v>172</v>
      </c>
      <c r="E325" s="2" t="s">
        <v>127</v>
      </c>
      <c r="F325" s="2" t="s">
        <v>533</v>
      </c>
      <c r="G325" s="2" t="s">
        <v>137</v>
      </c>
      <c r="H325" s="2"/>
      <c r="I325" s="2"/>
      <c r="J325" s="10" t="s">
        <v>220</v>
      </c>
      <c r="K325" s="2"/>
      <c r="L325" s="2"/>
      <c r="M325" s="2"/>
      <c r="N325" s="2"/>
      <c r="O325" s="8" t="str">
        <f t="shared" si="31"/>
        <v>07:34</v>
      </c>
      <c r="P325" s="9" t="str">
        <f t="shared" si="32"/>
        <v>20:01</v>
      </c>
      <c r="Q325" s="11">
        <f t="shared" si="33"/>
        <v>0.51875</v>
      </c>
      <c r="R325" s="12">
        <f t="shared" si="34"/>
        <v>11</v>
      </c>
      <c r="S325" s="8"/>
      <c r="T325" s="8" t="str">
        <f>VLOOKUP(C325,[1]Sheet1!$D$1:$M$65514,10,0)</f>
        <v>河北</v>
      </c>
      <c r="U325" s="8">
        <f t="shared" si="36"/>
        <v>11</v>
      </c>
      <c r="V325" s="8" t="e">
        <f ca="1">SUM(OFFSET(考勤!D:AH,MATCH(C325,考勤!$A$1:$A$58,0)-1,DAY(D325)-1,3,1))</f>
        <v>#N/A</v>
      </c>
      <c r="W325" s="8" t="e">
        <f ca="1" t="shared" si="35"/>
        <v>#N/A</v>
      </c>
    </row>
    <row r="326" hidden="1" spans="1:23">
      <c r="A326" s="2" t="s">
        <v>123</v>
      </c>
      <c r="B326" s="2" t="s">
        <v>565</v>
      </c>
      <c r="C326" s="2" t="s">
        <v>566</v>
      </c>
      <c r="D326" s="2" t="s">
        <v>173</v>
      </c>
      <c r="E326" s="2" t="s">
        <v>127</v>
      </c>
      <c r="F326" s="2" t="s">
        <v>514</v>
      </c>
      <c r="G326" s="2" t="s">
        <v>137</v>
      </c>
      <c r="H326" s="2"/>
      <c r="I326" s="2"/>
      <c r="J326" s="10" t="s">
        <v>225</v>
      </c>
      <c r="K326" s="2"/>
      <c r="L326" s="2"/>
      <c r="M326" s="2"/>
      <c r="N326" s="2"/>
      <c r="O326" s="8" t="str">
        <f t="shared" si="31"/>
        <v>07:35</v>
      </c>
      <c r="P326" s="9" t="str">
        <f t="shared" si="32"/>
        <v>20:00</v>
      </c>
      <c r="Q326" s="11">
        <f t="shared" si="33"/>
        <v>0.517361111111111</v>
      </c>
      <c r="R326" s="12">
        <f t="shared" si="34"/>
        <v>11</v>
      </c>
      <c r="S326" s="8"/>
      <c r="T326" s="8" t="str">
        <f>VLOOKUP(C326,[1]Sheet1!$D$1:$M$65514,10,0)</f>
        <v>河北</v>
      </c>
      <c r="U326" s="8">
        <f t="shared" si="36"/>
        <v>11</v>
      </c>
      <c r="V326" s="8" t="e">
        <f ca="1">SUM(OFFSET(考勤!D:AH,MATCH(C326,考勤!$A$1:$A$58,0)-1,DAY(D326)-1,3,1))</f>
        <v>#N/A</v>
      </c>
      <c r="W326" s="8" t="e">
        <f ca="1" t="shared" si="35"/>
        <v>#N/A</v>
      </c>
    </row>
    <row r="327" hidden="1" spans="1:23">
      <c r="A327" s="2" t="s">
        <v>123</v>
      </c>
      <c r="B327" s="2" t="s">
        <v>565</v>
      </c>
      <c r="C327" s="2" t="s">
        <v>566</v>
      </c>
      <c r="D327" s="2" t="s">
        <v>175</v>
      </c>
      <c r="E327" s="2" t="s">
        <v>127</v>
      </c>
      <c r="F327" s="2" t="s">
        <v>569</v>
      </c>
      <c r="G327" s="2" t="s">
        <v>137</v>
      </c>
      <c r="H327" s="2"/>
      <c r="I327" s="2"/>
      <c r="J327" s="10" t="s">
        <v>227</v>
      </c>
      <c r="K327" s="2"/>
      <c r="L327" s="2"/>
      <c r="M327" s="2"/>
      <c r="N327" s="2"/>
      <c r="O327" s="8" t="str">
        <f t="shared" si="31"/>
        <v>07:34</v>
      </c>
      <c r="P327" s="9" t="str">
        <f t="shared" si="32"/>
        <v>20:02</v>
      </c>
      <c r="Q327" s="11">
        <f t="shared" si="33"/>
        <v>0.519444444444444</v>
      </c>
      <c r="R327" s="12">
        <f t="shared" si="34"/>
        <v>11</v>
      </c>
      <c r="S327" s="8"/>
      <c r="T327" s="8" t="str">
        <f>VLOOKUP(C327,[1]Sheet1!$D$1:$M$65514,10,0)</f>
        <v>河北</v>
      </c>
      <c r="U327" s="8">
        <f t="shared" si="36"/>
        <v>11</v>
      </c>
      <c r="V327" s="8" t="e">
        <f ca="1">SUM(OFFSET(考勤!D:AH,MATCH(C327,考勤!$A$1:$A$58,0)-1,DAY(D327)-1,3,1))</f>
        <v>#N/A</v>
      </c>
      <c r="W327" s="8" t="e">
        <f ca="1" t="shared" si="35"/>
        <v>#N/A</v>
      </c>
    </row>
    <row r="328" hidden="1" spans="1:23">
      <c r="A328" s="2" t="s">
        <v>123</v>
      </c>
      <c r="B328" s="2" t="s">
        <v>565</v>
      </c>
      <c r="C328" s="2" t="s">
        <v>566</v>
      </c>
      <c r="D328" s="2" t="s">
        <v>177</v>
      </c>
      <c r="E328" s="2" t="s">
        <v>127</v>
      </c>
      <c r="F328" s="2" t="s">
        <v>570</v>
      </c>
      <c r="G328" s="2" t="s">
        <v>321</v>
      </c>
      <c r="H328" s="2"/>
      <c r="I328" s="4" t="s">
        <v>322</v>
      </c>
      <c r="J328" s="2"/>
      <c r="K328" s="2"/>
      <c r="L328" s="2"/>
      <c r="M328" s="2"/>
      <c r="N328" s="2"/>
      <c r="O328" s="8" t="str">
        <f t="shared" si="31"/>
        <v>07:29</v>
      </c>
      <c r="P328" s="9" t="str">
        <f t="shared" si="32"/>
        <v>17:01</v>
      </c>
      <c r="Q328" s="11">
        <f t="shared" si="33"/>
        <v>0.397222222222222</v>
      </c>
      <c r="R328" s="12">
        <f t="shared" si="34"/>
        <v>8</v>
      </c>
      <c r="S328" s="8"/>
      <c r="T328" s="8" t="str">
        <f>VLOOKUP(C328,[1]Sheet1!$D$1:$M$65514,10,0)</f>
        <v>河北</v>
      </c>
      <c r="U328" s="8">
        <f t="shared" si="36"/>
        <v>8</v>
      </c>
      <c r="V328" s="8" t="e">
        <f ca="1">SUM(OFFSET(考勤!D:AH,MATCH(C328,考勤!$A$1:$A$58,0)-1,DAY(D328)-1,3,1))</f>
        <v>#N/A</v>
      </c>
      <c r="W328" s="8" t="e">
        <f ca="1" t="shared" si="35"/>
        <v>#N/A</v>
      </c>
    </row>
    <row r="329" hidden="1" spans="1:23">
      <c r="A329" s="3" t="s">
        <v>123</v>
      </c>
      <c r="B329" s="3" t="s">
        <v>565</v>
      </c>
      <c r="C329" s="3" t="s">
        <v>566</v>
      </c>
      <c r="D329" s="3" t="s">
        <v>180</v>
      </c>
      <c r="E329" s="2" t="s">
        <v>127</v>
      </c>
      <c r="F329" s="3" t="s">
        <v>569</v>
      </c>
      <c r="G329" s="3" t="s">
        <v>137</v>
      </c>
      <c r="H329" s="3"/>
      <c r="I329" s="3"/>
      <c r="J329" s="10" t="s">
        <v>420</v>
      </c>
      <c r="K329" s="3"/>
      <c r="L329" s="3"/>
      <c r="M329" s="3"/>
      <c r="N329" s="3"/>
      <c r="O329" s="8" t="str">
        <f t="shared" si="31"/>
        <v>07:34</v>
      </c>
      <c r="P329" s="9" t="str">
        <f t="shared" si="32"/>
        <v>20:02</v>
      </c>
      <c r="Q329" s="11">
        <f t="shared" si="33"/>
        <v>0.519444444444444</v>
      </c>
      <c r="R329" s="12">
        <f t="shared" si="34"/>
        <v>11</v>
      </c>
      <c r="S329" s="8"/>
      <c r="T329" s="8" t="str">
        <f>VLOOKUP(C329,[1]Sheet1!$D$1:$M$65514,10,0)</f>
        <v>河北</v>
      </c>
      <c r="U329" s="8">
        <f t="shared" si="36"/>
        <v>11</v>
      </c>
      <c r="V329" s="8" t="e">
        <f ca="1">SUM(OFFSET(考勤!D:AH,MATCH(C329,考勤!$A$1:$A$58,0)-1,DAY(D329)-1,3,1))</f>
        <v>#N/A</v>
      </c>
      <c r="W329" s="8" t="e">
        <f ca="1" t="shared" si="35"/>
        <v>#N/A</v>
      </c>
    </row>
    <row r="330" hidden="1" spans="1:23">
      <c r="A330" s="3" t="s">
        <v>123</v>
      </c>
      <c r="B330" s="3" t="s">
        <v>565</v>
      </c>
      <c r="C330" s="3" t="s">
        <v>566</v>
      </c>
      <c r="D330" s="3" t="s">
        <v>183</v>
      </c>
      <c r="E330" s="2" t="s">
        <v>127</v>
      </c>
      <c r="F330" s="3" t="s">
        <v>571</v>
      </c>
      <c r="G330" s="3" t="s">
        <v>137</v>
      </c>
      <c r="H330" s="3"/>
      <c r="I330" s="3"/>
      <c r="J330" s="10" t="s">
        <v>144</v>
      </c>
      <c r="K330" s="3"/>
      <c r="L330" s="3"/>
      <c r="M330" s="3"/>
      <c r="N330" s="3"/>
      <c r="O330" s="8" t="str">
        <f t="shared" si="31"/>
        <v>07:35</v>
      </c>
      <c r="P330" s="9" t="str">
        <f t="shared" si="32"/>
        <v>20:01</v>
      </c>
      <c r="Q330" s="11">
        <f t="shared" si="33"/>
        <v>0.518055555555556</v>
      </c>
      <c r="R330" s="12">
        <f t="shared" si="34"/>
        <v>11</v>
      </c>
      <c r="S330" s="8"/>
      <c r="T330" s="8" t="str">
        <f>VLOOKUP(C330,[1]Sheet1!$D$1:$M$65514,10,0)</f>
        <v>河北</v>
      </c>
      <c r="U330" s="8">
        <f t="shared" si="36"/>
        <v>11</v>
      </c>
      <c r="V330" s="8" t="e">
        <f ca="1">SUM(OFFSET(考勤!D:AH,MATCH(C330,考勤!$A$1:$A$58,0)-1,DAY(D330)-1,3,1))</f>
        <v>#N/A</v>
      </c>
      <c r="W330" s="8" t="e">
        <f ca="1" t="shared" si="35"/>
        <v>#N/A</v>
      </c>
    </row>
    <row r="331" hidden="1" spans="1:23">
      <c r="A331" s="2" t="s">
        <v>123</v>
      </c>
      <c r="B331" s="2" t="s">
        <v>565</v>
      </c>
      <c r="C331" s="2" t="s">
        <v>566</v>
      </c>
      <c r="D331" s="2" t="s">
        <v>186</v>
      </c>
      <c r="E331" s="2" t="s">
        <v>127</v>
      </c>
      <c r="F331" s="2" t="s">
        <v>572</v>
      </c>
      <c r="G331" s="2" t="s">
        <v>137</v>
      </c>
      <c r="H331" s="2"/>
      <c r="I331" s="2"/>
      <c r="J331" s="10" t="s">
        <v>225</v>
      </c>
      <c r="K331" s="2"/>
      <c r="L331" s="2"/>
      <c r="M331" s="2"/>
      <c r="N331" s="2"/>
      <c r="O331" s="8" t="str">
        <f t="shared" si="31"/>
        <v>07:30</v>
      </c>
      <c r="P331" s="9" t="str">
        <f t="shared" si="32"/>
        <v>20:00</v>
      </c>
      <c r="Q331" s="11">
        <f t="shared" si="33"/>
        <v>0.520833333333333</v>
      </c>
      <c r="R331" s="12">
        <f t="shared" si="34"/>
        <v>11</v>
      </c>
      <c r="S331" s="8"/>
      <c r="T331" s="8" t="str">
        <f>VLOOKUP(C331,[1]Sheet1!$D$1:$M$65514,10,0)</f>
        <v>河北</v>
      </c>
      <c r="U331" s="8">
        <f t="shared" si="36"/>
        <v>11</v>
      </c>
      <c r="V331" s="8" t="e">
        <f ca="1">SUM(OFFSET(考勤!D:AH,MATCH(C331,考勤!$A$1:$A$58,0)-1,DAY(D331)-1,3,1))</f>
        <v>#N/A</v>
      </c>
      <c r="W331" s="8" t="e">
        <f ca="1" t="shared" si="35"/>
        <v>#N/A</v>
      </c>
    </row>
    <row r="332" hidden="1" spans="1:23">
      <c r="A332" s="2" t="s">
        <v>123</v>
      </c>
      <c r="B332" s="2" t="s">
        <v>565</v>
      </c>
      <c r="C332" s="2" t="s">
        <v>566</v>
      </c>
      <c r="D332" s="2" t="s">
        <v>189</v>
      </c>
      <c r="E332" s="2" t="s">
        <v>127</v>
      </c>
      <c r="F332" s="2" t="s">
        <v>143</v>
      </c>
      <c r="G332" s="2" t="s">
        <v>137</v>
      </c>
      <c r="H332" s="2"/>
      <c r="I332" s="2"/>
      <c r="J332" s="10" t="s">
        <v>220</v>
      </c>
      <c r="K332" s="2"/>
      <c r="L332" s="2"/>
      <c r="M332" s="2"/>
      <c r="N332" s="2"/>
      <c r="O332" s="8" t="str">
        <f t="shared" si="31"/>
        <v>07:36</v>
      </c>
      <c r="P332" s="9" t="str">
        <f t="shared" si="32"/>
        <v>20:01</v>
      </c>
      <c r="Q332" s="11">
        <f t="shared" si="33"/>
        <v>0.517361111111111</v>
      </c>
      <c r="R332" s="12">
        <f t="shared" si="34"/>
        <v>11</v>
      </c>
      <c r="S332" s="8"/>
      <c r="T332" s="8" t="str">
        <f>VLOOKUP(C332,[1]Sheet1!$D$1:$M$65514,10,0)</f>
        <v>河北</v>
      </c>
      <c r="U332" s="8">
        <f t="shared" si="36"/>
        <v>11</v>
      </c>
      <c r="V332" s="8" t="e">
        <f ca="1">SUM(OFFSET(考勤!D:AH,MATCH(C332,考勤!$A$1:$A$58,0)-1,DAY(D332)-1,3,1))</f>
        <v>#N/A</v>
      </c>
      <c r="W332" s="8" t="e">
        <f ca="1" t="shared" si="35"/>
        <v>#N/A</v>
      </c>
    </row>
    <row r="333" hidden="1" spans="1:23">
      <c r="A333" s="2" t="s">
        <v>123</v>
      </c>
      <c r="B333" s="2" t="s">
        <v>565</v>
      </c>
      <c r="C333" s="2" t="s">
        <v>566</v>
      </c>
      <c r="D333" s="2" t="s">
        <v>192</v>
      </c>
      <c r="E333" s="2" t="s">
        <v>127</v>
      </c>
      <c r="F333" s="2" t="s">
        <v>573</v>
      </c>
      <c r="G333" s="2" t="s">
        <v>137</v>
      </c>
      <c r="H333" s="2"/>
      <c r="I333" s="2"/>
      <c r="J333" s="10" t="s">
        <v>220</v>
      </c>
      <c r="K333" s="2"/>
      <c r="L333" s="2"/>
      <c r="M333" s="2"/>
      <c r="N333" s="2"/>
      <c r="O333" s="8" t="str">
        <f t="shared" si="31"/>
        <v>07:29</v>
      </c>
      <c r="P333" s="9" t="str">
        <f t="shared" si="32"/>
        <v>20:01</v>
      </c>
      <c r="Q333" s="11">
        <f t="shared" si="33"/>
        <v>0.522222222222222</v>
      </c>
      <c r="R333" s="12">
        <f t="shared" si="34"/>
        <v>11</v>
      </c>
      <c r="S333" s="8"/>
      <c r="T333" s="8" t="str">
        <f>VLOOKUP(C333,[1]Sheet1!$D$1:$M$65514,10,0)</f>
        <v>河北</v>
      </c>
      <c r="U333" s="8">
        <f t="shared" si="36"/>
        <v>11</v>
      </c>
      <c r="V333" s="8" t="e">
        <f ca="1">SUM(OFFSET(考勤!D:AH,MATCH(C333,考勤!$A$1:$A$58,0)-1,DAY(D333)-1,3,1))</f>
        <v>#N/A</v>
      </c>
      <c r="W333" s="8" t="e">
        <f ca="1" t="shared" si="35"/>
        <v>#N/A</v>
      </c>
    </row>
    <row r="334" hidden="1" spans="1:23">
      <c r="A334" s="2" t="s">
        <v>123</v>
      </c>
      <c r="B334" s="2" t="s">
        <v>565</v>
      </c>
      <c r="C334" s="2" t="s">
        <v>566</v>
      </c>
      <c r="D334" s="2" t="s">
        <v>195</v>
      </c>
      <c r="E334" s="2" t="s">
        <v>127</v>
      </c>
      <c r="F334" s="2" t="s">
        <v>557</v>
      </c>
      <c r="G334" s="2" t="s">
        <v>137</v>
      </c>
      <c r="H334" s="2"/>
      <c r="I334" s="2"/>
      <c r="J334" s="10" t="s">
        <v>225</v>
      </c>
      <c r="K334" s="2"/>
      <c r="L334" s="2"/>
      <c r="M334" s="2"/>
      <c r="N334" s="2"/>
      <c r="O334" s="8" t="str">
        <f t="shared" si="31"/>
        <v>07:37</v>
      </c>
      <c r="P334" s="9" t="str">
        <f t="shared" si="32"/>
        <v>20:00</v>
      </c>
      <c r="Q334" s="11">
        <f t="shared" si="33"/>
        <v>0.515972222222222</v>
      </c>
      <c r="R334" s="12">
        <f t="shared" si="34"/>
        <v>11</v>
      </c>
      <c r="S334" s="8"/>
      <c r="T334" s="8" t="str">
        <f>VLOOKUP(C334,[1]Sheet1!$D$1:$M$65514,10,0)</f>
        <v>河北</v>
      </c>
      <c r="U334" s="8">
        <f t="shared" si="36"/>
        <v>11</v>
      </c>
      <c r="V334" s="8" t="e">
        <f ca="1">SUM(OFFSET(考勤!D:AH,MATCH(C334,考勤!$A$1:$A$58,0)-1,DAY(D334)-1,3,1))</f>
        <v>#N/A</v>
      </c>
      <c r="W334" s="8" t="e">
        <f ca="1" t="shared" si="35"/>
        <v>#N/A</v>
      </c>
    </row>
    <row r="335" hidden="1" spans="1:23">
      <c r="A335" s="2" t="s">
        <v>123</v>
      </c>
      <c r="B335" s="2" t="s">
        <v>565</v>
      </c>
      <c r="C335" s="2" t="s">
        <v>566</v>
      </c>
      <c r="D335" s="2" t="s">
        <v>198</v>
      </c>
      <c r="E335" s="2" t="s">
        <v>127</v>
      </c>
      <c r="F335" s="2" t="s">
        <v>572</v>
      </c>
      <c r="G335" s="2" t="s">
        <v>137</v>
      </c>
      <c r="H335" s="2"/>
      <c r="I335" s="2"/>
      <c r="J335" s="10" t="s">
        <v>225</v>
      </c>
      <c r="K335" s="2"/>
      <c r="L335" s="2"/>
      <c r="M335" s="2"/>
      <c r="N335" s="2"/>
      <c r="O335" s="8" t="str">
        <f t="shared" si="31"/>
        <v>07:30</v>
      </c>
      <c r="P335" s="9" t="str">
        <f t="shared" si="32"/>
        <v>20:00</v>
      </c>
      <c r="Q335" s="11">
        <f t="shared" si="33"/>
        <v>0.520833333333333</v>
      </c>
      <c r="R335" s="12">
        <f t="shared" si="34"/>
        <v>11</v>
      </c>
      <c r="S335" s="8"/>
      <c r="T335" s="8" t="str">
        <f>VLOOKUP(C335,[1]Sheet1!$D$1:$M$65514,10,0)</f>
        <v>河北</v>
      </c>
      <c r="U335" s="8">
        <f t="shared" si="36"/>
        <v>11</v>
      </c>
      <c r="V335" s="8" t="e">
        <f ca="1">SUM(OFFSET(考勤!D:AH,MATCH(C335,考勤!$A$1:$A$58,0)-1,DAY(D335)-1,3,1))</f>
        <v>#N/A</v>
      </c>
      <c r="W335" s="8" t="e">
        <f ca="1" t="shared" si="35"/>
        <v>#N/A</v>
      </c>
    </row>
    <row r="336" hidden="1" spans="1:23">
      <c r="A336" s="3" t="s">
        <v>123</v>
      </c>
      <c r="B336" s="3" t="s">
        <v>565</v>
      </c>
      <c r="C336" s="3" t="s">
        <v>566</v>
      </c>
      <c r="D336" s="3" t="s">
        <v>199</v>
      </c>
      <c r="E336" s="2" t="s">
        <v>127</v>
      </c>
      <c r="F336" s="3"/>
      <c r="G336" s="3"/>
      <c r="H336" s="3"/>
      <c r="I336" s="3"/>
      <c r="J336" s="3"/>
      <c r="K336" s="3"/>
      <c r="L336" s="3"/>
      <c r="M336" s="3"/>
      <c r="N336" s="7" t="s">
        <v>171</v>
      </c>
      <c r="O336" s="8" t="str">
        <f t="shared" si="31"/>
        <v/>
      </c>
      <c r="P336" s="9" t="str">
        <f t="shared" si="32"/>
        <v/>
      </c>
      <c r="Q336" s="11">
        <f t="shared" si="33"/>
        <v>0</v>
      </c>
      <c r="R336" s="12">
        <f t="shared" si="34"/>
        <v>0</v>
      </c>
      <c r="S336" s="8"/>
      <c r="T336" s="8" t="str">
        <f>VLOOKUP(C336,[1]Sheet1!$D$1:$M$65514,10,0)</f>
        <v>河北</v>
      </c>
      <c r="U336" s="8">
        <f t="shared" si="36"/>
        <v>0</v>
      </c>
      <c r="V336" s="8" t="e">
        <f ca="1">SUM(OFFSET(考勤!D:AH,MATCH(C336,考勤!$A$1:$A$58,0)-1,DAY(D336)-1,3,1))</f>
        <v>#N/A</v>
      </c>
      <c r="W336" s="8" t="e">
        <f ca="1" t="shared" si="35"/>
        <v>#N/A</v>
      </c>
    </row>
    <row r="337" hidden="1" spans="1:23">
      <c r="A337" s="3" t="s">
        <v>123</v>
      </c>
      <c r="B337" s="3" t="s">
        <v>565</v>
      </c>
      <c r="C337" s="3" t="s">
        <v>566</v>
      </c>
      <c r="D337" s="3" t="s">
        <v>201</v>
      </c>
      <c r="E337" s="2" t="s">
        <v>127</v>
      </c>
      <c r="F337" s="3" t="s">
        <v>574</v>
      </c>
      <c r="G337" s="3" t="s">
        <v>137</v>
      </c>
      <c r="H337" s="3"/>
      <c r="I337" s="3"/>
      <c r="J337" s="10" t="s">
        <v>420</v>
      </c>
      <c r="K337" s="3"/>
      <c r="L337" s="3"/>
      <c r="M337" s="3"/>
      <c r="N337" s="3"/>
      <c r="O337" s="8" t="str">
        <f t="shared" si="31"/>
        <v>07:28</v>
      </c>
      <c r="P337" s="9" t="str">
        <f t="shared" si="32"/>
        <v>20:02</v>
      </c>
      <c r="Q337" s="11">
        <f t="shared" si="33"/>
        <v>0.523611111111111</v>
      </c>
      <c r="R337" s="12">
        <f t="shared" si="34"/>
        <v>11</v>
      </c>
      <c r="S337" s="8"/>
      <c r="T337" s="8" t="str">
        <f>VLOOKUP(C337,[1]Sheet1!$D$1:$M$65514,10,0)</f>
        <v>河北</v>
      </c>
      <c r="U337" s="8">
        <f t="shared" si="36"/>
        <v>11</v>
      </c>
      <c r="V337" s="8" t="e">
        <f ca="1">SUM(OFFSET(考勤!D:AH,MATCH(C337,考勤!$A$1:$A$58,0)-1,DAY(D337)-1,3,1))</f>
        <v>#N/A</v>
      </c>
      <c r="W337" s="8" t="e">
        <f ca="1" t="shared" si="35"/>
        <v>#N/A</v>
      </c>
    </row>
    <row r="338" hidden="1" spans="1:23">
      <c r="A338" s="2" t="s">
        <v>123</v>
      </c>
      <c r="B338" s="2" t="s">
        <v>565</v>
      </c>
      <c r="C338" s="2" t="s">
        <v>566</v>
      </c>
      <c r="D338" s="2" t="s">
        <v>204</v>
      </c>
      <c r="E338" s="2" t="s">
        <v>127</v>
      </c>
      <c r="F338" s="2" t="s">
        <v>575</v>
      </c>
      <c r="G338" s="2" t="s">
        <v>137</v>
      </c>
      <c r="H338" s="2"/>
      <c r="I338" s="2"/>
      <c r="J338" s="10" t="s">
        <v>220</v>
      </c>
      <c r="K338" s="2"/>
      <c r="L338" s="2"/>
      <c r="M338" s="2"/>
      <c r="N338" s="2"/>
      <c r="O338" s="8" t="str">
        <f t="shared" si="31"/>
        <v>07:30</v>
      </c>
      <c r="P338" s="9" t="str">
        <f t="shared" si="32"/>
        <v>20:01</v>
      </c>
      <c r="Q338" s="11">
        <f t="shared" si="33"/>
        <v>0.521527777777778</v>
      </c>
      <c r="R338" s="12">
        <f t="shared" si="34"/>
        <v>11</v>
      </c>
      <c r="S338" s="8"/>
      <c r="T338" s="8" t="str">
        <f>VLOOKUP(C338,[1]Sheet1!$D$1:$M$65514,10,0)</f>
        <v>河北</v>
      </c>
      <c r="U338" s="8">
        <f t="shared" si="36"/>
        <v>11</v>
      </c>
      <c r="V338" s="8" t="e">
        <f ca="1">SUM(OFFSET(考勤!D:AH,MATCH(C338,考勤!$A$1:$A$58,0)-1,DAY(D338)-1,3,1))</f>
        <v>#N/A</v>
      </c>
      <c r="W338" s="8" t="e">
        <f ca="1" t="shared" si="35"/>
        <v>#N/A</v>
      </c>
    </row>
    <row r="339" hidden="1" spans="1:23">
      <c r="A339" s="2" t="s">
        <v>123</v>
      </c>
      <c r="B339" s="2" t="s">
        <v>565</v>
      </c>
      <c r="C339" s="2" t="s">
        <v>566</v>
      </c>
      <c r="D339" s="2" t="s">
        <v>206</v>
      </c>
      <c r="E339" s="2" t="s">
        <v>127</v>
      </c>
      <c r="F339" s="2" t="s">
        <v>576</v>
      </c>
      <c r="G339" s="2" t="s">
        <v>137</v>
      </c>
      <c r="H339" s="2"/>
      <c r="I339" s="2"/>
      <c r="J339" s="10" t="s">
        <v>225</v>
      </c>
      <c r="K339" s="2"/>
      <c r="L339" s="2"/>
      <c r="M339" s="2"/>
      <c r="N339" s="2"/>
      <c r="O339" s="8" t="str">
        <f t="shared" si="31"/>
        <v>07:25</v>
      </c>
      <c r="P339" s="9" t="str">
        <f t="shared" si="32"/>
        <v>20:00</v>
      </c>
      <c r="Q339" s="11">
        <f t="shared" si="33"/>
        <v>0.524305555555556</v>
      </c>
      <c r="R339" s="12">
        <f t="shared" si="34"/>
        <v>11</v>
      </c>
      <c r="S339" s="8"/>
      <c r="T339" s="8" t="str">
        <f>VLOOKUP(C339,[1]Sheet1!$D$1:$M$65514,10,0)</f>
        <v>河北</v>
      </c>
      <c r="U339" s="8">
        <f t="shared" si="36"/>
        <v>11</v>
      </c>
      <c r="V339" s="8" t="e">
        <f ca="1">SUM(OFFSET(考勤!D:AH,MATCH(C339,考勤!$A$1:$A$58,0)-1,DAY(D339)-1,3,1))</f>
        <v>#N/A</v>
      </c>
      <c r="W339" s="8" t="e">
        <f ca="1" t="shared" si="35"/>
        <v>#N/A</v>
      </c>
    </row>
    <row r="340" hidden="1" spans="1:23">
      <c r="A340" s="2" t="s">
        <v>123</v>
      </c>
      <c r="B340" s="2" t="s">
        <v>565</v>
      </c>
      <c r="C340" s="2" t="s">
        <v>566</v>
      </c>
      <c r="D340" s="2" t="s">
        <v>209</v>
      </c>
      <c r="E340" s="2" t="s">
        <v>127</v>
      </c>
      <c r="F340" s="2" t="s">
        <v>577</v>
      </c>
      <c r="G340" s="2" t="s">
        <v>137</v>
      </c>
      <c r="H340" s="2"/>
      <c r="I340" s="2"/>
      <c r="J340" s="10" t="s">
        <v>433</v>
      </c>
      <c r="K340" s="2"/>
      <c r="L340" s="2"/>
      <c r="M340" s="2"/>
      <c r="N340" s="2"/>
      <c r="O340" s="8" t="str">
        <f t="shared" si="31"/>
        <v>07:26</v>
      </c>
      <c r="P340" s="9" t="str">
        <f t="shared" si="32"/>
        <v>20:05</v>
      </c>
      <c r="Q340" s="11">
        <f t="shared" si="33"/>
        <v>0.527083333333333</v>
      </c>
      <c r="R340" s="12">
        <f t="shared" si="34"/>
        <v>11</v>
      </c>
      <c r="S340" s="8"/>
      <c r="T340" s="8" t="str">
        <f>VLOOKUP(C340,[1]Sheet1!$D$1:$M$65514,10,0)</f>
        <v>河北</v>
      </c>
      <c r="U340" s="8">
        <f t="shared" si="36"/>
        <v>11</v>
      </c>
      <c r="V340" s="8" t="e">
        <f ca="1">SUM(OFFSET(考勤!D:AH,MATCH(C340,考勤!$A$1:$A$58,0)-1,DAY(D340)-1,3,1))</f>
        <v>#N/A</v>
      </c>
      <c r="W340" s="8" t="e">
        <f ca="1" t="shared" si="35"/>
        <v>#N/A</v>
      </c>
    </row>
    <row r="341" hidden="1" spans="1:23">
      <c r="A341" s="2" t="s">
        <v>123</v>
      </c>
      <c r="B341" s="2" t="s">
        <v>565</v>
      </c>
      <c r="C341" s="2" t="s">
        <v>566</v>
      </c>
      <c r="D341" s="2" t="s">
        <v>210</v>
      </c>
      <c r="E341" s="2" t="s">
        <v>127</v>
      </c>
      <c r="F341" s="2" t="s">
        <v>578</v>
      </c>
      <c r="G341" s="2" t="s">
        <v>137</v>
      </c>
      <c r="H341" s="2"/>
      <c r="I341" s="2"/>
      <c r="J341" s="10" t="s">
        <v>225</v>
      </c>
      <c r="K341" s="2"/>
      <c r="L341" s="2"/>
      <c r="M341" s="2"/>
      <c r="N341" s="2"/>
      <c r="O341" s="8" t="str">
        <f t="shared" si="31"/>
        <v>07:22</v>
      </c>
      <c r="P341" s="9" t="str">
        <f t="shared" si="32"/>
        <v>20:00</v>
      </c>
      <c r="Q341" s="11">
        <f t="shared" si="33"/>
        <v>0.526388888888889</v>
      </c>
      <c r="R341" s="12">
        <f t="shared" si="34"/>
        <v>11</v>
      </c>
      <c r="S341" s="8"/>
      <c r="T341" s="8" t="str">
        <f>VLOOKUP(C341,[1]Sheet1!$D$1:$M$65514,10,0)</f>
        <v>河北</v>
      </c>
      <c r="U341" s="8">
        <f t="shared" si="36"/>
        <v>11</v>
      </c>
      <c r="V341" s="8" t="e">
        <f ca="1">SUM(OFFSET(考勤!D:AH,MATCH(C341,考勤!$A$1:$A$58,0)-1,DAY(D341)-1,3,1))</f>
        <v>#N/A</v>
      </c>
      <c r="W341" s="8" t="e">
        <f ca="1" t="shared" si="35"/>
        <v>#N/A</v>
      </c>
    </row>
    <row r="342" hidden="1" spans="1:23">
      <c r="A342" s="2" t="s">
        <v>123</v>
      </c>
      <c r="B342" s="2" t="s">
        <v>565</v>
      </c>
      <c r="C342" s="2" t="s">
        <v>566</v>
      </c>
      <c r="D342" s="2" t="s">
        <v>211</v>
      </c>
      <c r="E342" s="2" t="s">
        <v>127</v>
      </c>
      <c r="F342" s="2"/>
      <c r="G342" s="2"/>
      <c r="H342" s="2"/>
      <c r="I342" s="2"/>
      <c r="J342" s="2"/>
      <c r="K342" s="2"/>
      <c r="L342" s="2"/>
      <c r="M342" s="2"/>
      <c r="N342" s="7" t="s">
        <v>171</v>
      </c>
      <c r="O342" s="8" t="str">
        <f t="shared" si="31"/>
        <v/>
      </c>
      <c r="P342" s="9" t="str">
        <f t="shared" si="32"/>
        <v/>
      </c>
      <c r="Q342" s="11">
        <f t="shared" si="33"/>
        <v>0</v>
      </c>
      <c r="R342" s="12">
        <f t="shared" si="34"/>
        <v>0</v>
      </c>
      <c r="S342" s="8"/>
      <c r="T342" s="8" t="str">
        <f>VLOOKUP(C342,[1]Sheet1!$D$1:$M$65514,10,0)</f>
        <v>河北</v>
      </c>
      <c r="U342" s="8">
        <f t="shared" si="36"/>
        <v>0</v>
      </c>
      <c r="V342" s="8" t="e">
        <f ca="1">SUM(OFFSET(考勤!D:AH,MATCH(C342,考勤!$A$1:$A$58,0)-1,DAY(D342)-1,3,1))</f>
        <v>#N/A</v>
      </c>
      <c r="W342" s="8" t="e">
        <f ca="1" t="shared" si="35"/>
        <v>#N/A</v>
      </c>
    </row>
    <row r="343" hidden="1" spans="1:23">
      <c r="A343" s="2" t="s">
        <v>123</v>
      </c>
      <c r="B343" s="2" t="s">
        <v>579</v>
      </c>
      <c r="C343" s="2" t="s">
        <v>580</v>
      </c>
      <c r="D343" s="2" t="s">
        <v>126</v>
      </c>
      <c r="E343" s="2" t="s">
        <v>127</v>
      </c>
      <c r="F343" s="2"/>
      <c r="G343" s="2"/>
      <c r="H343" s="2"/>
      <c r="I343" s="2"/>
      <c r="J343" s="2"/>
      <c r="K343" s="2"/>
      <c r="L343" s="2"/>
      <c r="M343" s="2"/>
      <c r="N343" s="7" t="s">
        <v>171</v>
      </c>
      <c r="O343" s="8" t="str">
        <f t="shared" si="31"/>
        <v/>
      </c>
      <c r="P343" s="9" t="str">
        <f t="shared" si="32"/>
        <v/>
      </c>
      <c r="Q343" s="11">
        <f t="shared" si="33"/>
        <v>0</v>
      </c>
      <c r="R343" s="12">
        <f t="shared" si="34"/>
        <v>0</v>
      </c>
      <c r="S343" s="8"/>
      <c r="T343" s="8" t="str">
        <f>VLOOKUP(C343,[1]Sheet1!$D$1:$M$65514,10,0)</f>
        <v>河北</v>
      </c>
      <c r="U343" s="8">
        <f t="shared" si="36"/>
        <v>0</v>
      </c>
      <c r="V343" s="8" t="e">
        <f ca="1">SUM(OFFSET(考勤!D:AH,MATCH(C343,考勤!$A$1:$A$58,0)-1,DAY(D343)-1,3,1))</f>
        <v>#N/A</v>
      </c>
      <c r="W343" s="8" t="e">
        <f ca="1" t="shared" si="35"/>
        <v>#N/A</v>
      </c>
    </row>
    <row r="344" hidden="1" spans="1:23">
      <c r="A344" s="2" t="s">
        <v>123</v>
      </c>
      <c r="B344" s="2" t="s">
        <v>579</v>
      </c>
      <c r="C344" s="2" t="s">
        <v>580</v>
      </c>
      <c r="D344" s="2" t="s">
        <v>131</v>
      </c>
      <c r="E344" s="2" t="s">
        <v>127</v>
      </c>
      <c r="F344" s="2"/>
      <c r="G344" s="2"/>
      <c r="H344" s="2"/>
      <c r="I344" s="2"/>
      <c r="J344" s="2"/>
      <c r="K344" s="2"/>
      <c r="L344" s="2"/>
      <c r="M344" s="2"/>
      <c r="N344" s="7" t="s">
        <v>171</v>
      </c>
      <c r="O344" s="8" t="str">
        <f t="shared" si="31"/>
        <v/>
      </c>
      <c r="P344" s="9" t="str">
        <f t="shared" si="32"/>
        <v/>
      </c>
      <c r="Q344" s="11">
        <f t="shared" si="33"/>
        <v>0</v>
      </c>
      <c r="R344" s="12">
        <f t="shared" si="34"/>
        <v>0</v>
      </c>
      <c r="S344" s="8"/>
      <c r="T344" s="8" t="str">
        <f>VLOOKUP(C344,[1]Sheet1!$D$1:$M$65514,10,0)</f>
        <v>河北</v>
      </c>
      <c r="U344" s="8">
        <f t="shared" si="36"/>
        <v>0</v>
      </c>
      <c r="V344" s="8" t="e">
        <f ca="1">SUM(OFFSET(考勤!D:AH,MATCH(C344,考勤!$A$1:$A$58,0)-1,DAY(D344)-1,3,1))</f>
        <v>#N/A</v>
      </c>
      <c r="W344" s="8" t="e">
        <f ca="1" t="shared" si="35"/>
        <v>#N/A</v>
      </c>
    </row>
    <row r="345" hidden="1" spans="1:23">
      <c r="A345" s="2" t="s">
        <v>123</v>
      </c>
      <c r="B345" s="2" t="s">
        <v>579</v>
      </c>
      <c r="C345" s="2" t="s">
        <v>580</v>
      </c>
      <c r="D345" s="2" t="s">
        <v>135</v>
      </c>
      <c r="E345" s="2" t="s">
        <v>127</v>
      </c>
      <c r="F345" s="2"/>
      <c r="G345" s="2"/>
      <c r="H345" s="2"/>
      <c r="I345" s="2"/>
      <c r="J345" s="2"/>
      <c r="K345" s="2"/>
      <c r="L345" s="2"/>
      <c r="M345" s="2"/>
      <c r="N345" s="7" t="s">
        <v>171</v>
      </c>
      <c r="O345" s="8" t="str">
        <f t="shared" si="31"/>
        <v/>
      </c>
      <c r="P345" s="9" t="str">
        <f t="shared" si="32"/>
        <v/>
      </c>
      <c r="Q345" s="11">
        <f t="shared" si="33"/>
        <v>0</v>
      </c>
      <c r="R345" s="12">
        <f t="shared" si="34"/>
        <v>0</v>
      </c>
      <c r="S345" s="8"/>
      <c r="T345" s="8" t="str">
        <f>VLOOKUP(C345,[1]Sheet1!$D$1:$M$65514,10,0)</f>
        <v>河北</v>
      </c>
      <c r="U345" s="8">
        <f t="shared" si="36"/>
        <v>0</v>
      </c>
      <c r="V345" s="8" t="e">
        <f ca="1">SUM(OFFSET(考勤!D:AH,MATCH(C345,考勤!$A$1:$A$58,0)-1,DAY(D345)-1,3,1))</f>
        <v>#N/A</v>
      </c>
      <c r="W345" s="8" t="e">
        <f ca="1" t="shared" si="35"/>
        <v>#N/A</v>
      </c>
    </row>
    <row r="346" hidden="1" spans="1:23">
      <c r="A346" s="3" t="s">
        <v>123</v>
      </c>
      <c r="B346" s="3" t="s">
        <v>579</v>
      </c>
      <c r="C346" s="3" t="s">
        <v>580</v>
      </c>
      <c r="D346" s="3" t="s">
        <v>139</v>
      </c>
      <c r="E346" s="2" t="s">
        <v>127</v>
      </c>
      <c r="F346" s="3"/>
      <c r="G346" s="3"/>
      <c r="H346" s="3"/>
      <c r="I346" s="3"/>
      <c r="J346" s="3"/>
      <c r="K346" s="3"/>
      <c r="L346" s="3"/>
      <c r="M346" s="3"/>
      <c r="N346" s="7" t="s">
        <v>171</v>
      </c>
      <c r="O346" s="8" t="str">
        <f t="shared" si="31"/>
        <v/>
      </c>
      <c r="P346" s="9" t="str">
        <f t="shared" si="32"/>
        <v/>
      </c>
      <c r="Q346" s="11">
        <f t="shared" si="33"/>
        <v>0</v>
      </c>
      <c r="R346" s="12">
        <f t="shared" si="34"/>
        <v>0</v>
      </c>
      <c r="S346" s="8"/>
      <c r="T346" s="8" t="str">
        <f>VLOOKUP(C346,[1]Sheet1!$D$1:$M$65514,10,0)</f>
        <v>河北</v>
      </c>
      <c r="U346" s="8">
        <f t="shared" si="36"/>
        <v>0</v>
      </c>
      <c r="V346" s="8" t="e">
        <f ca="1">SUM(OFFSET(考勤!D:AH,MATCH(C346,考勤!$A$1:$A$58,0)-1,DAY(D346)-1,3,1))</f>
        <v>#N/A</v>
      </c>
      <c r="W346" s="8" t="e">
        <f ca="1" t="shared" si="35"/>
        <v>#N/A</v>
      </c>
    </row>
    <row r="347" hidden="1" spans="1:23">
      <c r="A347" s="3" t="s">
        <v>123</v>
      </c>
      <c r="B347" s="3" t="s">
        <v>579</v>
      </c>
      <c r="C347" s="3" t="s">
        <v>580</v>
      </c>
      <c r="D347" s="3" t="s">
        <v>142</v>
      </c>
      <c r="E347" s="2" t="s">
        <v>127</v>
      </c>
      <c r="F347" s="3"/>
      <c r="G347" s="3"/>
      <c r="H347" s="3"/>
      <c r="I347" s="3"/>
      <c r="J347" s="3"/>
      <c r="K347" s="3"/>
      <c r="L347" s="3"/>
      <c r="M347" s="3"/>
      <c r="N347" s="7" t="s">
        <v>171</v>
      </c>
      <c r="O347" s="8" t="str">
        <f t="shared" si="31"/>
        <v/>
      </c>
      <c r="P347" s="9" t="str">
        <f t="shared" si="32"/>
        <v/>
      </c>
      <c r="Q347" s="11">
        <f t="shared" si="33"/>
        <v>0</v>
      </c>
      <c r="R347" s="12">
        <f t="shared" si="34"/>
        <v>0</v>
      </c>
      <c r="S347" s="8"/>
      <c r="T347" s="8" t="str">
        <f>VLOOKUP(C347,[1]Sheet1!$D$1:$M$65514,10,0)</f>
        <v>河北</v>
      </c>
      <c r="U347" s="8">
        <f t="shared" si="36"/>
        <v>0</v>
      </c>
      <c r="V347" s="8" t="e">
        <f ca="1">SUM(OFFSET(考勤!D:AH,MATCH(C347,考勤!$A$1:$A$58,0)-1,DAY(D347)-1,3,1))</f>
        <v>#N/A</v>
      </c>
      <c r="W347" s="8" t="e">
        <f ca="1" t="shared" si="35"/>
        <v>#N/A</v>
      </c>
    </row>
    <row r="348" hidden="1" spans="1:23">
      <c r="A348" s="2" t="s">
        <v>123</v>
      </c>
      <c r="B348" s="2" t="s">
        <v>579</v>
      </c>
      <c r="C348" s="2" t="s">
        <v>580</v>
      </c>
      <c r="D348" s="2" t="s">
        <v>145</v>
      </c>
      <c r="E348" s="2" t="s">
        <v>127</v>
      </c>
      <c r="F348" s="2"/>
      <c r="G348" s="2"/>
      <c r="H348" s="2"/>
      <c r="I348" s="2"/>
      <c r="J348" s="2"/>
      <c r="K348" s="2"/>
      <c r="L348" s="2"/>
      <c r="M348" s="2"/>
      <c r="N348" s="7" t="s">
        <v>171</v>
      </c>
      <c r="O348" s="8" t="str">
        <f t="shared" si="31"/>
        <v/>
      </c>
      <c r="P348" s="9" t="str">
        <f t="shared" si="32"/>
        <v/>
      </c>
      <c r="Q348" s="11">
        <f t="shared" si="33"/>
        <v>0</v>
      </c>
      <c r="R348" s="12">
        <f t="shared" si="34"/>
        <v>0</v>
      </c>
      <c r="S348" s="8"/>
      <c r="T348" s="8" t="str">
        <f>VLOOKUP(C348,[1]Sheet1!$D$1:$M$65514,10,0)</f>
        <v>河北</v>
      </c>
      <c r="U348" s="8">
        <f t="shared" si="36"/>
        <v>0</v>
      </c>
      <c r="V348" s="8" t="e">
        <f ca="1">SUM(OFFSET(考勤!D:AH,MATCH(C348,考勤!$A$1:$A$58,0)-1,DAY(D348)-1,3,1))</f>
        <v>#N/A</v>
      </c>
      <c r="W348" s="8" t="e">
        <f ca="1" t="shared" si="35"/>
        <v>#N/A</v>
      </c>
    </row>
    <row r="349" hidden="1" spans="1:23">
      <c r="A349" s="2" t="s">
        <v>123</v>
      </c>
      <c r="B349" s="2" t="s">
        <v>579</v>
      </c>
      <c r="C349" s="2" t="s">
        <v>580</v>
      </c>
      <c r="D349" s="2" t="s">
        <v>148</v>
      </c>
      <c r="E349" s="2" t="s">
        <v>127</v>
      </c>
      <c r="F349" s="2" t="s">
        <v>581</v>
      </c>
      <c r="G349" s="2" t="s">
        <v>137</v>
      </c>
      <c r="H349" s="2"/>
      <c r="I349" s="2"/>
      <c r="J349" s="10" t="s">
        <v>220</v>
      </c>
      <c r="K349" s="2"/>
      <c r="L349" s="2"/>
      <c r="M349" s="2"/>
      <c r="N349" s="2"/>
      <c r="O349" s="8" t="str">
        <f t="shared" si="31"/>
        <v>07:40</v>
      </c>
      <c r="P349" s="9" t="str">
        <f t="shared" si="32"/>
        <v>20:01</v>
      </c>
      <c r="Q349" s="11">
        <f t="shared" si="33"/>
        <v>0.514583333333333</v>
      </c>
      <c r="R349" s="12">
        <f t="shared" si="34"/>
        <v>11</v>
      </c>
      <c r="S349" s="8"/>
      <c r="T349" s="8" t="str">
        <f>VLOOKUP(C349,[1]Sheet1!$D$1:$M$65514,10,0)</f>
        <v>河北</v>
      </c>
      <c r="U349" s="8">
        <f t="shared" si="36"/>
        <v>11</v>
      </c>
      <c r="V349" s="8" t="e">
        <f ca="1">SUM(OFFSET(考勤!D:AH,MATCH(C349,考勤!$A$1:$A$58,0)-1,DAY(D349)-1,3,1))</f>
        <v>#N/A</v>
      </c>
      <c r="W349" s="8" t="e">
        <f ca="1" t="shared" si="35"/>
        <v>#N/A</v>
      </c>
    </row>
    <row r="350" hidden="1" spans="1:23">
      <c r="A350" s="2" t="s">
        <v>123</v>
      </c>
      <c r="B350" s="2" t="s">
        <v>579</v>
      </c>
      <c r="C350" s="2" t="s">
        <v>580</v>
      </c>
      <c r="D350" s="2" t="s">
        <v>152</v>
      </c>
      <c r="E350" s="2" t="s">
        <v>127</v>
      </c>
      <c r="F350" s="2" t="s">
        <v>239</v>
      </c>
      <c r="G350" s="2" t="s">
        <v>137</v>
      </c>
      <c r="H350" s="2"/>
      <c r="I350" s="2"/>
      <c r="J350" s="10" t="s">
        <v>225</v>
      </c>
      <c r="K350" s="2"/>
      <c r="L350" s="2"/>
      <c r="M350" s="2"/>
      <c r="N350" s="2"/>
      <c r="O350" s="8" t="str">
        <f t="shared" si="31"/>
        <v>07:33</v>
      </c>
      <c r="P350" s="9" t="str">
        <f t="shared" si="32"/>
        <v>20:00</v>
      </c>
      <c r="Q350" s="11">
        <f t="shared" si="33"/>
        <v>0.51875</v>
      </c>
      <c r="R350" s="12">
        <f t="shared" si="34"/>
        <v>11</v>
      </c>
      <c r="S350" s="8"/>
      <c r="T350" s="8" t="str">
        <f>VLOOKUP(C350,[1]Sheet1!$D$1:$M$65514,10,0)</f>
        <v>河北</v>
      </c>
      <c r="U350" s="8">
        <f t="shared" si="36"/>
        <v>11</v>
      </c>
      <c r="V350" s="8" t="e">
        <f ca="1">SUM(OFFSET(考勤!D:AH,MATCH(C350,考勤!$A$1:$A$58,0)-1,DAY(D350)-1,3,1))</f>
        <v>#N/A</v>
      </c>
      <c r="W350" s="8" t="e">
        <f ca="1" t="shared" si="35"/>
        <v>#N/A</v>
      </c>
    </row>
    <row r="351" hidden="1" spans="1:23">
      <c r="A351" s="2" t="s">
        <v>123</v>
      </c>
      <c r="B351" s="2" t="s">
        <v>579</v>
      </c>
      <c r="C351" s="2" t="s">
        <v>580</v>
      </c>
      <c r="D351" s="2" t="s">
        <v>157</v>
      </c>
      <c r="E351" s="2" t="s">
        <v>127</v>
      </c>
      <c r="F351" s="2" t="s">
        <v>582</v>
      </c>
      <c r="G351" s="2" t="s">
        <v>137</v>
      </c>
      <c r="H351" s="2"/>
      <c r="I351" s="2"/>
      <c r="J351" s="10" t="s">
        <v>225</v>
      </c>
      <c r="K351" s="2"/>
      <c r="L351" s="2"/>
      <c r="M351" s="2"/>
      <c r="N351" s="2"/>
      <c r="O351" s="8" t="str">
        <f t="shared" si="31"/>
        <v>07:32</v>
      </c>
      <c r="P351" s="9" t="str">
        <f t="shared" si="32"/>
        <v>20:00</v>
      </c>
      <c r="Q351" s="11">
        <f t="shared" si="33"/>
        <v>0.519444444444444</v>
      </c>
      <c r="R351" s="12">
        <f t="shared" si="34"/>
        <v>11</v>
      </c>
      <c r="S351" s="8"/>
      <c r="T351" s="8" t="str">
        <f>VLOOKUP(C351,[1]Sheet1!$D$1:$M$65514,10,0)</f>
        <v>河北</v>
      </c>
      <c r="U351" s="8">
        <f t="shared" si="36"/>
        <v>11</v>
      </c>
      <c r="V351" s="8" t="e">
        <f ca="1">SUM(OFFSET(考勤!D:AH,MATCH(C351,考勤!$A$1:$A$58,0)-1,DAY(D351)-1,3,1))</f>
        <v>#N/A</v>
      </c>
      <c r="W351" s="8" t="e">
        <f ca="1" t="shared" si="35"/>
        <v>#N/A</v>
      </c>
    </row>
    <row r="352" hidden="1" spans="1:23">
      <c r="A352" s="2" t="s">
        <v>123</v>
      </c>
      <c r="B352" s="2" t="s">
        <v>579</v>
      </c>
      <c r="C352" s="2" t="s">
        <v>580</v>
      </c>
      <c r="D352" s="2" t="s">
        <v>160</v>
      </c>
      <c r="E352" s="2" t="s">
        <v>127</v>
      </c>
      <c r="F352" s="2" t="s">
        <v>497</v>
      </c>
      <c r="G352" s="2" t="s">
        <v>137</v>
      </c>
      <c r="H352" s="2"/>
      <c r="I352" s="2"/>
      <c r="J352" s="10" t="s">
        <v>220</v>
      </c>
      <c r="K352" s="2"/>
      <c r="L352" s="2"/>
      <c r="M352" s="2"/>
      <c r="N352" s="2"/>
      <c r="O352" s="8" t="str">
        <f t="shared" si="31"/>
        <v>07:37</v>
      </c>
      <c r="P352" s="9" t="str">
        <f t="shared" si="32"/>
        <v>20:01</v>
      </c>
      <c r="Q352" s="11">
        <f t="shared" si="33"/>
        <v>0.516666666666667</v>
      </c>
      <c r="R352" s="12">
        <f t="shared" si="34"/>
        <v>11</v>
      </c>
      <c r="S352" s="8"/>
      <c r="T352" s="8" t="str">
        <f>VLOOKUP(C352,[1]Sheet1!$D$1:$M$65514,10,0)</f>
        <v>河北</v>
      </c>
      <c r="U352" s="8">
        <f t="shared" si="36"/>
        <v>11</v>
      </c>
      <c r="V352" s="8" t="e">
        <f ca="1">SUM(OFFSET(考勤!D:AH,MATCH(C352,考勤!$A$1:$A$58,0)-1,DAY(D352)-1,3,1))</f>
        <v>#N/A</v>
      </c>
      <c r="W352" s="8" t="e">
        <f ca="1" t="shared" si="35"/>
        <v>#N/A</v>
      </c>
    </row>
    <row r="353" hidden="1" spans="1:23">
      <c r="A353" s="3" t="s">
        <v>123</v>
      </c>
      <c r="B353" s="3" t="s">
        <v>579</v>
      </c>
      <c r="C353" s="3" t="s">
        <v>580</v>
      </c>
      <c r="D353" s="3" t="s">
        <v>163</v>
      </c>
      <c r="E353" s="2" t="s">
        <v>127</v>
      </c>
      <c r="F353" s="3" t="s">
        <v>311</v>
      </c>
      <c r="G353" s="3" t="s">
        <v>137</v>
      </c>
      <c r="H353" s="3"/>
      <c r="I353" s="3"/>
      <c r="J353" s="10" t="s">
        <v>222</v>
      </c>
      <c r="K353" s="3"/>
      <c r="L353" s="3"/>
      <c r="M353" s="3"/>
      <c r="N353" s="3"/>
      <c r="O353" s="8" t="str">
        <f t="shared" ref="O353:O416" si="37">LEFT(F353,5)</f>
        <v>07:40</v>
      </c>
      <c r="P353" s="9" t="str">
        <f t="shared" ref="P353:P416" si="38">RIGHT(F353,5)</f>
        <v>20:00</v>
      </c>
      <c r="Q353" s="11">
        <f t="shared" ref="Q353:Q416" si="39">IFERROR(IF(LEFT(P353,2)+0&lt;6,P353+1,P353)-O353,0)</f>
        <v>0.513888888888889</v>
      </c>
      <c r="R353" s="12">
        <f t="shared" ref="R353:R416" si="40">IF(Q353=0,0,IFERROR(INT((HOUR(Q353)*60+MINUTE(Q353))/60-1),0))</f>
        <v>11</v>
      </c>
      <c r="S353" s="8"/>
      <c r="T353" s="8" t="str">
        <f>VLOOKUP(C353,[1]Sheet1!$D$1:$M$65514,10,0)</f>
        <v>河北</v>
      </c>
      <c r="U353" s="8">
        <f t="shared" ref="U353:U416" si="41">INT(R353)</f>
        <v>11</v>
      </c>
      <c r="V353" s="8" t="e">
        <f ca="1">SUM(OFFSET(考勤!D:AH,MATCH(C353,考勤!$A$1:$A$58,0)-1,DAY(D353)-1,3,1))</f>
        <v>#N/A</v>
      </c>
      <c r="W353" s="8" t="e">
        <f ca="1" t="shared" ref="W353:W416" si="42">R353-V353</f>
        <v>#N/A</v>
      </c>
    </row>
    <row r="354" hidden="1" spans="1:23">
      <c r="A354" s="3" t="s">
        <v>123</v>
      </c>
      <c r="B354" s="3" t="s">
        <v>579</v>
      </c>
      <c r="C354" s="3" t="s">
        <v>580</v>
      </c>
      <c r="D354" s="3" t="s">
        <v>166</v>
      </c>
      <c r="E354" s="2" t="s">
        <v>127</v>
      </c>
      <c r="F354" s="3" t="s">
        <v>583</v>
      </c>
      <c r="G354" s="3" t="s">
        <v>137</v>
      </c>
      <c r="H354" s="3"/>
      <c r="I354" s="3"/>
      <c r="J354" s="10" t="s">
        <v>584</v>
      </c>
      <c r="K354" s="3"/>
      <c r="L354" s="3"/>
      <c r="M354" s="3"/>
      <c r="N354" s="3"/>
      <c r="O354" s="8" t="str">
        <f t="shared" si="37"/>
        <v>07:38</v>
      </c>
      <c r="P354" s="9" t="str">
        <f t="shared" si="38"/>
        <v>19:30</v>
      </c>
      <c r="Q354" s="11">
        <f t="shared" si="39"/>
        <v>0.494444444444444</v>
      </c>
      <c r="R354" s="12">
        <f t="shared" si="40"/>
        <v>10</v>
      </c>
      <c r="S354" s="8"/>
      <c r="T354" s="8" t="str">
        <f>VLOOKUP(C354,[1]Sheet1!$D$1:$M$65514,10,0)</f>
        <v>河北</v>
      </c>
      <c r="U354" s="8">
        <f t="shared" si="41"/>
        <v>10</v>
      </c>
      <c r="V354" s="8" t="e">
        <f ca="1">SUM(OFFSET(考勤!D:AH,MATCH(C354,考勤!$A$1:$A$58,0)-1,DAY(D354)-1,3,1))</f>
        <v>#N/A</v>
      </c>
      <c r="W354" s="8" t="e">
        <f ca="1" t="shared" si="42"/>
        <v>#N/A</v>
      </c>
    </row>
    <row r="355" hidden="1" spans="1:23">
      <c r="A355" s="2" t="s">
        <v>123</v>
      </c>
      <c r="B355" s="2" t="s">
        <v>579</v>
      </c>
      <c r="C355" s="2" t="s">
        <v>580</v>
      </c>
      <c r="D355" s="2" t="s">
        <v>170</v>
      </c>
      <c r="E355" s="2" t="s">
        <v>127</v>
      </c>
      <c r="F355" s="2" t="s">
        <v>585</v>
      </c>
      <c r="G355" s="2" t="s">
        <v>137</v>
      </c>
      <c r="H355" s="2"/>
      <c r="I355" s="2"/>
      <c r="J355" s="10" t="s">
        <v>220</v>
      </c>
      <c r="K355" s="2"/>
      <c r="L355" s="2"/>
      <c r="M355" s="2"/>
      <c r="N355" s="2"/>
      <c r="O355" s="8" t="str">
        <f t="shared" si="37"/>
        <v>07:38</v>
      </c>
      <c r="P355" s="9" t="str">
        <f t="shared" si="38"/>
        <v>20:01</v>
      </c>
      <c r="Q355" s="11">
        <f t="shared" si="39"/>
        <v>0.515972222222222</v>
      </c>
      <c r="R355" s="12">
        <f t="shared" si="40"/>
        <v>11</v>
      </c>
      <c r="S355" s="8"/>
      <c r="T355" s="8" t="str">
        <f>VLOOKUP(C355,[1]Sheet1!$D$1:$M$65514,10,0)</f>
        <v>河北</v>
      </c>
      <c r="U355" s="8">
        <f t="shared" si="41"/>
        <v>11</v>
      </c>
      <c r="V355" s="8" t="e">
        <f ca="1">SUM(OFFSET(考勤!D:AH,MATCH(C355,考勤!$A$1:$A$58,0)-1,DAY(D355)-1,3,1))</f>
        <v>#N/A</v>
      </c>
      <c r="W355" s="8" t="e">
        <f ca="1" t="shared" si="42"/>
        <v>#N/A</v>
      </c>
    </row>
    <row r="356" hidden="1" spans="1:23">
      <c r="A356" s="2" t="s">
        <v>123</v>
      </c>
      <c r="B356" s="2" t="s">
        <v>579</v>
      </c>
      <c r="C356" s="2" t="s">
        <v>580</v>
      </c>
      <c r="D356" s="2" t="s">
        <v>172</v>
      </c>
      <c r="E356" s="2" t="s">
        <v>127</v>
      </c>
      <c r="F356" s="2"/>
      <c r="G356" s="2"/>
      <c r="H356" s="2"/>
      <c r="I356" s="2"/>
      <c r="J356" s="2"/>
      <c r="K356" s="2"/>
      <c r="L356" s="2"/>
      <c r="M356" s="2"/>
      <c r="N356" s="7" t="s">
        <v>171</v>
      </c>
      <c r="O356" s="8" t="str">
        <f t="shared" si="37"/>
        <v/>
      </c>
      <c r="P356" s="9" t="str">
        <f t="shared" si="38"/>
        <v/>
      </c>
      <c r="Q356" s="11">
        <f t="shared" si="39"/>
        <v>0</v>
      </c>
      <c r="R356" s="12">
        <f t="shared" si="40"/>
        <v>0</v>
      </c>
      <c r="S356" s="8"/>
      <c r="T356" s="8" t="str">
        <f>VLOOKUP(C356,[1]Sheet1!$D$1:$M$65514,10,0)</f>
        <v>河北</v>
      </c>
      <c r="U356" s="8">
        <f t="shared" si="41"/>
        <v>0</v>
      </c>
      <c r="V356" s="8" t="e">
        <f ca="1">SUM(OFFSET(考勤!D:AH,MATCH(C356,考勤!$A$1:$A$58,0)-1,DAY(D356)-1,3,1))</f>
        <v>#N/A</v>
      </c>
      <c r="W356" s="8" t="e">
        <f ca="1" t="shared" si="42"/>
        <v>#N/A</v>
      </c>
    </row>
    <row r="357" hidden="1" spans="1:23">
      <c r="A357" s="2" t="s">
        <v>123</v>
      </c>
      <c r="B357" s="2" t="s">
        <v>579</v>
      </c>
      <c r="C357" s="2" t="s">
        <v>580</v>
      </c>
      <c r="D357" s="2" t="s">
        <v>173</v>
      </c>
      <c r="E357" s="2" t="s">
        <v>127</v>
      </c>
      <c r="F357" s="2" t="s">
        <v>586</v>
      </c>
      <c r="G357" s="2" t="s">
        <v>137</v>
      </c>
      <c r="H357" s="2"/>
      <c r="I357" s="2"/>
      <c r="J357" s="10" t="s">
        <v>225</v>
      </c>
      <c r="K357" s="2"/>
      <c r="L357" s="2"/>
      <c r="M357" s="2"/>
      <c r="N357" s="2"/>
      <c r="O357" s="8" t="str">
        <f t="shared" si="37"/>
        <v>07:29</v>
      </c>
      <c r="P357" s="9" t="str">
        <f t="shared" si="38"/>
        <v>20:00</v>
      </c>
      <c r="Q357" s="11">
        <f t="shared" si="39"/>
        <v>0.521527777777778</v>
      </c>
      <c r="R357" s="12">
        <f t="shared" si="40"/>
        <v>11</v>
      </c>
      <c r="S357" s="8"/>
      <c r="T357" s="8" t="str">
        <f>VLOOKUP(C357,[1]Sheet1!$D$1:$M$65514,10,0)</f>
        <v>河北</v>
      </c>
      <c r="U357" s="8">
        <f t="shared" si="41"/>
        <v>11</v>
      </c>
      <c r="V357" s="8" t="e">
        <f ca="1">SUM(OFFSET(考勤!D:AH,MATCH(C357,考勤!$A$1:$A$58,0)-1,DAY(D357)-1,3,1))</f>
        <v>#N/A</v>
      </c>
      <c r="W357" s="8" t="e">
        <f ca="1" t="shared" si="42"/>
        <v>#N/A</v>
      </c>
    </row>
    <row r="358" hidden="1" spans="1:23">
      <c r="A358" s="2" t="s">
        <v>123</v>
      </c>
      <c r="B358" s="2" t="s">
        <v>579</v>
      </c>
      <c r="C358" s="2" t="s">
        <v>580</v>
      </c>
      <c r="D358" s="2" t="s">
        <v>175</v>
      </c>
      <c r="E358" s="2" t="s">
        <v>127</v>
      </c>
      <c r="F358" s="2" t="s">
        <v>240</v>
      </c>
      <c r="G358" s="2" t="s">
        <v>137</v>
      </c>
      <c r="H358" s="2"/>
      <c r="I358" s="2"/>
      <c r="J358" s="10" t="s">
        <v>225</v>
      </c>
      <c r="K358" s="2"/>
      <c r="L358" s="2"/>
      <c r="M358" s="2"/>
      <c r="N358" s="2"/>
      <c r="O358" s="8" t="str">
        <f t="shared" si="37"/>
        <v>07:34</v>
      </c>
      <c r="P358" s="9" t="str">
        <f t="shared" si="38"/>
        <v>20:00</v>
      </c>
      <c r="Q358" s="11">
        <f t="shared" si="39"/>
        <v>0.518055555555556</v>
      </c>
      <c r="R358" s="12">
        <f t="shared" si="40"/>
        <v>11</v>
      </c>
      <c r="S358" s="8"/>
      <c r="T358" s="8" t="str">
        <f>VLOOKUP(C358,[1]Sheet1!$D$1:$M$65514,10,0)</f>
        <v>河北</v>
      </c>
      <c r="U358" s="8">
        <f t="shared" si="41"/>
        <v>11</v>
      </c>
      <c r="V358" s="8" t="e">
        <f ca="1">SUM(OFFSET(考勤!D:AH,MATCH(C358,考勤!$A$1:$A$58,0)-1,DAY(D358)-1,3,1))</f>
        <v>#N/A</v>
      </c>
      <c r="W358" s="8" t="e">
        <f ca="1" t="shared" si="42"/>
        <v>#N/A</v>
      </c>
    </row>
    <row r="359" hidden="1" spans="1:23">
      <c r="A359" s="2" t="s">
        <v>123</v>
      </c>
      <c r="B359" s="2" t="s">
        <v>579</v>
      </c>
      <c r="C359" s="2" t="s">
        <v>580</v>
      </c>
      <c r="D359" s="2" t="s">
        <v>177</v>
      </c>
      <c r="E359" s="2" t="s">
        <v>127</v>
      </c>
      <c r="F359" s="2" t="s">
        <v>587</v>
      </c>
      <c r="G359" s="2" t="s">
        <v>137</v>
      </c>
      <c r="H359" s="2"/>
      <c r="I359" s="2"/>
      <c r="J359" s="10" t="s">
        <v>225</v>
      </c>
      <c r="K359" s="2"/>
      <c r="L359" s="2"/>
      <c r="M359" s="2"/>
      <c r="N359" s="2"/>
      <c r="O359" s="8" t="str">
        <f t="shared" si="37"/>
        <v>07:38</v>
      </c>
      <c r="P359" s="9" t="str">
        <f t="shared" si="38"/>
        <v>20:00</v>
      </c>
      <c r="Q359" s="11">
        <f t="shared" si="39"/>
        <v>0.515277777777778</v>
      </c>
      <c r="R359" s="12">
        <f t="shared" si="40"/>
        <v>11</v>
      </c>
      <c r="S359" s="8"/>
      <c r="T359" s="8" t="str">
        <f>VLOOKUP(C359,[1]Sheet1!$D$1:$M$65514,10,0)</f>
        <v>河北</v>
      </c>
      <c r="U359" s="8">
        <f t="shared" si="41"/>
        <v>11</v>
      </c>
      <c r="V359" s="8" t="e">
        <f ca="1">SUM(OFFSET(考勤!D:AH,MATCH(C359,考勤!$A$1:$A$58,0)-1,DAY(D359)-1,3,1))</f>
        <v>#N/A</v>
      </c>
      <c r="W359" s="8" t="e">
        <f ca="1" t="shared" si="42"/>
        <v>#N/A</v>
      </c>
    </row>
    <row r="360" hidden="1" spans="1:23">
      <c r="A360" s="3" t="s">
        <v>123</v>
      </c>
      <c r="B360" s="3" t="s">
        <v>579</v>
      </c>
      <c r="C360" s="3" t="s">
        <v>580</v>
      </c>
      <c r="D360" s="3" t="s">
        <v>180</v>
      </c>
      <c r="E360" s="2" t="s">
        <v>127</v>
      </c>
      <c r="F360" s="3" t="s">
        <v>531</v>
      </c>
      <c r="G360" s="3" t="s">
        <v>137</v>
      </c>
      <c r="H360" s="3"/>
      <c r="I360" s="3"/>
      <c r="J360" s="10" t="s">
        <v>420</v>
      </c>
      <c r="K360" s="3"/>
      <c r="L360" s="3"/>
      <c r="M360" s="3"/>
      <c r="N360" s="3"/>
      <c r="O360" s="8" t="str">
        <f t="shared" si="37"/>
        <v>07:36</v>
      </c>
      <c r="P360" s="9" t="str">
        <f t="shared" si="38"/>
        <v>20:02</v>
      </c>
      <c r="Q360" s="11">
        <f t="shared" si="39"/>
        <v>0.518055555555556</v>
      </c>
      <c r="R360" s="12">
        <f t="shared" si="40"/>
        <v>11</v>
      </c>
      <c r="S360" s="8"/>
      <c r="T360" s="8" t="str">
        <f>VLOOKUP(C360,[1]Sheet1!$D$1:$M$65514,10,0)</f>
        <v>河北</v>
      </c>
      <c r="U360" s="8">
        <f t="shared" si="41"/>
        <v>11</v>
      </c>
      <c r="V360" s="8" t="e">
        <f ca="1">SUM(OFFSET(考勤!D:AH,MATCH(C360,考勤!$A$1:$A$58,0)-1,DAY(D360)-1,3,1))</f>
        <v>#N/A</v>
      </c>
      <c r="W360" s="8" t="e">
        <f ca="1" t="shared" si="42"/>
        <v>#N/A</v>
      </c>
    </row>
    <row r="361" hidden="1" spans="1:23">
      <c r="A361" s="3" t="s">
        <v>123</v>
      </c>
      <c r="B361" s="3" t="s">
        <v>579</v>
      </c>
      <c r="C361" s="3" t="s">
        <v>580</v>
      </c>
      <c r="D361" s="3" t="s">
        <v>183</v>
      </c>
      <c r="E361" s="2" t="s">
        <v>127</v>
      </c>
      <c r="F361" s="3" t="s">
        <v>521</v>
      </c>
      <c r="G361" s="3" t="s">
        <v>137</v>
      </c>
      <c r="H361" s="3"/>
      <c r="I361" s="3"/>
      <c r="J361" s="10" t="s">
        <v>141</v>
      </c>
      <c r="K361" s="3"/>
      <c r="L361" s="3"/>
      <c r="M361" s="3"/>
      <c r="N361" s="3"/>
      <c r="O361" s="8" t="str">
        <f t="shared" si="37"/>
        <v>07:36</v>
      </c>
      <c r="P361" s="9" t="str">
        <f t="shared" si="38"/>
        <v>20:03</v>
      </c>
      <c r="Q361" s="11">
        <f t="shared" si="39"/>
        <v>0.51875</v>
      </c>
      <c r="R361" s="12">
        <f t="shared" si="40"/>
        <v>11</v>
      </c>
      <c r="S361" s="8"/>
      <c r="T361" s="8" t="str">
        <f>VLOOKUP(C361,[1]Sheet1!$D$1:$M$65514,10,0)</f>
        <v>河北</v>
      </c>
      <c r="U361" s="8">
        <f t="shared" si="41"/>
        <v>11</v>
      </c>
      <c r="V361" s="8" t="e">
        <f ca="1">SUM(OFFSET(考勤!D:AH,MATCH(C361,考勤!$A$1:$A$58,0)-1,DAY(D361)-1,3,1))</f>
        <v>#N/A</v>
      </c>
      <c r="W361" s="8" t="e">
        <f ca="1" t="shared" si="42"/>
        <v>#N/A</v>
      </c>
    </row>
    <row r="362" hidden="1" spans="1:23">
      <c r="A362" s="2" t="s">
        <v>123</v>
      </c>
      <c r="B362" s="2" t="s">
        <v>579</v>
      </c>
      <c r="C362" s="2" t="s">
        <v>580</v>
      </c>
      <c r="D362" s="2" t="s">
        <v>186</v>
      </c>
      <c r="E362" s="2" t="s">
        <v>127</v>
      </c>
      <c r="F362" s="2" t="s">
        <v>239</v>
      </c>
      <c r="G362" s="2" t="s">
        <v>137</v>
      </c>
      <c r="H362" s="2"/>
      <c r="I362" s="2"/>
      <c r="J362" s="10" t="s">
        <v>225</v>
      </c>
      <c r="K362" s="2"/>
      <c r="L362" s="2"/>
      <c r="M362" s="2"/>
      <c r="N362" s="2"/>
      <c r="O362" s="8" t="str">
        <f t="shared" si="37"/>
        <v>07:33</v>
      </c>
      <c r="P362" s="9" t="str">
        <f t="shared" si="38"/>
        <v>20:00</v>
      </c>
      <c r="Q362" s="11">
        <f t="shared" si="39"/>
        <v>0.51875</v>
      </c>
      <c r="R362" s="12">
        <f t="shared" si="40"/>
        <v>11</v>
      </c>
      <c r="S362" s="8"/>
      <c r="T362" s="8" t="str">
        <f>VLOOKUP(C362,[1]Sheet1!$D$1:$M$65514,10,0)</f>
        <v>河北</v>
      </c>
      <c r="U362" s="8">
        <f t="shared" si="41"/>
        <v>11</v>
      </c>
      <c r="V362" s="8" t="e">
        <f ca="1">SUM(OFFSET(考勤!D:AH,MATCH(C362,考勤!$A$1:$A$58,0)-1,DAY(D362)-1,3,1))</f>
        <v>#N/A</v>
      </c>
      <c r="W362" s="8" t="e">
        <f ca="1" t="shared" si="42"/>
        <v>#N/A</v>
      </c>
    </row>
    <row r="363" hidden="1" spans="1:23">
      <c r="A363" s="2" t="s">
        <v>123</v>
      </c>
      <c r="B363" s="2" t="s">
        <v>579</v>
      </c>
      <c r="C363" s="2" t="s">
        <v>580</v>
      </c>
      <c r="D363" s="2" t="s">
        <v>189</v>
      </c>
      <c r="E363" s="2" t="s">
        <v>127</v>
      </c>
      <c r="F363" s="2" t="s">
        <v>239</v>
      </c>
      <c r="G363" s="2" t="s">
        <v>137</v>
      </c>
      <c r="H363" s="2"/>
      <c r="I363" s="2"/>
      <c r="J363" s="10" t="s">
        <v>225</v>
      </c>
      <c r="K363" s="2"/>
      <c r="L363" s="2"/>
      <c r="M363" s="2"/>
      <c r="N363" s="2"/>
      <c r="O363" s="8" t="str">
        <f t="shared" si="37"/>
        <v>07:33</v>
      </c>
      <c r="P363" s="9" t="str">
        <f t="shared" si="38"/>
        <v>20:00</v>
      </c>
      <c r="Q363" s="11">
        <f t="shared" si="39"/>
        <v>0.51875</v>
      </c>
      <c r="R363" s="12">
        <f t="shared" si="40"/>
        <v>11</v>
      </c>
      <c r="S363" s="8"/>
      <c r="T363" s="8" t="str">
        <f>VLOOKUP(C363,[1]Sheet1!$D$1:$M$65514,10,0)</f>
        <v>河北</v>
      </c>
      <c r="U363" s="8">
        <f t="shared" si="41"/>
        <v>11</v>
      </c>
      <c r="V363" s="8" t="e">
        <f ca="1">SUM(OFFSET(考勤!D:AH,MATCH(C363,考勤!$A$1:$A$58,0)-1,DAY(D363)-1,3,1))</f>
        <v>#N/A</v>
      </c>
      <c r="W363" s="8" t="e">
        <f ca="1" t="shared" si="42"/>
        <v>#N/A</v>
      </c>
    </row>
    <row r="364" hidden="1" spans="1:23">
      <c r="A364" s="2" t="s">
        <v>123</v>
      </c>
      <c r="B364" s="2" t="s">
        <v>579</v>
      </c>
      <c r="C364" s="2" t="s">
        <v>580</v>
      </c>
      <c r="D364" s="2" t="s">
        <v>192</v>
      </c>
      <c r="E364" s="2" t="s">
        <v>127</v>
      </c>
      <c r="F364" s="2" t="s">
        <v>588</v>
      </c>
      <c r="G364" s="2" t="s">
        <v>589</v>
      </c>
      <c r="H364" s="2"/>
      <c r="I364" s="2"/>
      <c r="J364" s="2"/>
      <c r="K364" s="2"/>
      <c r="L364" s="2"/>
      <c r="M364" s="2"/>
      <c r="N364" s="7" t="s">
        <v>590</v>
      </c>
      <c r="O364" s="8" t="str">
        <f t="shared" si="37"/>
        <v>07:34</v>
      </c>
      <c r="P364" s="9" t="str">
        <f t="shared" si="38"/>
        <v>12:00</v>
      </c>
      <c r="Q364" s="11">
        <f t="shared" si="39"/>
        <v>0.184722222222222</v>
      </c>
      <c r="R364" s="12">
        <f t="shared" si="40"/>
        <v>3</v>
      </c>
      <c r="S364" s="8"/>
      <c r="T364" s="8" t="str">
        <f>VLOOKUP(C364,[1]Sheet1!$D$1:$M$65514,10,0)</f>
        <v>河北</v>
      </c>
      <c r="U364" s="8">
        <f t="shared" si="41"/>
        <v>3</v>
      </c>
      <c r="V364" s="8" t="e">
        <f ca="1">SUM(OFFSET(考勤!D:AH,MATCH(C364,考勤!$A$1:$A$58,0)-1,DAY(D364)-1,3,1))</f>
        <v>#N/A</v>
      </c>
      <c r="W364" s="8" t="e">
        <f ca="1" t="shared" si="42"/>
        <v>#N/A</v>
      </c>
    </row>
    <row r="365" hidden="1" spans="1:23">
      <c r="A365" s="2" t="s">
        <v>123</v>
      </c>
      <c r="B365" s="2" t="s">
        <v>579</v>
      </c>
      <c r="C365" s="2" t="s">
        <v>580</v>
      </c>
      <c r="D365" s="2" t="s">
        <v>195</v>
      </c>
      <c r="E365" s="2" t="s">
        <v>127</v>
      </c>
      <c r="F365" s="2" t="s">
        <v>241</v>
      </c>
      <c r="G365" s="2" t="s">
        <v>137</v>
      </c>
      <c r="H365" s="2"/>
      <c r="I365" s="2"/>
      <c r="J365" s="10" t="s">
        <v>220</v>
      </c>
      <c r="K365" s="2"/>
      <c r="L365" s="2"/>
      <c r="M365" s="2"/>
      <c r="N365" s="2"/>
      <c r="O365" s="8" t="str">
        <f t="shared" si="37"/>
        <v>07:33</v>
      </c>
      <c r="P365" s="9" t="str">
        <f t="shared" si="38"/>
        <v>20:01</v>
      </c>
      <c r="Q365" s="11">
        <f t="shared" si="39"/>
        <v>0.519444444444444</v>
      </c>
      <c r="R365" s="12">
        <f t="shared" si="40"/>
        <v>11</v>
      </c>
      <c r="S365" s="8"/>
      <c r="T365" s="8" t="str">
        <f>VLOOKUP(C365,[1]Sheet1!$D$1:$M$65514,10,0)</f>
        <v>河北</v>
      </c>
      <c r="U365" s="8">
        <f t="shared" si="41"/>
        <v>11</v>
      </c>
      <c r="V365" s="8" t="e">
        <f ca="1">SUM(OFFSET(考勤!D:AH,MATCH(C365,考勤!$A$1:$A$58,0)-1,DAY(D365)-1,3,1))</f>
        <v>#N/A</v>
      </c>
      <c r="W365" s="8" t="e">
        <f ca="1" t="shared" si="42"/>
        <v>#N/A</v>
      </c>
    </row>
    <row r="366" hidden="1" spans="1:23">
      <c r="A366" s="2" t="s">
        <v>123</v>
      </c>
      <c r="B366" s="2" t="s">
        <v>579</v>
      </c>
      <c r="C366" s="2" t="s">
        <v>580</v>
      </c>
      <c r="D366" s="2" t="s">
        <v>198</v>
      </c>
      <c r="E366" s="2" t="s">
        <v>127</v>
      </c>
      <c r="F366" s="2" t="s">
        <v>535</v>
      </c>
      <c r="G366" s="2" t="s">
        <v>137</v>
      </c>
      <c r="H366" s="2"/>
      <c r="I366" s="2"/>
      <c r="J366" s="10" t="s">
        <v>225</v>
      </c>
      <c r="K366" s="2"/>
      <c r="L366" s="2"/>
      <c r="M366" s="2"/>
      <c r="N366" s="2"/>
      <c r="O366" s="8" t="str">
        <f t="shared" si="37"/>
        <v>07:36</v>
      </c>
      <c r="P366" s="9" t="str">
        <f t="shared" si="38"/>
        <v>20:00</v>
      </c>
      <c r="Q366" s="11">
        <f t="shared" si="39"/>
        <v>0.516666666666667</v>
      </c>
      <c r="R366" s="12">
        <f t="shared" si="40"/>
        <v>11</v>
      </c>
      <c r="S366" s="8"/>
      <c r="T366" s="8" t="str">
        <f>VLOOKUP(C366,[1]Sheet1!$D$1:$M$65514,10,0)</f>
        <v>河北</v>
      </c>
      <c r="U366" s="8">
        <f t="shared" si="41"/>
        <v>11</v>
      </c>
      <c r="V366" s="8" t="e">
        <f ca="1">SUM(OFFSET(考勤!D:AH,MATCH(C366,考勤!$A$1:$A$58,0)-1,DAY(D366)-1,3,1))</f>
        <v>#N/A</v>
      </c>
      <c r="W366" s="8" t="e">
        <f ca="1" t="shared" si="42"/>
        <v>#N/A</v>
      </c>
    </row>
    <row r="367" hidden="1" spans="1:23">
      <c r="A367" s="3" t="s">
        <v>123</v>
      </c>
      <c r="B367" s="3" t="s">
        <v>579</v>
      </c>
      <c r="C367" s="3" t="s">
        <v>580</v>
      </c>
      <c r="D367" s="3" t="s">
        <v>199</v>
      </c>
      <c r="E367" s="2" t="s">
        <v>127</v>
      </c>
      <c r="F367" s="3" t="s">
        <v>572</v>
      </c>
      <c r="G367" s="3" t="s">
        <v>137</v>
      </c>
      <c r="H367" s="3"/>
      <c r="I367" s="3"/>
      <c r="J367" s="10" t="s">
        <v>222</v>
      </c>
      <c r="K367" s="3"/>
      <c r="L367" s="3"/>
      <c r="M367" s="3"/>
      <c r="N367" s="3"/>
      <c r="O367" s="8" t="str">
        <f t="shared" si="37"/>
        <v>07:30</v>
      </c>
      <c r="P367" s="9" t="str">
        <f t="shared" si="38"/>
        <v>20:00</v>
      </c>
      <c r="Q367" s="11">
        <f t="shared" si="39"/>
        <v>0.520833333333333</v>
      </c>
      <c r="R367" s="12">
        <f t="shared" si="40"/>
        <v>11</v>
      </c>
      <c r="S367" s="8"/>
      <c r="T367" s="8" t="str">
        <f>VLOOKUP(C367,[1]Sheet1!$D$1:$M$65514,10,0)</f>
        <v>河北</v>
      </c>
      <c r="U367" s="8">
        <f t="shared" si="41"/>
        <v>11</v>
      </c>
      <c r="V367" s="8" t="e">
        <f ca="1">SUM(OFFSET(考勤!D:AH,MATCH(C367,考勤!$A$1:$A$58,0)-1,DAY(D367)-1,3,1))</f>
        <v>#N/A</v>
      </c>
      <c r="W367" s="8" t="e">
        <f ca="1" t="shared" si="42"/>
        <v>#N/A</v>
      </c>
    </row>
    <row r="368" hidden="1" spans="1:23">
      <c r="A368" s="3" t="s">
        <v>123</v>
      </c>
      <c r="B368" s="3" t="s">
        <v>579</v>
      </c>
      <c r="C368" s="3" t="s">
        <v>580</v>
      </c>
      <c r="D368" s="3" t="s">
        <v>201</v>
      </c>
      <c r="E368" s="2" t="s">
        <v>127</v>
      </c>
      <c r="F368" s="3" t="s">
        <v>591</v>
      </c>
      <c r="G368" s="3" t="s">
        <v>137</v>
      </c>
      <c r="H368" s="3"/>
      <c r="I368" s="3"/>
      <c r="J368" s="10" t="s">
        <v>141</v>
      </c>
      <c r="K368" s="3"/>
      <c r="L368" s="3"/>
      <c r="M368" s="3"/>
      <c r="N368" s="3"/>
      <c r="O368" s="8" t="str">
        <f t="shared" si="37"/>
        <v>07:32</v>
      </c>
      <c r="P368" s="9" t="str">
        <f t="shared" si="38"/>
        <v>20:03</v>
      </c>
      <c r="Q368" s="11">
        <f t="shared" si="39"/>
        <v>0.521527777777778</v>
      </c>
      <c r="R368" s="12">
        <f t="shared" si="40"/>
        <v>11</v>
      </c>
      <c r="S368" s="8"/>
      <c r="T368" s="8" t="str">
        <f>VLOOKUP(C368,[1]Sheet1!$D$1:$M$65514,10,0)</f>
        <v>河北</v>
      </c>
      <c r="U368" s="8">
        <f t="shared" si="41"/>
        <v>11</v>
      </c>
      <c r="V368" s="8" t="e">
        <f ca="1">SUM(OFFSET(考勤!D:AH,MATCH(C368,考勤!$A$1:$A$58,0)-1,DAY(D368)-1,3,1))</f>
        <v>#N/A</v>
      </c>
      <c r="W368" s="8" t="e">
        <f ca="1" t="shared" si="42"/>
        <v>#N/A</v>
      </c>
    </row>
    <row r="369" hidden="1" spans="1:23">
      <c r="A369" s="2" t="s">
        <v>123</v>
      </c>
      <c r="B369" s="2" t="s">
        <v>579</v>
      </c>
      <c r="C369" s="2" t="s">
        <v>580</v>
      </c>
      <c r="D369" s="2" t="s">
        <v>204</v>
      </c>
      <c r="E369" s="2" t="s">
        <v>127</v>
      </c>
      <c r="F369" s="2" t="s">
        <v>571</v>
      </c>
      <c r="G369" s="2" t="s">
        <v>137</v>
      </c>
      <c r="H369" s="2"/>
      <c r="I369" s="2"/>
      <c r="J369" s="10" t="s">
        <v>220</v>
      </c>
      <c r="K369" s="2"/>
      <c r="L369" s="2"/>
      <c r="M369" s="2"/>
      <c r="N369" s="2"/>
      <c r="O369" s="8" t="str">
        <f t="shared" si="37"/>
        <v>07:35</v>
      </c>
      <c r="P369" s="9" t="str">
        <f t="shared" si="38"/>
        <v>20:01</v>
      </c>
      <c r="Q369" s="11">
        <f t="shared" si="39"/>
        <v>0.518055555555556</v>
      </c>
      <c r="R369" s="12">
        <f t="shared" si="40"/>
        <v>11</v>
      </c>
      <c r="S369" s="8"/>
      <c r="T369" s="8" t="str">
        <f>VLOOKUP(C369,[1]Sheet1!$D$1:$M$65514,10,0)</f>
        <v>河北</v>
      </c>
      <c r="U369" s="8">
        <f t="shared" si="41"/>
        <v>11</v>
      </c>
      <c r="V369" s="8" t="e">
        <f ca="1">SUM(OFFSET(考勤!D:AH,MATCH(C369,考勤!$A$1:$A$58,0)-1,DAY(D369)-1,3,1))</f>
        <v>#N/A</v>
      </c>
      <c r="W369" s="8" t="e">
        <f ca="1" t="shared" si="42"/>
        <v>#N/A</v>
      </c>
    </row>
    <row r="370" hidden="1" spans="1:23">
      <c r="A370" s="2" t="s">
        <v>123</v>
      </c>
      <c r="B370" s="2" t="s">
        <v>579</v>
      </c>
      <c r="C370" s="2" t="s">
        <v>580</v>
      </c>
      <c r="D370" s="2" t="s">
        <v>206</v>
      </c>
      <c r="E370" s="2" t="s">
        <v>127</v>
      </c>
      <c r="F370" s="2" t="s">
        <v>514</v>
      </c>
      <c r="G370" s="2" t="s">
        <v>137</v>
      </c>
      <c r="H370" s="2"/>
      <c r="I370" s="2"/>
      <c r="J370" s="10" t="s">
        <v>225</v>
      </c>
      <c r="K370" s="2"/>
      <c r="L370" s="2"/>
      <c r="M370" s="2"/>
      <c r="N370" s="2"/>
      <c r="O370" s="8" t="str">
        <f t="shared" si="37"/>
        <v>07:35</v>
      </c>
      <c r="P370" s="9" t="str">
        <f t="shared" si="38"/>
        <v>20:00</v>
      </c>
      <c r="Q370" s="11">
        <f t="shared" si="39"/>
        <v>0.517361111111111</v>
      </c>
      <c r="R370" s="12">
        <f t="shared" si="40"/>
        <v>11</v>
      </c>
      <c r="S370" s="8"/>
      <c r="T370" s="8" t="str">
        <f>VLOOKUP(C370,[1]Sheet1!$D$1:$M$65514,10,0)</f>
        <v>河北</v>
      </c>
      <c r="U370" s="8">
        <f t="shared" si="41"/>
        <v>11</v>
      </c>
      <c r="V370" s="8" t="e">
        <f ca="1">SUM(OFFSET(考勤!D:AH,MATCH(C370,考勤!$A$1:$A$58,0)-1,DAY(D370)-1,3,1))</f>
        <v>#N/A</v>
      </c>
      <c r="W370" s="8" t="e">
        <f ca="1" t="shared" si="42"/>
        <v>#N/A</v>
      </c>
    </row>
    <row r="371" hidden="1" spans="1:23">
      <c r="A371" s="2" t="s">
        <v>123</v>
      </c>
      <c r="B371" s="2" t="s">
        <v>579</v>
      </c>
      <c r="C371" s="2" t="s">
        <v>580</v>
      </c>
      <c r="D371" s="2" t="s">
        <v>209</v>
      </c>
      <c r="E371" s="2" t="s">
        <v>127</v>
      </c>
      <c r="F371" s="2" t="s">
        <v>514</v>
      </c>
      <c r="G371" s="2" t="s">
        <v>137</v>
      </c>
      <c r="H371" s="2"/>
      <c r="I371" s="2"/>
      <c r="J371" s="10" t="s">
        <v>225</v>
      </c>
      <c r="K371" s="2"/>
      <c r="L371" s="2"/>
      <c r="M371" s="2"/>
      <c r="N371" s="2"/>
      <c r="O371" s="8" t="str">
        <f t="shared" si="37"/>
        <v>07:35</v>
      </c>
      <c r="P371" s="9" t="str">
        <f t="shared" si="38"/>
        <v>20:00</v>
      </c>
      <c r="Q371" s="11">
        <f t="shared" si="39"/>
        <v>0.517361111111111</v>
      </c>
      <c r="R371" s="12">
        <f t="shared" si="40"/>
        <v>11</v>
      </c>
      <c r="S371" s="8"/>
      <c r="T371" s="8" t="str">
        <f>VLOOKUP(C371,[1]Sheet1!$D$1:$M$65514,10,0)</f>
        <v>河北</v>
      </c>
      <c r="U371" s="8">
        <f t="shared" si="41"/>
        <v>11</v>
      </c>
      <c r="V371" s="8" t="e">
        <f ca="1">SUM(OFFSET(考勤!D:AH,MATCH(C371,考勤!$A$1:$A$58,0)-1,DAY(D371)-1,3,1))</f>
        <v>#N/A</v>
      </c>
      <c r="W371" s="8" t="e">
        <f ca="1" t="shared" si="42"/>
        <v>#N/A</v>
      </c>
    </row>
    <row r="372" hidden="1" spans="1:23">
      <c r="A372" s="2" t="s">
        <v>123</v>
      </c>
      <c r="B372" s="2" t="s">
        <v>579</v>
      </c>
      <c r="C372" s="2" t="s">
        <v>580</v>
      </c>
      <c r="D372" s="2" t="s">
        <v>210</v>
      </c>
      <c r="E372" s="2" t="s">
        <v>127</v>
      </c>
      <c r="F372" s="2" t="s">
        <v>592</v>
      </c>
      <c r="G372" s="2" t="s">
        <v>137</v>
      </c>
      <c r="H372" s="2"/>
      <c r="I372" s="2"/>
      <c r="J372" s="10" t="s">
        <v>593</v>
      </c>
      <c r="K372" s="2"/>
      <c r="L372" s="2"/>
      <c r="M372" s="2"/>
      <c r="N372" s="2"/>
      <c r="O372" s="8" t="str">
        <f t="shared" si="37"/>
        <v>07:33</v>
      </c>
      <c r="P372" s="9" t="str">
        <f t="shared" si="38"/>
        <v>20:06</v>
      </c>
      <c r="Q372" s="11">
        <f t="shared" si="39"/>
        <v>0.522916666666667</v>
      </c>
      <c r="R372" s="12">
        <f t="shared" si="40"/>
        <v>11</v>
      </c>
      <c r="S372" s="8"/>
      <c r="T372" s="8" t="str">
        <f>VLOOKUP(C372,[1]Sheet1!$D$1:$M$65514,10,0)</f>
        <v>河北</v>
      </c>
      <c r="U372" s="8">
        <f t="shared" si="41"/>
        <v>11</v>
      </c>
      <c r="V372" s="8" t="e">
        <f ca="1">SUM(OFFSET(考勤!D:AH,MATCH(C372,考勤!$A$1:$A$58,0)-1,DAY(D372)-1,3,1))</f>
        <v>#N/A</v>
      </c>
      <c r="W372" s="8" t="e">
        <f ca="1" t="shared" si="42"/>
        <v>#N/A</v>
      </c>
    </row>
    <row r="373" hidden="1" spans="1:23">
      <c r="A373" s="2" t="s">
        <v>123</v>
      </c>
      <c r="B373" s="2" t="s">
        <v>579</v>
      </c>
      <c r="C373" s="2" t="s">
        <v>580</v>
      </c>
      <c r="D373" s="2" t="s">
        <v>211</v>
      </c>
      <c r="E373" s="2" t="s">
        <v>127</v>
      </c>
      <c r="F373" s="2"/>
      <c r="G373" s="2"/>
      <c r="H373" s="2"/>
      <c r="I373" s="2"/>
      <c r="J373" s="2"/>
      <c r="K373" s="2"/>
      <c r="L373" s="2"/>
      <c r="M373" s="2"/>
      <c r="N373" s="7" t="s">
        <v>171</v>
      </c>
      <c r="O373" s="8" t="str">
        <f t="shared" si="37"/>
        <v/>
      </c>
      <c r="P373" s="9" t="str">
        <f t="shared" si="38"/>
        <v/>
      </c>
      <c r="Q373" s="11">
        <f t="shared" si="39"/>
        <v>0</v>
      </c>
      <c r="R373" s="12">
        <f t="shared" si="40"/>
        <v>0</v>
      </c>
      <c r="S373" s="8"/>
      <c r="T373" s="8" t="str">
        <f>VLOOKUP(C373,[1]Sheet1!$D$1:$M$65514,10,0)</f>
        <v>河北</v>
      </c>
      <c r="U373" s="8">
        <f t="shared" si="41"/>
        <v>0</v>
      </c>
      <c r="V373" s="8" t="e">
        <f ca="1">SUM(OFFSET(考勤!D:AH,MATCH(C373,考勤!$A$1:$A$58,0)-1,DAY(D373)-1,3,1))</f>
        <v>#N/A</v>
      </c>
      <c r="W373" s="8" t="e">
        <f ca="1" t="shared" si="42"/>
        <v>#N/A</v>
      </c>
    </row>
    <row r="374" hidden="1" spans="1:23">
      <c r="A374" s="2" t="s">
        <v>511</v>
      </c>
      <c r="B374" s="2" t="s">
        <v>594</v>
      </c>
      <c r="C374" s="2" t="s">
        <v>595</v>
      </c>
      <c r="D374" s="2" t="s">
        <v>126</v>
      </c>
      <c r="E374" s="2" t="s">
        <v>127</v>
      </c>
      <c r="F374" s="2"/>
      <c r="G374" s="2"/>
      <c r="H374" s="2"/>
      <c r="I374" s="2"/>
      <c r="J374" s="2"/>
      <c r="K374" s="2"/>
      <c r="L374" s="2"/>
      <c r="M374" s="2"/>
      <c r="N374" s="7" t="s">
        <v>171</v>
      </c>
      <c r="O374" s="8" t="str">
        <f t="shared" si="37"/>
        <v/>
      </c>
      <c r="P374" s="9" t="str">
        <f t="shared" si="38"/>
        <v/>
      </c>
      <c r="Q374" s="11">
        <f t="shared" si="39"/>
        <v>0</v>
      </c>
      <c r="R374" s="12">
        <f t="shared" si="40"/>
        <v>0</v>
      </c>
      <c r="S374" s="8"/>
      <c r="T374" s="8" t="str">
        <f>VLOOKUP(C374,[1]Sheet1!$D$1:$M$65514,10,0)</f>
        <v>河北</v>
      </c>
      <c r="U374" s="8">
        <f t="shared" si="41"/>
        <v>0</v>
      </c>
      <c r="V374" s="8" t="e">
        <f ca="1">SUM(OFFSET(考勤!D:AH,MATCH(C374,考勤!$A$1:$A$58,0)-1,DAY(D374)-1,3,1))</f>
        <v>#N/A</v>
      </c>
      <c r="W374" s="8" t="e">
        <f ca="1" t="shared" si="42"/>
        <v>#N/A</v>
      </c>
    </row>
    <row r="375" hidden="1" spans="1:23">
      <c r="A375" s="2" t="s">
        <v>511</v>
      </c>
      <c r="B375" s="2" t="s">
        <v>594</v>
      </c>
      <c r="C375" s="2" t="s">
        <v>595</v>
      </c>
      <c r="D375" s="2" t="s">
        <v>131</v>
      </c>
      <c r="E375" s="2" t="s">
        <v>127</v>
      </c>
      <c r="F375" s="2"/>
      <c r="G375" s="2"/>
      <c r="H375" s="2"/>
      <c r="I375" s="2"/>
      <c r="J375" s="2"/>
      <c r="K375" s="2"/>
      <c r="L375" s="2"/>
      <c r="M375" s="2"/>
      <c r="N375" s="7" t="s">
        <v>171</v>
      </c>
      <c r="O375" s="8" t="str">
        <f t="shared" si="37"/>
        <v/>
      </c>
      <c r="P375" s="9" t="str">
        <f t="shared" si="38"/>
        <v/>
      </c>
      <c r="Q375" s="11">
        <f t="shared" si="39"/>
        <v>0</v>
      </c>
      <c r="R375" s="12">
        <f t="shared" si="40"/>
        <v>0</v>
      </c>
      <c r="S375" s="8"/>
      <c r="T375" s="8" t="str">
        <f>VLOOKUP(C375,[1]Sheet1!$D$1:$M$65514,10,0)</f>
        <v>河北</v>
      </c>
      <c r="U375" s="8">
        <f t="shared" si="41"/>
        <v>0</v>
      </c>
      <c r="V375" s="8" t="e">
        <f ca="1">SUM(OFFSET(考勤!D:AH,MATCH(C375,考勤!$A$1:$A$58,0)-1,DAY(D375)-1,3,1))</f>
        <v>#N/A</v>
      </c>
      <c r="W375" s="8" t="e">
        <f ca="1" t="shared" si="42"/>
        <v>#N/A</v>
      </c>
    </row>
    <row r="376" hidden="1" spans="1:23">
      <c r="A376" s="2" t="s">
        <v>511</v>
      </c>
      <c r="B376" s="2" t="s">
        <v>594</v>
      </c>
      <c r="C376" s="2" t="s">
        <v>595</v>
      </c>
      <c r="D376" s="2" t="s">
        <v>135</v>
      </c>
      <c r="E376" s="2" t="s">
        <v>127</v>
      </c>
      <c r="F376" s="2"/>
      <c r="G376" s="2"/>
      <c r="H376" s="2"/>
      <c r="I376" s="2"/>
      <c r="J376" s="2"/>
      <c r="K376" s="2"/>
      <c r="L376" s="2"/>
      <c r="M376" s="2"/>
      <c r="N376" s="7" t="s">
        <v>171</v>
      </c>
      <c r="O376" s="8" t="str">
        <f t="shared" si="37"/>
        <v/>
      </c>
      <c r="P376" s="9" t="str">
        <f t="shared" si="38"/>
        <v/>
      </c>
      <c r="Q376" s="11">
        <f t="shared" si="39"/>
        <v>0</v>
      </c>
      <c r="R376" s="12">
        <f t="shared" si="40"/>
        <v>0</v>
      </c>
      <c r="S376" s="8"/>
      <c r="T376" s="8" t="str">
        <f>VLOOKUP(C376,[1]Sheet1!$D$1:$M$65514,10,0)</f>
        <v>河北</v>
      </c>
      <c r="U376" s="8">
        <f t="shared" si="41"/>
        <v>0</v>
      </c>
      <c r="V376" s="8" t="e">
        <f ca="1">SUM(OFFSET(考勤!D:AH,MATCH(C376,考勤!$A$1:$A$58,0)-1,DAY(D376)-1,3,1))</f>
        <v>#N/A</v>
      </c>
      <c r="W376" s="8" t="e">
        <f ca="1" t="shared" si="42"/>
        <v>#N/A</v>
      </c>
    </row>
    <row r="377" hidden="1" spans="1:23">
      <c r="A377" s="3" t="s">
        <v>511</v>
      </c>
      <c r="B377" s="3" t="s">
        <v>594</v>
      </c>
      <c r="C377" s="3" t="s">
        <v>595</v>
      </c>
      <c r="D377" s="3" t="s">
        <v>139</v>
      </c>
      <c r="E377" s="2" t="s">
        <v>127</v>
      </c>
      <c r="F377" s="3"/>
      <c r="G377" s="3"/>
      <c r="H377" s="3"/>
      <c r="I377" s="3"/>
      <c r="J377" s="3"/>
      <c r="K377" s="3"/>
      <c r="L377" s="3"/>
      <c r="M377" s="3"/>
      <c r="N377" s="7" t="s">
        <v>171</v>
      </c>
      <c r="O377" s="8" t="str">
        <f t="shared" si="37"/>
        <v/>
      </c>
      <c r="P377" s="9" t="str">
        <f t="shared" si="38"/>
        <v/>
      </c>
      <c r="Q377" s="11">
        <f t="shared" si="39"/>
        <v>0</v>
      </c>
      <c r="R377" s="12">
        <f t="shared" si="40"/>
        <v>0</v>
      </c>
      <c r="S377" s="8"/>
      <c r="T377" s="8" t="str">
        <f>VLOOKUP(C377,[1]Sheet1!$D$1:$M$65514,10,0)</f>
        <v>河北</v>
      </c>
      <c r="U377" s="8">
        <f t="shared" si="41"/>
        <v>0</v>
      </c>
      <c r="V377" s="8" t="e">
        <f ca="1">SUM(OFFSET(考勤!D:AH,MATCH(C377,考勤!$A$1:$A$58,0)-1,DAY(D377)-1,3,1))</f>
        <v>#N/A</v>
      </c>
      <c r="W377" s="8" t="e">
        <f ca="1" t="shared" si="42"/>
        <v>#N/A</v>
      </c>
    </row>
    <row r="378" hidden="1" spans="1:23">
      <c r="A378" s="3" t="s">
        <v>511</v>
      </c>
      <c r="B378" s="3" t="s">
        <v>594</v>
      </c>
      <c r="C378" s="3" t="s">
        <v>595</v>
      </c>
      <c r="D378" s="3" t="s">
        <v>142</v>
      </c>
      <c r="E378" s="2" t="s">
        <v>127</v>
      </c>
      <c r="F378" s="3"/>
      <c r="G378" s="3"/>
      <c r="H378" s="3"/>
      <c r="I378" s="3"/>
      <c r="J378" s="3"/>
      <c r="K378" s="3"/>
      <c r="L378" s="3"/>
      <c r="M378" s="3"/>
      <c r="N378" s="7" t="s">
        <v>171</v>
      </c>
      <c r="O378" s="8" t="str">
        <f t="shared" si="37"/>
        <v/>
      </c>
      <c r="P378" s="9" t="str">
        <f t="shared" si="38"/>
        <v/>
      </c>
      <c r="Q378" s="11">
        <f t="shared" si="39"/>
        <v>0</v>
      </c>
      <c r="R378" s="12">
        <f t="shared" si="40"/>
        <v>0</v>
      </c>
      <c r="S378" s="8"/>
      <c r="T378" s="8" t="str">
        <f>VLOOKUP(C378,[1]Sheet1!$D$1:$M$65514,10,0)</f>
        <v>河北</v>
      </c>
      <c r="U378" s="8">
        <f t="shared" si="41"/>
        <v>0</v>
      </c>
      <c r="V378" s="8" t="e">
        <f ca="1">SUM(OFFSET(考勤!D:AH,MATCH(C378,考勤!$A$1:$A$58,0)-1,DAY(D378)-1,3,1))</f>
        <v>#N/A</v>
      </c>
      <c r="W378" s="8" t="e">
        <f ca="1" t="shared" si="42"/>
        <v>#N/A</v>
      </c>
    </row>
    <row r="379" hidden="1" spans="1:23">
      <c r="A379" s="2" t="s">
        <v>511</v>
      </c>
      <c r="B379" s="2" t="s">
        <v>594</v>
      </c>
      <c r="C379" s="2" t="s">
        <v>595</v>
      </c>
      <c r="D379" s="2" t="s">
        <v>145</v>
      </c>
      <c r="E379" s="2" t="s">
        <v>127</v>
      </c>
      <c r="F379" s="2"/>
      <c r="G379" s="2"/>
      <c r="H379" s="2"/>
      <c r="I379" s="2"/>
      <c r="J379" s="2"/>
      <c r="K379" s="2"/>
      <c r="L379" s="2"/>
      <c r="M379" s="2"/>
      <c r="N379" s="7" t="s">
        <v>171</v>
      </c>
      <c r="O379" s="8" t="str">
        <f t="shared" si="37"/>
        <v/>
      </c>
      <c r="P379" s="9" t="str">
        <f t="shared" si="38"/>
        <v/>
      </c>
      <c r="Q379" s="11">
        <f t="shared" si="39"/>
        <v>0</v>
      </c>
      <c r="R379" s="12">
        <f t="shared" si="40"/>
        <v>0</v>
      </c>
      <c r="S379" s="8"/>
      <c r="T379" s="8" t="str">
        <f>VLOOKUP(C379,[1]Sheet1!$D$1:$M$65514,10,0)</f>
        <v>河北</v>
      </c>
      <c r="U379" s="8">
        <f t="shared" si="41"/>
        <v>0</v>
      </c>
      <c r="V379" s="8" t="e">
        <f ca="1">SUM(OFFSET(考勤!D:AH,MATCH(C379,考勤!$A$1:$A$58,0)-1,DAY(D379)-1,3,1))</f>
        <v>#N/A</v>
      </c>
      <c r="W379" s="8" t="e">
        <f ca="1" t="shared" si="42"/>
        <v>#N/A</v>
      </c>
    </row>
    <row r="380" hidden="1" spans="1:23">
      <c r="A380" s="2" t="s">
        <v>511</v>
      </c>
      <c r="B380" s="2" t="s">
        <v>594</v>
      </c>
      <c r="C380" s="2" t="s">
        <v>595</v>
      </c>
      <c r="D380" s="2" t="s">
        <v>148</v>
      </c>
      <c r="E380" s="2" t="s">
        <v>127</v>
      </c>
      <c r="F380" s="2" t="s">
        <v>232</v>
      </c>
      <c r="G380" s="2" t="s">
        <v>137</v>
      </c>
      <c r="H380" s="2"/>
      <c r="I380" s="2"/>
      <c r="J380" s="10" t="s">
        <v>227</v>
      </c>
      <c r="K380" s="2"/>
      <c r="L380" s="2"/>
      <c r="M380" s="2"/>
      <c r="N380" s="2"/>
      <c r="O380" s="8" t="str">
        <f t="shared" si="37"/>
        <v>07:40</v>
      </c>
      <c r="P380" s="9" t="str">
        <f t="shared" si="38"/>
        <v>20:02</v>
      </c>
      <c r="Q380" s="11">
        <f t="shared" si="39"/>
        <v>0.515277777777778</v>
      </c>
      <c r="R380" s="12">
        <f t="shared" si="40"/>
        <v>11</v>
      </c>
      <c r="S380" s="8"/>
      <c r="T380" s="8" t="str">
        <f>VLOOKUP(C380,[1]Sheet1!$D$1:$M$65514,10,0)</f>
        <v>河北</v>
      </c>
      <c r="U380" s="8">
        <f t="shared" si="41"/>
        <v>11</v>
      </c>
      <c r="V380" s="8" t="e">
        <f ca="1">SUM(OFFSET(考勤!D:AH,MATCH(C380,考勤!$A$1:$A$58,0)-1,DAY(D380)-1,3,1))</f>
        <v>#N/A</v>
      </c>
      <c r="W380" s="8" t="e">
        <f ca="1" t="shared" si="42"/>
        <v>#N/A</v>
      </c>
    </row>
    <row r="381" hidden="1" spans="1:23">
      <c r="A381" s="2" t="s">
        <v>511</v>
      </c>
      <c r="B381" s="2" t="s">
        <v>594</v>
      </c>
      <c r="C381" s="2" t="s">
        <v>595</v>
      </c>
      <c r="D381" s="2" t="s">
        <v>152</v>
      </c>
      <c r="E381" s="2" t="s">
        <v>127</v>
      </c>
      <c r="F381" s="5" t="s">
        <v>596</v>
      </c>
      <c r="G381" s="2"/>
      <c r="H381" s="2"/>
      <c r="I381" s="2"/>
      <c r="J381" s="2"/>
      <c r="K381" s="2"/>
      <c r="L381" s="2"/>
      <c r="M381" s="2"/>
      <c r="N381" s="7" t="s">
        <v>171</v>
      </c>
      <c r="O381" s="8" t="str">
        <f t="shared" si="37"/>
        <v>07:27</v>
      </c>
      <c r="P381" s="9" t="str">
        <f t="shared" si="38"/>
        <v>XX:XX</v>
      </c>
      <c r="Q381" s="11">
        <f t="shared" si="39"/>
        <v>0</v>
      </c>
      <c r="R381" s="12">
        <f t="shared" si="40"/>
        <v>0</v>
      </c>
      <c r="S381" s="8"/>
      <c r="T381" s="8" t="str">
        <f>VLOOKUP(C381,[1]Sheet1!$D$1:$M$65514,10,0)</f>
        <v>河北</v>
      </c>
      <c r="U381" s="9">
        <v>7.5</v>
      </c>
      <c r="V381" s="8" t="e">
        <f ca="1">SUM(OFFSET(考勤!D:AH,MATCH(C381,考勤!$A$1:$A$58,0)-1,DAY(D381)-1,3,1))</f>
        <v>#N/A</v>
      </c>
      <c r="W381" s="8" t="e">
        <f ca="1" t="shared" si="42"/>
        <v>#N/A</v>
      </c>
    </row>
    <row r="382" hidden="1" spans="1:23">
      <c r="A382" s="2" t="s">
        <v>511</v>
      </c>
      <c r="B382" s="2" t="s">
        <v>594</v>
      </c>
      <c r="C382" s="2" t="s">
        <v>595</v>
      </c>
      <c r="D382" s="2" t="s">
        <v>157</v>
      </c>
      <c r="E382" s="2" t="s">
        <v>127</v>
      </c>
      <c r="F382" s="2" t="s">
        <v>531</v>
      </c>
      <c r="G382" s="2" t="s">
        <v>137</v>
      </c>
      <c r="H382" s="2"/>
      <c r="I382" s="2"/>
      <c r="J382" s="10" t="s">
        <v>227</v>
      </c>
      <c r="K382" s="2"/>
      <c r="L382" s="2"/>
      <c r="M382" s="2"/>
      <c r="N382" s="2"/>
      <c r="O382" s="8" t="str">
        <f t="shared" si="37"/>
        <v>07:36</v>
      </c>
      <c r="P382" s="9" t="str">
        <f t="shared" si="38"/>
        <v>20:02</v>
      </c>
      <c r="Q382" s="11">
        <f t="shared" si="39"/>
        <v>0.518055555555556</v>
      </c>
      <c r="R382" s="12">
        <f t="shared" si="40"/>
        <v>11</v>
      </c>
      <c r="S382" s="8"/>
      <c r="T382" s="8" t="str">
        <f>VLOOKUP(C382,[1]Sheet1!$D$1:$M$65514,10,0)</f>
        <v>河北</v>
      </c>
      <c r="U382" s="8">
        <f t="shared" si="41"/>
        <v>11</v>
      </c>
      <c r="V382" s="8" t="e">
        <f ca="1">SUM(OFFSET(考勤!D:AH,MATCH(C382,考勤!$A$1:$A$58,0)-1,DAY(D382)-1,3,1))</f>
        <v>#N/A</v>
      </c>
      <c r="W382" s="8" t="e">
        <f ca="1" t="shared" si="42"/>
        <v>#N/A</v>
      </c>
    </row>
    <row r="383" hidden="1" spans="1:23">
      <c r="A383" s="2" t="s">
        <v>511</v>
      </c>
      <c r="B383" s="2" t="s">
        <v>594</v>
      </c>
      <c r="C383" s="2" t="s">
        <v>595</v>
      </c>
      <c r="D383" s="2" t="s">
        <v>160</v>
      </c>
      <c r="E383" s="2" t="s">
        <v>127</v>
      </c>
      <c r="F383" s="2" t="s">
        <v>597</v>
      </c>
      <c r="G383" s="2" t="s">
        <v>137</v>
      </c>
      <c r="H383" s="2"/>
      <c r="I383" s="2"/>
      <c r="J383" s="10" t="s">
        <v>399</v>
      </c>
      <c r="K383" s="2"/>
      <c r="L383" s="2"/>
      <c r="M383" s="2"/>
      <c r="N383" s="2"/>
      <c r="O383" s="8" t="str">
        <f t="shared" si="37"/>
        <v>07:22</v>
      </c>
      <c r="P383" s="9" t="str">
        <f t="shared" si="38"/>
        <v>20:03</v>
      </c>
      <c r="Q383" s="11">
        <f t="shared" si="39"/>
        <v>0.528472222222222</v>
      </c>
      <c r="R383" s="12">
        <f t="shared" si="40"/>
        <v>11</v>
      </c>
      <c r="S383" s="8"/>
      <c r="T383" s="8" t="str">
        <f>VLOOKUP(C383,[1]Sheet1!$D$1:$M$65514,10,0)</f>
        <v>河北</v>
      </c>
      <c r="U383" s="8">
        <f t="shared" si="41"/>
        <v>11</v>
      </c>
      <c r="V383" s="8" t="e">
        <f ca="1">SUM(OFFSET(考勤!D:AH,MATCH(C383,考勤!$A$1:$A$58,0)-1,DAY(D383)-1,3,1))</f>
        <v>#N/A</v>
      </c>
      <c r="W383" s="8" t="e">
        <f ca="1" t="shared" si="42"/>
        <v>#N/A</v>
      </c>
    </row>
    <row r="384" hidden="1" spans="1:23">
      <c r="A384" s="3" t="s">
        <v>511</v>
      </c>
      <c r="B384" s="3" t="s">
        <v>594</v>
      </c>
      <c r="C384" s="3" t="s">
        <v>595</v>
      </c>
      <c r="D384" s="3" t="s">
        <v>163</v>
      </c>
      <c r="E384" s="2" t="s">
        <v>127</v>
      </c>
      <c r="F384" s="3" t="s">
        <v>582</v>
      </c>
      <c r="G384" s="3" t="s">
        <v>137</v>
      </c>
      <c r="H384" s="3"/>
      <c r="I384" s="3"/>
      <c r="J384" s="10" t="s">
        <v>222</v>
      </c>
      <c r="K384" s="3"/>
      <c r="L384" s="3"/>
      <c r="M384" s="3"/>
      <c r="N384" s="3"/>
      <c r="O384" s="8" t="str">
        <f t="shared" si="37"/>
        <v>07:32</v>
      </c>
      <c r="P384" s="9" t="str">
        <f t="shared" si="38"/>
        <v>20:00</v>
      </c>
      <c r="Q384" s="11">
        <f t="shared" si="39"/>
        <v>0.519444444444444</v>
      </c>
      <c r="R384" s="12">
        <f t="shared" si="40"/>
        <v>11</v>
      </c>
      <c r="S384" s="8"/>
      <c r="T384" s="8" t="str">
        <f>VLOOKUP(C384,[1]Sheet1!$D$1:$M$65514,10,0)</f>
        <v>河北</v>
      </c>
      <c r="U384" s="8">
        <f t="shared" si="41"/>
        <v>11</v>
      </c>
      <c r="V384" s="8" t="e">
        <f ca="1">SUM(OFFSET(考勤!D:AH,MATCH(C384,考勤!$A$1:$A$58,0)-1,DAY(D384)-1,3,1))</f>
        <v>#N/A</v>
      </c>
      <c r="W384" s="8" t="e">
        <f ca="1" t="shared" si="42"/>
        <v>#N/A</v>
      </c>
    </row>
    <row r="385" hidden="1" spans="1:23">
      <c r="A385" s="3" t="s">
        <v>511</v>
      </c>
      <c r="B385" s="3" t="s">
        <v>594</v>
      </c>
      <c r="C385" s="3" t="s">
        <v>595</v>
      </c>
      <c r="D385" s="3" t="s">
        <v>166</v>
      </c>
      <c r="E385" s="2" t="s">
        <v>127</v>
      </c>
      <c r="F385" s="3" t="s">
        <v>531</v>
      </c>
      <c r="G385" s="3" t="s">
        <v>137</v>
      </c>
      <c r="H385" s="3"/>
      <c r="I385" s="3"/>
      <c r="J385" s="10" t="s">
        <v>420</v>
      </c>
      <c r="K385" s="3"/>
      <c r="L385" s="3"/>
      <c r="M385" s="3"/>
      <c r="N385" s="3"/>
      <c r="O385" s="8" t="str">
        <f t="shared" si="37"/>
        <v>07:36</v>
      </c>
      <c r="P385" s="9" t="str">
        <f t="shared" si="38"/>
        <v>20:02</v>
      </c>
      <c r="Q385" s="11">
        <f t="shared" si="39"/>
        <v>0.518055555555556</v>
      </c>
      <c r="R385" s="12">
        <f t="shared" si="40"/>
        <v>11</v>
      </c>
      <c r="S385" s="8"/>
      <c r="T385" s="8" t="str">
        <f>VLOOKUP(C385,[1]Sheet1!$D$1:$M$65514,10,0)</f>
        <v>河北</v>
      </c>
      <c r="U385" s="8">
        <f t="shared" si="41"/>
        <v>11</v>
      </c>
      <c r="V385" s="8" t="e">
        <f ca="1">SUM(OFFSET(考勤!D:AH,MATCH(C385,考勤!$A$1:$A$58,0)-1,DAY(D385)-1,3,1))</f>
        <v>#N/A</v>
      </c>
      <c r="W385" s="8" t="e">
        <f ca="1" t="shared" si="42"/>
        <v>#N/A</v>
      </c>
    </row>
    <row r="386" hidden="1" spans="1:23">
      <c r="A386" s="2" t="s">
        <v>511</v>
      </c>
      <c r="B386" s="2" t="s">
        <v>594</v>
      </c>
      <c r="C386" s="2" t="s">
        <v>595</v>
      </c>
      <c r="D386" s="2" t="s">
        <v>170</v>
      </c>
      <c r="E386" s="2" t="s">
        <v>127</v>
      </c>
      <c r="F386" s="2" t="s">
        <v>571</v>
      </c>
      <c r="G386" s="2" t="s">
        <v>137</v>
      </c>
      <c r="H386" s="2"/>
      <c r="I386" s="2"/>
      <c r="J386" s="10" t="s">
        <v>220</v>
      </c>
      <c r="K386" s="2"/>
      <c r="L386" s="2"/>
      <c r="M386" s="2"/>
      <c r="N386" s="2"/>
      <c r="O386" s="8" t="str">
        <f t="shared" si="37"/>
        <v>07:35</v>
      </c>
      <c r="P386" s="9" t="str">
        <f t="shared" si="38"/>
        <v>20:01</v>
      </c>
      <c r="Q386" s="11">
        <f t="shared" si="39"/>
        <v>0.518055555555556</v>
      </c>
      <c r="R386" s="12">
        <f t="shared" si="40"/>
        <v>11</v>
      </c>
      <c r="S386" s="8"/>
      <c r="T386" s="8" t="str">
        <f>VLOOKUP(C386,[1]Sheet1!$D$1:$M$65514,10,0)</f>
        <v>河北</v>
      </c>
      <c r="U386" s="8">
        <f t="shared" si="41"/>
        <v>11</v>
      </c>
      <c r="V386" s="8" t="e">
        <f ca="1">SUM(OFFSET(考勤!D:AH,MATCH(C386,考勤!$A$1:$A$58,0)-1,DAY(D386)-1,3,1))</f>
        <v>#N/A</v>
      </c>
      <c r="W386" s="8" t="e">
        <f ca="1" t="shared" si="42"/>
        <v>#N/A</v>
      </c>
    </row>
    <row r="387" hidden="1" spans="1:23">
      <c r="A387" s="2" t="s">
        <v>511</v>
      </c>
      <c r="B387" s="2" t="s">
        <v>594</v>
      </c>
      <c r="C387" s="2" t="s">
        <v>595</v>
      </c>
      <c r="D387" s="2" t="s">
        <v>172</v>
      </c>
      <c r="E387" s="2" t="s">
        <v>127</v>
      </c>
      <c r="F387" s="2" t="s">
        <v>535</v>
      </c>
      <c r="G387" s="2" t="s">
        <v>137</v>
      </c>
      <c r="H387" s="2"/>
      <c r="I387" s="2"/>
      <c r="J387" s="10" t="s">
        <v>225</v>
      </c>
      <c r="K387" s="2"/>
      <c r="L387" s="2"/>
      <c r="M387" s="2"/>
      <c r="N387" s="2"/>
      <c r="O387" s="8" t="str">
        <f t="shared" si="37"/>
        <v>07:36</v>
      </c>
      <c r="P387" s="9" t="str">
        <f t="shared" si="38"/>
        <v>20:00</v>
      </c>
      <c r="Q387" s="11">
        <f t="shared" si="39"/>
        <v>0.516666666666667</v>
      </c>
      <c r="R387" s="12">
        <f t="shared" si="40"/>
        <v>11</v>
      </c>
      <c r="S387" s="8"/>
      <c r="T387" s="8" t="str">
        <f>VLOOKUP(C387,[1]Sheet1!$D$1:$M$65514,10,0)</f>
        <v>河北</v>
      </c>
      <c r="U387" s="8">
        <f t="shared" si="41"/>
        <v>11</v>
      </c>
      <c r="V387" s="8" t="e">
        <f ca="1">SUM(OFFSET(考勤!D:AH,MATCH(C387,考勤!$A$1:$A$58,0)-1,DAY(D387)-1,3,1))</f>
        <v>#N/A</v>
      </c>
      <c r="W387" s="8" t="e">
        <f ca="1" t="shared" si="42"/>
        <v>#N/A</v>
      </c>
    </row>
    <row r="388" hidden="1" spans="1:23">
      <c r="A388" s="2" t="s">
        <v>511</v>
      </c>
      <c r="B388" s="2" t="s">
        <v>594</v>
      </c>
      <c r="C388" s="2" t="s">
        <v>595</v>
      </c>
      <c r="D388" s="2" t="s">
        <v>173</v>
      </c>
      <c r="E388" s="2" t="s">
        <v>127</v>
      </c>
      <c r="F388" s="2" t="s">
        <v>535</v>
      </c>
      <c r="G388" s="2" t="s">
        <v>137</v>
      </c>
      <c r="H388" s="2"/>
      <c r="I388" s="2"/>
      <c r="J388" s="10" t="s">
        <v>225</v>
      </c>
      <c r="K388" s="2"/>
      <c r="L388" s="2"/>
      <c r="M388" s="2"/>
      <c r="N388" s="2"/>
      <c r="O388" s="8" t="str">
        <f t="shared" si="37"/>
        <v>07:36</v>
      </c>
      <c r="P388" s="9" t="str">
        <f t="shared" si="38"/>
        <v>20:00</v>
      </c>
      <c r="Q388" s="11">
        <f t="shared" si="39"/>
        <v>0.516666666666667</v>
      </c>
      <c r="R388" s="12">
        <f t="shared" si="40"/>
        <v>11</v>
      </c>
      <c r="S388" s="8"/>
      <c r="T388" s="8" t="str">
        <f>VLOOKUP(C388,[1]Sheet1!$D$1:$M$65514,10,0)</f>
        <v>河北</v>
      </c>
      <c r="U388" s="8">
        <f t="shared" si="41"/>
        <v>11</v>
      </c>
      <c r="V388" s="8" t="e">
        <f ca="1">SUM(OFFSET(考勤!D:AH,MATCH(C388,考勤!$A$1:$A$58,0)-1,DAY(D388)-1,3,1))</f>
        <v>#N/A</v>
      </c>
      <c r="W388" s="8" t="e">
        <f ca="1" t="shared" si="42"/>
        <v>#N/A</v>
      </c>
    </row>
    <row r="389" hidden="1" spans="1:23">
      <c r="A389" s="2" t="s">
        <v>511</v>
      </c>
      <c r="B389" s="2" t="s">
        <v>594</v>
      </c>
      <c r="C389" s="2" t="s">
        <v>595</v>
      </c>
      <c r="D389" s="2" t="s">
        <v>175</v>
      </c>
      <c r="E389" s="2" t="s">
        <v>127</v>
      </c>
      <c r="F389" s="2" t="s">
        <v>143</v>
      </c>
      <c r="G389" s="2" t="s">
        <v>137</v>
      </c>
      <c r="H389" s="2"/>
      <c r="I389" s="2"/>
      <c r="J389" s="10" t="s">
        <v>220</v>
      </c>
      <c r="K389" s="2"/>
      <c r="L389" s="2"/>
      <c r="M389" s="2"/>
      <c r="N389" s="2"/>
      <c r="O389" s="8" t="str">
        <f t="shared" si="37"/>
        <v>07:36</v>
      </c>
      <c r="P389" s="9" t="str">
        <f t="shared" si="38"/>
        <v>20:01</v>
      </c>
      <c r="Q389" s="11">
        <f t="shared" si="39"/>
        <v>0.517361111111111</v>
      </c>
      <c r="R389" s="12">
        <f t="shared" si="40"/>
        <v>11</v>
      </c>
      <c r="S389" s="8"/>
      <c r="T389" s="8" t="str">
        <f>VLOOKUP(C389,[1]Sheet1!$D$1:$M$65514,10,0)</f>
        <v>河北</v>
      </c>
      <c r="U389" s="8">
        <f t="shared" si="41"/>
        <v>11</v>
      </c>
      <c r="V389" s="8" t="e">
        <f ca="1">SUM(OFFSET(考勤!D:AH,MATCH(C389,考勤!$A$1:$A$58,0)-1,DAY(D389)-1,3,1))</f>
        <v>#N/A</v>
      </c>
      <c r="W389" s="8" t="e">
        <f ca="1" t="shared" si="42"/>
        <v>#N/A</v>
      </c>
    </row>
    <row r="390" hidden="1" spans="1:23">
      <c r="A390" s="2" t="s">
        <v>511</v>
      </c>
      <c r="B390" s="2" t="s">
        <v>594</v>
      </c>
      <c r="C390" s="2" t="s">
        <v>595</v>
      </c>
      <c r="D390" s="2" t="s">
        <v>177</v>
      </c>
      <c r="E390" s="2" t="s">
        <v>127</v>
      </c>
      <c r="F390" s="2" t="s">
        <v>497</v>
      </c>
      <c r="G390" s="2" t="s">
        <v>137</v>
      </c>
      <c r="H390" s="2"/>
      <c r="I390" s="2"/>
      <c r="J390" s="10" t="s">
        <v>220</v>
      </c>
      <c r="K390" s="2"/>
      <c r="L390" s="2"/>
      <c r="M390" s="2"/>
      <c r="N390" s="2"/>
      <c r="O390" s="8" t="str">
        <f t="shared" si="37"/>
        <v>07:37</v>
      </c>
      <c r="P390" s="9" t="str">
        <f t="shared" si="38"/>
        <v>20:01</v>
      </c>
      <c r="Q390" s="11">
        <f t="shared" si="39"/>
        <v>0.516666666666667</v>
      </c>
      <c r="R390" s="12">
        <f t="shared" si="40"/>
        <v>11</v>
      </c>
      <c r="S390" s="8"/>
      <c r="T390" s="8" t="str">
        <f>VLOOKUP(C390,[1]Sheet1!$D$1:$M$65514,10,0)</f>
        <v>河北</v>
      </c>
      <c r="U390" s="8">
        <f t="shared" si="41"/>
        <v>11</v>
      </c>
      <c r="V390" s="8" t="e">
        <f ca="1">SUM(OFFSET(考勤!D:AH,MATCH(C390,考勤!$A$1:$A$58,0)-1,DAY(D390)-1,3,1))</f>
        <v>#N/A</v>
      </c>
      <c r="W390" s="8" t="e">
        <f ca="1" t="shared" si="42"/>
        <v>#N/A</v>
      </c>
    </row>
    <row r="391" hidden="1" spans="1:23">
      <c r="A391" s="3" t="s">
        <v>511</v>
      </c>
      <c r="B391" s="3" t="s">
        <v>594</v>
      </c>
      <c r="C391" s="3" t="s">
        <v>595</v>
      </c>
      <c r="D391" s="3" t="s">
        <v>180</v>
      </c>
      <c r="E391" s="2" t="s">
        <v>127</v>
      </c>
      <c r="F391" s="3" t="s">
        <v>557</v>
      </c>
      <c r="G391" s="3" t="s">
        <v>137</v>
      </c>
      <c r="H391" s="3"/>
      <c r="I391" s="3"/>
      <c r="J391" s="10" t="s">
        <v>222</v>
      </c>
      <c r="K391" s="3"/>
      <c r="L391" s="3"/>
      <c r="M391" s="3"/>
      <c r="N391" s="3"/>
      <c r="O391" s="8" t="str">
        <f t="shared" si="37"/>
        <v>07:37</v>
      </c>
      <c r="P391" s="9" t="str">
        <f t="shared" si="38"/>
        <v>20:00</v>
      </c>
      <c r="Q391" s="11">
        <f t="shared" si="39"/>
        <v>0.515972222222222</v>
      </c>
      <c r="R391" s="12">
        <f t="shared" si="40"/>
        <v>11</v>
      </c>
      <c r="S391" s="8"/>
      <c r="T391" s="8" t="str">
        <f>VLOOKUP(C391,[1]Sheet1!$D$1:$M$65514,10,0)</f>
        <v>河北</v>
      </c>
      <c r="U391" s="8">
        <f t="shared" si="41"/>
        <v>11</v>
      </c>
      <c r="V391" s="8" t="e">
        <f ca="1">SUM(OFFSET(考勤!D:AH,MATCH(C391,考勤!$A$1:$A$58,0)-1,DAY(D391)-1,3,1))</f>
        <v>#N/A</v>
      </c>
      <c r="W391" s="8" t="e">
        <f ca="1" t="shared" si="42"/>
        <v>#N/A</v>
      </c>
    </row>
    <row r="392" hidden="1" spans="1:23">
      <c r="A392" s="3" t="s">
        <v>511</v>
      </c>
      <c r="B392" s="3" t="s">
        <v>594</v>
      </c>
      <c r="C392" s="3" t="s">
        <v>595</v>
      </c>
      <c r="D392" s="3" t="s">
        <v>183</v>
      </c>
      <c r="E392" s="2" t="s">
        <v>127</v>
      </c>
      <c r="F392" s="3" t="s">
        <v>598</v>
      </c>
      <c r="G392" s="3" t="s">
        <v>137</v>
      </c>
      <c r="H392" s="3"/>
      <c r="I392" s="3"/>
      <c r="J392" s="10" t="s">
        <v>144</v>
      </c>
      <c r="K392" s="3"/>
      <c r="L392" s="3"/>
      <c r="M392" s="3"/>
      <c r="N392" s="3"/>
      <c r="O392" s="8" t="str">
        <f t="shared" si="37"/>
        <v>07:32</v>
      </c>
      <c r="P392" s="9" t="str">
        <f t="shared" si="38"/>
        <v>20:01</v>
      </c>
      <c r="Q392" s="11">
        <f t="shared" si="39"/>
        <v>0.520138888888889</v>
      </c>
      <c r="R392" s="12">
        <f t="shared" si="40"/>
        <v>11</v>
      </c>
      <c r="S392" s="8"/>
      <c r="T392" s="8" t="str">
        <f>VLOOKUP(C392,[1]Sheet1!$D$1:$M$65514,10,0)</f>
        <v>河北</v>
      </c>
      <c r="U392" s="8">
        <f t="shared" si="41"/>
        <v>11</v>
      </c>
      <c r="V392" s="8" t="e">
        <f ca="1">SUM(OFFSET(考勤!D:AH,MATCH(C392,考勤!$A$1:$A$58,0)-1,DAY(D392)-1,3,1))</f>
        <v>#N/A</v>
      </c>
      <c r="W392" s="8" t="e">
        <f ca="1" t="shared" si="42"/>
        <v>#N/A</v>
      </c>
    </row>
    <row r="393" hidden="1" spans="1:23">
      <c r="A393" s="2" t="s">
        <v>511</v>
      </c>
      <c r="B393" s="2" t="s">
        <v>594</v>
      </c>
      <c r="C393" s="2" t="s">
        <v>595</v>
      </c>
      <c r="D393" s="2" t="s">
        <v>186</v>
      </c>
      <c r="E393" s="2" t="s">
        <v>127</v>
      </c>
      <c r="F393" s="2" t="s">
        <v>533</v>
      </c>
      <c r="G393" s="2" t="s">
        <v>137</v>
      </c>
      <c r="H393" s="2"/>
      <c r="I393" s="2"/>
      <c r="J393" s="10" t="s">
        <v>220</v>
      </c>
      <c r="K393" s="2"/>
      <c r="L393" s="2"/>
      <c r="M393" s="2"/>
      <c r="N393" s="2"/>
      <c r="O393" s="8" t="str">
        <f t="shared" si="37"/>
        <v>07:34</v>
      </c>
      <c r="P393" s="9" t="str">
        <f t="shared" si="38"/>
        <v>20:01</v>
      </c>
      <c r="Q393" s="11">
        <f t="shared" si="39"/>
        <v>0.51875</v>
      </c>
      <c r="R393" s="12">
        <f t="shared" si="40"/>
        <v>11</v>
      </c>
      <c r="S393" s="8"/>
      <c r="T393" s="8" t="str">
        <f>VLOOKUP(C393,[1]Sheet1!$D$1:$M$65514,10,0)</f>
        <v>河北</v>
      </c>
      <c r="U393" s="8">
        <f t="shared" si="41"/>
        <v>11</v>
      </c>
      <c r="V393" s="8" t="e">
        <f ca="1">SUM(OFFSET(考勤!D:AH,MATCH(C393,考勤!$A$1:$A$58,0)-1,DAY(D393)-1,3,1))</f>
        <v>#N/A</v>
      </c>
      <c r="W393" s="8" t="e">
        <f ca="1" t="shared" si="42"/>
        <v>#N/A</v>
      </c>
    </row>
    <row r="394" hidden="1" spans="1:23">
      <c r="A394" s="2" t="s">
        <v>511</v>
      </c>
      <c r="B394" s="2" t="s">
        <v>594</v>
      </c>
      <c r="C394" s="2" t="s">
        <v>595</v>
      </c>
      <c r="D394" s="2" t="s">
        <v>189</v>
      </c>
      <c r="E394" s="2" t="s">
        <v>127</v>
      </c>
      <c r="F394" s="2" t="s">
        <v>599</v>
      </c>
      <c r="G394" s="2" t="s">
        <v>137</v>
      </c>
      <c r="H394" s="2"/>
      <c r="I394" s="2"/>
      <c r="J394" s="10" t="s">
        <v>138</v>
      </c>
      <c r="K394" s="2"/>
      <c r="L394" s="2"/>
      <c r="M394" s="2"/>
      <c r="N394" s="2"/>
      <c r="O394" s="8" t="str">
        <f t="shared" si="37"/>
        <v>07:36</v>
      </c>
      <c r="P394" s="9" t="str">
        <f t="shared" si="38"/>
        <v>22:00</v>
      </c>
      <c r="Q394" s="11">
        <f t="shared" si="39"/>
        <v>0.6</v>
      </c>
      <c r="R394" s="12">
        <f t="shared" si="40"/>
        <v>13</v>
      </c>
      <c r="S394" s="8"/>
      <c r="T394" s="8" t="str">
        <f>VLOOKUP(C394,[1]Sheet1!$D$1:$M$65514,10,0)</f>
        <v>河北</v>
      </c>
      <c r="U394" s="8">
        <f t="shared" si="41"/>
        <v>13</v>
      </c>
      <c r="V394" s="8" t="e">
        <f ca="1">SUM(OFFSET(考勤!D:AH,MATCH(C394,考勤!$A$1:$A$58,0)-1,DAY(D394)-1,3,1))</f>
        <v>#N/A</v>
      </c>
      <c r="W394" s="8" t="e">
        <f ca="1" t="shared" si="42"/>
        <v>#N/A</v>
      </c>
    </row>
    <row r="395" hidden="1" spans="1:23">
      <c r="A395" s="2" t="s">
        <v>511</v>
      </c>
      <c r="B395" s="2" t="s">
        <v>594</v>
      </c>
      <c r="C395" s="2" t="s">
        <v>595</v>
      </c>
      <c r="D395" s="2" t="s">
        <v>192</v>
      </c>
      <c r="E395" s="2" t="s">
        <v>127</v>
      </c>
      <c r="F395" s="2" t="s">
        <v>143</v>
      </c>
      <c r="G395" s="2" t="s">
        <v>137</v>
      </c>
      <c r="H395" s="2"/>
      <c r="I395" s="2"/>
      <c r="J395" s="10" t="s">
        <v>220</v>
      </c>
      <c r="K395" s="2"/>
      <c r="L395" s="2"/>
      <c r="M395" s="2"/>
      <c r="N395" s="2"/>
      <c r="O395" s="8" t="str">
        <f t="shared" si="37"/>
        <v>07:36</v>
      </c>
      <c r="P395" s="9" t="str">
        <f t="shared" si="38"/>
        <v>20:01</v>
      </c>
      <c r="Q395" s="11">
        <f t="shared" si="39"/>
        <v>0.517361111111111</v>
      </c>
      <c r="R395" s="12">
        <f t="shared" si="40"/>
        <v>11</v>
      </c>
      <c r="S395" s="8"/>
      <c r="T395" s="8" t="str">
        <f>VLOOKUP(C395,[1]Sheet1!$D$1:$M$65514,10,0)</f>
        <v>河北</v>
      </c>
      <c r="U395" s="8">
        <f t="shared" si="41"/>
        <v>11</v>
      </c>
      <c r="V395" s="8" t="e">
        <f ca="1">SUM(OFFSET(考勤!D:AH,MATCH(C395,考勤!$A$1:$A$58,0)-1,DAY(D395)-1,3,1))</f>
        <v>#N/A</v>
      </c>
      <c r="W395" s="8" t="e">
        <f ca="1" t="shared" si="42"/>
        <v>#N/A</v>
      </c>
    </row>
    <row r="396" hidden="1" spans="1:23">
      <c r="A396" s="2" t="s">
        <v>511</v>
      </c>
      <c r="B396" s="2" t="s">
        <v>594</v>
      </c>
      <c r="C396" s="2" t="s">
        <v>595</v>
      </c>
      <c r="D396" s="2" t="s">
        <v>195</v>
      </c>
      <c r="E396" s="2" t="s">
        <v>127</v>
      </c>
      <c r="F396" s="2" t="s">
        <v>535</v>
      </c>
      <c r="G396" s="2" t="s">
        <v>137</v>
      </c>
      <c r="H396" s="2"/>
      <c r="I396" s="2"/>
      <c r="J396" s="10" t="s">
        <v>225</v>
      </c>
      <c r="K396" s="2"/>
      <c r="L396" s="2"/>
      <c r="M396" s="2"/>
      <c r="N396" s="2"/>
      <c r="O396" s="8" t="str">
        <f t="shared" si="37"/>
        <v>07:36</v>
      </c>
      <c r="P396" s="9" t="str">
        <f t="shared" si="38"/>
        <v>20:00</v>
      </c>
      <c r="Q396" s="11">
        <f t="shared" si="39"/>
        <v>0.516666666666667</v>
      </c>
      <c r="R396" s="12">
        <f t="shared" si="40"/>
        <v>11</v>
      </c>
      <c r="S396" s="8"/>
      <c r="T396" s="8" t="str">
        <f>VLOOKUP(C396,[1]Sheet1!$D$1:$M$65514,10,0)</f>
        <v>河北</v>
      </c>
      <c r="U396" s="8">
        <f t="shared" si="41"/>
        <v>11</v>
      </c>
      <c r="V396" s="8" t="e">
        <f ca="1">SUM(OFFSET(考勤!D:AH,MATCH(C396,考勤!$A$1:$A$58,0)-1,DAY(D396)-1,3,1))</f>
        <v>#N/A</v>
      </c>
      <c r="W396" s="8" t="e">
        <f ca="1" t="shared" si="42"/>
        <v>#N/A</v>
      </c>
    </row>
    <row r="397" hidden="1" spans="1:23">
      <c r="A397" s="2" t="s">
        <v>511</v>
      </c>
      <c r="B397" s="2" t="s">
        <v>594</v>
      </c>
      <c r="C397" s="2" t="s">
        <v>595</v>
      </c>
      <c r="D397" s="2" t="s">
        <v>198</v>
      </c>
      <c r="E397" s="2" t="s">
        <v>127</v>
      </c>
      <c r="F397" s="2" t="s">
        <v>514</v>
      </c>
      <c r="G397" s="2" t="s">
        <v>137</v>
      </c>
      <c r="H397" s="2"/>
      <c r="I397" s="2"/>
      <c r="J397" s="10" t="s">
        <v>225</v>
      </c>
      <c r="K397" s="2"/>
      <c r="L397" s="2"/>
      <c r="M397" s="2"/>
      <c r="N397" s="2"/>
      <c r="O397" s="8" t="str">
        <f t="shared" si="37"/>
        <v>07:35</v>
      </c>
      <c r="P397" s="9" t="str">
        <f t="shared" si="38"/>
        <v>20:00</v>
      </c>
      <c r="Q397" s="11">
        <f t="shared" si="39"/>
        <v>0.517361111111111</v>
      </c>
      <c r="R397" s="12">
        <f t="shared" si="40"/>
        <v>11</v>
      </c>
      <c r="S397" s="8"/>
      <c r="T397" s="8" t="str">
        <f>VLOOKUP(C397,[1]Sheet1!$D$1:$M$65514,10,0)</f>
        <v>河北</v>
      </c>
      <c r="U397" s="8">
        <f t="shared" si="41"/>
        <v>11</v>
      </c>
      <c r="V397" s="8" t="e">
        <f ca="1">SUM(OFFSET(考勤!D:AH,MATCH(C397,考勤!$A$1:$A$58,0)-1,DAY(D397)-1,3,1))</f>
        <v>#N/A</v>
      </c>
      <c r="W397" s="8" t="e">
        <f ca="1" t="shared" si="42"/>
        <v>#N/A</v>
      </c>
    </row>
    <row r="398" hidden="1" spans="1:23">
      <c r="A398" s="3" t="s">
        <v>511</v>
      </c>
      <c r="B398" s="3" t="s">
        <v>594</v>
      </c>
      <c r="C398" s="3" t="s">
        <v>595</v>
      </c>
      <c r="D398" s="3" t="s">
        <v>199</v>
      </c>
      <c r="E398" s="2" t="s">
        <v>127</v>
      </c>
      <c r="F398" s="3" t="s">
        <v>535</v>
      </c>
      <c r="G398" s="3" t="s">
        <v>137</v>
      </c>
      <c r="H398" s="3"/>
      <c r="I398" s="3"/>
      <c r="J398" s="10" t="s">
        <v>222</v>
      </c>
      <c r="K398" s="3"/>
      <c r="L398" s="3"/>
      <c r="M398" s="3"/>
      <c r="N398" s="3"/>
      <c r="O398" s="8" t="str">
        <f t="shared" si="37"/>
        <v>07:36</v>
      </c>
      <c r="P398" s="9" t="str">
        <f t="shared" si="38"/>
        <v>20:00</v>
      </c>
      <c r="Q398" s="11">
        <f t="shared" si="39"/>
        <v>0.516666666666667</v>
      </c>
      <c r="R398" s="12">
        <f t="shared" si="40"/>
        <v>11</v>
      </c>
      <c r="S398" s="8"/>
      <c r="T398" s="8" t="str">
        <f>VLOOKUP(C398,[1]Sheet1!$D$1:$M$65514,10,0)</f>
        <v>河北</v>
      </c>
      <c r="U398" s="8">
        <f t="shared" si="41"/>
        <v>11</v>
      </c>
      <c r="V398" s="8" t="e">
        <f ca="1">SUM(OFFSET(考勤!D:AH,MATCH(C398,考勤!$A$1:$A$58,0)-1,DAY(D398)-1,3,1))</f>
        <v>#N/A</v>
      </c>
      <c r="W398" s="8" t="e">
        <f ca="1" t="shared" si="42"/>
        <v>#N/A</v>
      </c>
    </row>
    <row r="399" hidden="1" spans="1:23">
      <c r="A399" s="3" t="s">
        <v>511</v>
      </c>
      <c r="B399" s="3" t="s">
        <v>594</v>
      </c>
      <c r="C399" s="3" t="s">
        <v>595</v>
      </c>
      <c r="D399" s="3" t="s">
        <v>201</v>
      </c>
      <c r="E399" s="2" t="s">
        <v>127</v>
      </c>
      <c r="F399" s="3" t="s">
        <v>600</v>
      </c>
      <c r="G399" s="3" t="s">
        <v>137</v>
      </c>
      <c r="H399" s="3"/>
      <c r="I399" s="3"/>
      <c r="J399" s="10" t="s">
        <v>141</v>
      </c>
      <c r="K399" s="3"/>
      <c r="L399" s="3"/>
      <c r="M399" s="3"/>
      <c r="N399" s="3"/>
      <c r="O399" s="8" t="str">
        <f t="shared" si="37"/>
        <v>07:21</v>
      </c>
      <c r="P399" s="9" t="str">
        <f t="shared" si="38"/>
        <v>20:03</v>
      </c>
      <c r="Q399" s="11">
        <f t="shared" si="39"/>
        <v>0.529166666666667</v>
      </c>
      <c r="R399" s="12">
        <f t="shared" si="40"/>
        <v>11</v>
      </c>
      <c r="S399" s="8"/>
      <c r="T399" s="8" t="str">
        <f>VLOOKUP(C399,[1]Sheet1!$D$1:$M$65514,10,0)</f>
        <v>河北</v>
      </c>
      <c r="U399" s="8">
        <f t="shared" si="41"/>
        <v>11</v>
      </c>
      <c r="V399" s="8" t="e">
        <f ca="1">SUM(OFFSET(考勤!D:AH,MATCH(C399,考勤!$A$1:$A$58,0)-1,DAY(D399)-1,3,1))</f>
        <v>#N/A</v>
      </c>
      <c r="W399" s="8" t="e">
        <f ca="1" t="shared" si="42"/>
        <v>#N/A</v>
      </c>
    </row>
    <row r="400" hidden="1" spans="1:23">
      <c r="A400" s="2" t="s">
        <v>511</v>
      </c>
      <c r="B400" s="2" t="s">
        <v>594</v>
      </c>
      <c r="C400" s="2" t="s">
        <v>595</v>
      </c>
      <c r="D400" s="2" t="s">
        <v>204</v>
      </c>
      <c r="E400" s="2" t="s">
        <v>127</v>
      </c>
      <c r="F400" s="2" t="s">
        <v>531</v>
      </c>
      <c r="G400" s="2" t="s">
        <v>137</v>
      </c>
      <c r="H400" s="2"/>
      <c r="I400" s="2"/>
      <c r="J400" s="10" t="s">
        <v>227</v>
      </c>
      <c r="K400" s="2"/>
      <c r="L400" s="2"/>
      <c r="M400" s="2"/>
      <c r="N400" s="2"/>
      <c r="O400" s="8" t="str">
        <f t="shared" si="37"/>
        <v>07:36</v>
      </c>
      <c r="P400" s="9" t="str">
        <f t="shared" si="38"/>
        <v>20:02</v>
      </c>
      <c r="Q400" s="11">
        <f t="shared" si="39"/>
        <v>0.518055555555556</v>
      </c>
      <c r="R400" s="12">
        <f t="shared" si="40"/>
        <v>11</v>
      </c>
      <c r="S400" s="8"/>
      <c r="T400" s="8" t="str">
        <f>VLOOKUP(C400,[1]Sheet1!$D$1:$M$65514,10,0)</f>
        <v>河北</v>
      </c>
      <c r="U400" s="8">
        <f t="shared" si="41"/>
        <v>11</v>
      </c>
      <c r="V400" s="8" t="e">
        <f ca="1">SUM(OFFSET(考勤!D:AH,MATCH(C400,考勤!$A$1:$A$58,0)-1,DAY(D400)-1,3,1))</f>
        <v>#N/A</v>
      </c>
      <c r="W400" s="8" t="e">
        <f ca="1" t="shared" si="42"/>
        <v>#N/A</v>
      </c>
    </row>
    <row r="401" hidden="1" spans="1:23">
      <c r="A401" s="2" t="s">
        <v>511</v>
      </c>
      <c r="B401" s="2" t="s">
        <v>594</v>
      </c>
      <c r="C401" s="2" t="s">
        <v>595</v>
      </c>
      <c r="D401" s="2" t="s">
        <v>206</v>
      </c>
      <c r="E401" s="2" t="s">
        <v>127</v>
      </c>
      <c r="F401" s="2" t="s">
        <v>601</v>
      </c>
      <c r="G401" s="2" t="s">
        <v>137</v>
      </c>
      <c r="H401" s="2"/>
      <c r="I401" s="2"/>
      <c r="J401" s="10" t="s">
        <v>225</v>
      </c>
      <c r="K401" s="2"/>
      <c r="L401" s="2"/>
      <c r="M401" s="2"/>
      <c r="N401" s="2"/>
      <c r="O401" s="8" t="str">
        <f t="shared" si="37"/>
        <v>07:23</v>
      </c>
      <c r="P401" s="9" t="str">
        <f t="shared" si="38"/>
        <v>20:00</v>
      </c>
      <c r="Q401" s="11">
        <f t="shared" si="39"/>
        <v>0.525694444444444</v>
      </c>
      <c r="R401" s="12">
        <f t="shared" si="40"/>
        <v>11</v>
      </c>
      <c r="S401" s="8"/>
      <c r="T401" s="8" t="str">
        <f>VLOOKUP(C401,[1]Sheet1!$D$1:$M$65514,10,0)</f>
        <v>河北</v>
      </c>
      <c r="U401" s="8">
        <f t="shared" si="41"/>
        <v>11</v>
      </c>
      <c r="V401" s="8" t="e">
        <f ca="1">SUM(OFFSET(考勤!D:AH,MATCH(C401,考勤!$A$1:$A$58,0)-1,DAY(D401)-1,3,1))</f>
        <v>#N/A</v>
      </c>
      <c r="W401" s="8" t="e">
        <f ca="1" t="shared" si="42"/>
        <v>#N/A</v>
      </c>
    </row>
    <row r="402" hidden="1" spans="1:23">
      <c r="A402" s="2" t="s">
        <v>511</v>
      </c>
      <c r="B402" s="2" t="s">
        <v>594</v>
      </c>
      <c r="C402" s="2" t="s">
        <v>595</v>
      </c>
      <c r="D402" s="2" t="s">
        <v>209</v>
      </c>
      <c r="E402" s="2" t="s">
        <v>127</v>
      </c>
      <c r="F402" s="2" t="s">
        <v>531</v>
      </c>
      <c r="G402" s="2" t="s">
        <v>137</v>
      </c>
      <c r="H402" s="2"/>
      <c r="I402" s="2"/>
      <c r="J402" s="10" t="s">
        <v>227</v>
      </c>
      <c r="K402" s="2"/>
      <c r="L402" s="2"/>
      <c r="M402" s="2"/>
      <c r="N402" s="2"/>
      <c r="O402" s="8" t="str">
        <f t="shared" si="37"/>
        <v>07:36</v>
      </c>
      <c r="P402" s="9" t="str">
        <f t="shared" si="38"/>
        <v>20:02</v>
      </c>
      <c r="Q402" s="11">
        <f t="shared" si="39"/>
        <v>0.518055555555556</v>
      </c>
      <c r="R402" s="12">
        <f t="shared" si="40"/>
        <v>11</v>
      </c>
      <c r="S402" s="8"/>
      <c r="T402" s="8" t="str">
        <f>VLOOKUP(C402,[1]Sheet1!$D$1:$M$65514,10,0)</f>
        <v>河北</v>
      </c>
      <c r="U402" s="8">
        <f t="shared" si="41"/>
        <v>11</v>
      </c>
      <c r="V402" s="8" t="e">
        <f ca="1">SUM(OFFSET(考勤!D:AH,MATCH(C402,考勤!$A$1:$A$58,0)-1,DAY(D402)-1,3,1))</f>
        <v>#N/A</v>
      </c>
      <c r="W402" s="8" t="e">
        <f ca="1" t="shared" si="42"/>
        <v>#N/A</v>
      </c>
    </row>
    <row r="403" hidden="1" spans="1:23">
      <c r="A403" s="2" t="s">
        <v>511</v>
      </c>
      <c r="B403" s="2" t="s">
        <v>594</v>
      </c>
      <c r="C403" s="2" t="s">
        <v>595</v>
      </c>
      <c r="D403" s="2" t="s">
        <v>210</v>
      </c>
      <c r="E403" s="2" t="s">
        <v>127</v>
      </c>
      <c r="F403" s="2" t="s">
        <v>568</v>
      </c>
      <c r="G403" s="2" t="s">
        <v>137</v>
      </c>
      <c r="H403" s="2"/>
      <c r="I403" s="2"/>
      <c r="J403" s="10" t="s">
        <v>225</v>
      </c>
      <c r="K403" s="2"/>
      <c r="L403" s="2"/>
      <c r="M403" s="2"/>
      <c r="N403" s="2"/>
      <c r="O403" s="8" t="str">
        <f t="shared" si="37"/>
        <v>07:31</v>
      </c>
      <c r="P403" s="9" t="str">
        <f t="shared" si="38"/>
        <v>20:00</v>
      </c>
      <c r="Q403" s="11">
        <f t="shared" si="39"/>
        <v>0.520138888888889</v>
      </c>
      <c r="R403" s="12">
        <f t="shared" si="40"/>
        <v>11</v>
      </c>
      <c r="S403" s="8"/>
      <c r="T403" s="8" t="str">
        <f>VLOOKUP(C403,[1]Sheet1!$D$1:$M$65514,10,0)</f>
        <v>河北</v>
      </c>
      <c r="U403" s="8">
        <f t="shared" si="41"/>
        <v>11</v>
      </c>
      <c r="V403" s="8" t="e">
        <f ca="1">SUM(OFFSET(考勤!D:AH,MATCH(C403,考勤!$A$1:$A$58,0)-1,DAY(D403)-1,3,1))</f>
        <v>#N/A</v>
      </c>
      <c r="W403" s="8" t="e">
        <f ca="1" t="shared" si="42"/>
        <v>#N/A</v>
      </c>
    </row>
    <row r="404" hidden="1" spans="1:23">
      <c r="A404" s="2" t="s">
        <v>511</v>
      </c>
      <c r="B404" s="2" t="s">
        <v>594</v>
      </c>
      <c r="C404" s="2" t="s">
        <v>595</v>
      </c>
      <c r="D404" s="2" t="s">
        <v>211</v>
      </c>
      <c r="E404" s="2" t="s">
        <v>127</v>
      </c>
      <c r="F404" s="2"/>
      <c r="G404" s="2"/>
      <c r="H404" s="2"/>
      <c r="I404" s="2"/>
      <c r="J404" s="2"/>
      <c r="K404" s="2"/>
      <c r="L404" s="2"/>
      <c r="M404" s="2"/>
      <c r="N404" s="7" t="s">
        <v>171</v>
      </c>
      <c r="O404" s="8" t="str">
        <f t="shared" si="37"/>
        <v/>
      </c>
      <c r="P404" s="9" t="str">
        <f t="shared" si="38"/>
        <v/>
      </c>
      <c r="Q404" s="11">
        <f t="shared" si="39"/>
        <v>0</v>
      </c>
      <c r="R404" s="12">
        <f t="shared" si="40"/>
        <v>0</v>
      </c>
      <c r="S404" s="8"/>
      <c r="T404" s="8" t="str">
        <f>VLOOKUP(C404,[1]Sheet1!$D$1:$M$65514,10,0)</f>
        <v>河北</v>
      </c>
      <c r="U404" s="8">
        <f t="shared" si="41"/>
        <v>0</v>
      </c>
      <c r="V404" s="8" t="e">
        <f ca="1">SUM(OFFSET(考勤!D:AH,MATCH(C404,考勤!$A$1:$A$58,0)-1,DAY(D404)-1,3,1))</f>
        <v>#N/A</v>
      </c>
      <c r="W404" s="8" t="e">
        <f ca="1" t="shared" si="42"/>
        <v>#N/A</v>
      </c>
    </row>
    <row r="405" hidden="1" spans="1:23">
      <c r="A405" s="2" t="s">
        <v>511</v>
      </c>
      <c r="B405" s="2" t="s">
        <v>602</v>
      </c>
      <c r="C405" s="2" t="s">
        <v>603</v>
      </c>
      <c r="D405" s="2" t="s">
        <v>126</v>
      </c>
      <c r="E405" s="2" t="s">
        <v>127</v>
      </c>
      <c r="F405" s="2"/>
      <c r="G405" s="2"/>
      <c r="H405" s="2"/>
      <c r="I405" s="2"/>
      <c r="J405" s="2"/>
      <c r="K405" s="2"/>
      <c r="L405" s="2"/>
      <c r="M405" s="2"/>
      <c r="N405" s="7" t="s">
        <v>171</v>
      </c>
      <c r="O405" s="8" t="str">
        <f t="shared" si="37"/>
        <v/>
      </c>
      <c r="P405" s="9" t="str">
        <f t="shared" si="38"/>
        <v/>
      </c>
      <c r="Q405" s="11">
        <f t="shared" si="39"/>
        <v>0</v>
      </c>
      <c r="R405" s="12">
        <f t="shared" si="40"/>
        <v>0</v>
      </c>
      <c r="S405" s="8"/>
      <c r="T405" s="8" t="str">
        <f>VLOOKUP(C405,[1]Sheet1!$D$1:$M$65514,10,0)</f>
        <v>河北</v>
      </c>
      <c r="U405" s="8">
        <f t="shared" si="41"/>
        <v>0</v>
      </c>
      <c r="V405" s="8" t="e">
        <f ca="1">SUM(OFFSET(考勤!D:AH,MATCH(C405,考勤!$A$1:$A$58,0)-1,DAY(D405)-1,3,1))</f>
        <v>#N/A</v>
      </c>
      <c r="W405" s="8" t="e">
        <f ca="1" t="shared" si="42"/>
        <v>#N/A</v>
      </c>
    </row>
    <row r="406" hidden="1" spans="1:23">
      <c r="A406" s="2" t="s">
        <v>511</v>
      </c>
      <c r="B406" s="2" t="s">
        <v>602</v>
      </c>
      <c r="C406" s="2" t="s">
        <v>603</v>
      </c>
      <c r="D406" s="2" t="s">
        <v>131</v>
      </c>
      <c r="E406" s="2" t="s">
        <v>127</v>
      </c>
      <c r="F406" s="2"/>
      <c r="G406" s="2"/>
      <c r="H406" s="2"/>
      <c r="I406" s="2"/>
      <c r="J406" s="2"/>
      <c r="K406" s="2"/>
      <c r="L406" s="2"/>
      <c r="M406" s="2"/>
      <c r="N406" s="7" t="s">
        <v>171</v>
      </c>
      <c r="O406" s="8" t="str">
        <f t="shared" si="37"/>
        <v/>
      </c>
      <c r="P406" s="9" t="str">
        <f t="shared" si="38"/>
        <v/>
      </c>
      <c r="Q406" s="11">
        <f t="shared" si="39"/>
        <v>0</v>
      </c>
      <c r="R406" s="12">
        <f t="shared" si="40"/>
        <v>0</v>
      </c>
      <c r="S406" s="8"/>
      <c r="T406" s="8" t="str">
        <f>VLOOKUP(C406,[1]Sheet1!$D$1:$M$65514,10,0)</f>
        <v>河北</v>
      </c>
      <c r="U406" s="8">
        <f t="shared" si="41"/>
        <v>0</v>
      </c>
      <c r="V406" s="8" t="e">
        <f ca="1">SUM(OFFSET(考勤!D:AH,MATCH(C406,考勤!$A$1:$A$58,0)-1,DAY(D406)-1,3,1))</f>
        <v>#N/A</v>
      </c>
      <c r="W406" s="8" t="e">
        <f ca="1" t="shared" si="42"/>
        <v>#N/A</v>
      </c>
    </row>
    <row r="407" hidden="1" spans="1:23">
      <c r="A407" s="2" t="s">
        <v>511</v>
      </c>
      <c r="B407" s="2" t="s">
        <v>602</v>
      </c>
      <c r="C407" s="2" t="s">
        <v>603</v>
      </c>
      <c r="D407" s="2" t="s">
        <v>135</v>
      </c>
      <c r="E407" s="2" t="s">
        <v>127</v>
      </c>
      <c r="F407" s="2"/>
      <c r="G407" s="2"/>
      <c r="H407" s="2"/>
      <c r="I407" s="2"/>
      <c r="J407" s="2"/>
      <c r="K407" s="2"/>
      <c r="L407" s="2"/>
      <c r="M407" s="2"/>
      <c r="N407" s="7" t="s">
        <v>171</v>
      </c>
      <c r="O407" s="8" t="str">
        <f t="shared" si="37"/>
        <v/>
      </c>
      <c r="P407" s="9" t="str">
        <f t="shared" si="38"/>
        <v/>
      </c>
      <c r="Q407" s="11">
        <f t="shared" si="39"/>
        <v>0</v>
      </c>
      <c r="R407" s="12">
        <f t="shared" si="40"/>
        <v>0</v>
      </c>
      <c r="S407" s="8"/>
      <c r="T407" s="8" t="str">
        <f>VLOOKUP(C407,[1]Sheet1!$D$1:$M$65514,10,0)</f>
        <v>河北</v>
      </c>
      <c r="U407" s="8">
        <f t="shared" si="41"/>
        <v>0</v>
      </c>
      <c r="V407" s="8" t="e">
        <f ca="1">SUM(OFFSET(考勤!D:AH,MATCH(C407,考勤!$A$1:$A$58,0)-1,DAY(D407)-1,3,1))</f>
        <v>#N/A</v>
      </c>
      <c r="W407" s="8" t="e">
        <f ca="1" t="shared" si="42"/>
        <v>#N/A</v>
      </c>
    </row>
    <row r="408" hidden="1" spans="1:23">
      <c r="A408" s="3" t="s">
        <v>511</v>
      </c>
      <c r="B408" s="3" t="s">
        <v>602</v>
      </c>
      <c r="C408" s="3" t="s">
        <v>603</v>
      </c>
      <c r="D408" s="3" t="s">
        <v>139</v>
      </c>
      <c r="E408" s="2" t="s">
        <v>127</v>
      </c>
      <c r="F408" s="3"/>
      <c r="G408" s="3"/>
      <c r="H408" s="3"/>
      <c r="I408" s="3"/>
      <c r="J408" s="3"/>
      <c r="K408" s="3"/>
      <c r="L408" s="3"/>
      <c r="M408" s="3"/>
      <c r="N408" s="7" t="s">
        <v>171</v>
      </c>
      <c r="O408" s="8" t="str">
        <f t="shared" si="37"/>
        <v/>
      </c>
      <c r="P408" s="9" t="str">
        <f t="shared" si="38"/>
        <v/>
      </c>
      <c r="Q408" s="11">
        <f t="shared" si="39"/>
        <v>0</v>
      </c>
      <c r="R408" s="12">
        <f t="shared" si="40"/>
        <v>0</v>
      </c>
      <c r="S408" s="8"/>
      <c r="T408" s="8" t="str">
        <f>VLOOKUP(C408,[1]Sheet1!$D$1:$M$65514,10,0)</f>
        <v>河北</v>
      </c>
      <c r="U408" s="8">
        <f t="shared" si="41"/>
        <v>0</v>
      </c>
      <c r="V408" s="8" t="e">
        <f ca="1">SUM(OFFSET(考勤!D:AH,MATCH(C408,考勤!$A$1:$A$58,0)-1,DAY(D408)-1,3,1))</f>
        <v>#N/A</v>
      </c>
      <c r="W408" s="8" t="e">
        <f ca="1" t="shared" si="42"/>
        <v>#N/A</v>
      </c>
    </row>
    <row r="409" hidden="1" spans="1:23">
      <c r="A409" s="3" t="s">
        <v>511</v>
      </c>
      <c r="B409" s="3" t="s">
        <v>602</v>
      </c>
      <c r="C409" s="3" t="s">
        <v>603</v>
      </c>
      <c r="D409" s="3" t="s">
        <v>142</v>
      </c>
      <c r="E409" s="2" t="s">
        <v>127</v>
      </c>
      <c r="F409" s="3"/>
      <c r="G409" s="3"/>
      <c r="H409" s="3"/>
      <c r="I409" s="3"/>
      <c r="J409" s="3"/>
      <c r="K409" s="3"/>
      <c r="L409" s="3"/>
      <c r="M409" s="3"/>
      <c r="N409" s="7" t="s">
        <v>171</v>
      </c>
      <c r="O409" s="8" t="str">
        <f t="shared" si="37"/>
        <v/>
      </c>
      <c r="P409" s="9" t="str">
        <f t="shared" si="38"/>
        <v/>
      </c>
      <c r="Q409" s="11">
        <f t="shared" si="39"/>
        <v>0</v>
      </c>
      <c r="R409" s="12">
        <f t="shared" si="40"/>
        <v>0</v>
      </c>
      <c r="S409" s="8"/>
      <c r="T409" s="8" t="str">
        <f>VLOOKUP(C409,[1]Sheet1!$D$1:$M$65514,10,0)</f>
        <v>河北</v>
      </c>
      <c r="U409" s="8">
        <f t="shared" si="41"/>
        <v>0</v>
      </c>
      <c r="V409" s="8" t="e">
        <f ca="1">SUM(OFFSET(考勤!D:AH,MATCH(C409,考勤!$A$1:$A$58,0)-1,DAY(D409)-1,3,1))</f>
        <v>#N/A</v>
      </c>
      <c r="W409" s="8" t="e">
        <f ca="1" t="shared" si="42"/>
        <v>#N/A</v>
      </c>
    </row>
    <row r="410" hidden="1" spans="1:23">
      <c r="A410" s="2" t="s">
        <v>511</v>
      </c>
      <c r="B410" s="2" t="s">
        <v>602</v>
      </c>
      <c r="C410" s="2" t="s">
        <v>603</v>
      </c>
      <c r="D410" s="2" t="s">
        <v>145</v>
      </c>
      <c r="E410" s="2" t="s">
        <v>127</v>
      </c>
      <c r="F410" s="5" t="s">
        <v>604</v>
      </c>
      <c r="G410" s="2"/>
      <c r="H410" s="2"/>
      <c r="I410" s="2"/>
      <c r="J410" s="2"/>
      <c r="K410" s="2"/>
      <c r="L410" s="2"/>
      <c r="M410" s="2"/>
      <c r="N410" s="7" t="s">
        <v>171</v>
      </c>
      <c r="O410" s="8" t="str">
        <f t="shared" si="37"/>
        <v>10:06</v>
      </c>
      <c r="P410" s="9" t="str">
        <f t="shared" si="38"/>
        <v>XX:XX</v>
      </c>
      <c r="Q410" s="11">
        <f t="shared" si="39"/>
        <v>0</v>
      </c>
      <c r="R410" s="12">
        <f t="shared" si="40"/>
        <v>0</v>
      </c>
      <c r="S410" s="8"/>
      <c r="T410" s="8" t="str">
        <f>VLOOKUP(C410,[1]Sheet1!$D$1:$M$65514,10,0)</f>
        <v>河北</v>
      </c>
      <c r="U410" s="9">
        <v>0</v>
      </c>
      <c r="V410" s="8" t="e">
        <f ca="1">SUM(OFFSET(考勤!D:AH,MATCH(C410,考勤!$A$1:$A$58,0)-1,DAY(D410)-1,3,1))</f>
        <v>#N/A</v>
      </c>
      <c r="W410" s="8" t="e">
        <f ca="1" t="shared" si="42"/>
        <v>#N/A</v>
      </c>
    </row>
    <row r="411" hidden="1" spans="1:23">
      <c r="A411" s="2" t="s">
        <v>511</v>
      </c>
      <c r="B411" s="2" t="s">
        <v>602</v>
      </c>
      <c r="C411" s="2" t="s">
        <v>603</v>
      </c>
      <c r="D411" s="2" t="s">
        <v>148</v>
      </c>
      <c r="E411" s="2" t="s">
        <v>127</v>
      </c>
      <c r="F411" s="2" t="s">
        <v>437</v>
      </c>
      <c r="G411" s="2" t="s">
        <v>137</v>
      </c>
      <c r="H411" s="2"/>
      <c r="I411" s="2"/>
      <c r="J411" s="10" t="s">
        <v>227</v>
      </c>
      <c r="K411" s="2"/>
      <c r="L411" s="2"/>
      <c r="M411" s="2"/>
      <c r="N411" s="2"/>
      <c r="O411" s="8" t="str">
        <f t="shared" si="37"/>
        <v>07:39</v>
      </c>
      <c r="P411" s="9" t="str">
        <f t="shared" si="38"/>
        <v>20:02</v>
      </c>
      <c r="Q411" s="11">
        <f t="shared" si="39"/>
        <v>0.515972222222222</v>
      </c>
      <c r="R411" s="12">
        <f t="shared" si="40"/>
        <v>11</v>
      </c>
      <c r="S411" s="8"/>
      <c r="T411" s="8" t="str">
        <f>VLOOKUP(C411,[1]Sheet1!$D$1:$M$65514,10,0)</f>
        <v>河北</v>
      </c>
      <c r="U411" s="8">
        <f t="shared" si="41"/>
        <v>11</v>
      </c>
      <c r="V411" s="8" t="e">
        <f ca="1">SUM(OFFSET(考勤!D:AH,MATCH(C411,考勤!$A$1:$A$58,0)-1,DAY(D411)-1,3,1))</f>
        <v>#N/A</v>
      </c>
      <c r="W411" s="8" t="e">
        <f ca="1" t="shared" si="42"/>
        <v>#N/A</v>
      </c>
    </row>
    <row r="412" hidden="1" spans="1:23">
      <c r="A412" s="2" t="s">
        <v>511</v>
      </c>
      <c r="B412" s="2" t="s">
        <v>602</v>
      </c>
      <c r="C412" s="2" t="s">
        <v>603</v>
      </c>
      <c r="D412" s="2" t="s">
        <v>152</v>
      </c>
      <c r="E412" s="2" t="s">
        <v>127</v>
      </c>
      <c r="F412" s="2" t="s">
        <v>563</v>
      </c>
      <c r="G412" s="2" t="s">
        <v>137</v>
      </c>
      <c r="H412" s="2"/>
      <c r="I412" s="2"/>
      <c r="J412" s="10" t="s">
        <v>225</v>
      </c>
      <c r="K412" s="2"/>
      <c r="L412" s="2"/>
      <c r="M412" s="2"/>
      <c r="N412" s="2"/>
      <c r="O412" s="8" t="str">
        <f t="shared" si="37"/>
        <v>07:42</v>
      </c>
      <c r="P412" s="9" t="str">
        <f t="shared" si="38"/>
        <v>20:00</v>
      </c>
      <c r="Q412" s="11">
        <f t="shared" si="39"/>
        <v>0.5125</v>
      </c>
      <c r="R412" s="12">
        <f t="shared" si="40"/>
        <v>11</v>
      </c>
      <c r="S412" s="8"/>
      <c r="T412" s="8" t="str">
        <f>VLOOKUP(C412,[1]Sheet1!$D$1:$M$65514,10,0)</f>
        <v>河北</v>
      </c>
      <c r="U412" s="8">
        <f t="shared" si="41"/>
        <v>11</v>
      </c>
      <c r="V412" s="8" t="e">
        <f ca="1">SUM(OFFSET(考勤!D:AH,MATCH(C412,考勤!$A$1:$A$58,0)-1,DAY(D412)-1,3,1))</f>
        <v>#N/A</v>
      </c>
      <c r="W412" s="8" t="e">
        <f ca="1" t="shared" si="42"/>
        <v>#N/A</v>
      </c>
    </row>
    <row r="413" hidden="1" spans="1:23">
      <c r="A413" s="2" t="s">
        <v>511</v>
      </c>
      <c r="B413" s="2" t="s">
        <v>602</v>
      </c>
      <c r="C413" s="2" t="s">
        <v>603</v>
      </c>
      <c r="D413" s="2" t="s">
        <v>157</v>
      </c>
      <c r="E413" s="2" t="s">
        <v>127</v>
      </c>
      <c r="F413" s="2" t="s">
        <v>582</v>
      </c>
      <c r="G413" s="2" t="s">
        <v>137</v>
      </c>
      <c r="H413" s="2"/>
      <c r="I413" s="2"/>
      <c r="J413" s="10" t="s">
        <v>225</v>
      </c>
      <c r="K413" s="2"/>
      <c r="L413" s="2"/>
      <c r="M413" s="2"/>
      <c r="N413" s="2"/>
      <c r="O413" s="8" t="str">
        <f t="shared" si="37"/>
        <v>07:32</v>
      </c>
      <c r="P413" s="9" t="str">
        <f t="shared" si="38"/>
        <v>20:00</v>
      </c>
      <c r="Q413" s="11">
        <f t="shared" si="39"/>
        <v>0.519444444444444</v>
      </c>
      <c r="R413" s="12">
        <f t="shared" si="40"/>
        <v>11</v>
      </c>
      <c r="S413" s="8"/>
      <c r="T413" s="8" t="str">
        <f>VLOOKUP(C413,[1]Sheet1!$D$1:$M$65514,10,0)</f>
        <v>河北</v>
      </c>
      <c r="U413" s="8">
        <f t="shared" si="41"/>
        <v>11</v>
      </c>
      <c r="V413" s="8" t="e">
        <f ca="1">SUM(OFFSET(考勤!D:AH,MATCH(C413,考勤!$A$1:$A$58,0)-1,DAY(D413)-1,3,1))</f>
        <v>#N/A</v>
      </c>
      <c r="W413" s="8" t="e">
        <f ca="1" t="shared" si="42"/>
        <v>#N/A</v>
      </c>
    </row>
    <row r="414" hidden="1" spans="1:23">
      <c r="A414" s="2" t="s">
        <v>511</v>
      </c>
      <c r="B414" s="2" t="s">
        <v>602</v>
      </c>
      <c r="C414" s="2" t="s">
        <v>603</v>
      </c>
      <c r="D414" s="2" t="s">
        <v>160</v>
      </c>
      <c r="E414" s="2" t="s">
        <v>127</v>
      </c>
      <c r="F414" s="2" t="s">
        <v>598</v>
      </c>
      <c r="G414" s="2" t="s">
        <v>137</v>
      </c>
      <c r="H414" s="2"/>
      <c r="I414" s="2"/>
      <c r="J414" s="10" t="s">
        <v>220</v>
      </c>
      <c r="K414" s="2"/>
      <c r="L414" s="2"/>
      <c r="M414" s="2"/>
      <c r="N414" s="2"/>
      <c r="O414" s="8" t="str">
        <f t="shared" si="37"/>
        <v>07:32</v>
      </c>
      <c r="P414" s="9" t="str">
        <f t="shared" si="38"/>
        <v>20:01</v>
      </c>
      <c r="Q414" s="11">
        <f t="shared" si="39"/>
        <v>0.520138888888889</v>
      </c>
      <c r="R414" s="12">
        <f t="shared" si="40"/>
        <v>11</v>
      </c>
      <c r="S414" s="8"/>
      <c r="T414" s="8" t="str">
        <f>VLOOKUP(C414,[1]Sheet1!$D$1:$M$65514,10,0)</f>
        <v>河北</v>
      </c>
      <c r="U414" s="8">
        <f t="shared" si="41"/>
        <v>11</v>
      </c>
      <c r="V414" s="8" t="e">
        <f ca="1">SUM(OFFSET(考勤!D:AH,MATCH(C414,考勤!$A$1:$A$58,0)-1,DAY(D414)-1,3,1))</f>
        <v>#N/A</v>
      </c>
      <c r="W414" s="8" t="e">
        <f ca="1" t="shared" si="42"/>
        <v>#N/A</v>
      </c>
    </row>
    <row r="415" hidden="1" spans="1:23">
      <c r="A415" s="3" t="s">
        <v>511</v>
      </c>
      <c r="B415" s="3" t="s">
        <v>602</v>
      </c>
      <c r="C415" s="3" t="s">
        <v>603</v>
      </c>
      <c r="D415" s="3" t="s">
        <v>163</v>
      </c>
      <c r="E415" s="2" t="s">
        <v>127</v>
      </c>
      <c r="F415" s="3"/>
      <c r="G415" s="3"/>
      <c r="H415" s="3"/>
      <c r="I415" s="3"/>
      <c r="J415" s="3"/>
      <c r="K415" s="3"/>
      <c r="L415" s="3"/>
      <c r="M415" s="3"/>
      <c r="N415" s="7" t="s">
        <v>171</v>
      </c>
      <c r="O415" s="8" t="str">
        <f t="shared" si="37"/>
        <v/>
      </c>
      <c r="P415" s="9" t="str">
        <f t="shared" si="38"/>
        <v/>
      </c>
      <c r="Q415" s="11">
        <f t="shared" si="39"/>
        <v>0</v>
      </c>
      <c r="R415" s="12">
        <f t="shared" si="40"/>
        <v>0</v>
      </c>
      <c r="S415" s="8"/>
      <c r="T415" s="8" t="str">
        <f>VLOOKUP(C415,[1]Sheet1!$D$1:$M$65514,10,0)</f>
        <v>河北</v>
      </c>
      <c r="U415" s="8">
        <f t="shared" si="41"/>
        <v>0</v>
      </c>
      <c r="V415" s="8" t="e">
        <f ca="1">SUM(OFFSET(考勤!D:AH,MATCH(C415,考勤!$A$1:$A$58,0)-1,DAY(D415)-1,3,1))</f>
        <v>#N/A</v>
      </c>
      <c r="W415" s="8" t="e">
        <f ca="1" t="shared" si="42"/>
        <v>#N/A</v>
      </c>
    </row>
    <row r="416" hidden="1" spans="1:23">
      <c r="A416" s="3" t="s">
        <v>511</v>
      </c>
      <c r="B416" s="3" t="s">
        <v>602</v>
      </c>
      <c r="C416" s="3" t="s">
        <v>603</v>
      </c>
      <c r="D416" s="3" t="s">
        <v>166</v>
      </c>
      <c r="E416" s="2" t="s">
        <v>127</v>
      </c>
      <c r="F416" s="5" t="s">
        <v>605</v>
      </c>
      <c r="G416" s="3"/>
      <c r="H416" s="3"/>
      <c r="I416" s="3"/>
      <c r="J416" s="3"/>
      <c r="K416" s="3"/>
      <c r="L416" s="3"/>
      <c r="M416" s="3"/>
      <c r="N416" s="7" t="s">
        <v>171</v>
      </c>
      <c r="O416" s="8" t="str">
        <f t="shared" si="37"/>
        <v>07:33</v>
      </c>
      <c r="P416" s="9" t="str">
        <f t="shared" si="38"/>
        <v>XX:XX</v>
      </c>
      <c r="Q416" s="11">
        <f t="shared" si="39"/>
        <v>0</v>
      </c>
      <c r="R416" s="12">
        <f t="shared" si="40"/>
        <v>0</v>
      </c>
      <c r="S416" s="8"/>
      <c r="T416" s="8" t="str">
        <f>VLOOKUP(C416,[1]Sheet1!$D$1:$M$65514,10,0)</f>
        <v>河北</v>
      </c>
      <c r="U416" s="9">
        <v>5</v>
      </c>
      <c r="V416" s="8" t="e">
        <f ca="1">SUM(OFFSET(考勤!D:AH,MATCH(C416,考勤!$A$1:$A$58,0)-1,DAY(D416)-1,3,1))</f>
        <v>#N/A</v>
      </c>
      <c r="W416" s="8" t="e">
        <f ca="1" t="shared" si="42"/>
        <v>#N/A</v>
      </c>
    </row>
    <row r="417" hidden="1" spans="1:23">
      <c r="A417" s="2" t="s">
        <v>511</v>
      </c>
      <c r="B417" s="2" t="s">
        <v>602</v>
      </c>
      <c r="C417" s="2" t="s">
        <v>603</v>
      </c>
      <c r="D417" s="2" t="s">
        <v>170</v>
      </c>
      <c r="E417" s="2" t="s">
        <v>127</v>
      </c>
      <c r="F417" s="2"/>
      <c r="G417" s="2"/>
      <c r="H417" s="2"/>
      <c r="I417" s="2"/>
      <c r="J417" s="2"/>
      <c r="K417" s="2"/>
      <c r="L417" s="2"/>
      <c r="M417" s="2"/>
      <c r="N417" s="7" t="s">
        <v>171</v>
      </c>
      <c r="O417" s="8" t="str">
        <f t="shared" ref="O417:O480" si="43">LEFT(F417,5)</f>
        <v/>
      </c>
      <c r="P417" s="9" t="str">
        <f t="shared" ref="P417:P480" si="44">RIGHT(F417,5)</f>
        <v/>
      </c>
      <c r="Q417" s="11">
        <f t="shared" ref="Q417:Q480" si="45">IFERROR(IF(LEFT(P417,2)+0&lt;6,P417+1,P417)-O417,0)</f>
        <v>0</v>
      </c>
      <c r="R417" s="12">
        <f t="shared" ref="R417:R480" si="46">IF(Q417=0,0,IFERROR(INT((HOUR(Q417)*60+MINUTE(Q417))/60-1),0))</f>
        <v>0</v>
      </c>
      <c r="S417" s="8"/>
      <c r="T417" s="8" t="str">
        <f>VLOOKUP(C417,[1]Sheet1!$D$1:$M$65514,10,0)</f>
        <v>河北</v>
      </c>
      <c r="U417" s="8">
        <f t="shared" ref="U417:U480" si="47">INT(R417)</f>
        <v>0</v>
      </c>
      <c r="V417" s="8" t="e">
        <f ca="1">SUM(OFFSET(考勤!D:AH,MATCH(C417,考勤!$A$1:$A$58,0)-1,DAY(D417)-1,3,1))</f>
        <v>#N/A</v>
      </c>
      <c r="W417" s="8" t="e">
        <f ca="1" t="shared" ref="W417:W480" si="48">R417-V417</f>
        <v>#N/A</v>
      </c>
    </row>
    <row r="418" hidden="1" spans="1:23">
      <c r="A418" s="2" t="s">
        <v>511</v>
      </c>
      <c r="B418" s="2" t="s">
        <v>602</v>
      </c>
      <c r="C418" s="2" t="s">
        <v>603</v>
      </c>
      <c r="D418" s="2" t="s">
        <v>172</v>
      </c>
      <c r="E418" s="2" t="s">
        <v>127</v>
      </c>
      <c r="F418" s="2" t="s">
        <v>606</v>
      </c>
      <c r="G418" s="2" t="s">
        <v>137</v>
      </c>
      <c r="H418" s="2"/>
      <c r="I418" s="2"/>
      <c r="J418" s="10" t="s">
        <v>225</v>
      </c>
      <c r="K418" s="2"/>
      <c r="L418" s="2"/>
      <c r="M418" s="2"/>
      <c r="N418" s="2"/>
      <c r="O418" s="8" t="str">
        <f t="shared" si="43"/>
        <v>07:41</v>
      </c>
      <c r="P418" s="9" t="str">
        <f t="shared" si="44"/>
        <v>20:00</v>
      </c>
      <c r="Q418" s="11">
        <f t="shared" si="45"/>
        <v>0.513194444444445</v>
      </c>
      <c r="R418" s="12">
        <f t="shared" si="46"/>
        <v>11</v>
      </c>
      <c r="S418" s="8"/>
      <c r="T418" s="8" t="str">
        <f>VLOOKUP(C418,[1]Sheet1!$D$1:$M$65514,10,0)</f>
        <v>河北</v>
      </c>
      <c r="U418" s="8">
        <f t="shared" si="47"/>
        <v>11</v>
      </c>
      <c r="V418" s="8" t="e">
        <f ca="1">SUM(OFFSET(考勤!D:AH,MATCH(C418,考勤!$A$1:$A$58,0)-1,DAY(D418)-1,3,1))</f>
        <v>#N/A</v>
      </c>
      <c r="W418" s="8" t="e">
        <f ca="1" t="shared" si="48"/>
        <v>#N/A</v>
      </c>
    </row>
    <row r="419" hidden="1" spans="1:23">
      <c r="A419" s="2" t="s">
        <v>511</v>
      </c>
      <c r="B419" s="2" t="s">
        <v>602</v>
      </c>
      <c r="C419" s="2" t="s">
        <v>603</v>
      </c>
      <c r="D419" s="2" t="s">
        <v>173</v>
      </c>
      <c r="E419" s="2" t="s">
        <v>127</v>
      </c>
      <c r="F419" s="2"/>
      <c r="G419" s="2"/>
      <c r="H419" s="2"/>
      <c r="I419" s="2"/>
      <c r="J419" s="2"/>
      <c r="K419" s="2"/>
      <c r="L419" s="2"/>
      <c r="M419" s="2"/>
      <c r="N419" s="7" t="s">
        <v>171</v>
      </c>
      <c r="O419" s="8" t="str">
        <f t="shared" si="43"/>
        <v/>
      </c>
      <c r="P419" s="9" t="str">
        <f t="shared" si="44"/>
        <v/>
      </c>
      <c r="Q419" s="11">
        <f t="shared" si="45"/>
        <v>0</v>
      </c>
      <c r="R419" s="12">
        <f t="shared" si="46"/>
        <v>0</v>
      </c>
      <c r="S419" s="8"/>
      <c r="T419" s="8" t="str">
        <f>VLOOKUP(C419,[1]Sheet1!$D$1:$M$65514,10,0)</f>
        <v>河北</v>
      </c>
      <c r="U419" s="8">
        <f t="shared" si="47"/>
        <v>0</v>
      </c>
      <c r="V419" s="8" t="e">
        <f ca="1">SUM(OFFSET(考勤!D:AH,MATCH(C419,考勤!$A$1:$A$58,0)-1,DAY(D419)-1,3,1))</f>
        <v>#N/A</v>
      </c>
      <c r="W419" s="8" t="e">
        <f ca="1" t="shared" si="48"/>
        <v>#N/A</v>
      </c>
    </row>
    <row r="420" hidden="1" spans="1:23">
      <c r="A420" s="2" t="s">
        <v>511</v>
      </c>
      <c r="B420" s="2" t="s">
        <v>602</v>
      </c>
      <c r="C420" s="2" t="s">
        <v>603</v>
      </c>
      <c r="D420" s="2" t="s">
        <v>175</v>
      </c>
      <c r="E420" s="2" t="s">
        <v>127</v>
      </c>
      <c r="F420" s="2" t="s">
        <v>607</v>
      </c>
      <c r="G420" s="2" t="s">
        <v>137</v>
      </c>
      <c r="H420" s="2"/>
      <c r="I420" s="2"/>
      <c r="J420" s="10" t="s">
        <v>225</v>
      </c>
      <c r="K420" s="2"/>
      <c r="L420" s="2"/>
      <c r="M420" s="2"/>
      <c r="N420" s="2"/>
      <c r="O420" s="8" t="str">
        <f t="shared" si="43"/>
        <v>07:27</v>
      </c>
      <c r="P420" s="9" t="str">
        <f t="shared" si="44"/>
        <v>20:00</v>
      </c>
      <c r="Q420" s="11">
        <f t="shared" si="45"/>
        <v>0.522916666666667</v>
      </c>
      <c r="R420" s="12">
        <f t="shared" si="46"/>
        <v>11</v>
      </c>
      <c r="S420" s="8"/>
      <c r="T420" s="8" t="str">
        <f>VLOOKUP(C420,[1]Sheet1!$D$1:$M$65514,10,0)</f>
        <v>河北</v>
      </c>
      <c r="U420" s="8">
        <f t="shared" si="47"/>
        <v>11</v>
      </c>
      <c r="V420" s="8" t="e">
        <f ca="1">SUM(OFFSET(考勤!D:AH,MATCH(C420,考勤!$A$1:$A$58,0)-1,DAY(D420)-1,3,1))</f>
        <v>#N/A</v>
      </c>
      <c r="W420" s="8" t="e">
        <f ca="1" t="shared" si="48"/>
        <v>#N/A</v>
      </c>
    </row>
    <row r="421" hidden="1" spans="1:23">
      <c r="A421" s="2" t="s">
        <v>511</v>
      </c>
      <c r="B421" s="2" t="s">
        <v>602</v>
      </c>
      <c r="C421" s="2" t="s">
        <v>603</v>
      </c>
      <c r="D421" s="2" t="s">
        <v>177</v>
      </c>
      <c r="E421" s="2" t="s">
        <v>127</v>
      </c>
      <c r="F421" s="2" t="s">
        <v>239</v>
      </c>
      <c r="G421" s="2" t="s">
        <v>137</v>
      </c>
      <c r="H421" s="2"/>
      <c r="I421" s="2"/>
      <c r="J421" s="10" t="s">
        <v>225</v>
      </c>
      <c r="K421" s="2"/>
      <c r="L421" s="2"/>
      <c r="M421" s="2"/>
      <c r="N421" s="2"/>
      <c r="O421" s="8" t="str">
        <f t="shared" si="43"/>
        <v>07:33</v>
      </c>
      <c r="P421" s="9" t="str">
        <f t="shared" si="44"/>
        <v>20:00</v>
      </c>
      <c r="Q421" s="11">
        <f t="shared" si="45"/>
        <v>0.51875</v>
      </c>
      <c r="R421" s="12">
        <f t="shared" si="46"/>
        <v>11</v>
      </c>
      <c r="S421" s="8"/>
      <c r="T421" s="8" t="str">
        <f>VLOOKUP(C421,[1]Sheet1!$D$1:$M$65514,10,0)</f>
        <v>河北</v>
      </c>
      <c r="U421" s="8">
        <f t="shared" si="47"/>
        <v>11</v>
      </c>
      <c r="V421" s="8" t="e">
        <f ca="1">SUM(OFFSET(考勤!D:AH,MATCH(C421,考勤!$A$1:$A$58,0)-1,DAY(D421)-1,3,1))</f>
        <v>#N/A</v>
      </c>
      <c r="W421" s="8" t="e">
        <f ca="1" t="shared" si="48"/>
        <v>#N/A</v>
      </c>
    </row>
    <row r="422" hidden="1" spans="1:23">
      <c r="A422" s="3" t="s">
        <v>511</v>
      </c>
      <c r="B422" s="3" t="s">
        <v>602</v>
      </c>
      <c r="C422" s="3" t="s">
        <v>603</v>
      </c>
      <c r="D422" s="3" t="s">
        <v>180</v>
      </c>
      <c r="E422" s="2" t="s">
        <v>127</v>
      </c>
      <c r="F422" s="3" t="s">
        <v>608</v>
      </c>
      <c r="G422" s="3" t="s">
        <v>137</v>
      </c>
      <c r="H422" s="3"/>
      <c r="I422" s="3"/>
      <c r="J422" s="10" t="s">
        <v>609</v>
      </c>
      <c r="K422" s="3"/>
      <c r="L422" s="3"/>
      <c r="M422" s="3"/>
      <c r="N422" s="3"/>
      <c r="O422" s="8" t="str">
        <f t="shared" si="43"/>
        <v>07:33</v>
      </c>
      <c r="P422" s="9" t="str">
        <f t="shared" si="44"/>
        <v>18:00</v>
      </c>
      <c r="Q422" s="11">
        <f t="shared" si="45"/>
        <v>0.435416666666667</v>
      </c>
      <c r="R422" s="12">
        <f t="shared" si="46"/>
        <v>9</v>
      </c>
      <c r="S422" s="8"/>
      <c r="T422" s="8" t="str">
        <f>VLOOKUP(C422,[1]Sheet1!$D$1:$M$65514,10,0)</f>
        <v>河北</v>
      </c>
      <c r="U422" s="8">
        <f t="shared" si="47"/>
        <v>9</v>
      </c>
      <c r="V422" s="8" t="e">
        <f ca="1">SUM(OFFSET(考勤!D:AH,MATCH(C422,考勤!$A$1:$A$58,0)-1,DAY(D422)-1,3,1))</f>
        <v>#N/A</v>
      </c>
      <c r="W422" s="8" t="e">
        <f ca="1" t="shared" si="48"/>
        <v>#N/A</v>
      </c>
    </row>
    <row r="423" hidden="1" spans="1:23">
      <c r="A423" s="3" t="s">
        <v>511</v>
      </c>
      <c r="B423" s="3" t="s">
        <v>602</v>
      </c>
      <c r="C423" s="3" t="s">
        <v>603</v>
      </c>
      <c r="D423" s="3" t="s">
        <v>183</v>
      </c>
      <c r="E423" s="2" t="s">
        <v>127</v>
      </c>
      <c r="F423" s="3" t="s">
        <v>582</v>
      </c>
      <c r="G423" s="3" t="s">
        <v>137</v>
      </c>
      <c r="H423" s="3"/>
      <c r="I423" s="3"/>
      <c r="J423" s="10" t="s">
        <v>222</v>
      </c>
      <c r="K423" s="3"/>
      <c r="L423" s="3"/>
      <c r="M423" s="3"/>
      <c r="N423" s="3"/>
      <c r="O423" s="8" t="str">
        <f t="shared" si="43"/>
        <v>07:32</v>
      </c>
      <c r="P423" s="9" t="str">
        <f t="shared" si="44"/>
        <v>20:00</v>
      </c>
      <c r="Q423" s="11">
        <f t="shared" si="45"/>
        <v>0.519444444444444</v>
      </c>
      <c r="R423" s="12">
        <f t="shared" si="46"/>
        <v>11</v>
      </c>
      <c r="S423" s="8"/>
      <c r="T423" s="8" t="str">
        <f>VLOOKUP(C423,[1]Sheet1!$D$1:$M$65514,10,0)</f>
        <v>河北</v>
      </c>
      <c r="U423" s="8">
        <f t="shared" si="47"/>
        <v>11</v>
      </c>
      <c r="V423" s="8" t="e">
        <f ca="1">SUM(OFFSET(考勤!D:AH,MATCH(C423,考勤!$A$1:$A$58,0)-1,DAY(D423)-1,3,1))</f>
        <v>#N/A</v>
      </c>
      <c r="W423" s="8" t="e">
        <f ca="1" t="shared" si="48"/>
        <v>#N/A</v>
      </c>
    </row>
    <row r="424" hidden="1" spans="1:23">
      <c r="A424" s="2" t="s">
        <v>511</v>
      </c>
      <c r="B424" s="2" t="s">
        <v>602</v>
      </c>
      <c r="C424" s="2" t="s">
        <v>603</v>
      </c>
      <c r="D424" s="2" t="s">
        <v>186</v>
      </c>
      <c r="E424" s="2" t="s">
        <v>127</v>
      </c>
      <c r="F424" s="2" t="s">
        <v>514</v>
      </c>
      <c r="G424" s="2" t="s">
        <v>137</v>
      </c>
      <c r="H424" s="2"/>
      <c r="I424" s="2"/>
      <c r="J424" s="10" t="s">
        <v>225</v>
      </c>
      <c r="K424" s="2"/>
      <c r="L424" s="2"/>
      <c r="M424" s="2"/>
      <c r="N424" s="2"/>
      <c r="O424" s="8" t="str">
        <f t="shared" si="43"/>
        <v>07:35</v>
      </c>
      <c r="P424" s="9" t="str">
        <f t="shared" si="44"/>
        <v>20:00</v>
      </c>
      <c r="Q424" s="11">
        <f t="shared" si="45"/>
        <v>0.517361111111111</v>
      </c>
      <c r="R424" s="12">
        <f t="shared" si="46"/>
        <v>11</v>
      </c>
      <c r="S424" s="8"/>
      <c r="T424" s="8" t="str">
        <f>VLOOKUP(C424,[1]Sheet1!$D$1:$M$65514,10,0)</f>
        <v>河北</v>
      </c>
      <c r="U424" s="8">
        <f t="shared" si="47"/>
        <v>11</v>
      </c>
      <c r="V424" s="8" t="e">
        <f ca="1">SUM(OFFSET(考勤!D:AH,MATCH(C424,考勤!$A$1:$A$58,0)-1,DAY(D424)-1,3,1))</f>
        <v>#N/A</v>
      </c>
      <c r="W424" s="8" t="e">
        <f ca="1" t="shared" si="48"/>
        <v>#N/A</v>
      </c>
    </row>
    <row r="425" hidden="1" spans="1:23">
      <c r="A425" s="2" t="s">
        <v>511</v>
      </c>
      <c r="B425" s="2" t="s">
        <v>602</v>
      </c>
      <c r="C425" s="2" t="s">
        <v>603</v>
      </c>
      <c r="D425" s="2" t="s">
        <v>189</v>
      </c>
      <c r="E425" s="2" t="s">
        <v>127</v>
      </c>
      <c r="F425" s="2" t="s">
        <v>514</v>
      </c>
      <c r="G425" s="2" t="s">
        <v>137</v>
      </c>
      <c r="H425" s="2"/>
      <c r="I425" s="2"/>
      <c r="J425" s="10" t="s">
        <v>225</v>
      </c>
      <c r="K425" s="2"/>
      <c r="L425" s="2"/>
      <c r="M425" s="2"/>
      <c r="N425" s="2"/>
      <c r="O425" s="8" t="str">
        <f t="shared" si="43"/>
        <v>07:35</v>
      </c>
      <c r="P425" s="9" t="str">
        <f t="shared" si="44"/>
        <v>20:00</v>
      </c>
      <c r="Q425" s="11">
        <f t="shared" si="45"/>
        <v>0.517361111111111</v>
      </c>
      <c r="R425" s="12">
        <f t="shared" si="46"/>
        <v>11</v>
      </c>
      <c r="S425" s="8"/>
      <c r="T425" s="8" t="str">
        <f>VLOOKUP(C425,[1]Sheet1!$D$1:$M$65514,10,0)</f>
        <v>河北</v>
      </c>
      <c r="U425" s="8">
        <f t="shared" si="47"/>
        <v>11</v>
      </c>
      <c r="V425" s="8" t="e">
        <f ca="1">SUM(OFFSET(考勤!D:AH,MATCH(C425,考勤!$A$1:$A$58,0)-1,DAY(D425)-1,3,1))</f>
        <v>#N/A</v>
      </c>
      <c r="W425" s="8" t="e">
        <f ca="1" t="shared" si="48"/>
        <v>#N/A</v>
      </c>
    </row>
    <row r="426" hidden="1" spans="1:23">
      <c r="A426" s="2" t="s">
        <v>511</v>
      </c>
      <c r="B426" s="2" t="s">
        <v>602</v>
      </c>
      <c r="C426" s="2" t="s">
        <v>603</v>
      </c>
      <c r="D426" s="2" t="s">
        <v>192</v>
      </c>
      <c r="E426" s="2" t="s">
        <v>127</v>
      </c>
      <c r="F426" s="2" t="s">
        <v>564</v>
      </c>
      <c r="G426" s="2" t="s">
        <v>137</v>
      </c>
      <c r="H426" s="2"/>
      <c r="I426" s="2"/>
      <c r="J426" s="10" t="s">
        <v>225</v>
      </c>
      <c r="K426" s="2"/>
      <c r="L426" s="2"/>
      <c r="M426" s="2"/>
      <c r="N426" s="2"/>
      <c r="O426" s="8" t="str">
        <f t="shared" si="43"/>
        <v>07:39</v>
      </c>
      <c r="P426" s="9" t="str">
        <f t="shared" si="44"/>
        <v>20:00</v>
      </c>
      <c r="Q426" s="11">
        <f t="shared" si="45"/>
        <v>0.514583333333333</v>
      </c>
      <c r="R426" s="12">
        <f t="shared" si="46"/>
        <v>11</v>
      </c>
      <c r="S426" s="8"/>
      <c r="T426" s="8" t="str">
        <f>VLOOKUP(C426,[1]Sheet1!$D$1:$M$65514,10,0)</f>
        <v>河北</v>
      </c>
      <c r="U426" s="8">
        <f t="shared" si="47"/>
        <v>11</v>
      </c>
      <c r="V426" s="8" t="e">
        <f ca="1">SUM(OFFSET(考勤!D:AH,MATCH(C426,考勤!$A$1:$A$58,0)-1,DAY(D426)-1,3,1))</f>
        <v>#N/A</v>
      </c>
      <c r="W426" s="8" t="e">
        <f ca="1" t="shared" si="48"/>
        <v>#N/A</v>
      </c>
    </row>
    <row r="427" hidden="1" spans="1:23">
      <c r="A427" s="2" t="s">
        <v>511</v>
      </c>
      <c r="B427" s="2" t="s">
        <v>602</v>
      </c>
      <c r="C427" s="2" t="s">
        <v>603</v>
      </c>
      <c r="D427" s="2" t="s">
        <v>195</v>
      </c>
      <c r="E427" s="2" t="s">
        <v>127</v>
      </c>
      <c r="F427" s="2"/>
      <c r="G427" s="2"/>
      <c r="H427" s="2"/>
      <c r="I427" s="2"/>
      <c r="J427" s="2"/>
      <c r="K427" s="2"/>
      <c r="L427" s="2"/>
      <c r="M427" s="2"/>
      <c r="N427" s="7" t="s">
        <v>171</v>
      </c>
      <c r="O427" s="8" t="str">
        <f t="shared" si="43"/>
        <v/>
      </c>
      <c r="P427" s="9" t="str">
        <f t="shared" si="44"/>
        <v/>
      </c>
      <c r="Q427" s="11">
        <f t="shared" si="45"/>
        <v>0</v>
      </c>
      <c r="R427" s="12">
        <f t="shared" si="46"/>
        <v>0</v>
      </c>
      <c r="S427" s="8"/>
      <c r="T427" s="8" t="str">
        <f>VLOOKUP(C427,[1]Sheet1!$D$1:$M$65514,10,0)</f>
        <v>河北</v>
      </c>
      <c r="U427" s="8">
        <f t="shared" si="47"/>
        <v>0</v>
      </c>
      <c r="V427" s="8" t="e">
        <f ca="1">SUM(OFFSET(考勤!D:AH,MATCH(C427,考勤!$A$1:$A$58,0)-1,DAY(D427)-1,3,1))</f>
        <v>#N/A</v>
      </c>
      <c r="W427" s="8" t="e">
        <f ca="1" t="shared" si="48"/>
        <v>#N/A</v>
      </c>
    </row>
    <row r="428" hidden="1" spans="1:23">
      <c r="A428" s="2" t="s">
        <v>511</v>
      </c>
      <c r="B428" s="2" t="s">
        <v>602</v>
      </c>
      <c r="C428" s="2" t="s">
        <v>603</v>
      </c>
      <c r="D428" s="2" t="s">
        <v>198</v>
      </c>
      <c r="E428" s="2" t="s">
        <v>127</v>
      </c>
      <c r="F428" s="2" t="s">
        <v>610</v>
      </c>
      <c r="G428" s="2" t="s">
        <v>611</v>
      </c>
      <c r="H428" s="2"/>
      <c r="I428" s="2"/>
      <c r="J428" s="2"/>
      <c r="K428" s="2"/>
      <c r="L428" s="2"/>
      <c r="M428" s="2"/>
      <c r="N428" s="7" t="s">
        <v>612</v>
      </c>
      <c r="O428" s="8" t="str">
        <f t="shared" si="43"/>
        <v>07:38</v>
      </c>
      <c r="P428" s="9" t="str">
        <f t="shared" si="44"/>
        <v>11:34</v>
      </c>
      <c r="Q428" s="11">
        <f t="shared" si="45"/>
        <v>0.163888888888889</v>
      </c>
      <c r="R428" s="12">
        <f t="shared" si="46"/>
        <v>2</v>
      </c>
      <c r="S428" s="8"/>
      <c r="T428" s="8" t="str">
        <f>VLOOKUP(C428,[1]Sheet1!$D$1:$M$65514,10,0)</f>
        <v>河北</v>
      </c>
      <c r="U428" s="8">
        <f t="shared" si="47"/>
        <v>2</v>
      </c>
      <c r="V428" s="8" t="e">
        <f ca="1">SUM(OFFSET(考勤!D:AH,MATCH(C428,考勤!$A$1:$A$58,0)-1,DAY(D428)-1,3,1))</f>
        <v>#N/A</v>
      </c>
      <c r="W428" s="8" t="e">
        <f ca="1" t="shared" si="48"/>
        <v>#N/A</v>
      </c>
    </row>
    <row r="429" hidden="1" spans="1:23">
      <c r="A429" s="3" t="s">
        <v>511</v>
      </c>
      <c r="B429" s="3" t="s">
        <v>602</v>
      </c>
      <c r="C429" s="3" t="s">
        <v>603</v>
      </c>
      <c r="D429" s="3" t="s">
        <v>199</v>
      </c>
      <c r="E429" s="2" t="s">
        <v>127</v>
      </c>
      <c r="F429" s="3" t="s">
        <v>239</v>
      </c>
      <c r="G429" s="3" t="s">
        <v>137</v>
      </c>
      <c r="H429" s="3"/>
      <c r="I429" s="3"/>
      <c r="J429" s="10" t="s">
        <v>222</v>
      </c>
      <c r="K429" s="3"/>
      <c r="L429" s="3"/>
      <c r="M429" s="3"/>
      <c r="N429" s="3"/>
      <c r="O429" s="8" t="str">
        <f t="shared" si="43"/>
        <v>07:33</v>
      </c>
      <c r="P429" s="9" t="str">
        <f t="shared" si="44"/>
        <v>20:00</v>
      </c>
      <c r="Q429" s="11">
        <f t="shared" si="45"/>
        <v>0.51875</v>
      </c>
      <c r="R429" s="12">
        <f t="shared" si="46"/>
        <v>11</v>
      </c>
      <c r="S429" s="8"/>
      <c r="T429" s="8" t="str">
        <f>VLOOKUP(C429,[1]Sheet1!$D$1:$M$65514,10,0)</f>
        <v>河北</v>
      </c>
      <c r="U429" s="8">
        <f t="shared" si="47"/>
        <v>11</v>
      </c>
      <c r="V429" s="8" t="e">
        <f ca="1">SUM(OFFSET(考勤!D:AH,MATCH(C429,考勤!$A$1:$A$58,0)-1,DAY(D429)-1,3,1))</f>
        <v>#N/A</v>
      </c>
      <c r="W429" s="8" t="e">
        <f ca="1" t="shared" si="48"/>
        <v>#N/A</v>
      </c>
    </row>
    <row r="430" hidden="1" spans="1:23">
      <c r="A430" s="3" t="s">
        <v>511</v>
      </c>
      <c r="B430" s="3" t="s">
        <v>602</v>
      </c>
      <c r="C430" s="3" t="s">
        <v>603</v>
      </c>
      <c r="D430" s="3" t="s">
        <v>201</v>
      </c>
      <c r="E430" s="2" t="s">
        <v>127</v>
      </c>
      <c r="F430" s="3" t="s">
        <v>613</v>
      </c>
      <c r="G430" s="3" t="s">
        <v>137</v>
      </c>
      <c r="H430" s="3"/>
      <c r="I430" s="3"/>
      <c r="J430" s="10" t="s">
        <v>614</v>
      </c>
      <c r="K430" s="3"/>
      <c r="L430" s="3"/>
      <c r="M430" s="3"/>
      <c r="N430" s="3"/>
      <c r="O430" s="8" t="str">
        <f t="shared" si="43"/>
        <v>07:35</v>
      </c>
      <c r="P430" s="9" t="str">
        <f t="shared" si="44"/>
        <v>18:10</v>
      </c>
      <c r="Q430" s="11">
        <f t="shared" si="45"/>
        <v>0.440972222222222</v>
      </c>
      <c r="R430" s="12">
        <f t="shared" si="46"/>
        <v>9</v>
      </c>
      <c r="S430" s="8"/>
      <c r="T430" s="8" t="str">
        <f>VLOOKUP(C430,[1]Sheet1!$D$1:$M$65514,10,0)</f>
        <v>河北</v>
      </c>
      <c r="U430" s="8">
        <f t="shared" si="47"/>
        <v>9</v>
      </c>
      <c r="V430" s="8" t="e">
        <f ca="1">SUM(OFFSET(考勤!D:AH,MATCH(C430,考勤!$A$1:$A$58,0)-1,DAY(D430)-1,3,1))</f>
        <v>#N/A</v>
      </c>
      <c r="W430" s="8" t="e">
        <f ca="1" t="shared" si="48"/>
        <v>#N/A</v>
      </c>
    </row>
    <row r="431" hidden="1" spans="1:23">
      <c r="A431" s="2" t="s">
        <v>511</v>
      </c>
      <c r="B431" s="2" t="s">
        <v>602</v>
      </c>
      <c r="C431" s="2" t="s">
        <v>603</v>
      </c>
      <c r="D431" s="2" t="s">
        <v>204</v>
      </c>
      <c r="E431" s="2" t="s">
        <v>127</v>
      </c>
      <c r="F431" s="2" t="s">
        <v>615</v>
      </c>
      <c r="G431" s="2" t="s">
        <v>137</v>
      </c>
      <c r="H431" s="2"/>
      <c r="I431" s="2"/>
      <c r="J431" s="10" t="s">
        <v>225</v>
      </c>
      <c r="K431" s="2"/>
      <c r="L431" s="2"/>
      <c r="M431" s="2"/>
      <c r="N431" s="2"/>
      <c r="O431" s="8" t="str">
        <f t="shared" si="43"/>
        <v>07:01</v>
      </c>
      <c r="P431" s="9" t="str">
        <f t="shared" si="44"/>
        <v>20:00</v>
      </c>
      <c r="Q431" s="11">
        <f t="shared" si="45"/>
        <v>0.540972222222222</v>
      </c>
      <c r="R431" s="12">
        <f t="shared" si="46"/>
        <v>11</v>
      </c>
      <c r="S431" s="8"/>
      <c r="T431" s="8" t="str">
        <f>VLOOKUP(C431,[1]Sheet1!$D$1:$M$65514,10,0)</f>
        <v>河北</v>
      </c>
      <c r="U431" s="8">
        <f t="shared" si="47"/>
        <v>11</v>
      </c>
      <c r="V431" s="8" t="e">
        <f ca="1">SUM(OFFSET(考勤!D:AH,MATCH(C431,考勤!$A$1:$A$58,0)-1,DAY(D431)-1,3,1))</f>
        <v>#N/A</v>
      </c>
      <c r="W431" s="8" t="e">
        <f ca="1" t="shared" si="48"/>
        <v>#N/A</v>
      </c>
    </row>
    <row r="432" hidden="1" spans="1:23">
      <c r="A432" s="2" t="s">
        <v>511</v>
      </c>
      <c r="B432" s="2" t="s">
        <v>602</v>
      </c>
      <c r="C432" s="2" t="s">
        <v>603</v>
      </c>
      <c r="D432" s="2" t="s">
        <v>206</v>
      </c>
      <c r="E432" s="2" t="s">
        <v>127</v>
      </c>
      <c r="F432" s="2" t="s">
        <v>601</v>
      </c>
      <c r="G432" s="2" t="s">
        <v>137</v>
      </c>
      <c r="H432" s="2"/>
      <c r="I432" s="2"/>
      <c r="J432" s="10" t="s">
        <v>225</v>
      </c>
      <c r="K432" s="2"/>
      <c r="L432" s="2"/>
      <c r="M432" s="2"/>
      <c r="N432" s="2"/>
      <c r="O432" s="8" t="str">
        <f t="shared" si="43"/>
        <v>07:23</v>
      </c>
      <c r="P432" s="9" t="str">
        <f t="shared" si="44"/>
        <v>20:00</v>
      </c>
      <c r="Q432" s="11">
        <f t="shared" si="45"/>
        <v>0.525694444444444</v>
      </c>
      <c r="R432" s="12">
        <f t="shared" si="46"/>
        <v>11</v>
      </c>
      <c r="S432" s="8"/>
      <c r="T432" s="8" t="str">
        <f>VLOOKUP(C432,[1]Sheet1!$D$1:$M$65514,10,0)</f>
        <v>河北</v>
      </c>
      <c r="U432" s="8">
        <f t="shared" si="47"/>
        <v>11</v>
      </c>
      <c r="V432" s="8" t="e">
        <f ca="1">SUM(OFFSET(考勤!D:AH,MATCH(C432,考勤!$A$1:$A$58,0)-1,DAY(D432)-1,3,1))</f>
        <v>#N/A</v>
      </c>
      <c r="W432" s="8" t="e">
        <f ca="1" t="shared" si="48"/>
        <v>#N/A</v>
      </c>
    </row>
    <row r="433" hidden="1" spans="1:23">
      <c r="A433" s="2" t="s">
        <v>511</v>
      </c>
      <c r="B433" s="2" t="s">
        <v>602</v>
      </c>
      <c r="C433" s="2" t="s">
        <v>603</v>
      </c>
      <c r="D433" s="2" t="s">
        <v>209</v>
      </c>
      <c r="E433" s="2" t="s">
        <v>127</v>
      </c>
      <c r="F433" s="2" t="s">
        <v>616</v>
      </c>
      <c r="G433" s="2" t="s">
        <v>137</v>
      </c>
      <c r="H433" s="2"/>
      <c r="I433" s="2"/>
      <c r="J433" s="10" t="s">
        <v>227</v>
      </c>
      <c r="K433" s="2"/>
      <c r="L433" s="2"/>
      <c r="M433" s="2"/>
      <c r="N433" s="2"/>
      <c r="O433" s="8" t="str">
        <f t="shared" si="43"/>
        <v>07:24</v>
      </c>
      <c r="P433" s="9" t="str">
        <f t="shared" si="44"/>
        <v>20:02</v>
      </c>
      <c r="Q433" s="11">
        <f t="shared" si="45"/>
        <v>0.526388888888889</v>
      </c>
      <c r="R433" s="12">
        <f t="shared" si="46"/>
        <v>11</v>
      </c>
      <c r="S433" s="8"/>
      <c r="T433" s="8" t="str">
        <f>VLOOKUP(C433,[1]Sheet1!$D$1:$M$65514,10,0)</f>
        <v>河北</v>
      </c>
      <c r="U433" s="8">
        <f t="shared" si="47"/>
        <v>11</v>
      </c>
      <c r="V433" s="8" t="e">
        <f ca="1">SUM(OFFSET(考勤!D:AH,MATCH(C433,考勤!$A$1:$A$58,0)-1,DAY(D433)-1,3,1))</f>
        <v>#N/A</v>
      </c>
      <c r="W433" s="8" t="e">
        <f ca="1" t="shared" si="48"/>
        <v>#N/A</v>
      </c>
    </row>
    <row r="434" hidden="1" spans="1:23">
      <c r="A434" s="2" t="s">
        <v>511</v>
      </c>
      <c r="B434" s="2" t="s">
        <v>602</v>
      </c>
      <c r="C434" s="2" t="s">
        <v>603</v>
      </c>
      <c r="D434" s="2" t="s">
        <v>210</v>
      </c>
      <c r="E434" s="2" t="s">
        <v>127</v>
      </c>
      <c r="F434" s="2" t="s">
        <v>556</v>
      </c>
      <c r="G434" s="2" t="s">
        <v>137</v>
      </c>
      <c r="H434" s="2"/>
      <c r="I434" s="2"/>
      <c r="J434" s="10" t="s">
        <v>225</v>
      </c>
      <c r="K434" s="2"/>
      <c r="L434" s="2"/>
      <c r="M434" s="2"/>
      <c r="N434" s="2"/>
      <c r="O434" s="8" t="str">
        <f t="shared" si="43"/>
        <v>07:28</v>
      </c>
      <c r="P434" s="9" t="str">
        <f t="shared" si="44"/>
        <v>20:00</v>
      </c>
      <c r="Q434" s="11">
        <f t="shared" si="45"/>
        <v>0.522222222222222</v>
      </c>
      <c r="R434" s="12">
        <f t="shared" si="46"/>
        <v>11</v>
      </c>
      <c r="S434" s="8"/>
      <c r="T434" s="8" t="str">
        <f>VLOOKUP(C434,[1]Sheet1!$D$1:$M$65514,10,0)</f>
        <v>河北</v>
      </c>
      <c r="U434" s="8">
        <f t="shared" si="47"/>
        <v>11</v>
      </c>
      <c r="V434" s="8" t="e">
        <f ca="1">SUM(OFFSET(考勤!D:AH,MATCH(C434,考勤!$A$1:$A$58,0)-1,DAY(D434)-1,3,1))</f>
        <v>#N/A</v>
      </c>
      <c r="W434" s="8" t="e">
        <f ca="1" t="shared" si="48"/>
        <v>#N/A</v>
      </c>
    </row>
    <row r="435" hidden="1" spans="1:23">
      <c r="A435" s="2" t="s">
        <v>511</v>
      </c>
      <c r="B435" s="2" t="s">
        <v>602</v>
      </c>
      <c r="C435" s="2" t="s">
        <v>603</v>
      </c>
      <c r="D435" s="2" t="s">
        <v>211</v>
      </c>
      <c r="E435" s="2" t="s">
        <v>127</v>
      </c>
      <c r="F435" s="2" t="s">
        <v>617</v>
      </c>
      <c r="G435" s="2" t="s">
        <v>229</v>
      </c>
      <c r="H435" s="2"/>
      <c r="I435" s="4" t="s">
        <v>499</v>
      </c>
      <c r="J435" s="2"/>
      <c r="K435" s="2"/>
      <c r="L435" s="2"/>
      <c r="M435" s="2"/>
      <c r="N435" s="2"/>
      <c r="O435" s="8" t="str">
        <f t="shared" si="43"/>
        <v>07:28</v>
      </c>
      <c r="P435" s="9" t="str">
        <f t="shared" si="44"/>
        <v>17:08</v>
      </c>
      <c r="Q435" s="11">
        <f t="shared" si="45"/>
        <v>0.402777777777778</v>
      </c>
      <c r="R435" s="12">
        <f t="shared" si="46"/>
        <v>8</v>
      </c>
      <c r="S435" s="8"/>
      <c r="T435" s="8" t="str">
        <f>VLOOKUP(C435,[1]Sheet1!$D$1:$M$65514,10,0)</f>
        <v>河北</v>
      </c>
      <c r="U435" s="8">
        <f t="shared" si="47"/>
        <v>8</v>
      </c>
      <c r="V435" s="8" t="e">
        <f ca="1">SUM(OFFSET(考勤!D:AH,MATCH(C435,考勤!$A$1:$A$58,0)-1,DAY(D435)-1,3,1))</f>
        <v>#N/A</v>
      </c>
      <c r="W435" s="8" t="e">
        <f ca="1" t="shared" si="48"/>
        <v>#N/A</v>
      </c>
    </row>
    <row r="436" ht="22.5" hidden="1" spans="1:23">
      <c r="A436" s="2" t="s">
        <v>250</v>
      </c>
      <c r="B436" s="2" t="s">
        <v>618</v>
      </c>
      <c r="C436" s="2" t="s">
        <v>619</v>
      </c>
      <c r="D436" s="2" t="s">
        <v>126</v>
      </c>
      <c r="E436" s="2" t="s">
        <v>127</v>
      </c>
      <c r="F436" s="2"/>
      <c r="G436" s="2"/>
      <c r="H436" s="2"/>
      <c r="I436" s="2"/>
      <c r="J436" s="2"/>
      <c r="K436" s="2"/>
      <c r="L436" s="2"/>
      <c r="M436" s="2"/>
      <c r="N436" s="7" t="s">
        <v>171</v>
      </c>
      <c r="O436" s="8" t="str">
        <f t="shared" si="43"/>
        <v/>
      </c>
      <c r="P436" s="9" t="str">
        <f t="shared" si="44"/>
        <v/>
      </c>
      <c r="Q436" s="11">
        <f t="shared" si="45"/>
        <v>0</v>
      </c>
      <c r="R436" s="12">
        <f t="shared" si="46"/>
        <v>0</v>
      </c>
      <c r="S436" s="8"/>
      <c r="T436" s="8" t="str">
        <f>VLOOKUP(C436,[1]Sheet1!$D$1:$M$65514,10,0)</f>
        <v>河北</v>
      </c>
      <c r="U436" s="8">
        <f t="shared" si="47"/>
        <v>0</v>
      </c>
      <c r="V436" s="8" t="e">
        <f ca="1">SUM(OFFSET(考勤!D:AH,MATCH(C436,考勤!$A$1:$A$58,0)-1,DAY(D436)-1,3,1))</f>
        <v>#N/A</v>
      </c>
      <c r="W436" s="8" t="e">
        <f ca="1" t="shared" si="48"/>
        <v>#N/A</v>
      </c>
    </row>
    <row r="437" ht="22.5" hidden="1" spans="1:23">
      <c r="A437" s="2" t="s">
        <v>250</v>
      </c>
      <c r="B437" s="2" t="s">
        <v>618</v>
      </c>
      <c r="C437" s="2" t="s">
        <v>619</v>
      </c>
      <c r="D437" s="2" t="s">
        <v>131</v>
      </c>
      <c r="E437" s="2" t="s">
        <v>127</v>
      </c>
      <c r="F437" s="2"/>
      <c r="G437" s="2"/>
      <c r="H437" s="2"/>
      <c r="I437" s="2"/>
      <c r="J437" s="2"/>
      <c r="K437" s="2"/>
      <c r="L437" s="2"/>
      <c r="M437" s="2"/>
      <c r="N437" s="7" t="s">
        <v>171</v>
      </c>
      <c r="O437" s="8" t="str">
        <f t="shared" si="43"/>
        <v/>
      </c>
      <c r="P437" s="9" t="str">
        <f t="shared" si="44"/>
        <v/>
      </c>
      <c r="Q437" s="11">
        <f t="shared" si="45"/>
        <v>0</v>
      </c>
      <c r="R437" s="12">
        <f t="shared" si="46"/>
        <v>0</v>
      </c>
      <c r="S437" s="8"/>
      <c r="T437" s="8" t="str">
        <f>VLOOKUP(C437,[1]Sheet1!$D$1:$M$65514,10,0)</f>
        <v>河北</v>
      </c>
      <c r="U437" s="8">
        <f t="shared" si="47"/>
        <v>0</v>
      </c>
      <c r="V437" s="8" t="e">
        <f ca="1">SUM(OFFSET(考勤!D:AH,MATCH(C437,考勤!$A$1:$A$58,0)-1,DAY(D437)-1,3,1))</f>
        <v>#N/A</v>
      </c>
      <c r="W437" s="8" t="e">
        <f ca="1" t="shared" si="48"/>
        <v>#N/A</v>
      </c>
    </row>
    <row r="438" ht="22.5" hidden="1" spans="1:23">
      <c r="A438" s="2" t="s">
        <v>250</v>
      </c>
      <c r="B438" s="2" t="s">
        <v>618</v>
      </c>
      <c r="C438" s="2" t="s">
        <v>619</v>
      </c>
      <c r="D438" s="2" t="s">
        <v>135</v>
      </c>
      <c r="E438" s="2" t="s">
        <v>127</v>
      </c>
      <c r="F438" s="2"/>
      <c r="G438" s="2"/>
      <c r="H438" s="2"/>
      <c r="I438" s="2"/>
      <c r="J438" s="2"/>
      <c r="K438" s="2"/>
      <c r="L438" s="2"/>
      <c r="M438" s="2"/>
      <c r="N438" s="7" t="s">
        <v>171</v>
      </c>
      <c r="O438" s="8" t="str">
        <f t="shared" si="43"/>
        <v/>
      </c>
      <c r="P438" s="9" t="str">
        <f t="shared" si="44"/>
        <v/>
      </c>
      <c r="Q438" s="11">
        <f t="shared" si="45"/>
        <v>0</v>
      </c>
      <c r="R438" s="12">
        <f t="shared" si="46"/>
        <v>0</v>
      </c>
      <c r="S438" s="8"/>
      <c r="T438" s="8" t="str">
        <f>VLOOKUP(C438,[1]Sheet1!$D$1:$M$65514,10,0)</f>
        <v>河北</v>
      </c>
      <c r="U438" s="8">
        <f t="shared" si="47"/>
        <v>0</v>
      </c>
      <c r="V438" s="8" t="e">
        <f ca="1">SUM(OFFSET(考勤!D:AH,MATCH(C438,考勤!$A$1:$A$58,0)-1,DAY(D438)-1,3,1))</f>
        <v>#N/A</v>
      </c>
      <c r="W438" s="8" t="e">
        <f ca="1" t="shared" si="48"/>
        <v>#N/A</v>
      </c>
    </row>
    <row r="439" ht="22.5" hidden="1" spans="1:23">
      <c r="A439" s="3" t="s">
        <v>250</v>
      </c>
      <c r="B439" s="3" t="s">
        <v>618</v>
      </c>
      <c r="C439" s="3" t="s">
        <v>619</v>
      </c>
      <c r="D439" s="3" t="s">
        <v>139</v>
      </c>
      <c r="E439" s="2" t="s">
        <v>127</v>
      </c>
      <c r="F439" s="3"/>
      <c r="G439" s="3"/>
      <c r="H439" s="3"/>
      <c r="I439" s="3"/>
      <c r="J439" s="3"/>
      <c r="K439" s="3"/>
      <c r="L439" s="3"/>
      <c r="M439" s="3"/>
      <c r="N439" s="7" t="s">
        <v>171</v>
      </c>
      <c r="O439" s="8" t="str">
        <f t="shared" si="43"/>
        <v/>
      </c>
      <c r="P439" s="9" t="str">
        <f t="shared" si="44"/>
        <v/>
      </c>
      <c r="Q439" s="11">
        <f t="shared" si="45"/>
        <v>0</v>
      </c>
      <c r="R439" s="12">
        <f t="shared" si="46"/>
        <v>0</v>
      </c>
      <c r="S439" s="8"/>
      <c r="T439" s="8" t="str">
        <f>VLOOKUP(C439,[1]Sheet1!$D$1:$M$65514,10,0)</f>
        <v>河北</v>
      </c>
      <c r="U439" s="8">
        <f t="shared" si="47"/>
        <v>0</v>
      </c>
      <c r="V439" s="8" t="e">
        <f ca="1">SUM(OFFSET(考勤!D:AH,MATCH(C439,考勤!$A$1:$A$58,0)-1,DAY(D439)-1,3,1))</f>
        <v>#N/A</v>
      </c>
      <c r="W439" s="8" t="e">
        <f ca="1" t="shared" si="48"/>
        <v>#N/A</v>
      </c>
    </row>
    <row r="440" ht="22.5" hidden="1" spans="1:23">
      <c r="A440" s="3" t="s">
        <v>250</v>
      </c>
      <c r="B440" s="3" t="s">
        <v>618</v>
      </c>
      <c r="C440" s="3" t="s">
        <v>619</v>
      </c>
      <c r="D440" s="3" t="s">
        <v>142</v>
      </c>
      <c r="E440" s="2" t="s">
        <v>127</v>
      </c>
      <c r="F440" s="3"/>
      <c r="G440" s="3"/>
      <c r="H440" s="3"/>
      <c r="I440" s="3"/>
      <c r="J440" s="3"/>
      <c r="K440" s="3"/>
      <c r="L440" s="3"/>
      <c r="M440" s="3"/>
      <c r="N440" s="7" t="s">
        <v>171</v>
      </c>
      <c r="O440" s="8" t="str">
        <f t="shared" si="43"/>
        <v/>
      </c>
      <c r="P440" s="9" t="str">
        <f t="shared" si="44"/>
        <v/>
      </c>
      <c r="Q440" s="11">
        <f t="shared" si="45"/>
        <v>0</v>
      </c>
      <c r="R440" s="12">
        <f t="shared" si="46"/>
        <v>0</v>
      </c>
      <c r="S440" s="8"/>
      <c r="T440" s="8" t="str">
        <f>VLOOKUP(C440,[1]Sheet1!$D$1:$M$65514,10,0)</f>
        <v>河北</v>
      </c>
      <c r="U440" s="8">
        <f t="shared" si="47"/>
        <v>0</v>
      </c>
      <c r="V440" s="8" t="e">
        <f ca="1">SUM(OFFSET(考勤!D:AH,MATCH(C440,考勤!$A$1:$A$58,0)-1,DAY(D440)-1,3,1))</f>
        <v>#N/A</v>
      </c>
      <c r="W440" s="8" t="e">
        <f ca="1" t="shared" si="48"/>
        <v>#N/A</v>
      </c>
    </row>
    <row r="441" ht="22.5" hidden="1" spans="1:23">
      <c r="A441" s="2" t="s">
        <v>250</v>
      </c>
      <c r="B441" s="2" t="s">
        <v>618</v>
      </c>
      <c r="C441" s="2" t="s">
        <v>619</v>
      </c>
      <c r="D441" s="2" t="s">
        <v>145</v>
      </c>
      <c r="E441" s="2" t="s">
        <v>127</v>
      </c>
      <c r="F441" s="2"/>
      <c r="G441" s="2"/>
      <c r="H441" s="2"/>
      <c r="I441" s="2"/>
      <c r="J441" s="2"/>
      <c r="K441" s="2"/>
      <c r="L441" s="2"/>
      <c r="M441" s="2"/>
      <c r="N441" s="7" t="s">
        <v>171</v>
      </c>
      <c r="O441" s="8" t="str">
        <f t="shared" si="43"/>
        <v/>
      </c>
      <c r="P441" s="9" t="str">
        <f t="shared" si="44"/>
        <v/>
      </c>
      <c r="Q441" s="11">
        <f t="shared" si="45"/>
        <v>0</v>
      </c>
      <c r="R441" s="12">
        <f t="shared" si="46"/>
        <v>0</v>
      </c>
      <c r="S441" s="8"/>
      <c r="T441" s="8" t="str">
        <f>VLOOKUP(C441,[1]Sheet1!$D$1:$M$65514,10,0)</f>
        <v>河北</v>
      </c>
      <c r="U441" s="8">
        <f t="shared" si="47"/>
        <v>0</v>
      </c>
      <c r="V441" s="8" t="e">
        <f ca="1">SUM(OFFSET(考勤!D:AH,MATCH(C441,考勤!$A$1:$A$58,0)-1,DAY(D441)-1,3,1))</f>
        <v>#N/A</v>
      </c>
      <c r="W441" s="8" t="e">
        <f ca="1" t="shared" si="48"/>
        <v>#N/A</v>
      </c>
    </row>
    <row r="442" ht="22.5" hidden="1" spans="1:23">
      <c r="A442" s="2" t="s">
        <v>250</v>
      </c>
      <c r="B442" s="2" t="s">
        <v>618</v>
      </c>
      <c r="C442" s="2" t="s">
        <v>619</v>
      </c>
      <c r="D442" s="2" t="s">
        <v>148</v>
      </c>
      <c r="E442" s="2" t="s">
        <v>127</v>
      </c>
      <c r="F442" s="2"/>
      <c r="G442" s="2"/>
      <c r="H442" s="2"/>
      <c r="I442" s="2"/>
      <c r="J442" s="2"/>
      <c r="K442" s="2"/>
      <c r="L442" s="2"/>
      <c r="M442" s="2"/>
      <c r="N442" s="7" t="s">
        <v>171</v>
      </c>
      <c r="O442" s="8" t="str">
        <f t="shared" si="43"/>
        <v/>
      </c>
      <c r="P442" s="9" t="str">
        <f t="shared" si="44"/>
        <v/>
      </c>
      <c r="Q442" s="11">
        <f t="shared" si="45"/>
        <v>0</v>
      </c>
      <c r="R442" s="12">
        <f t="shared" si="46"/>
        <v>0</v>
      </c>
      <c r="S442" s="8"/>
      <c r="T442" s="8" t="str">
        <f>VLOOKUP(C442,[1]Sheet1!$D$1:$M$65514,10,0)</f>
        <v>河北</v>
      </c>
      <c r="U442" s="8">
        <f t="shared" si="47"/>
        <v>0</v>
      </c>
      <c r="V442" s="8" t="e">
        <f ca="1">SUM(OFFSET(考勤!D:AH,MATCH(C442,考勤!$A$1:$A$58,0)-1,DAY(D442)-1,3,1))</f>
        <v>#N/A</v>
      </c>
      <c r="W442" s="8" t="e">
        <f ca="1" t="shared" si="48"/>
        <v>#N/A</v>
      </c>
    </row>
    <row r="443" ht="22.5" hidden="1" spans="1:23">
      <c r="A443" s="2" t="s">
        <v>250</v>
      </c>
      <c r="B443" s="2" t="s">
        <v>618</v>
      </c>
      <c r="C443" s="2" t="s">
        <v>619</v>
      </c>
      <c r="D443" s="2" t="s">
        <v>152</v>
      </c>
      <c r="E443" s="2" t="s">
        <v>127</v>
      </c>
      <c r="F443" s="2"/>
      <c r="G443" s="2"/>
      <c r="H443" s="2"/>
      <c r="I443" s="2"/>
      <c r="J443" s="2"/>
      <c r="K443" s="2"/>
      <c r="L443" s="2"/>
      <c r="M443" s="2"/>
      <c r="N443" s="7" t="s">
        <v>171</v>
      </c>
      <c r="O443" s="8" t="str">
        <f t="shared" si="43"/>
        <v/>
      </c>
      <c r="P443" s="9" t="str">
        <f t="shared" si="44"/>
        <v/>
      </c>
      <c r="Q443" s="11">
        <f t="shared" si="45"/>
        <v>0</v>
      </c>
      <c r="R443" s="12">
        <f t="shared" si="46"/>
        <v>0</v>
      </c>
      <c r="S443" s="8"/>
      <c r="T443" s="8" t="str">
        <f>VLOOKUP(C443,[1]Sheet1!$D$1:$M$65514,10,0)</f>
        <v>河北</v>
      </c>
      <c r="U443" s="8">
        <f t="shared" si="47"/>
        <v>0</v>
      </c>
      <c r="V443" s="8" t="e">
        <f ca="1">SUM(OFFSET(考勤!D:AH,MATCH(C443,考勤!$A$1:$A$58,0)-1,DAY(D443)-1,3,1))</f>
        <v>#N/A</v>
      </c>
      <c r="W443" s="8" t="e">
        <f ca="1" t="shared" si="48"/>
        <v>#N/A</v>
      </c>
    </row>
    <row r="444" ht="22.5" hidden="1" spans="1:23">
      <c r="A444" s="2" t="s">
        <v>250</v>
      </c>
      <c r="B444" s="2" t="s">
        <v>618</v>
      </c>
      <c r="C444" s="2" t="s">
        <v>619</v>
      </c>
      <c r="D444" s="2" t="s">
        <v>157</v>
      </c>
      <c r="E444" s="2" t="s">
        <v>127</v>
      </c>
      <c r="F444" s="2"/>
      <c r="G444" s="2"/>
      <c r="H444" s="2"/>
      <c r="I444" s="2"/>
      <c r="J444" s="2"/>
      <c r="K444" s="2"/>
      <c r="L444" s="2"/>
      <c r="M444" s="2"/>
      <c r="N444" s="7" t="s">
        <v>171</v>
      </c>
      <c r="O444" s="8" t="str">
        <f t="shared" si="43"/>
        <v/>
      </c>
      <c r="P444" s="9" t="str">
        <f t="shared" si="44"/>
        <v/>
      </c>
      <c r="Q444" s="11">
        <f t="shared" si="45"/>
        <v>0</v>
      </c>
      <c r="R444" s="12">
        <f t="shared" si="46"/>
        <v>0</v>
      </c>
      <c r="S444" s="8"/>
      <c r="T444" s="8" t="str">
        <f>VLOOKUP(C444,[1]Sheet1!$D$1:$M$65514,10,0)</f>
        <v>河北</v>
      </c>
      <c r="U444" s="8">
        <f t="shared" si="47"/>
        <v>0</v>
      </c>
      <c r="V444" s="8" t="e">
        <f ca="1">SUM(OFFSET(考勤!D:AH,MATCH(C444,考勤!$A$1:$A$58,0)-1,DAY(D444)-1,3,1))</f>
        <v>#N/A</v>
      </c>
      <c r="W444" s="8" t="e">
        <f ca="1" t="shared" si="48"/>
        <v>#N/A</v>
      </c>
    </row>
    <row r="445" ht="22.5" hidden="1" spans="1:23">
      <c r="A445" s="2" t="s">
        <v>250</v>
      </c>
      <c r="B445" s="2" t="s">
        <v>618</v>
      </c>
      <c r="C445" s="2" t="s">
        <v>619</v>
      </c>
      <c r="D445" s="2" t="s">
        <v>160</v>
      </c>
      <c r="E445" s="2" t="s">
        <v>127</v>
      </c>
      <c r="F445" s="2"/>
      <c r="G445" s="2"/>
      <c r="H445" s="2"/>
      <c r="I445" s="2"/>
      <c r="J445" s="2"/>
      <c r="K445" s="2"/>
      <c r="L445" s="2"/>
      <c r="M445" s="2"/>
      <c r="N445" s="7" t="s">
        <v>171</v>
      </c>
      <c r="O445" s="8" t="str">
        <f t="shared" si="43"/>
        <v/>
      </c>
      <c r="P445" s="9" t="str">
        <f t="shared" si="44"/>
        <v/>
      </c>
      <c r="Q445" s="11">
        <f t="shared" si="45"/>
        <v>0</v>
      </c>
      <c r="R445" s="12">
        <f t="shared" si="46"/>
        <v>0</v>
      </c>
      <c r="S445" s="8"/>
      <c r="T445" s="8" t="str">
        <f>VLOOKUP(C445,[1]Sheet1!$D$1:$M$65514,10,0)</f>
        <v>河北</v>
      </c>
      <c r="U445" s="8">
        <f t="shared" si="47"/>
        <v>0</v>
      </c>
      <c r="V445" s="8" t="e">
        <f ca="1">SUM(OFFSET(考勤!D:AH,MATCH(C445,考勤!$A$1:$A$58,0)-1,DAY(D445)-1,3,1))</f>
        <v>#N/A</v>
      </c>
      <c r="W445" s="8" t="e">
        <f ca="1" t="shared" si="48"/>
        <v>#N/A</v>
      </c>
    </row>
    <row r="446" ht="22.5" hidden="1" spans="1:23">
      <c r="A446" s="3" t="s">
        <v>250</v>
      </c>
      <c r="B446" s="3" t="s">
        <v>618</v>
      </c>
      <c r="C446" s="3" t="s">
        <v>619</v>
      </c>
      <c r="D446" s="3" t="s">
        <v>163</v>
      </c>
      <c r="E446" s="2" t="s">
        <v>127</v>
      </c>
      <c r="F446" s="3"/>
      <c r="G446" s="3"/>
      <c r="H446" s="3"/>
      <c r="I446" s="3"/>
      <c r="J446" s="3"/>
      <c r="K446" s="3"/>
      <c r="L446" s="3"/>
      <c r="M446" s="3"/>
      <c r="N446" s="7" t="s">
        <v>171</v>
      </c>
      <c r="O446" s="8" t="str">
        <f t="shared" si="43"/>
        <v/>
      </c>
      <c r="P446" s="9" t="str">
        <f t="shared" si="44"/>
        <v/>
      </c>
      <c r="Q446" s="11">
        <f t="shared" si="45"/>
        <v>0</v>
      </c>
      <c r="R446" s="12">
        <f t="shared" si="46"/>
        <v>0</v>
      </c>
      <c r="S446" s="8"/>
      <c r="T446" s="8" t="str">
        <f>VLOOKUP(C446,[1]Sheet1!$D$1:$M$65514,10,0)</f>
        <v>河北</v>
      </c>
      <c r="U446" s="8">
        <f t="shared" si="47"/>
        <v>0</v>
      </c>
      <c r="V446" s="8" t="e">
        <f ca="1">SUM(OFFSET(考勤!D:AH,MATCH(C446,考勤!$A$1:$A$58,0)-1,DAY(D446)-1,3,1))</f>
        <v>#N/A</v>
      </c>
      <c r="W446" s="8" t="e">
        <f ca="1" t="shared" si="48"/>
        <v>#N/A</v>
      </c>
    </row>
    <row r="447" ht="22.5" hidden="1" spans="1:23">
      <c r="A447" s="3" t="s">
        <v>250</v>
      </c>
      <c r="B447" s="3" t="s">
        <v>618</v>
      </c>
      <c r="C447" s="3" t="s">
        <v>619</v>
      </c>
      <c r="D447" s="3" t="s">
        <v>166</v>
      </c>
      <c r="E447" s="2" t="s">
        <v>127</v>
      </c>
      <c r="F447" s="3" t="s">
        <v>232</v>
      </c>
      <c r="G447" s="3" t="s">
        <v>137</v>
      </c>
      <c r="H447" s="3"/>
      <c r="I447" s="3"/>
      <c r="J447" s="10" t="s">
        <v>420</v>
      </c>
      <c r="K447" s="3"/>
      <c r="L447" s="3"/>
      <c r="M447" s="3"/>
      <c r="N447" s="3"/>
      <c r="O447" s="8" t="str">
        <f t="shared" si="43"/>
        <v>07:40</v>
      </c>
      <c r="P447" s="9" t="str">
        <f t="shared" si="44"/>
        <v>20:02</v>
      </c>
      <c r="Q447" s="11">
        <f t="shared" si="45"/>
        <v>0.515277777777778</v>
      </c>
      <c r="R447" s="12">
        <f t="shared" si="46"/>
        <v>11</v>
      </c>
      <c r="S447" s="8"/>
      <c r="T447" s="8" t="str">
        <f>VLOOKUP(C447,[1]Sheet1!$D$1:$M$65514,10,0)</f>
        <v>河北</v>
      </c>
      <c r="U447" s="8">
        <f t="shared" si="47"/>
        <v>11</v>
      </c>
      <c r="V447" s="8" t="e">
        <f ca="1">SUM(OFFSET(考勤!D:AH,MATCH(C447,考勤!$A$1:$A$58,0)-1,DAY(D447)-1,3,1))</f>
        <v>#N/A</v>
      </c>
      <c r="W447" s="8" t="e">
        <f ca="1" t="shared" si="48"/>
        <v>#N/A</v>
      </c>
    </row>
    <row r="448" ht="22.5" hidden="1" spans="1:23">
      <c r="A448" s="2" t="s">
        <v>250</v>
      </c>
      <c r="B448" s="2" t="s">
        <v>618</v>
      </c>
      <c r="C448" s="2" t="s">
        <v>619</v>
      </c>
      <c r="D448" s="2" t="s">
        <v>170</v>
      </c>
      <c r="E448" s="2" t="s">
        <v>127</v>
      </c>
      <c r="F448" s="2" t="s">
        <v>620</v>
      </c>
      <c r="G448" s="2" t="s">
        <v>137</v>
      </c>
      <c r="H448" s="2"/>
      <c r="I448" s="2"/>
      <c r="J448" s="10" t="s">
        <v>254</v>
      </c>
      <c r="K448" s="2"/>
      <c r="L448" s="2"/>
      <c r="M448" s="2"/>
      <c r="N448" s="2"/>
      <c r="O448" s="8" t="str">
        <f t="shared" si="43"/>
        <v>07:39</v>
      </c>
      <c r="P448" s="9" t="str">
        <f t="shared" si="44"/>
        <v>23:00</v>
      </c>
      <c r="Q448" s="11">
        <f t="shared" si="45"/>
        <v>0.639583333333333</v>
      </c>
      <c r="R448" s="12">
        <f t="shared" si="46"/>
        <v>14</v>
      </c>
      <c r="S448" s="8"/>
      <c r="T448" s="8" t="str">
        <f>VLOOKUP(C448,[1]Sheet1!$D$1:$M$65514,10,0)</f>
        <v>河北</v>
      </c>
      <c r="U448" s="8">
        <f t="shared" si="47"/>
        <v>14</v>
      </c>
      <c r="V448" s="8" t="e">
        <f ca="1">SUM(OFFSET(考勤!D:AH,MATCH(C448,考勤!$A$1:$A$58,0)-1,DAY(D448)-1,3,1))</f>
        <v>#N/A</v>
      </c>
      <c r="W448" s="8" t="e">
        <f ca="1" t="shared" si="48"/>
        <v>#N/A</v>
      </c>
    </row>
    <row r="449" ht="22.5" hidden="1" spans="1:23">
      <c r="A449" s="2" t="s">
        <v>250</v>
      </c>
      <c r="B449" s="2" t="s">
        <v>618</v>
      </c>
      <c r="C449" s="2" t="s">
        <v>619</v>
      </c>
      <c r="D449" s="2" t="s">
        <v>172</v>
      </c>
      <c r="E449" s="2" t="s">
        <v>127</v>
      </c>
      <c r="F449" s="2" t="s">
        <v>621</v>
      </c>
      <c r="G449" s="2" t="s">
        <v>137</v>
      </c>
      <c r="H449" s="2"/>
      <c r="I449" s="2"/>
      <c r="J449" s="10" t="s">
        <v>493</v>
      </c>
      <c r="K449" s="2"/>
      <c r="L449" s="2"/>
      <c r="M449" s="2"/>
      <c r="N449" s="2"/>
      <c r="O449" s="8" t="str">
        <f t="shared" si="43"/>
        <v>07:51</v>
      </c>
      <c r="P449" s="9" t="str">
        <f t="shared" si="44"/>
        <v>20:08</v>
      </c>
      <c r="Q449" s="11">
        <f t="shared" si="45"/>
        <v>0.511805555555556</v>
      </c>
      <c r="R449" s="12">
        <f t="shared" si="46"/>
        <v>11</v>
      </c>
      <c r="S449" s="8"/>
      <c r="T449" s="8" t="str">
        <f>VLOOKUP(C449,[1]Sheet1!$D$1:$M$65514,10,0)</f>
        <v>河北</v>
      </c>
      <c r="U449" s="8">
        <f t="shared" si="47"/>
        <v>11</v>
      </c>
      <c r="V449" s="8" t="e">
        <f ca="1">SUM(OFFSET(考勤!D:AH,MATCH(C449,考勤!$A$1:$A$58,0)-1,DAY(D449)-1,3,1))</f>
        <v>#N/A</v>
      </c>
      <c r="W449" s="8" t="e">
        <f ca="1" t="shared" si="48"/>
        <v>#N/A</v>
      </c>
    </row>
    <row r="450" ht="22.5" hidden="1" spans="1:23">
      <c r="A450" s="2" t="s">
        <v>250</v>
      </c>
      <c r="B450" s="2" t="s">
        <v>618</v>
      </c>
      <c r="C450" s="2" t="s">
        <v>619</v>
      </c>
      <c r="D450" s="2" t="s">
        <v>173</v>
      </c>
      <c r="E450" s="2" t="s">
        <v>127</v>
      </c>
      <c r="F450" s="2" t="s">
        <v>622</v>
      </c>
      <c r="G450" s="2" t="s">
        <v>137</v>
      </c>
      <c r="H450" s="2"/>
      <c r="I450" s="2"/>
      <c r="J450" s="10" t="s">
        <v>399</v>
      </c>
      <c r="K450" s="2"/>
      <c r="L450" s="2"/>
      <c r="M450" s="2"/>
      <c r="N450" s="2"/>
      <c r="O450" s="8" t="str">
        <f t="shared" si="43"/>
        <v>07:46</v>
      </c>
      <c r="P450" s="9" t="str">
        <f t="shared" si="44"/>
        <v>20:03</v>
      </c>
      <c r="Q450" s="11">
        <f t="shared" si="45"/>
        <v>0.511805555555556</v>
      </c>
      <c r="R450" s="12">
        <f t="shared" si="46"/>
        <v>11</v>
      </c>
      <c r="S450" s="8"/>
      <c r="T450" s="8" t="str">
        <f>VLOOKUP(C450,[1]Sheet1!$D$1:$M$65514,10,0)</f>
        <v>河北</v>
      </c>
      <c r="U450" s="8">
        <f t="shared" si="47"/>
        <v>11</v>
      </c>
      <c r="V450" s="8" t="e">
        <f ca="1">SUM(OFFSET(考勤!D:AH,MATCH(C450,考勤!$A$1:$A$58,0)-1,DAY(D450)-1,3,1))</f>
        <v>#N/A</v>
      </c>
      <c r="W450" s="8" t="e">
        <f ca="1" t="shared" si="48"/>
        <v>#N/A</v>
      </c>
    </row>
    <row r="451" ht="22.5" hidden="1" spans="1:23">
      <c r="A451" s="2" t="s">
        <v>250</v>
      </c>
      <c r="B451" s="2" t="s">
        <v>618</v>
      </c>
      <c r="C451" s="2" t="s">
        <v>619</v>
      </c>
      <c r="D451" s="2" t="s">
        <v>175</v>
      </c>
      <c r="E451" s="2" t="s">
        <v>127</v>
      </c>
      <c r="F451" s="2" t="s">
        <v>530</v>
      </c>
      <c r="G451" s="2" t="s">
        <v>137</v>
      </c>
      <c r="H451" s="2"/>
      <c r="I451" s="2"/>
      <c r="J451" s="10" t="s">
        <v>227</v>
      </c>
      <c r="K451" s="2"/>
      <c r="L451" s="2"/>
      <c r="M451" s="2"/>
      <c r="N451" s="2"/>
      <c r="O451" s="8" t="str">
        <f t="shared" si="43"/>
        <v>07:37</v>
      </c>
      <c r="P451" s="9" t="str">
        <f t="shared" si="44"/>
        <v>20:02</v>
      </c>
      <c r="Q451" s="11">
        <f t="shared" si="45"/>
        <v>0.517361111111111</v>
      </c>
      <c r="R451" s="12">
        <f t="shared" si="46"/>
        <v>11</v>
      </c>
      <c r="S451" s="8"/>
      <c r="T451" s="8" t="str">
        <f>VLOOKUP(C451,[1]Sheet1!$D$1:$M$65514,10,0)</f>
        <v>河北</v>
      </c>
      <c r="U451" s="8">
        <f t="shared" si="47"/>
        <v>11</v>
      </c>
      <c r="V451" s="8" t="e">
        <f ca="1">SUM(OFFSET(考勤!D:AH,MATCH(C451,考勤!$A$1:$A$58,0)-1,DAY(D451)-1,3,1))</f>
        <v>#N/A</v>
      </c>
      <c r="W451" s="8" t="e">
        <f ca="1" t="shared" si="48"/>
        <v>#N/A</v>
      </c>
    </row>
    <row r="452" ht="22.5" hidden="1" spans="1:23">
      <c r="A452" s="2" t="s">
        <v>250</v>
      </c>
      <c r="B452" s="2" t="s">
        <v>618</v>
      </c>
      <c r="C452" s="2" t="s">
        <v>619</v>
      </c>
      <c r="D452" s="2" t="s">
        <v>177</v>
      </c>
      <c r="E452" s="2" t="s">
        <v>127</v>
      </c>
      <c r="F452" s="2" t="s">
        <v>143</v>
      </c>
      <c r="G452" s="2" t="s">
        <v>137</v>
      </c>
      <c r="H452" s="2"/>
      <c r="I452" s="2"/>
      <c r="J452" s="10" t="s">
        <v>220</v>
      </c>
      <c r="K452" s="2"/>
      <c r="L452" s="2"/>
      <c r="M452" s="2"/>
      <c r="N452" s="2"/>
      <c r="O452" s="8" t="str">
        <f t="shared" si="43"/>
        <v>07:36</v>
      </c>
      <c r="P452" s="9" t="str">
        <f t="shared" si="44"/>
        <v>20:01</v>
      </c>
      <c r="Q452" s="11">
        <f t="shared" si="45"/>
        <v>0.517361111111111</v>
      </c>
      <c r="R452" s="12">
        <f t="shared" si="46"/>
        <v>11</v>
      </c>
      <c r="S452" s="8"/>
      <c r="T452" s="8" t="str">
        <f>VLOOKUP(C452,[1]Sheet1!$D$1:$M$65514,10,0)</f>
        <v>河北</v>
      </c>
      <c r="U452" s="8">
        <f t="shared" si="47"/>
        <v>11</v>
      </c>
      <c r="V452" s="8" t="e">
        <f ca="1">SUM(OFFSET(考勤!D:AH,MATCH(C452,考勤!$A$1:$A$58,0)-1,DAY(D452)-1,3,1))</f>
        <v>#N/A</v>
      </c>
      <c r="W452" s="8" t="e">
        <f ca="1" t="shared" si="48"/>
        <v>#N/A</v>
      </c>
    </row>
    <row r="453" ht="22.5" hidden="1" spans="1:23">
      <c r="A453" s="3" t="s">
        <v>250</v>
      </c>
      <c r="B453" s="3" t="s">
        <v>618</v>
      </c>
      <c r="C453" s="3" t="s">
        <v>619</v>
      </c>
      <c r="D453" s="3" t="s">
        <v>180</v>
      </c>
      <c r="E453" s="2" t="s">
        <v>127</v>
      </c>
      <c r="F453" s="3" t="s">
        <v>587</v>
      </c>
      <c r="G453" s="3" t="s">
        <v>137</v>
      </c>
      <c r="H453" s="3"/>
      <c r="I453" s="3"/>
      <c r="J453" s="10" t="s">
        <v>222</v>
      </c>
      <c r="K453" s="3"/>
      <c r="L453" s="3"/>
      <c r="M453" s="3"/>
      <c r="N453" s="3"/>
      <c r="O453" s="8" t="str">
        <f t="shared" si="43"/>
        <v>07:38</v>
      </c>
      <c r="P453" s="9" t="str">
        <f t="shared" si="44"/>
        <v>20:00</v>
      </c>
      <c r="Q453" s="11">
        <f t="shared" si="45"/>
        <v>0.515277777777778</v>
      </c>
      <c r="R453" s="12">
        <f t="shared" si="46"/>
        <v>11</v>
      </c>
      <c r="S453" s="8"/>
      <c r="T453" s="8" t="str">
        <f>VLOOKUP(C453,[1]Sheet1!$D$1:$M$65514,10,0)</f>
        <v>河北</v>
      </c>
      <c r="U453" s="8">
        <f t="shared" si="47"/>
        <v>11</v>
      </c>
      <c r="V453" s="8" t="e">
        <f ca="1">SUM(OFFSET(考勤!D:AH,MATCH(C453,考勤!$A$1:$A$58,0)-1,DAY(D453)-1,3,1))</f>
        <v>#N/A</v>
      </c>
      <c r="W453" s="8" t="e">
        <f ca="1" t="shared" si="48"/>
        <v>#N/A</v>
      </c>
    </row>
    <row r="454" ht="22.5" hidden="1" spans="1:23">
      <c r="A454" s="3" t="s">
        <v>250</v>
      </c>
      <c r="B454" s="3" t="s">
        <v>618</v>
      </c>
      <c r="C454" s="3" t="s">
        <v>619</v>
      </c>
      <c r="D454" s="3" t="s">
        <v>183</v>
      </c>
      <c r="E454" s="2" t="s">
        <v>127</v>
      </c>
      <c r="F454" s="3" t="s">
        <v>582</v>
      </c>
      <c r="G454" s="3" t="s">
        <v>137</v>
      </c>
      <c r="H454" s="3"/>
      <c r="I454" s="3"/>
      <c r="J454" s="10" t="s">
        <v>222</v>
      </c>
      <c r="K454" s="3"/>
      <c r="L454" s="3"/>
      <c r="M454" s="3"/>
      <c r="N454" s="3"/>
      <c r="O454" s="8" t="str">
        <f t="shared" si="43"/>
        <v>07:32</v>
      </c>
      <c r="P454" s="9" t="str">
        <f t="shared" si="44"/>
        <v>20:00</v>
      </c>
      <c r="Q454" s="11">
        <f t="shared" si="45"/>
        <v>0.519444444444444</v>
      </c>
      <c r="R454" s="12">
        <f t="shared" si="46"/>
        <v>11</v>
      </c>
      <c r="S454" s="8"/>
      <c r="T454" s="8" t="str">
        <f>VLOOKUP(C454,[1]Sheet1!$D$1:$M$65514,10,0)</f>
        <v>河北</v>
      </c>
      <c r="U454" s="8">
        <f t="shared" si="47"/>
        <v>11</v>
      </c>
      <c r="V454" s="8" t="e">
        <f ca="1">SUM(OFFSET(考勤!D:AH,MATCH(C454,考勤!$A$1:$A$58,0)-1,DAY(D454)-1,3,1))</f>
        <v>#N/A</v>
      </c>
      <c r="W454" s="8" t="e">
        <f ca="1" t="shared" si="48"/>
        <v>#N/A</v>
      </c>
    </row>
    <row r="455" ht="22.5" hidden="1" spans="1:23">
      <c r="A455" s="2" t="s">
        <v>250</v>
      </c>
      <c r="B455" s="2" t="s">
        <v>618</v>
      </c>
      <c r="C455" s="2" t="s">
        <v>619</v>
      </c>
      <c r="D455" s="2" t="s">
        <v>186</v>
      </c>
      <c r="E455" s="2" t="s">
        <v>127</v>
      </c>
      <c r="F455" s="5" t="s">
        <v>596</v>
      </c>
      <c r="G455" s="2"/>
      <c r="H455" s="2"/>
      <c r="I455" s="2"/>
      <c r="J455" s="2"/>
      <c r="K455" s="2"/>
      <c r="L455" s="2"/>
      <c r="M455" s="2"/>
      <c r="N455" s="7" t="s">
        <v>171</v>
      </c>
      <c r="O455" s="8" t="str">
        <f t="shared" si="43"/>
        <v>07:27</v>
      </c>
      <c r="P455" s="9" t="str">
        <f t="shared" si="44"/>
        <v>XX:XX</v>
      </c>
      <c r="Q455" s="11">
        <f t="shared" si="45"/>
        <v>0</v>
      </c>
      <c r="R455" s="12">
        <f t="shared" si="46"/>
        <v>0</v>
      </c>
      <c r="S455" s="8"/>
      <c r="T455" s="8" t="str">
        <f>VLOOKUP(C455,[1]Sheet1!$D$1:$M$65514,10,0)</f>
        <v>河北</v>
      </c>
      <c r="U455" s="9">
        <v>4</v>
      </c>
      <c r="V455" s="8" t="e">
        <f ca="1">SUM(OFFSET(考勤!D:AH,MATCH(C455,考勤!$A$1:$A$58,0)-1,DAY(D455)-1,3,1))</f>
        <v>#N/A</v>
      </c>
      <c r="W455" s="8" t="e">
        <f ca="1" t="shared" si="48"/>
        <v>#N/A</v>
      </c>
    </row>
    <row r="456" ht="22.5" hidden="1" spans="1:23">
      <c r="A456" s="2" t="s">
        <v>250</v>
      </c>
      <c r="B456" s="2" t="s">
        <v>618</v>
      </c>
      <c r="C456" s="2" t="s">
        <v>619</v>
      </c>
      <c r="D456" s="2" t="s">
        <v>189</v>
      </c>
      <c r="E456" s="2" t="s">
        <v>127</v>
      </c>
      <c r="F456" s="2" t="s">
        <v>623</v>
      </c>
      <c r="G456" s="2" t="s">
        <v>137</v>
      </c>
      <c r="H456" s="2"/>
      <c r="I456" s="2"/>
      <c r="J456" s="10" t="s">
        <v>435</v>
      </c>
      <c r="K456" s="2"/>
      <c r="L456" s="2"/>
      <c r="M456" s="2"/>
      <c r="N456" s="2"/>
      <c r="O456" s="8" t="str">
        <f t="shared" si="43"/>
        <v>07:36</v>
      </c>
      <c r="P456" s="9" t="str">
        <f t="shared" si="44"/>
        <v>20:04</v>
      </c>
      <c r="Q456" s="11">
        <f t="shared" si="45"/>
        <v>0.519444444444444</v>
      </c>
      <c r="R456" s="12">
        <f t="shared" si="46"/>
        <v>11</v>
      </c>
      <c r="S456" s="8"/>
      <c r="T456" s="8" t="str">
        <f>VLOOKUP(C456,[1]Sheet1!$D$1:$M$65514,10,0)</f>
        <v>河北</v>
      </c>
      <c r="U456" s="8">
        <f t="shared" si="47"/>
        <v>11</v>
      </c>
      <c r="V456" s="8" t="e">
        <f ca="1">SUM(OFFSET(考勤!D:AH,MATCH(C456,考勤!$A$1:$A$58,0)-1,DAY(D456)-1,3,1))</f>
        <v>#N/A</v>
      </c>
      <c r="W456" s="8" t="e">
        <f ca="1" t="shared" si="48"/>
        <v>#N/A</v>
      </c>
    </row>
    <row r="457" ht="22.5" hidden="1" spans="1:23">
      <c r="A457" s="2" t="s">
        <v>250</v>
      </c>
      <c r="B457" s="2" t="s">
        <v>618</v>
      </c>
      <c r="C457" s="2" t="s">
        <v>619</v>
      </c>
      <c r="D457" s="2" t="s">
        <v>192</v>
      </c>
      <c r="E457" s="2" t="s">
        <v>127</v>
      </c>
      <c r="F457" s="2" t="s">
        <v>624</v>
      </c>
      <c r="G457" s="2" t="s">
        <v>137</v>
      </c>
      <c r="H457" s="2"/>
      <c r="I457" s="2"/>
      <c r="J457" s="10" t="s">
        <v>399</v>
      </c>
      <c r="K457" s="2"/>
      <c r="L457" s="2"/>
      <c r="M457" s="2"/>
      <c r="N457" s="2"/>
      <c r="O457" s="8" t="str">
        <f t="shared" si="43"/>
        <v>07:40</v>
      </c>
      <c r="P457" s="9" t="str">
        <f t="shared" si="44"/>
        <v>20:03</v>
      </c>
      <c r="Q457" s="11">
        <f t="shared" si="45"/>
        <v>0.515972222222222</v>
      </c>
      <c r="R457" s="12">
        <f t="shared" si="46"/>
        <v>11</v>
      </c>
      <c r="S457" s="8"/>
      <c r="T457" s="8" t="str">
        <f>VLOOKUP(C457,[1]Sheet1!$D$1:$M$65514,10,0)</f>
        <v>河北</v>
      </c>
      <c r="U457" s="8">
        <f t="shared" si="47"/>
        <v>11</v>
      </c>
      <c r="V457" s="8" t="e">
        <f ca="1">SUM(OFFSET(考勤!D:AH,MATCH(C457,考勤!$A$1:$A$58,0)-1,DAY(D457)-1,3,1))</f>
        <v>#N/A</v>
      </c>
      <c r="W457" s="8" t="e">
        <f ca="1" t="shared" si="48"/>
        <v>#N/A</v>
      </c>
    </row>
    <row r="458" ht="22.5" hidden="1" spans="1:23">
      <c r="A458" s="2" t="s">
        <v>250</v>
      </c>
      <c r="B458" s="2" t="s">
        <v>618</v>
      </c>
      <c r="C458" s="2" t="s">
        <v>619</v>
      </c>
      <c r="D458" s="2" t="s">
        <v>195</v>
      </c>
      <c r="E458" s="2" t="s">
        <v>127</v>
      </c>
      <c r="F458" s="2" t="s">
        <v>625</v>
      </c>
      <c r="G458" s="2" t="s">
        <v>137</v>
      </c>
      <c r="H458" s="2"/>
      <c r="I458" s="2"/>
      <c r="J458" s="10" t="s">
        <v>220</v>
      </c>
      <c r="K458" s="2"/>
      <c r="L458" s="2"/>
      <c r="M458" s="2"/>
      <c r="N458" s="2"/>
      <c r="O458" s="8" t="str">
        <f t="shared" si="43"/>
        <v>07:28</v>
      </c>
      <c r="P458" s="9" t="str">
        <f t="shared" si="44"/>
        <v>20:01</v>
      </c>
      <c r="Q458" s="11">
        <f t="shared" si="45"/>
        <v>0.522916666666667</v>
      </c>
      <c r="R458" s="12">
        <f t="shared" si="46"/>
        <v>11</v>
      </c>
      <c r="S458" s="8"/>
      <c r="T458" s="8" t="str">
        <f>VLOOKUP(C458,[1]Sheet1!$D$1:$M$65514,10,0)</f>
        <v>河北</v>
      </c>
      <c r="U458" s="8">
        <f t="shared" si="47"/>
        <v>11</v>
      </c>
      <c r="V458" s="8" t="e">
        <f ca="1">SUM(OFFSET(考勤!D:AH,MATCH(C458,考勤!$A$1:$A$58,0)-1,DAY(D458)-1,3,1))</f>
        <v>#N/A</v>
      </c>
      <c r="W458" s="8" t="e">
        <f ca="1" t="shared" si="48"/>
        <v>#N/A</v>
      </c>
    </row>
    <row r="459" ht="22.5" hidden="1" spans="1:23">
      <c r="A459" s="2" t="s">
        <v>250</v>
      </c>
      <c r="B459" s="2" t="s">
        <v>618</v>
      </c>
      <c r="C459" s="2" t="s">
        <v>619</v>
      </c>
      <c r="D459" s="2" t="s">
        <v>198</v>
      </c>
      <c r="E459" s="2" t="s">
        <v>127</v>
      </c>
      <c r="F459" s="2" t="s">
        <v>533</v>
      </c>
      <c r="G459" s="2" t="s">
        <v>137</v>
      </c>
      <c r="H459" s="2"/>
      <c r="I459" s="2"/>
      <c r="J459" s="10" t="s">
        <v>220</v>
      </c>
      <c r="K459" s="2"/>
      <c r="L459" s="2"/>
      <c r="M459" s="2"/>
      <c r="N459" s="2"/>
      <c r="O459" s="8" t="str">
        <f t="shared" si="43"/>
        <v>07:34</v>
      </c>
      <c r="P459" s="9" t="str">
        <f t="shared" si="44"/>
        <v>20:01</v>
      </c>
      <c r="Q459" s="11">
        <f t="shared" si="45"/>
        <v>0.51875</v>
      </c>
      <c r="R459" s="12">
        <f t="shared" si="46"/>
        <v>11</v>
      </c>
      <c r="S459" s="8"/>
      <c r="T459" s="8" t="str">
        <f>VLOOKUP(C459,[1]Sheet1!$D$1:$M$65514,10,0)</f>
        <v>河北</v>
      </c>
      <c r="U459" s="8">
        <f t="shared" si="47"/>
        <v>11</v>
      </c>
      <c r="V459" s="8" t="e">
        <f ca="1">SUM(OFFSET(考勤!D:AH,MATCH(C459,考勤!$A$1:$A$58,0)-1,DAY(D459)-1,3,1))</f>
        <v>#N/A</v>
      </c>
      <c r="W459" s="8" t="e">
        <f ca="1" t="shared" si="48"/>
        <v>#N/A</v>
      </c>
    </row>
    <row r="460" ht="22.5" hidden="1" spans="1:23">
      <c r="A460" s="3" t="s">
        <v>250</v>
      </c>
      <c r="B460" s="3" t="s">
        <v>618</v>
      </c>
      <c r="C460" s="3" t="s">
        <v>619</v>
      </c>
      <c r="D460" s="3" t="s">
        <v>199</v>
      </c>
      <c r="E460" s="2" t="s">
        <v>127</v>
      </c>
      <c r="F460" s="3" t="s">
        <v>241</v>
      </c>
      <c r="G460" s="3" t="s">
        <v>137</v>
      </c>
      <c r="H460" s="3"/>
      <c r="I460" s="3"/>
      <c r="J460" s="10" t="s">
        <v>144</v>
      </c>
      <c r="K460" s="3"/>
      <c r="L460" s="3"/>
      <c r="M460" s="3"/>
      <c r="N460" s="3"/>
      <c r="O460" s="8" t="str">
        <f t="shared" si="43"/>
        <v>07:33</v>
      </c>
      <c r="P460" s="9" t="str">
        <f t="shared" si="44"/>
        <v>20:01</v>
      </c>
      <c r="Q460" s="11">
        <f t="shared" si="45"/>
        <v>0.519444444444444</v>
      </c>
      <c r="R460" s="12">
        <f t="shared" si="46"/>
        <v>11</v>
      </c>
      <c r="S460" s="8"/>
      <c r="T460" s="8" t="str">
        <f>VLOOKUP(C460,[1]Sheet1!$D$1:$M$65514,10,0)</f>
        <v>河北</v>
      </c>
      <c r="U460" s="8">
        <f t="shared" si="47"/>
        <v>11</v>
      </c>
      <c r="V460" s="8" t="e">
        <f ca="1">SUM(OFFSET(考勤!D:AH,MATCH(C460,考勤!$A$1:$A$58,0)-1,DAY(D460)-1,3,1))</f>
        <v>#N/A</v>
      </c>
      <c r="W460" s="8" t="e">
        <f ca="1" t="shared" si="48"/>
        <v>#N/A</v>
      </c>
    </row>
    <row r="461" ht="22.5" hidden="1" spans="1:23">
      <c r="A461" s="3" t="s">
        <v>250</v>
      </c>
      <c r="B461" s="3" t="s">
        <v>618</v>
      </c>
      <c r="C461" s="3" t="s">
        <v>619</v>
      </c>
      <c r="D461" s="3" t="s">
        <v>201</v>
      </c>
      <c r="E461" s="2" t="s">
        <v>127</v>
      </c>
      <c r="F461" s="3" t="s">
        <v>625</v>
      </c>
      <c r="G461" s="3" t="s">
        <v>137</v>
      </c>
      <c r="H461" s="3"/>
      <c r="I461" s="3"/>
      <c r="J461" s="10" t="s">
        <v>144</v>
      </c>
      <c r="K461" s="3"/>
      <c r="L461" s="3"/>
      <c r="M461" s="3"/>
      <c r="N461" s="3"/>
      <c r="O461" s="8" t="str">
        <f t="shared" si="43"/>
        <v>07:28</v>
      </c>
      <c r="P461" s="9" t="str">
        <f t="shared" si="44"/>
        <v>20:01</v>
      </c>
      <c r="Q461" s="11">
        <f t="shared" si="45"/>
        <v>0.522916666666667</v>
      </c>
      <c r="R461" s="12">
        <f t="shared" si="46"/>
        <v>11</v>
      </c>
      <c r="S461" s="8"/>
      <c r="T461" s="8" t="str">
        <f>VLOOKUP(C461,[1]Sheet1!$D$1:$M$65514,10,0)</f>
        <v>河北</v>
      </c>
      <c r="U461" s="8">
        <f t="shared" si="47"/>
        <v>11</v>
      </c>
      <c r="V461" s="8" t="e">
        <f ca="1">SUM(OFFSET(考勤!D:AH,MATCH(C461,考勤!$A$1:$A$58,0)-1,DAY(D461)-1,3,1))</f>
        <v>#N/A</v>
      </c>
      <c r="W461" s="8" t="e">
        <f ca="1" t="shared" si="48"/>
        <v>#N/A</v>
      </c>
    </row>
    <row r="462" ht="22.5" hidden="1" spans="1:23">
      <c r="A462" s="2" t="s">
        <v>250</v>
      </c>
      <c r="B462" s="2" t="s">
        <v>618</v>
      </c>
      <c r="C462" s="2" t="s">
        <v>619</v>
      </c>
      <c r="D462" s="2" t="s">
        <v>204</v>
      </c>
      <c r="E462" s="2" t="s">
        <v>127</v>
      </c>
      <c r="F462" s="2" t="s">
        <v>626</v>
      </c>
      <c r="G462" s="2" t="s">
        <v>137</v>
      </c>
      <c r="H462" s="2"/>
      <c r="I462" s="2"/>
      <c r="J462" s="10" t="s">
        <v>227</v>
      </c>
      <c r="K462" s="2"/>
      <c r="L462" s="2"/>
      <c r="M462" s="2"/>
      <c r="N462" s="2"/>
      <c r="O462" s="8" t="str">
        <f t="shared" si="43"/>
        <v>07:32</v>
      </c>
      <c r="P462" s="9" t="str">
        <f t="shared" si="44"/>
        <v>20:02</v>
      </c>
      <c r="Q462" s="11">
        <f t="shared" si="45"/>
        <v>0.520833333333333</v>
      </c>
      <c r="R462" s="12">
        <f t="shared" si="46"/>
        <v>11</v>
      </c>
      <c r="S462" s="8"/>
      <c r="T462" s="8" t="str">
        <f>VLOOKUP(C462,[1]Sheet1!$D$1:$M$65514,10,0)</f>
        <v>河北</v>
      </c>
      <c r="U462" s="8">
        <f t="shared" si="47"/>
        <v>11</v>
      </c>
      <c r="V462" s="8" t="e">
        <f ca="1">SUM(OFFSET(考勤!D:AH,MATCH(C462,考勤!$A$1:$A$58,0)-1,DAY(D462)-1,3,1))</f>
        <v>#N/A</v>
      </c>
      <c r="W462" s="8" t="e">
        <f ca="1" t="shared" si="48"/>
        <v>#N/A</v>
      </c>
    </row>
    <row r="463" ht="22.5" hidden="1" spans="1:23">
      <c r="A463" s="2" t="s">
        <v>250</v>
      </c>
      <c r="B463" s="2" t="s">
        <v>618</v>
      </c>
      <c r="C463" s="2" t="s">
        <v>619</v>
      </c>
      <c r="D463" s="2" t="s">
        <v>206</v>
      </c>
      <c r="E463" s="2" t="s">
        <v>127</v>
      </c>
      <c r="F463" s="2" t="s">
        <v>408</v>
      </c>
      <c r="G463" s="2" t="s">
        <v>137</v>
      </c>
      <c r="H463" s="2"/>
      <c r="I463" s="2"/>
      <c r="J463" s="2"/>
      <c r="K463" s="2"/>
      <c r="L463" s="2"/>
      <c r="M463" s="2"/>
      <c r="N463" s="2"/>
      <c r="O463" s="8" t="str">
        <f t="shared" si="43"/>
        <v>07:39</v>
      </c>
      <c r="P463" s="9" t="str">
        <f t="shared" si="44"/>
        <v>17:30</v>
      </c>
      <c r="Q463" s="11">
        <f t="shared" si="45"/>
        <v>0.410416666666667</v>
      </c>
      <c r="R463" s="12">
        <f t="shared" si="46"/>
        <v>8</v>
      </c>
      <c r="S463" s="8"/>
      <c r="T463" s="8" t="str">
        <f>VLOOKUP(C463,[1]Sheet1!$D$1:$M$65514,10,0)</f>
        <v>河北</v>
      </c>
      <c r="U463" s="8">
        <f t="shared" si="47"/>
        <v>8</v>
      </c>
      <c r="V463" s="8" t="e">
        <f ca="1">SUM(OFFSET(考勤!D:AH,MATCH(C463,考勤!$A$1:$A$58,0)-1,DAY(D463)-1,3,1))</f>
        <v>#N/A</v>
      </c>
      <c r="W463" s="8" t="e">
        <f ca="1" t="shared" si="48"/>
        <v>#N/A</v>
      </c>
    </row>
    <row r="464" ht="22.5" hidden="1" spans="1:23">
      <c r="A464" s="2" t="s">
        <v>250</v>
      </c>
      <c r="B464" s="2" t="s">
        <v>618</v>
      </c>
      <c r="C464" s="2" t="s">
        <v>619</v>
      </c>
      <c r="D464" s="2" t="s">
        <v>209</v>
      </c>
      <c r="E464" s="2" t="s">
        <v>127</v>
      </c>
      <c r="F464" s="2" t="s">
        <v>588</v>
      </c>
      <c r="G464" s="2" t="s">
        <v>589</v>
      </c>
      <c r="H464" s="2"/>
      <c r="I464" s="2"/>
      <c r="J464" s="2"/>
      <c r="K464" s="2"/>
      <c r="L464" s="2"/>
      <c r="M464" s="2"/>
      <c r="N464" s="7" t="s">
        <v>590</v>
      </c>
      <c r="O464" s="8" t="str">
        <f t="shared" si="43"/>
        <v>07:34</v>
      </c>
      <c r="P464" s="9" t="str">
        <f t="shared" si="44"/>
        <v>12:00</v>
      </c>
      <c r="Q464" s="11">
        <f t="shared" si="45"/>
        <v>0.184722222222222</v>
      </c>
      <c r="R464" s="12">
        <f t="shared" si="46"/>
        <v>3</v>
      </c>
      <c r="S464" s="8"/>
      <c r="T464" s="8" t="str">
        <f>VLOOKUP(C464,[1]Sheet1!$D$1:$M$65514,10,0)</f>
        <v>河北</v>
      </c>
      <c r="U464" s="8">
        <f t="shared" si="47"/>
        <v>3</v>
      </c>
      <c r="V464" s="8" t="e">
        <f ca="1">SUM(OFFSET(考勤!D:AH,MATCH(C464,考勤!$A$1:$A$58,0)-1,DAY(D464)-1,3,1))</f>
        <v>#N/A</v>
      </c>
      <c r="W464" s="8" t="e">
        <f ca="1" t="shared" si="48"/>
        <v>#N/A</v>
      </c>
    </row>
    <row r="465" ht="22.5" hidden="1" spans="1:23">
      <c r="A465" s="2" t="s">
        <v>250</v>
      </c>
      <c r="B465" s="2" t="s">
        <v>618</v>
      </c>
      <c r="C465" s="2" t="s">
        <v>619</v>
      </c>
      <c r="D465" s="2" t="s">
        <v>210</v>
      </c>
      <c r="E465" s="2" t="s">
        <v>127</v>
      </c>
      <c r="F465" s="2" t="s">
        <v>606</v>
      </c>
      <c r="G465" s="2" t="s">
        <v>137</v>
      </c>
      <c r="H465" s="2"/>
      <c r="I465" s="2"/>
      <c r="J465" s="10" t="s">
        <v>225</v>
      </c>
      <c r="K465" s="2"/>
      <c r="L465" s="2"/>
      <c r="M465" s="2"/>
      <c r="N465" s="2"/>
      <c r="O465" s="8" t="str">
        <f t="shared" si="43"/>
        <v>07:41</v>
      </c>
      <c r="P465" s="9" t="str">
        <f t="shared" si="44"/>
        <v>20:00</v>
      </c>
      <c r="Q465" s="11">
        <f t="shared" si="45"/>
        <v>0.513194444444445</v>
      </c>
      <c r="R465" s="12">
        <f t="shared" si="46"/>
        <v>11</v>
      </c>
      <c r="S465" s="8"/>
      <c r="T465" s="8" t="str">
        <f>VLOOKUP(C465,[1]Sheet1!$D$1:$M$65514,10,0)</f>
        <v>河北</v>
      </c>
      <c r="U465" s="8">
        <f t="shared" si="47"/>
        <v>11</v>
      </c>
      <c r="V465" s="8" t="e">
        <f ca="1">SUM(OFFSET(考勤!D:AH,MATCH(C465,考勤!$A$1:$A$58,0)-1,DAY(D465)-1,3,1))</f>
        <v>#N/A</v>
      </c>
      <c r="W465" s="8" t="e">
        <f ca="1" t="shared" si="48"/>
        <v>#N/A</v>
      </c>
    </row>
    <row r="466" ht="22.5" hidden="1" spans="1:23">
      <c r="A466" s="2" t="s">
        <v>250</v>
      </c>
      <c r="B466" s="2" t="s">
        <v>618</v>
      </c>
      <c r="C466" s="2" t="s">
        <v>619</v>
      </c>
      <c r="D466" s="2" t="s">
        <v>211</v>
      </c>
      <c r="E466" s="2" t="s">
        <v>127</v>
      </c>
      <c r="F466" s="2" t="s">
        <v>167</v>
      </c>
      <c r="G466" s="2" t="s">
        <v>168</v>
      </c>
      <c r="H466" s="2"/>
      <c r="I466" s="4" t="s">
        <v>169</v>
      </c>
      <c r="J466" s="2"/>
      <c r="K466" s="2"/>
      <c r="L466" s="2"/>
      <c r="M466" s="2"/>
      <c r="N466" s="2"/>
      <c r="O466" s="8" t="str">
        <f t="shared" si="43"/>
        <v>07:36</v>
      </c>
      <c r="P466" s="9" t="str">
        <f t="shared" si="44"/>
        <v>17:00</v>
      </c>
      <c r="Q466" s="11">
        <f t="shared" si="45"/>
        <v>0.391666666666667</v>
      </c>
      <c r="R466" s="12">
        <f t="shared" si="46"/>
        <v>8</v>
      </c>
      <c r="S466" s="8"/>
      <c r="T466" s="8" t="str">
        <f>VLOOKUP(C466,[1]Sheet1!$D$1:$M$65514,10,0)</f>
        <v>河北</v>
      </c>
      <c r="U466" s="8">
        <f t="shared" si="47"/>
        <v>8</v>
      </c>
      <c r="V466" s="8" t="e">
        <f ca="1">SUM(OFFSET(考勤!D:AH,MATCH(C466,考勤!$A$1:$A$58,0)-1,DAY(D466)-1,3,1))</f>
        <v>#N/A</v>
      </c>
      <c r="W466" s="8" t="e">
        <f ca="1" t="shared" si="48"/>
        <v>#N/A</v>
      </c>
    </row>
    <row r="467" hidden="1" spans="1:23">
      <c r="A467" s="2" t="s">
        <v>236</v>
      </c>
      <c r="B467" s="2" t="s">
        <v>627</v>
      </c>
      <c r="C467" s="2" t="s">
        <v>628</v>
      </c>
      <c r="D467" s="2" t="s">
        <v>126</v>
      </c>
      <c r="E467" s="2" t="s">
        <v>127</v>
      </c>
      <c r="F467" s="2"/>
      <c r="G467" s="2"/>
      <c r="H467" s="2"/>
      <c r="I467" s="2"/>
      <c r="J467" s="2"/>
      <c r="K467" s="2"/>
      <c r="L467" s="2"/>
      <c r="M467" s="2"/>
      <c r="N467" s="7" t="s">
        <v>171</v>
      </c>
      <c r="O467" s="8" t="str">
        <f t="shared" si="43"/>
        <v/>
      </c>
      <c r="P467" s="9" t="str">
        <f t="shared" si="44"/>
        <v/>
      </c>
      <c r="Q467" s="11">
        <f t="shared" si="45"/>
        <v>0</v>
      </c>
      <c r="R467" s="12">
        <f t="shared" si="46"/>
        <v>0</v>
      </c>
      <c r="S467" s="8"/>
      <c r="T467" s="8">
        <f>VLOOKUP(C467,[1]Sheet1!$D$1:$M$65514,10,0)</f>
        <v>0</v>
      </c>
      <c r="U467" s="8">
        <f t="shared" si="47"/>
        <v>0</v>
      </c>
      <c r="V467" s="8" t="e">
        <f ca="1">SUM(OFFSET(考勤!D:AH,MATCH(C467,考勤!$A$1:$A$58,0)-1,DAY(D467)-1,3,1))</f>
        <v>#N/A</v>
      </c>
      <c r="W467" s="8" t="e">
        <f ca="1" t="shared" si="48"/>
        <v>#N/A</v>
      </c>
    </row>
    <row r="468" hidden="1" spans="1:23">
      <c r="A468" s="2" t="s">
        <v>236</v>
      </c>
      <c r="B468" s="2" t="s">
        <v>627</v>
      </c>
      <c r="C468" s="2" t="s">
        <v>628</v>
      </c>
      <c r="D468" s="2" t="s">
        <v>131</v>
      </c>
      <c r="E468" s="2" t="s">
        <v>127</v>
      </c>
      <c r="F468" s="2"/>
      <c r="G468" s="2"/>
      <c r="H468" s="2"/>
      <c r="I468" s="2"/>
      <c r="J468" s="2"/>
      <c r="K468" s="2"/>
      <c r="L468" s="2"/>
      <c r="M468" s="2"/>
      <c r="N468" s="7" t="s">
        <v>171</v>
      </c>
      <c r="O468" s="8" t="str">
        <f t="shared" si="43"/>
        <v/>
      </c>
      <c r="P468" s="9" t="str">
        <f t="shared" si="44"/>
        <v/>
      </c>
      <c r="Q468" s="11">
        <f t="shared" si="45"/>
        <v>0</v>
      </c>
      <c r="R468" s="12">
        <f t="shared" si="46"/>
        <v>0</v>
      </c>
      <c r="S468" s="8"/>
      <c r="T468" s="8">
        <f>VLOOKUP(C468,[1]Sheet1!$D$1:$M$65514,10,0)</f>
        <v>0</v>
      </c>
      <c r="U468" s="8">
        <f t="shared" si="47"/>
        <v>0</v>
      </c>
      <c r="V468" s="8" t="e">
        <f ca="1">SUM(OFFSET(考勤!D:AH,MATCH(C468,考勤!$A$1:$A$58,0)-1,DAY(D468)-1,3,1))</f>
        <v>#N/A</v>
      </c>
      <c r="W468" s="8" t="e">
        <f ca="1" t="shared" si="48"/>
        <v>#N/A</v>
      </c>
    </row>
    <row r="469" hidden="1" spans="1:23">
      <c r="A469" s="2" t="s">
        <v>236</v>
      </c>
      <c r="B469" s="2" t="s">
        <v>627</v>
      </c>
      <c r="C469" s="2" t="s">
        <v>628</v>
      </c>
      <c r="D469" s="2" t="s">
        <v>135</v>
      </c>
      <c r="E469" s="2" t="s">
        <v>127</v>
      </c>
      <c r="F469" s="2"/>
      <c r="G469" s="2"/>
      <c r="H469" s="2"/>
      <c r="I469" s="2"/>
      <c r="J469" s="2"/>
      <c r="K469" s="2"/>
      <c r="L469" s="2"/>
      <c r="M469" s="2"/>
      <c r="N469" s="7" t="s">
        <v>171</v>
      </c>
      <c r="O469" s="8" t="str">
        <f t="shared" si="43"/>
        <v/>
      </c>
      <c r="P469" s="9" t="str">
        <f t="shared" si="44"/>
        <v/>
      </c>
      <c r="Q469" s="11">
        <f t="shared" si="45"/>
        <v>0</v>
      </c>
      <c r="R469" s="12">
        <f t="shared" si="46"/>
        <v>0</v>
      </c>
      <c r="S469" s="8"/>
      <c r="T469" s="8">
        <f>VLOOKUP(C469,[1]Sheet1!$D$1:$M$65514,10,0)</f>
        <v>0</v>
      </c>
      <c r="U469" s="8">
        <f t="shared" si="47"/>
        <v>0</v>
      </c>
      <c r="V469" s="8" t="e">
        <f ca="1">SUM(OFFSET(考勤!D:AH,MATCH(C469,考勤!$A$1:$A$58,0)-1,DAY(D469)-1,3,1))</f>
        <v>#N/A</v>
      </c>
      <c r="W469" s="8" t="e">
        <f ca="1" t="shared" si="48"/>
        <v>#N/A</v>
      </c>
    </row>
    <row r="470" hidden="1" spans="1:23">
      <c r="A470" s="3" t="s">
        <v>236</v>
      </c>
      <c r="B470" s="3" t="s">
        <v>627</v>
      </c>
      <c r="C470" s="3" t="s">
        <v>628</v>
      </c>
      <c r="D470" s="3" t="s">
        <v>139</v>
      </c>
      <c r="E470" s="2" t="s">
        <v>127</v>
      </c>
      <c r="F470" s="3"/>
      <c r="G470" s="3"/>
      <c r="H470" s="3"/>
      <c r="I470" s="3"/>
      <c r="J470" s="3"/>
      <c r="K470" s="3"/>
      <c r="L470" s="3"/>
      <c r="M470" s="3"/>
      <c r="N470" s="7" t="s">
        <v>171</v>
      </c>
      <c r="O470" s="8" t="str">
        <f t="shared" si="43"/>
        <v/>
      </c>
      <c r="P470" s="9" t="str">
        <f t="shared" si="44"/>
        <v/>
      </c>
      <c r="Q470" s="11">
        <f t="shared" si="45"/>
        <v>0</v>
      </c>
      <c r="R470" s="12">
        <f t="shared" si="46"/>
        <v>0</v>
      </c>
      <c r="S470" s="8"/>
      <c r="T470" s="8">
        <f>VLOOKUP(C470,[1]Sheet1!$D$1:$M$65514,10,0)</f>
        <v>0</v>
      </c>
      <c r="U470" s="8">
        <f t="shared" si="47"/>
        <v>0</v>
      </c>
      <c r="V470" s="8" t="e">
        <f ca="1">SUM(OFFSET(考勤!D:AH,MATCH(C470,考勤!$A$1:$A$58,0)-1,DAY(D470)-1,3,1))</f>
        <v>#N/A</v>
      </c>
      <c r="W470" s="8" t="e">
        <f ca="1" t="shared" si="48"/>
        <v>#N/A</v>
      </c>
    </row>
    <row r="471" hidden="1" spans="1:23">
      <c r="A471" s="3" t="s">
        <v>236</v>
      </c>
      <c r="B471" s="3" t="s">
        <v>627</v>
      </c>
      <c r="C471" s="3" t="s">
        <v>628</v>
      </c>
      <c r="D471" s="3" t="s">
        <v>142</v>
      </c>
      <c r="E471" s="2" t="s">
        <v>127</v>
      </c>
      <c r="F471" s="3"/>
      <c r="G471" s="3"/>
      <c r="H471" s="3"/>
      <c r="I471" s="3"/>
      <c r="J471" s="3"/>
      <c r="K471" s="3"/>
      <c r="L471" s="3"/>
      <c r="M471" s="3"/>
      <c r="N471" s="7" t="s">
        <v>171</v>
      </c>
      <c r="O471" s="8" t="str">
        <f t="shared" si="43"/>
        <v/>
      </c>
      <c r="P471" s="9" t="str">
        <f t="shared" si="44"/>
        <v/>
      </c>
      <c r="Q471" s="11">
        <f t="shared" si="45"/>
        <v>0</v>
      </c>
      <c r="R471" s="12">
        <f t="shared" si="46"/>
        <v>0</v>
      </c>
      <c r="S471" s="8"/>
      <c r="T471" s="8">
        <f>VLOOKUP(C471,[1]Sheet1!$D$1:$M$65514,10,0)</f>
        <v>0</v>
      </c>
      <c r="U471" s="8">
        <f t="shared" si="47"/>
        <v>0</v>
      </c>
      <c r="V471" s="8" t="e">
        <f ca="1">SUM(OFFSET(考勤!D:AH,MATCH(C471,考勤!$A$1:$A$58,0)-1,DAY(D471)-1,3,1))</f>
        <v>#N/A</v>
      </c>
      <c r="W471" s="8" t="e">
        <f ca="1" t="shared" si="48"/>
        <v>#N/A</v>
      </c>
    </row>
    <row r="472" hidden="1" spans="1:23">
      <c r="A472" s="2" t="s">
        <v>236</v>
      </c>
      <c r="B472" s="2" t="s">
        <v>627</v>
      </c>
      <c r="C472" s="2" t="s">
        <v>628</v>
      </c>
      <c r="D472" s="2" t="s">
        <v>145</v>
      </c>
      <c r="E472" s="2" t="s">
        <v>127</v>
      </c>
      <c r="F472" s="2"/>
      <c r="G472" s="2"/>
      <c r="H472" s="2"/>
      <c r="I472" s="2"/>
      <c r="J472" s="2"/>
      <c r="K472" s="2"/>
      <c r="L472" s="2"/>
      <c r="M472" s="2"/>
      <c r="N472" s="7" t="s">
        <v>171</v>
      </c>
      <c r="O472" s="8" t="str">
        <f t="shared" si="43"/>
        <v/>
      </c>
      <c r="P472" s="9" t="str">
        <f t="shared" si="44"/>
        <v/>
      </c>
      <c r="Q472" s="11">
        <f t="shared" si="45"/>
        <v>0</v>
      </c>
      <c r="R472" s="12">
        <f t="shared" si="46"/>
        <v>0</v>
      </c>
      <c r="S472" s="8"/>
      <c r="T472" s="8">
        <f>VLOOKUP(C472,[1]Sheet1!$D$1:$M$65514,10,0)</f>
        <v>0</v>
      </c>
      <c r="U472" s="8">
        <f t="shared" si="47"/>
        <v>0</v>
      </c>
      <c r="V472" s="8" t="e">
        <f ca="1">SUM(OFFSET(考勤!D:AH,MATCH(C472,考勤!$A$1:$A$58,0)-1,DAY(D472)-1,3,1))</f>
        <v>#N/A</v>
      </c>
      <c r="W472" s="8" t="e">
        <f ca="1" t="shared" si="48"/>
        <v>#N/A</v>
      </c>
    </row>
    <row r="473" hidden="1" spans="1:23">
      <c r="A473" s="2" t="s">
        <v>236</v>
      </c>
      <c r="B473" s="2" t="s">
        <v>627</v>
      </c>
      <c r="C473" s="2" t="s">
        <v>628</v>
      </c>
      <c r="D473" s="2" t="s">
        <v>148</v>
      </c>
      <c r="E473" s="2" t="s">
        <v>127</v>
      </c>
      <c r="F473" s="2"/>
      <c r="G473" s="2"/>
      <c r="H473" s="2"/>
      <c r="I473" s="2"/>
      <c r="J473" s="2"/>
      <c r="K473" s="2"/>
      <c r="L473" s="2"/>
      <c r="M473" s="2"/>
      <c r="N473" s="7" t="s">
        <v>171</v>
      </c>
      <c r="O473" s="8" t="str">
        <f t="shared" si="43"/>
        <v/>
      </c>
      <c r="P473" s="9" t="str">
        <f t="shared" si="44"/>
        <v/>
      </c>
      <c r="Q473" s="11">
        <f t="shared" si="45"/>
        <v>0</v>
      </c>
      <c r="R473" s="12">
        <f t="shared" si="46"/>
        <v>0</v>
      </c>
      <c r="S473" s="8"/>
      <c r="T473" s="8">
        <f>VLOOKUP(C473,[1]Sheet1!$D$1:$M$65514,10,0)</f>
        <v>0</v>
      </c>
      <c r="U473" s="8">
        <f t="shared" si="47"/>
        <v>0</v>
      </c>
      <c r="V473" s="8" t="e">
        <f ca="1">SUM(OFFSET(考勤!D:AH,MATCH(C473,考勤!$A$1:$A$58,0)-1,DAY(D473)-1,3,1))</f>
        <v>#N/A</v>
      </c>
      <c r="W473" s="8" t="e">
        <f ca="1" t="shared" si="48"/>
        <v>#N/A</v>
      </c>
    </row>
    <row r="474" hidden="1" spans="1:23">
      <c r="A474" s="2" t="s">
        <v>236</v>
      </c>
      <c r="B474" s="2" t="s">
        <v>627</v>
      </c>
      <c r="C474" s="2" t="s">
        <v>628</v>
      </c>
      <c r="D474" s="2" t="s">
        <v>152</v>
      </c>
      <c r="E474" s="2" t="s">
        <v>127</v>
      </c>
      <c r="F474" s="2"/>
      <c r="G474" s="2"/>
      <c r="H474" s="2"/>
      <c r="I474" s="2"/>
      <c r="J474" s="2"/>
      <c r="K474" s="2"/>
      <c r="L474" s="2"/>
      <c r="M474" s="2"/>
      <c r="N474" s="7" t="s">
        <v>171</v>
      </c>
      <c r="O474" s="8" t="str">
        <f t="shared" si="43"/>
        <v/>
      </c>
      <c r="P474" s="9" t="str">
        <f t="shared" si="44"/>
        <v/>
      </c>
      <c r="Q474" s="11">
        <f t="shared" si="45"/>
        <v>0</v>
      </c>
      <c r="R474" s="12">
        <f t="shared" si="46"/>
        <v>0</v>
      </c>
      <c r="S474" s="8"/>
      <c r="T474" s="8">
        <f>VLOOKUP(C474,[1]Sheet1!$D$1:$M$65514,10,0)</f>
        <v>0</v>
      </c>
      <c r="U474" s="8">
        <f t="shared" si="47"/>
        <v>0</v>
      </c>
      <c r="V474" s="8" t="e">
        <f ca="1">SUM(OFFSET(考勤!D:AH,MATCH(C474,考勤!$A$1:$A$58,0)-1,DAY(D474)-1,3,1))</f>
        <v>#N/A</v>
      </c>
      <c r="W474" s="8" t="e">
        <f ca="1" t="shared" si="48"/>
        <v>#N/A</v>
      </c>
    </row>
    <row r="475" hidden="1" spans="1:23">
      <c r="A475" s="2" t="s">
        <v>236</v>
      </c>
      <c r="B475" s="2" t="s">
        <v>627</v>
      </c>
      <c r="C475" s="2" t="s">
        <v>628</v>
      </c>
      <c r="D475" s="2" t="s">
        <v>157</v>
      </c>
      <c r="E475" s="2" t="s">
        <v>127</v>
      </c>
      <c r="F475" s="2"/>
      <c r="G475" s="2"/>
      <c r="H475" s="2"/>
      <c r="I475" s="2"/>
      <c r="J475" s="2"/>
      <c r="K475" s="2"/>
      <c r="L475" s="2"/>
      <c r="M475" s="2"/>
      <c r="N475" s="7" t="s">
        <v>171</v>
      </c>
      <c r="O475" s="8" t="str">
        <f t="shared" si="43"/>
        <v/>
      </c>
      <c r="P475" s="9" t="str">
        <f t="shared" si="44"/>
        <v/>
      </c>
      <c r="Q475" s="11">
        <f t="shared" si="45"/>
        <v>0</v>
      </c>
      <c r="R475" s="12">
        <f t="shared" si="46"/>
        <v>0</v>
      </c>
      <c r="S475" s="8"/>
      <c r="T475" s="8">
        <f>VLOOKUP(C475,[1]Sheet1!$D$1:$M$65514,10,0)</f>
        <v>0</v>
      </c>
      <c r="U475" s="8">
        <f t="shared" si="47"/>
        <v>0</v>
      </c>
      <c r="V475" s="8" t="e">
        <f ca="1">SUM(OFFSET(考勤!D:AH,MATCH(C475,考勤!$A$1:$A$58,0)-1,DAY(D475)-1,3,1))</f>
        <v>#N/A</v>
      </c>
      <c r="W475" s="8" t="e">
        <f ca="1" t="shared" si="48"/>
        <v>#N/A</v>
      </c>
    </row>
    <row r="476" hidden="1" spans="1:23">
      <c r="A476" s="2" t="s">
        <v>236</v>
      </c>
      <c r="B476" s="2" t="s">
        <v>627</v>
      </c>
      <c r="C476" s="2" t="s">
        <v>628</v>
      </c>
      <c r="D476" s="2" t="s">
        <v>160</v>
      </c>
      <c r="E476" s="2" t="s">
        <v>127</v>
      </c>
      <c r="F476" s="2"/>
      <c r="G476" s="2"/>
      <c r="H476" s="2"/>
      <c r="I476" s="2"/>
      <c r="J476" s="2"/>
      <c r="K476" s="2"/>
      <c r="L476" s="2"/>
      <c r="M476" s="2"/>
      <c r="N476" s="7" t="s">
        <v>171</v>
      </c>
      <c r="O476" s="8" t="str">
        <f t="shared" si="43"/>
        <v/>
      </c>
      <c r="P476" s="9" t="str">
        <f t="shared" si="44"/>
        <v/>
      </c>
      <c r="Q476" s="11">
        <f t="shared" si="45"/>
        <v>0</v>
      </c>
      <c r="R476" s="12">
        <f t="shared" si="46"/>
        <v>0</v>
      </c>
      <c r="S476" s="8"/>
      <c r="T476" s="8">
        <f>VLOOKUP(C476,[1]Sheet1!$D$1:$M$65514,10,0)</f>
        <v>0</v>
      </c>
      <c r="U476" s="8">
        <f t="shared" si="47"/>
        <v>0</v>
      </c>
      <c r="V476" s="8" t="e">
        <f ca="1">SUM(OFFSET(考勤!D:AH,MATCH(C476,考勤!$A$1:$A$58,0)-1,DAY(D476)-1,3,1))</f>
        <v>#N/A</v>
      </c>
      <c r="W476" s="8" t="e">
        <f ca="1" t="shared" si="48"/>
        <v>#N/A</v>
      </c>
    </row>
    <row r="477" hidden="1" spans="1:23">
      <c r="A477" s="3" t="s">
        <v>236</v>
      </c>
      <c r="B477" s="3" t="s">
        <v>627</v>
      </c>
      <c r="C477" s="3" t="s">
        <v>628</v>
      </c>
      <c r="D477" s="3" t="s">
        <v>163</v>
      </c>
      <c r="E477" s="2" t="s">
        <v>127</v>
      </c>
      <c r="F477" s="3"/>
      <c r="G477" s="3"/>
      <c r="H477" s="3"/>
      <c r="I477" s="3"/>
      <c r="J477" s="3"/>
      <c r="K477" s="3"/>
      <c r="L477" s="3"/>
      <c r="M477" s="3"/>
      <c r="N477" s="7" t="s">
        <v>171</v>
      </c>
      <c r="O477" s="8" t="str">
        <f t="shared" si="43"/>
        <v/>
      </c>
      <c r="P477" s="9" t="str">
        <f t="shared" si="44"/>
        <v/>
      </c>
      <c r="Q477" s="11">
        <f t="shared" si="45"/>
        <v>0</v>
      </c>
      <c r="R477" s="12">
        <f t="shared" si="46"/>
        <v>0</v>
      </c>
      <c r="S477" s="8"/>
      <c r="T477" s="8">
        <f>VLOOKUP(C477,[1]Sheet1!$D$1:$M$65514,10,0)</f>
        <v>0</v>
      </c>
      <c r="U477" s="8">
        <f t="shared" si="47"/>
        <v>0</v>
      </c>
      <c r="V477" s="8" t="e">
        <f ca="1">SUM(OFFSET(考勤!D:AH,MATCH(C477,考勤!$A$1:$A$58,0)-1,DAY(D477)-1,3,1))</f>
        <v>#N/A</v>
      </c>
      <c r="W477" s="8" t="e">
        <f ca="1" t="shared" si="48"/>
        <v>#N/A</v>
      </c>
    </row>
    <row r="478" hidden="1" spans="1:23">
      <c r="A478" s="3" t="s">
        <v>236</v>
      </c>
      <c r="B478" s="3" t="s">
        <v>627</v>
      </c>
      <c r="C478" s="3" t="s">
        <v>628</v>
      </c>
      <c r="D478" s="3" t="s">
        <v>166</v>
      </c>
      <c r="E478" s="2" t="s">
        <v>127</v>
      </c>
      <c r="F478" s="3" t="s">
        <v>629</v>
      </c>
      <c r="G478" s="3" t="s">
        <v>509</v>
      </c>
      <c r="H478" s="3"/>
      <c r="I478" s="4" t="s">
        <v>510</v>
      </c>
      <c r="J478" s="3"/>
      <c r="K478" s="3"/>
      <c r="L478" s="3"/>
      <c r="M478" s="3"/>
      <c r="N478" s="3"/>
      <c r="O478" s="8" t="str">
        <f t="shared" si="43"/>
        <v>07:29</v>
      </c>
      <c r="P478" s="9" t="str">
        <f t="shared" si="44"/>
        <v>17:05</v>
      </c>
      <c r="Q478" s="11">
        <f t="shared" si="45"/>
        <v>0.4</v>
      </c>
      <c r="R478" s="12">
        <f t="shared" si="46"/>
        <v>8</v>
      </c>
      <c r="S478" s="8"/>
      <c r="T478" s="8">
        <f>VLOOKUP(C478,[1]Sheet1!$D$1:$M$65514,10,0)</f>
        <v>0</v>
      </c>
      <c r="U478" s="8">
        <f t="shared" si="47"/>
        <v>8</v>
      </c>
      <c r="V478" s="8" t="e">
        <f ca="1">SUM(OFFSET(考勤!D:AH,MATCH(C478,考勤!$A$1:$A$58,0)-1,DAY(D478)-1,3,1))</f>
        <v>#N/A</v>
      </c>
      <c r="W478" s="8" t="e">
        <f ca="1" t="shared" si="48"/>
        <v>#N/A</v>
      </c>
    </row>
    <row r="479" hidden="1" spans="1:23">
      <c r="A479" s="2" t="s">
        <v>236</v>
      </c>
      <c r="B479" s="2" t="s">
        <v>627</v>
      </c>
      <c r="C479" s="2" t="s">
        <v>628</v>
      </c>
      <c r="D479" s="2" t="s">
        <v>170</v>
      </c>
      <c r="E479" s="2" t="s">
        <v>127</v>
      </c>
      <c r="F479" s="2" t="s">
        <v>630</v>
      </c>
      <c r="G479" s="2" t="s">
        <v>631</v>
      </c>
      <c r="H479" s="2"/>
      <c r="I479" s="4" t="s">
        <v>632</v>
      </c>
      <c r="J479" s="2"/>
      <c r="K479" s="2"/>
      <c r="L479" s="2"/>
      <c r="M479" s="2"/>
      <c r="N479" s="2"/>
      <c r="O479" s="8" t="str">
        <f t="shared" si="43"/>
        <v>07:25</v>
      </c>
      <c r="P479" s="9" t="str">
        <f t="shared" si="44"/>
        <v>17:03</v>
      </c>
      <c r="Q479" s="11">
        <f t="shared" si="45"/>
        <v>0.401388888888889</v>
      </c>
      <c r="R479" s="12">
        <f t="shared" si="46"/>
        <v>8</v>
      </c>
      <c r="S479" s="8"/>
      <c r="T479" s="8">
        <f>VLOOKUP(C479,[1]Sheet1!$D$1:$M$65514,10,0)</f>
        <v>0</v>
      </c>
      <c r="U479" s="8">
        <f t="shared" si="47"/>
        <v>8</v>
      </c>
      <c r="V479" s="8" t="e">
        <f ca="1">SUM(OFFSET(考勤!D:AH,MATCH(C479,考勤!$A$1:$A$58,0)-1,DAY(D479)-1,3,1))</f>
        <v>#N/A</v>
      </c>
      <c r="W479" s="8" t="e">
        <f ca="1" t="shared" si="48"/>
        <v>#N/A</v>
      </c>
    </row>
    <row r="480" hidden="1" spans="1:23">
      <c r="A480" s="2" t="s">
        <v>236</v>
      </c>
      <c r="B480" s="2" t="s">
        <v>627</v>
      </c>
      <c r="C480" s="2" t="s">
        <v>628</v>
      </c>
      <c r="D480" s="2" t="s">
        <v>172</v>
      </c>
      <c r="E480" s="2" t="s">
        <v>127</v>
      </c>
      <c r="F480" s="2"/>
      <c r="G480" s="2"/>
      <c r="H480" s="2"/>
      <c r="I480" s="2"/>
      <c r="J480" s="2"/>
      <c r="K480" s="2"/>
      <c r="L480" s="2"/>
      <c r="M480" s="2"/>
      <c r="N480" s="7" t="s">
        <v>171</v>
      </c>
      <c r="O480" s="8" t="str">
        <f t="shared" si="43"/>
        <v/>
      </c>
      <c r="P480" s="9" t="str">
        <f t="shared" si="44"/>
        <v/>
      </c>
      <c r="Q480" s="11">
        <f t="shared" si="45"/>
        <v>0</v>
      </c>
      <c r="R480" s="12">
        <f t="shared" si="46"/>
        <v>0</v>
      </c>
      <c r="S480" s="8"/>
      <c r="T480" s="8">
        <f>VLOOKUP(C480,[1]Sheet1!$D$1:$M$65514,10,0)</f>
        <v>0</v>
      </c>
      <c r="U480" s="8">
        <f t="shared" si="47"/>
        <v>0</v>
      </c>
      <c r="V480" s="8" t="e">
        <f ca="1">SUM(OFFSET(考勤!D:AH,MATCH(C480,考勤!$A$1:$A$58,0)-1,DAY(D480)-1,3,1))</f>
        <v>#N/A</v>
      </c>
      <c r="W480" s="8" t="e">
        <f ca="1" t="shared" si="48"/>
        <v>#N/A</v>
      </c>
    </row>
    <row r="481" hidden="1" spans="1:23">
      <c r="A481" s="2" t="s">
        <v>236</v>
      </c>
      <c r="B481" s="2" t="s">
        <v>627</v>
      </c>
      <c r="C481" s="2" t="s">
        <v>628</v>
      </c>
      <c r="D481" s="2" t="s">
        <v>173</v>
      </c>
      <c r="E481" s="2" t="s">
        <v>127</v>
      </c>
      <c r="F481" s="2" t="s">
        <v>633</v>
      </c>
      <c r="G481" s="2" t="s">
        <v>634</v>
      </c>
      <c r="H481" s="2"/>
      <c r="I481" s="4" t="s">
        <v>635</v>
      </c>
      <c r="J481" s="2"/>
      <c r="K481" s="2"/>
      <c r="L481" s="2"/>
      <c r="M481" s="2"/>
      <c r="N481" s="2"/>
      <c r="O481" s="8" t="str">
        <f t="shared" ref="O481:O544" si="49">LEFT(F481,5)</f>
        <v>07:17</v>
      </c>
      <c r="P481" s="9" t="str">
        <f t="shared" ref="P481:P544" si="50">RIGHT(F481,5)</f>
        <v>17:07</v>
      </c>
      <c r="Q481" s="11">
        <f t="shared" ref="Q481:Q544" si="51">IFERROR(IF(LEFT(P481,2)+0&lt;6,P481+1,P481)-O481,0)</f>
        <v>0.409722222222222</v>
      </c>
      <c r="R481" s="12">
        <f t="shared" ref="R481:R544" si="52">IF(Q481=0,0,IFERROR(INT((HOUR(Q481)*60+MINUTE(Q481))/60-1),0))</f>
        <v>8</v>
      </c>
      <c r="S481" s="8"/>
      <c r="T481" s="8">
        <f>VLOOKUP(C481,[1]Sheet1!$D$1:$M$65514,10,0)</f>
        <v>0</v>
      </c>
      <c r="U481" s="8">
        <f t="shared" ref="U481:U544" si="53">INT(R481)</f>
        <v>8</v>
      </c>
      <c r="V481" s="8" t="e">
        <f ca="1">SUM(OFFSET(考勤!D:AH,MATCH(C481,考勤!$A$1:$A$58,0)-1,DAY(D481)-1,3,1))</f>
        <v>#N/A</v>
      </c>
      <c r="W481" s="8" t="e">
        <f ca="1" t="shared" ref="W481:W544" si="54">R481-V481</f>
        <v>#N/A</v>
      </c>
    </row>
    <row r="482" hidden="1" spans="1:23">
      <c r="A482" s="2" t="s">
        <v>236</v>
      </c>
      <c r="B482" s="2" t="s">
        <v>627</v>
      </c>
      <c r="C482" s="2" t="s">
        <v>628</v>
      </c>
      <c r="D482" s="2" t="s">
        <v>175</v>
      </c>
      <c r="E482" s="2" t="s">
        <v>127</v>
      </c>
      <c r="F482" s="2" t="s">
        <v>636</v>
      </c>
      <c r="G482" s="2" t="s">
        <v>637</v>
      </c>
      <c r="H482" s="4" t="s">
        <v>638</v>
      </c>
      <c r="I482" s="4" t="s">
        <v>322</v>
      </c>
      <c r="J482" s="2"/>
      <c r="K482" s="2"/>
      <c r="L482" s="2"/>
      <c r="M482" s="2"/>
      <c r="N482" s="2"/>
      <c r="O482" s="8" t="str">
        <f t="shared" si="49"/>
        <v>09:07</v>
      </c>
      <c r="P482" s="9" t="str">
        <f t="shared" si="50"/>
        <v>17:01</v>
      </c>
      <c r="Q482" s="11">
        <f t="shared" si="51"/>
        <v>0.329166666666667</v>
      </c>
      <c r="R482" s="12">
        <f t="shared" si="52"/>
        <v>6</v>
      </c>
      <c r="S482" s="8"/>
      <c r="T482" s="8">
        <f>VLOOKUP(C482,[1]Sheet1!$D$1:$M$65514,10,0)</f>
        <v>0</v>
      </c>
      <c r="U482" s="8">
        <f t="shared" si="53"/>
        <v>6</v>
      </c>
      <c r="V482" s="8" t="e">
        <f ca="1">SUM(OFFSET(考勤!D:AH,MATCH(C482,考勤!$A$1:$A$58,0)-1,DAY(D482)-1,3,1))</f>
        <v>#N/A</v>
      </c>
      <c r="W482" s="8" t="e">
        <f ca="1" t="shared" si="54"/>
        <v>#N/A</v>
      </c>
    </row>
    <row r="483" hidden="1" spans="1:23">
      <c r="A483" s="2" t="s">
        <v>236</v>
      </c>
      <c r="B483" s="2" t="s">
        <v>627</v>
      </c>
      <c r="C483" s="2" t="s">
        <v>628</v>
      </c>
      <c r="D483" s="2" t="s">
        <v>177</v>
      </c>
      <c r="E483" s="2" t="s">
        <v>127</v>
      </c>
      <c r="F483" s="5" t="s">
        <v>639</v>
      </c>
      <c r="G483" s="2"/>
      <c r="H483" s="2"/>
      <c r="I483" s="2"/>
      <c r="J483" s="2"/>
      <c r="K483" s="2"/>
      <c r="L483" s="2"/>
      <c r="M483" s="2"/>
      <c r="N483" s="7" t="s">
        <v>171</v>
      </c>
      <c r="O483" s="8" t="str">
        <f t="shared" si="49"/>
        <v>10:10</v>
      </c>
      <c r="P483" s="9" t="str">
        <f t="shared" si="50"/>
        <v>XX:XX</v>
      </c>
      <c r="Q483" s="11">
        <f t="shared" si="51"/>
        <v>0</v>
      </c>
      <c r="R483" s="12">
        <f t="shared" si="52"/>
        <v>0</v>
      </c>
      <c r="S483" s="8"/>
      <c r="T483" s="8">
        <f>VLOOKUP(C483,[1]Sheet1!$D$1:$M$65514,10,0)</f>
        <v>0</v>
      </c>
      <c r="U483" s="9"/>
      <c r="V483" s="8"/>
      <c r="W483" s="8"/>
    </row>
    <row r="484" hidden="1" spans="1:23">
      <c r="A484" s="3" t="s">
        <v>236</v>
      </c>
      <c r="B484" s="3" t="s">
        <v>627</v>
      </c>
      <c r="C484" s="3" t="s">
        <v>628</v>
      </c>
      <c r="D484" s="3" t="s">
        <v>180</v>
      </c>
      <c r="E484" s="2" t="s">
        <v>127</v>
      </c>
      <c r="F484" s="3"/>
      <c r="G484" s="3"/>
      <c r="H484" s="3"/>
      <c r="I484" s="3"/>
      <c r="J484" s="3"/>
      <c r="K484" s="3"/>
      <c r="L484" s="3"/>
      <c r="M484" s="3"/>
      <c r="N484" s="7" t="s">
        <v>171</v>
      </c>
      <c r="O484" s="8" t="str">
        <f t="shared" si="49"/>
        <v/>
      </c>
      <c r="P484" s="9" t="str">
        <f t="shared" si="50"/>
        <v/>
      </c>
      <c r="Q484" s="11">
        <f t="shared" si="51"/>
        <v>0</v>
      </c>
      <c r="R484" s="12">
        <f t="shared" si="52"/>
        <v>0</v>
      </c>
      <c r="S484" s="8"/>
      <c r="T484" s="8">
        <f>VLOOKUP(C484,[1]Sheet1!$D$1:$M$65514,10,0)</f>
        <v>0</v>
      </c>
      <c r="U484" s="8">
        <f t="shared" si="53"/>
        <v>0</v>
      </c>
      <c r="V484" s="8" t="e">
        <f ca="1">SUM(OFFSET(考勤!D:AH,MATCH(C484,考勤!$A$1:$A$58,0)-1,DAY(D484)-1,3,1))</f>
        <v>#N/A</v>
      </c>
      <c r="W484" s="8" t="e">
        <f ca="1" t="shared" si="54"/>
        <v>#N/A</v>
      </c>
    </row>
    <row r="485" hidden="1" spans="1:23">
      <c r="A485" s="3" t="s">
        <v>236</v>
      </c>
      <c r="B485" s="3" t="s">
        <v>627</v>
      </c>
      <c r="C485" s="3" t="s">
        <v>628</v>
      </c>
      <c r="D485" s="3" t="s">
        <v>183</v>
      </c>
      <c r="E485" s="2" t="s">
        <v>127</v>
      </c>
      <c r="F485" s="3"/>
      <c r="G485" s="3"/>
      <c r="H485" s="3"/>
      <c r="I485" s="3"/>
      <c r="J485" s="3"/>
      <c r="K485" s="3"/>
      <c r="L485" s="3"/>
      <c r="M485" s="3"/>
      <c r="N485" s="7" t="s">
        <v>171</v>
      </c>
      <c r="O485" s="8" t="str">
        <f t="shared" si="49"/>
        <v/>
      </c>
      <c r="P485" s="9" t="str">
        <f t="shared" si="50"/>
        <v/>
      </c>
      <c r="Q485" s="11">
        <f t="shared" si="51"/>
        <v>0</v>
      </c>
      <c r="R485" s="12">
        <f t="shared" si="52"/>
        <v>0</v>
      </c>
      <c r="S485" s="8"/>
      <c r="T485" s="8">
        <f>VLOOKUP(C485,[1]Sheet1!$D$1:$M$65514,10,0)</f>
        <v>0</v>
      </c>
      <c r="U485" s="8">
        <f t="shared" si="53"/>
        <v>0</v>
      </c>
      <c r="V485" s="8" t="e">
        <f ca="1">SUM(OFFSET(考勤!D:AH,MATCH(C485,考勤!$A$1:$A$58,0)-1,DAY(D485)-1,3,1))</f>
        <v>#N/A</v>
      </c>
      <c r="W485" s="8" t="e">
        <f ca="1" t="shared" si="54"/>
        <v>#N/A</v>
      </c>
    </row>
    <row r="486" hidden="1" spans="1:23">
      <c r="A486" s="2" t="s">
        <v>236</v>
      </c>
      <c r="B486" s="2" t="s">
        <v>627</v>
      </c>
      <c r="C486" s="2" t="s">
        <v>628</v>
      </c>
      <c r="D486" s="2" t="s">
        <v>186</v>
      </c>
      <c r="E486" s="2" t="s">
        <v>127</v>
      </c>
      <c r="F486" s="2"/>
      <c r="G486" s="2"/>
      <c r="H486" s="2"/>
      <c r="I486" s="2"/>
      <c r="J486" s="2"/>
      <c r="K486" s="2"/>
      <c r="L486" s="2"/>
      <c r="M486" s="2"/>
      <c r="N486" s="7" t="s">
        <v>171</v>
      </c>
      <c r="O486" s="8" t="str">
        <f t="shared" si="49"/>
        <v/>
      </c>
      <c r="P486" s="9" t="str">
        <f t="shared" si="50"/>
        <v/>
      </c>
      <c r="Q486" s="11">
        <f t="shared" si="51"/>
        <v>0</v>
      </c>
      <c r="R486" s="12">
        <f t="shared" si="52"/>
        <v>0</v>
      </c>
      <c r="S486" s="8"/>
      <c r="T486" s="8">
        <f>VLOOKUP(C486,[1]Sheet1!$D$1:$M$65514,10,0)</f>
        <v>0</v>
      </c>
      <c r="U486" s="8">
        <f t="shared" si="53"/>
        <v>0</v>
      </c>
      <c r="V486" s="8" t="e">
        <f ca="1">SUM(OFFSET(考勤!D:AH,MATCH(C486,考勤!$A$1:$A$58,0)-1,DAY(D486)-1,3,1))</f>
        <v>#N/A</v>
      </c>
      <c r="W486" s="8" t="e">
        <f ca="1" t="shared" si="54"/>
        <v>#N/A</v>
      </c>
    </row>
    <row r="487" hidden="1" spans="1:23">
      <c r="A487" s="2" t="s">
        <v>236</v>
      </c>
      <c r="B487" s="2" t="s">
        <v>627</v>
      </c>
      <c r="C487" s="2" t="s">
        <v>628</v>
      </c>
      <c r="D487" s="2" t="s">
        <v>189</v>
      </c>
      <c r="E487" s="2" t="s">
        <v>127</v>
      </c>
      <c r="F487" s="2"/>
      <c r="G487" s="2"/>
      <c r="H487" s="2"/>
      <c r="I487" s="2"/>
      <c r="J487" s="2"/>
      <c r="K487" s="2"/>
      <c r="L487" s="2"/>
      <c r="M487" s="2"/>
      <c r="N487" s="7" t="s">
        <v>171</v>
      </c>
      <c r="O487" s="8" t="str">
        <f t="shared" si="49"/>
        <v/>
      </c>
      <c r="P487" s="9" t="str">
        <f t="shared" si="50"/>
        <v/>
      </c>
      <c r="Q487" s="11">
        <f t="shared" si="51"/>
        <v>0</v>
      </c>
      <c r="R487" s="12">
        <f t="shared" si="52"/>
        <v>0</v>
      </c>
      <c r="S487" s="8"/>
      <c r="T487" s="8">
        <f>VLOOKUP(C487,[1]Sheet1!$D$1:$M$65514,10,0)</f>
        <v>0</v>
      </c>
      <c r="U487" s="8">
        <f t="shared" si="53"/>
        <v>0</v>
      </c>
      <c r="V487" s="8" t="e">
        <f ca="1">SUM(OFFSET(考勤!D:AH,MATCH(C487,考勤!$A$1:$A$58,0)-1,DAY(D487)-1,3,1))</f>
        <v>#N/A</v>
      </c>
      <c r="W487" s="8" t="e">
        <f ca="1" t="shared" si="54"/>
        <v>#N/A</v>
      </c>
    </row>
    <row r="488" hidden="1" spans="1:23">
      <c r="A488" s="2" t="s">
        <v>236</v>
      </c>
      <c r="B488" s="2" t="s">
        <v>627</v>
      </c>
      <c r="C488" s="2" t="s">
        <v>628</v>
      </c>
      <c r="D488" s="2" t="s">
        <v>192</v>
      </c>
      <c r="E488" s="2" t="s">
        <v>127</v>
      </c>
      <c r="F488" s="2"/>
      <c r="G488" s="2"/>
      <c r="H488" s="2"/>
      <c r="I488" s="2"/>
      <c r="J488" s="2"/>
      <c r="K488" s="2"/>
      <c r="L488" s="2"/>
      <c r="M488" s="2"/>
      <c r="N488" s="7" t="s">
        <v>171</v>
      </c>
      <c r="O488" s="8" t="str">
        <f t="shared" si="49"/>
        <v/>
      </c>
      <c r="P488" s="9" t="str">
        <f t="shared" si="50"/>
        <v/>
      </c>
      <c r="Q488" s="11">
        <f t="shared" si="51"/>
        <v>0</v>
      </c>
      <c r="R488" s="12">
        <f t="shared" si="52"/>
        <v>0</v>
      </c>
      <c r="S488" s="8"/>
      <c r="T488" s="8">
        <f>VLOOKUP(C488,[1]Sheet1!$D$1:$M$65514,10,0)</f>
        <v>0</v>
      </c>
      <c r="U488" s="8">
        <f t="shared" si="53"/>
        <v>0</v>
      </c>
      <c r="V488" s="8" t="e">
        <f ca="1">SUM(OFFSET(考勤!D:AH,MATCH(C488,考勤!$A$1:$A$58,0)-1,DAY(D488)-1,3,1))</f>
        <v>#N/A</v>
      </c>
      <c r="W488" s="8" t="e">
        <f ca="1" t="shared" si="54"/>
        <v>#N/A</v>
      </c>
    </row>
    <row r="489" hidden="1" spans="1:23">
      <c r="A489" s="2" t="s">
        <v>236</v>
      </c>
      <c r="B489" s="2" t="s">
        <v>627</v>
      </c>
      <c r="C489" s="2" t="s">
        <v>628</v>
      </c>
      <c r="D489" s="2" t="s">
        <v>195</v>
      </c>
      <c r="E489" s="2" t="s">
        <v>127</v>
      </c>
      <c r="F489" s="2"/>
      <c r="G489" s="2"/>
      <c r="H489" s="2"/>
      <c r="I489" s="2"/>
      <c r="J489" s="2"/>
      <c r="K489" s="2"/>
      <c r="L489" s="2"/>
      <c r="M489" s="2"/>
      <c r="N489" s="7" t="s">
        <v>171</v>
      </c>
      <c r="O489" s="8" t="str">
        <f t="shared" si="49"/>
        <v/>
      </c>
      <c r="P489" s="9" t="str">
        <f t="shared" si="50"/>
        <v/>
      </c>
      <c r="Q489" s="11">
        <f t="shared" si="51"/>
        <v>0</v>
      </c>
      <c r="R489" s="12">
        <f t="shared" si="52"/>
        <v>0</v>
      </c>
      <c r="S489" s="8"/>
      <c r="T489" s="8">
        <f>VLOOKUP(C489,[1]Sheet1!$D$1:$M$65514,10,0)</f>
        <v>0</v>
      </c>
      <c r="U489" s="8">
        <f t="shared" si="53"/>
        <v>0</v>
      </c>
      <c r="V489" s="8" t="e">
        <f ca="1">SUM(OFFSET(考勤!D:AH,MATCH(C489,考勤!$A$1:$A$58,0)-1,DAY(D489)-1,3,1))</f>
        <v>#N/A</v>
      </c>
      <c r="W489" s="8" t="e">
        <f ca="1" t="shared" si="54"/>
        <v>#N/A</v>
      </c>
    </row>
    <row r="490" hidden="1" spans="1:23">
      <c r="A490" s="2" t="s">
        <v>236</v>
      </c>
      <c r="B490" s="2" t="s">
        <v>627</v>
      </c>
      <c r="C490" s="2" t="s">
        <v>628</v>
      </c>
      <c r="D490" s="2" t="s">
        <v>198</v>
      </c>
      <c r="E490" s="2" t="s">
        <v>127</v>
      </c>
      <c r="F490" s="2"/>
      <c r="G490" s="2"/>
      <c r="H490" s="2"/>
      <c r="I490" s="2"/>
      <c r="J490" s="2"/>
      <c r="K490" s="2"/>
      <c r="L490" s="2"/>
      <c r="M490" s="2"/>
      <c r="N490" s="7" t="s">
        <v>171</v>
      </c>
      <c r="O490" s="8" t="str">
        <f t="shared" si="49"/>
        <v/>
      </c>
      <c r="P490" s="9" t="str">
        <f t="shared" si="50"/>
        <v/>
      </c>
      <c r="Q490" s="11">
        <f t="shared" si="51"/>
        <v>0</v>
      </c>
      <c r="R490" s="12">
        <f t="shared" si="52"/>
        <v>0</v>
      </c>
      <c r="S490" s="8"/>
      <c r="T490" s="8">
        <f>VLOOKUP(C490,[1]Sheet1!$D$1:$M$65514,10,0)</f>
        <v>0</v>
      </c>
      <c r="U490" s="8">
        <f t="shared" si="53"/>
        <v>0</v>
      </c>
      <c r="V490" s="8" t="e">
        <f ca="1">SUM(OFFSET(考勤!D:AH,MATCH(C490,考勤!$A$1:$A$58,0)-1,DAY(D490)-1,3,1))</f>
        <v>#N/A</v>
      </c>
      <c r="W490" s="8" t="e">
        <f ca="1" t="shared" si="54"/>
        <v>#N/A</v>
      </c>
    </row>
    <row r="491" hidden="1" spans="1:23">
      <c r="A491" s="3" t="s">
        <v>236</v>
      </c>
      <c r="B491" s="3" t="s">
        <v>627</v>
      </c>
      <c r="C491" s="3" t="s">
        <v>628</v>
      </c>
      <c r="D491" s="3" t="s">
        <v>199</v>
      </c>
      <c r="E491" s="2" t="s">
        <v>127</v>
      </c>
      <c r="F491" s="3"/>
      <c r="G491" s="3"/>
      <c r="H491" s="3"/>
      <c r="I491" s="3"/>
      <c r="J491" s="3"/>
      <c r="K491" s="3"/>
      <c r="L491" s="3"/>
      <c r="M491" s="3"/>
      <c r="N491" s="7" t="s">
        <v>171</v>
      </c>
      <c r="O491" s="8" t="str">
        <f t="shared" si="49"/>
        <v/>
      </c>
      <c r="P491" s="9" t="str">
        <f t="shared" si="50"/>
        <v/>
      </c>
      <c r="Q491" s="11">
        <f t="shared" si="51"/>
        <v>0</v>
      </c>
      <c r="R491" s="12">
        <f t="shared" si="52"/>
        <v>0</v>
      </c>
      <c r="S491" s="8"/>
      <c r="T491" s="8">
        <f>VLOOKUP(C491,[1]Sheet1!$D$1:$M$65514,10,0)</f>
        <v>0</v>
      </c>
      <c r="U491" s="8">
        <f t="shared" si="53"/>
        <v>0</v>
      </c>
      <c r="V491" s="8" t="e">
        <f ca="1">SUM(OFFSET(考勤!D:AH,MATCH(C491,考勤!$A$1:$A$58,0)-1,DAY(D491)-1,3,1))</f>
        <v>#N/A</v>
      </c>
      <c r="W491" s="8" t="e">
        <f ca="1" t="shared" si="54"/>
        <v>#N/A</v>
      </c>
    </row>
    <row r="492" hidden="1" spans="1:23">
      <c r="A492" s="3" t="s">
        <v>236</v>
      </c>
      <c r="B492" s="3" t="s">
        <v>627</v>
      </c>
      <c r="C492" s="3" t="s">
        <v>628</v>
      </c>
      <c r="D492" s="3" t="s">
        <v>201</v>
      </c>
      <c r="E492" s="2" t="s">
        <v>127</v>
      </c>
      <c r="F492" s="3"/>
      <c r="G492" s="3"/>
      <c r="H492" s="3"/>
      <c r="I492" s="3"/>
      <c r="J492" s="3"/>
      <c r="K492" s="3"/>
      <c r="L492" s="3"/>
      <c r="M492" s="3"/>
      <c r="N492" s="7" t="s">
        <v>171</v>
      </c>
      <c r="O492" s="8" t="str">
        <f t="shared" si="49"/>
        <v/>
      </c>
      <c r="P492" s="9" t="str">
        <f t="shared" si="50"/>
        <v/>
      </c>
      <c r="Q492" s="11">
        <f t="shared" si="51"/>
        <v>0</v>
      </c>
      <c r="R492" s="12">
        <f t="shared" si="52"/>
        <v>0</v>
      </c>
      <c r="S492" s="8"/>
      <c r="T492" s="8">
        <f>VLOOKUP(C492,[1]Sheet1!$D$1:$M$65514,10,0)</f>
        <v>0</v>
      </c>
      <c r="U492" s="8">
        <f t="shared" si="53"/>
        <v>0</v>
      </c>
      <c r="V492" s="8" t="e">
        <f ca="1">SUM(OFFSET(考勤!D:AH,MATCH(C492,考勤!$A$1:$A$58,0)-1,DAY(D492)-1,3,1))</f>
        <v>#N/A</v>
      </c>
      <c r="W492" s="8" t="e">
        <f ca="1" t="shared" si="54"/>
        <v>#N/A</v>
      </c>
    </row>
    <row r="493" hidden="1" spans="1:23">
      <c r="A493" s="2" t="s">
        <v>236</v>
      </c>
      <c r="B493" s="2" t="s">
        <v>627</v>
      </c>
      <c r="C493" s="2" t="s">
        <v>628</v>
      </c>
      <c r="D493" s="2" t="s">
        <v>204</v>
      </c>
      <c r="E493" s="2" t="s">
        <v>127</v>
      </c>
      <c r="F493" s="2"/>
      <c r="G493" s="2"/>
      <c r="H493" s="2"/>
      <c r="I493" s="2"/>
      <c r="J493" s="2"/>
      <c r="K493" s="2"/>
      <c r="L493" s="2"/>
      <c r="M493" s="2"/>
      <c r="N493" s="7" t="s">
        <v>171</v>
      </c>
      <c r="O493" s="8" t="str">
        <f t="shared" si="49"/>
        <v/>
      </c>
      <c r="P493" s="9" t="str">
        <f t="shared" si="50"/>
        <v/>
      </c>
      <c r="Q493" s="11">
        <f t="shared" si="51"/>
        <v>0</v>
      </c>
      <c r="R493" s="12">
        <f t="shared" si="52"/>
        <v>0</v>
      </c>
      <c r="S493" s="8"/>
      <c r="T493" s="8">
        <f>VLOOKUP(C493,[1]Sheet1!$D$1:$M$65514,10,0)</f>
        <v>0</v>
      </c>
      <c r="U493" s="8">
        <f t="shared" si="53"/>
        <v>0</v>
      </c>
      <c r="V493" s="8" t="e">
        <f ca="1">SUM(OFFSET(考勤!D:AH,MATCH(C493,考勤!$A$1:$A$58,0)-1,DAY(D493)-1,3,1))</f>
        <v>#N/A</v>
      </c>
      <c r="W493" s="8" t="e">
        <f ca="1" t="shared" si="54"/>
        <v>#N/A</v>
      </c>
    </row>
    <row r="494" hidden="1" spans="1:23">
      <c r="A494" s="2" t="s">
        <v>236</v>
      </c>
      <c r="B494" s="2" t="s">
        <v>627</v>
      </c>
      <c r="C494" s="2" t="s">
        <v>628</v>
      </c>
      <c r="D494" s="2" t="s">
        <v>206</v>
      </c>
      <c r="E494" s="2" t="s">
        <v>127</v>
      </c>
      <c r="F494" s="2"/>
      <c r="G494" s="2"/>
      <c r="H494" s="2"/>
      <c r="I494" s="2"/>
      <c r="J494" s="2"/>
      <c r="K494" s="2"/>
      <c r="L494" s="2"/>
      <c r="M494" s="2"/>
      <c r="N494" s="7" t="s">
        <v>171</v>
      </c>
      <c r="O494" s="8" t="str">
        <f t="shared" si="49"/>
        <v/>
      </c>
      <c r="P494" s="9" t="str">
        <f t="shared" si="50"/>
        <v/>
      </c>
      <c r="Q494" s="11">
        <f t="shared" si="51"/>
        <v>0</v>
      </c>
      <c r="R494" s="12">
        <f t="shared" si="52"/>
        <v>0</v>
      </c>
      <c r="S494" s="8"/>
      <c r="T494" s="8">
        <f>VLOOKUP(C494,[1]Sheet1!$D$1:$M$65514,10,0)</f>
        <v>0</v>
      </c>
      <c r="U494" s="8">
        <f t="shared" si="53"/>
        <v>0</v>
      </c>
      <c r="V494" s="8" t="e">
        <f ca="1">SUM(OFFSET(考勤!D:AH,MATCH(C494,考勤!$A$1:$A$58,0)-1,DAY(D494)-1,3,1))</f>
        <v>#N/A</v>
      </c>
      <c r="W494" s="8" t="e">
        <f ca="1" t="shared" si="54"/>
        <v>#N/A</v>
      </c>
    </row>
    <row r="495" hidden="1" spans="1:23">
      <c r="A495" s="2" t="s">
        <v>236</v>
      </c>
      <c r="B495" s="2" t="s">
        <v>627</v>
      </c>
      <c r="C495" s="2" t="s">
        <v>628</v>
      </c>
      <c r="D495" s="2" t="s">
        <v>209</v>
      </c>
      <c r="E495" s="2" t="s">
        <v>127</v>
      </c>
      <c r="F495" s="2"/>
      <c r="G495" s="2"/>
      <c r="H495" s="2"/>
      <c r="I495" s="2"/>
      <c r="J495" s="2"/>
      <c r="K495" s="2"/>
      <c r="L495" s="2"/>
      <c r="M495" s="2"/>
      <c r="N495" s="7" t="s">
        <v>171</v>
      </c>
      <c r="O495" s="8" t="str">
        <f t="shared" si="49"/>
        <v/>
      </c>
      <c r="P495" s="9" t="str">
        <f t="shared" si="50"/>
        <v/>
      </c>
      <c r="Q495" s="11">
        <f t="shared" si="51"/>
        <v>0</v>
      </c>
      <c r="R495" s="12">
        <f t="shared" si="52"/>
        <v>0</v>
      </c>
      <c r="S495" s="8"/>
      <c r="T495" s="8">
        <f>VLOOKUP(C495,[1]Sheet1!$D$1:$M$65514,10,0)</f>
        <v>0</v>
      </c>
      <c r="U495" s="8">
        <f t="shared" si="53"/>
        <v>0</v>
      </c>
      <c r="V495" s="8" t="e">
        <f ca="1">SUM(OFFSET(考勤!D:AH,MATCH(C495,考勤!$A$1:$A$58,0)-1,DAY(D495)-1,3,1))</f>
        <v>#N/A</v>
      </c>
      <c r="W495" s="8" t="e">
        <f ca="1" t="shared" si="54"/>
        <v>#N/A</v>
      </c>
    </row>
    <row r="496" hidden="1" spans="1:23">
      <c r="A496" s="2" t="s">
        <v>236</v>
      </c>
      <c r="B496" s="2" t="s">
        <v>627</v>
      </c>
      <c r="C496" s="2" t="s">
        <v>628</v>
      </c>
      <c r="D496" s="2" t="s">
        <v>210</v>
      </c>
      <c r="E496" s="2" t="s">
        <v>127</v>
      </c>
      <c r="F496" s="2"/>
      <c r="G496" s="2"/>
      <c r="H496" s="2"/>
      <c r="I496" s="2"/>
      <c r="J496" s="2"/>
      <c r="K496" s="2"/>
      <c r="L496" s="2"/>
      <c r="M496" s="2"/>
      <c r="N496" s="7" t="s">
        <v>171</v>
      </c>
      <c r="O496" s="8" t="str">
        <f t="shared" si="49"/>
        <v/>
      </c>
      <c r="P496" s="9" t="str">
        <f t="shared" si="50"/>
        <v/>
      </c>
      <c r="Q496" s="11">
        <f t="shared" si="51"/>
        <v>0</v>
      </c>
      <c r="R496" s="12">
        <f t="shared" si="52"/>
        <v>0</v>
      </c>
      <c r="S496" s="8"/>
      <c r="T496" s="8">
        <f>VLOOKUP(C496,[1]Sheet1!$D$1:$M$65514,10,0)</f>
        <v>0</v>
      </c>
      <c r="U496" s="8">
        <f t="shared" si="53"/>
        <v>0</v>
      </c>
      <c r="V496" s="8" t="e">
        <f ca="1">SUM(OFFSET(考勤!D:AH,MATCH(C496,考勤!$A$1:$A$58,0)-1,DAY(D496)-1,3,1))</f>
        <v>#N/A</v>
      </c>
      <c r="W496" s="8" t="e">
        <f ca="1" t="shared" si="54"/>
        <v>#N/A</v>
      </c>
    </row>
    <row r="497" hidden="1" spans="1:23">
      <c r="A497" s="2" t="s">
        <v>236</v>
      </c>
      <c r="B497" s="2" t="s">
        <v>627</v>
      </c>
      <c r="C497" s="2" t="s">
        <v>628</v>
      </c>
      <c r="D497" s="2" t="s">
        <v>211</v>
      </c>
      <c r="E497" s="2" t="s">
        <v>127</v>
      </c>
      <c r="F497" s="2"/>
      <c r="G497" s="2"/>
      <c r="H497" s="2"/>
      <c r="I497" s="2"/>
      <c r="J497" s="2"/>
      <c r="K497" s="2"/>
      <c r="L497" s="2"/>
      <c r="M497" s="2"/>
      <c r="N497" s="7" t="s">
        <v>171</v>
      </c>
      <c r="O497" s="8" t="str">
        <f t="shared" si="49"/>
        <v/>
      </c>
      <c r="P497" s="9" t="str">
        <f t="shared" si="50"/>
        <v/>
      </c>
      <c r="Q497" s="11">
        <f t="shared" si="51"/>
        <v>0</v>
      </c>
      <c r="R497" s="12">
        <f t="shared" si="52"/>
        <v>0</v>
      </c>
      <c r="S497" s="8"/>
      <c r="T497" s="8">
        <f>VLOOKUP(C497,[1]Sheet1!$D$1:$M$65514,10,0)</f>
        <v>0</v>
      </c>
      <c r="U497" s="8">
        <f t="shared" si="53"/>
        <v>0</v>
      </c>
      <c r="V497" s="8" t="e">
        <f ca="1">SUM(OFFSET(考勤!D:AH,MATCH(C497,考勤!$A$1:$A$58,0)-1,DAY(D497)-1,3,1))</f>
        <v>#N/A</v>
      </c>
      <c r="W497" s="8" t="e">
        <f ca="1" t="shared" si="54"/>
        <v>#N/A</v>
      </c>
    </row>
    <row r="498" hidden="1" spans="1:23">
      <c r="A498" s="2" t="s">
        <v>511</v>
      </c>
      <c r="B498" s="2" t="s">
        <v>640</v>
      </c>
      <c r="C498" s="2" t="s">
        <v>641</v>
      </c>
      <c r="D498" s="2" t="s">
        <v>126</v>
      </c>
      <c r="E498" s="2" t="s">
        <v>127</v>
      </c>
      <c r="F498" s="2"/>
      <c r="G498" s="2"/>
      <c r="H498" s="2"/>
      <c r="I498" s="2"/>
      <c r="J498" s="2"/>
      <c r="K498" s="2"/>
      <c r="L498" s="2"/>
      <c r="M498" s="2"/>
      <c r="N498" s="7" t="s">
        <v>171</v>
      </c>
      <c r="O498" s="8" t="str">
        <f t="shared" si="49"/>
        <v/>
      </c>
      <c r="P498" s="9" t="str">
        <f t="shared" si="50"/>
        <v/>
      </c>
      <c r="Q498" s="11">
        <f t="shared" si="51"/>
        <v>0</v>
      </c>
      <c r="R498" s="12">
        <f t="shared" si="52"/>
        <v>0</v>
      </c>
      <c r="S498" s="8"/>
      <c r="T498" s="8" t="str">
        <f>VLOOKUP(C498,[1]Sheet1!$D$1:$M$65514,10,0)</f>
        <v>河北</v>
      </c>
      <c r="U498" s="8">
        <f t="shared" si="53"/>
        <v>0</v>
      </c>
      <c r="V498" s="8" t="e">
        <f ca="1">SUM(OFFSET(考勤!D:AH,MATCH(C498,考勤!$A$1:$A$58,0)-1,DAY(D498)-1,3,1))</f>
        <v>#N/A</v>
      </c>
      <c r="W498" s="8" t="e">
        <f ca="1" t="shared" si="54"/>
        <v>#N/A</v>
      </c>
    </row>
    <row r="499" hidden="1" spans="1:23">
      <c r="A499" s="2" t="s">
        <v>511</v>
      </c>
      <c r="B499" s="2" t="s">
        <v>640</v>
      </c>
      <c r="C499" s="2" t="s">
        <v>641</v>
      </c>
      <c r="D499" s="2" t="s">
        <v>131</v>
      </c>
      <c r="E499" s="2" t="s">
        <v>127</v>
      </c>
      <c r="F499" s="2"/>
      <c r="G499" s="2"/>
      <c r="H499" s="2"/>
      <c r="I499" s="2"/>
      <c r="J499" s="2"/>
      <c r="K499" s="2"/>
      <c r="L499" s="2"/>
      <c r="M499" s="2"/>
      <c r="N499" s="7" t="s">
        <v>171</v>
      </c>
      <c r="O499" s="8" t="str">
        <f t="shared" si="49"/>
        <v/>
      </c>
      <c r="P499" s="9" t="str">
        <f t="shared" si="50"/>
        <v/>
      </c>
      <c r="Q499" s="11">
        <f t="shared" si="51"/>
        <v>0</v>
      </c>
      <c r="R499" s="12">
        <f t="shared" si="52"/>
        <v>0</v>
      </c>
      <c r="S499" s="8"/>
      <c r="T499" s="8" t="str">
        <f>VLOOKUP(C499,[1]Sheet1!$D$1:$M$65514,10,0)</f>
        <v>河北</v>
      </c>
      <c r="U499" s="8">
        <f t="shared" si="53"/>
        <v>0</v>
      </c>
      <c r="V499" s="8" t="e">
        <f ca="1">SUM(OFFSET(考勤!D:AH,MATCH(C499,考勤!$A$1:$A$58,0)-1,DAY(D499)-1,3,1))</f>
        <v>#N/A</v>
      </c>
      <c r="W499" s="8" t="e">
        <f ca="1" t="shared" si="54"/>
        <v>#N/A</v>
      </c>
    </row>
    <row r="500" hidden="1" spans="1:23">
      <c r="A500" s="2" t="s">
        <v>511</v>
      </c>
      <c r="B500" s="2" t="s">
        <v>640</v>
      </c>
      <c r="C500" s="2" t="s">
        <v>641</v>
      </c>
      <c r="D500" s="2" t="s">
        <v>135</v>
      </c>
      <c r="E500" s="2" t="s">
        <v>127</v>
      </c>
      <c r="F500" s="2"/>
      <c r="G500" s="2"/>
      <c r="H500" s="2"/>
      <c r="I500" s="2"/>
      <c r="J500" s="2"/>
      <c r="K500" s="2"/>
      <c r="L500" s="2"/>
      <c r="M500" s="2"/>
      <c r="N500" s="7" t="s">
        <v>171</v>
      </c>
      <c r="O500" s="8" t="str">
        <f t="shared" si="49"/>
        <v/>
      </c>
      <c r="P500" s="9" t="str">
        <f t="shared" si="50"/>
        <v/>
      </c>
      <c r="Q500" s="11">
        <f t="shared" si="51"/>
        <v>0</v>
      </c>
      <c r="R500" s="12">
        <f t="shared" si="52"/>
        <v>0</v>
      </c>
      <c r="S500" s="8"/>
      <c r="T500" s="8" t="str">
        <f>VLOOKUP(C500,[1]Sheet1!$D$1:$M$65514,10,0)</f>
        <v>河北</v>
      </c>
      <c r="U500" s="8">
        <f t="shared" si="53"/>
        <v>0</v>
      </c>
      <c r="V500" s="8" t="e">
        <f ca="1">SUM(OFFSET(考勤!D:AH,MATCH(C500,考勤!$A$1:$A$58,0)-1,DAY(D500)-1,3,1))</f>
        <v>#N/A</v>
      </c>
      <c r="W500" s="8" t="e">
        <f ca="1" t="shared" si="54"/>
        <v>#N/A</v>
      </c>
    </row>
    <row r="501" hidden="1" spans="1:23">
      <c r="A501" s="3" t="s">
        <v>511</v>
      </c>
      <c r="B501" s="3" t="s">
        <v>640</v>
      </c>
      <c r="C501" s="3" t="s">
        <v>641</v>
      </c>
      <c r="D501" s="3" t="s">
        <v>139</v>
      </c>
      <c r="E501" s="2" t="s">
        <v>127</v>
      </c>
      <c r="F501" s="3"/>
      <c r="G501" s="3"/>
      <c r="H501" s="3"/>
      <c r="I501" s="3"/>
      <c r="J501" s="3"/>
      <c r="K501" s="3"/>
      <c r="L501" s="3"/>
      <c r="M501" s="3"/>
      <c r="N501" s="7" t="s">
        <v>171</v>
      </c>
      <c r="O501" s="8" t="str">
        <f t="shared" si="49"/>
        <v/>
      </c>
      <c r="P501" s="9" t="str">
        <f t="shared" si="50"/>
        <v/>
      </c>
      <c r="Q501" s="11">
        <f t="shared" si="51"/>
        <v>0</v>
      </c>
      <c r="R501" s="12">
        <f t="shared" si="52"/>
        <v>0</v>
      </c>
      <c r="S501" s="8"/>
      <c r="T501" s="8" t="str">
        <f>VLOOKUP(C501,[1]Sheet1!$D$1:$M$65514,10,0)</f>
        <v>河北</v>
      </c>
      <c r="U501" s="8">
        <f t="shared" si="53"/>
        <v>0</v>
      </c>
      <c r="V501" s="8" t="e">
        <f ca="1">SUM(OFFSET(考勤!D:AH,MATCH(C501,考勤!$A$1:$A$58,0)-1,DAY(D501)-1,3,1))</f>
        <v>#N/A</v>
      </c>
      <c r="W501" s="8" t="e">
        <f ca="1" t="shared" si="54"/>
        <v>#N/A</v>
      </c>
    </row>
    <row r="502" hidden="1" spans="1:23">
      <c r="A502" s="3" t="s">
        <v>511</v>
      </c>
      <c r="B502" s="3" t="s">
        <v>640</v>
      </c>
      <c r="C502" s="3" t="s">
        <v>641</v>
      </c>
      <c r="D502" s="3" t="s">
        <v>142</v>
      </c>
      <c r="E502" s="2" t="s">
        <v>127</v>
      </c>
      <c r="F502" s="3"/>
      <c r="G502" s="3"/>
      <c r="H502" s="3"/>
      <c r="I502" s="3"/>
      <c r="J502" s="3"/>
      <c r="K502" s="3"/>
      <c r="L502" s="3"/>
      <c r="M502" s="3"/>
      <c r="N502" s="7" t="s">
        <v>171</v>
      </c>
      <c r="O502" s="8" t="str">
        <f t="shared" si="49"/>
        <v/>
      </c>
      <c r="P502" s="9" t="str">
        <f t="shared" si="50"/>
        <v/>
      </c>
      <c r="Q502" s="11">
        <f t="shared" si="51"/>
        <v>0</v>
      </c>
      <c r="R502" s="12">
        <f t="shared" si="52"/>
        <v>0</v>
      </c>
      <c r="S502" s="8"/>
      <c r="T502" s="8" t="str">
        <f>VLOOKUP(C502,[1]Sheet1!$D$1:$M$65514,10,0)</f>
        <v>河北</v>
      </c>
      <c r="U502" s="8">
        <f t="shared" si="53"/>
        <v>0</v>
      </c>
      <c r="V502" s="8" t="e">
        <f ca="1">SUM(OFFSET(考勤!D:AH,MATCH(C502,考勤!$A$1:$A$58,0)-1,DAY(D502)-1,3,1))</f>
        <v>#N/A</v>
      </c>
      <c r="W502" s="8" t="e">
        <f ca="1" t="shared" si="54"/>
        <v>#N/A</v>
      </c>
    </row>
    <row r="503" hidden="1" spans="1:23">
      <c r="A503" s="2" t="s">
        <v>511</v>
      </c>
      <c r="B503" s="2" t="s">
        <v>640</v>
      </c>
      <c r="C503" s="2" t="s">
        <v>641</v>
      </c>
      <c r="D503" s="2" t="s">
        <v>145</v>
      </c>
      <c r="E503" s="2" t="s">
        <v>127</v>
      </c>
      <c r="F503" s="2"/>
      <c r="G503" s="2"/>
      <c r="H503" s="2"/>
      <c r="I503" s="2"/>
      <c r="J503" s="2"/>
      <c r="K503" s="2"/>
      <c r="L503" s="2"/>
      <c r="M503" s="2"/>
      <c r="N503" s="7" t="s">
        <v>171</v>
      </c>
      <c r="O503" s="8" t="str">
        <f t="shared" si="49"/>
        <v/>
      </c>
      <c r="P503" s="9" t="str">
        <f t="shared" si="50"/>
        <v/>
      </c>
      <c r="Q503" s="11">
        <f t="shared" si="51"/>
        <v>0</v>
      </c>
      <c r="R503" s="12">
        <f t="shared" si="52"/>
        <v>0</v>
      </c>
      <c r="S503" s="8"/>
      <c r="T503" s="8" t="str">
        <f>VLOOKUP(C503,[1]Sheet1!$D$1:$M$65514,10,0)</f>
        <v>河北</v>
      </c>
      <c r="U503" s="8">
        <f t="shared" si="53"/>
        <v>0</v>
      </c>
      <c r="V503" s="8" t="e">
        <f ca="1">SUM(OFFSET(考勤!D:AH,MATCH(C503,考勤!$A$1:$A$58,0)-1,DAY(D503)-1,3,1))</f>
        <v>#N/A</v>
      </c>
      <c r="W503" s="8" t="e">
        <f ca="1" t="shared" si="54"/>
        <v>#N/A</v>
      </c>
    </row>
    <row r="504" hidden="1" spans="1:23">
      <c r="A504" s="2" t="s">
        <v>511</v>
      </c>
      <c r="B504" s="2" t="s">
        <v>640</v>
      </c>
      <c r="C504" s="2" t="s">
        <v>641</v>
      </c>
      <c r="D504" s="2" t="s">
        <v>148</v>
      </c>
      <c r="E504" s="2" t="s">
        <v>127</v>
      </c>
      <c r="F504" s="2"/>
      <c r="G504" s="2"/>
      <c r="H504" s="2"/>
      <c r="I504" s="2"/>
      <c r="J504" s="2"/>
      <c r="K504" s="2"/>
      <c r="L504" s="2"/>
      <c r="M504" s="2"/>
      <c r="N504" s="7" t="s">
        <v>171</v>
      </c>
      <c r="O504" s="8" t="str">
        <f t="shared" si="49"/>
        <v/>
      </c>
      <c r="P504" s="9" t="str">
        <f t="shared" si="50"/>
        <v/>
      </c>
      <c r="Q504" s="11">
        <f t="shared" si="51"/>
        <v>0</v>
      </c>
      <c r="R504" s="12">
        <f t="shared" si="52"/>
        <v>0</v>
      </c>
      <c r="S504" s="8"/>
      <c r="T504" s="8" t="str">
        <f>VLOOKUP(C504,[1]Sheet1!$D$1:$M$65514,10,0)</f>
        <v>河北</v>
      </c>
      <c r="U504" s="8">
        <f t="shared" si="53"/>
        <v>0</v>
      </c>
      <c r="V504" s="8" t="e">
        <f ca="1">SUM(OFFSET(考勤!D:AH,MATCH(C504,考勤!$A$1:$A$58,0)-1,DAY(D504)-1,3,1))</f>
        <v>#N/A</v>
      </c>
      <c r="W504" s="8" t="e">
        <f ca="1" t="shared" si="54"/>
        <v>#N/A</v>
      </c>
    </row>
    <row r="505" hidden="1" spans="1:23">
      <c r="A505" s="2" t="s">
        <v>511</v>
      </c>
      <c r="B505" s="2" t="s">
        <v>640</v>
      </c>
      <c r="C505" s="2" t="s">
        <v>641</v>
      </c>
      <c r="D505" s="2" t="s">
        <v>152</v>
      </c>
      <c r="E505" s="2" t="s">
        <v>127</v>
      </c>
      <c r="F505" s="2"/>
      <c r="G505" s="2"/>
      <c r="H505" s="2"/>
      <c r="I505" s="2"/>
      <c r="J505" s="2"/>
      <c r="K505" s="2"/>
      <c r="L505" s="2"/>
      <c r="M505" s="2"/>
      <c r="N505" s="7" t="s">
        <v>171</v>
      </c>
      <c r="O505" s="8" t="str">
        <f t="shared" si="49"/>
        <v/>
      </c>
      <c r="P505" s="9" t="str">
        <f t="shared" si="50"/>
        <v/>
      </c>
      <c r="Q505" s="11">
        <f t="shared" si="51"/>
        <v>0</v>
      </c>
      <c r="R505" s="12">
        <f t="shared" si="52"/>
        <v>0</v>
      </c>
      <c r="S505" s="8"/>
      <c r="T505" s="8" t="str">
        <f>VLOOKUP(C505,[1]Sheet1!$D$1:$M$65514,10,0)</f>
        <v>河北</v>
      </c>
      <c r="U505" s="8">
        <f t="shared" si="53"/>
        <v>0</v>
      </c>
      <c r="V505" s="8" t="e">
        <f ca="1">SUM(OFFSET(考勤!D:AH,MATCH(C505,考勤!$A$1:$A$58,0)-1,DAY(D505)-1,3,1))</f>
        <v>#N/A</v>
      </c>
      <c r="W505" s="8" t="e">
        <f ca="1" t="shared" si="54"/>
        <v>#N/A</v>
      </c>
    </row>
    <row r="506" hidden="1" spans="1:23">
      <c r="A506" s="2" t="s">
        <v>511</v>
      </c>
      <c r="B506" s="2" t="s">
        <v>640</v>
      </c>
      <c r="C506" s="2" t="s">
        <v>641</v>
      </c>
      <c r="D506" s="2" t="s">
        <v>157</v>
      </c>
      <c r="E506" s="2" t="s">
        <v>127</v>
      </c>
      <c r="F506" s="2"/>
      <c r="G506" s="2"/>
      <c r="H506" s="2"/>
      <c r="I506" s="2"/>
      <c r="J506" s="2"/>
      <c r="K506" s="2"/>
      <c r="L506" s="2"/>
      <c r="M506" s="2"/>
      <c r="N506" s="7" t="s">
        <v>171</v>
      </c>
      <c r="O506" s="8" t="str">
        <f t="shared" si="49"/>
        <v/>
      </c>
      <c r="P506" s="9" t="str">
        <f t="shared" si="50"/>
        <v/>
      </c>
      <c r="Q506" s="11">
        <f t="shared" si="51"/>
        <v>0</v>
      </c>
      <c r="R506" s="12">
        <f t="shared" si="52"/>
        <v>0</v>
      </c>
      <c r="S506" s="8"/>
      <c r="T506" s="8" t="str">
        <f>VLOOKUP(C506,[1]Sheet1!$D$1:$M$65514,10,0)</f>
        <v>河北</v>
      </c>
      <c r="U506" s="8">
        <f t="shared" si="53"/>
        <v>0</v>
      </c>
      <c r="V506" s="8" t="e">
        <f ca="1">SUM(OFFSET(考勤!D:AH,MATCH(C506,考勤!$A$1:$A$58,0)-1,DAY(D506)-1,3,1))</f>
        <v>#N/A</v>
      </c>
      <c r="W506" s="8" t="e">
        <f ca="1" t="shared" si="54"/>
        <v>#N/A</v>
      </c>
    </row>
    <row r="507" hidden="1" spans="1:23">
      <c r="A507" s="2" t="s">
        <v>511</v>
      </c>
      <c r="B507" s="2" t="s">
        <v>640</v>
      </c>
      <c r="C507" s="2" t="s">
        <v>641</v>
      </c>
      <c r="D507" s="2" t="s">
        <v>160</v>
      </c>
      <c r="E507" s="2" t="s">
        <v>127</v>
      </c>
      <c r="F507" s="2"/>
      <c r="G507" s="2"/>
      <c r="H507" s="2"/>
      <c r="I507" s="2"/>
      <c r="J507" s="2"/>
      <c r="K507" s="2"/>
      <c r="L507" s="2"/>
      <c r="M507" s="2"/>
      <c r="N507" s="7" t="s">
        <v>171</v>
      </c>
      <c r="O507" s="8" t="str">
        <f t="shared" si="49"/>
        <v/>
      </c>
      <c r="P507" s="9" t="str">
        <f t="shared" si="50"/>
        <v/>
      </c>
      <c r="Q507" s="11">
        <f t="shared" si="51"/>
        <v>0</v>
      </c>
      <c r="R507" s="12">
        <f t="shared" si="52"/>
        <v>0</v>
      </c>
      <c r="S507" s="8"/>
      <c r="T507" s="8" t="str">
        <f>VLOOKUP(C507,[1]Sheet1!$D$1:$M$65514,10,0)</f>
        <v>河北</v>
      </c>
      <c r="U507" s="8">
        <f t="shared" si="53"/>
        <v>0</v>
      </c>
      <c r="V507" s="8" t="e">
        <f ca="1">SUM(OFFSET(考勤!D:AH,MATCH(C507,考勤!$A$1:$A$58,0)-1,DAY(D507)-1,3,1))</f>
        <v>#N/A</v>
      </c>
      <c r="W507" s="8" t="e">
        <f ca="1" t="shared" si="54"/>
        <v>#N/A</v>
      </c>
    </row>
    <row r="508" hidden="1" spans="1:23">
      <c r="A508" s="3" t="s">
        <v>511</v>
      </c>
      <c r="B508" s="3" t="s">
        <v>640</v>
      </c>
      <c r="C508" s="3" t="s">
        <v>641</v>
      </c>
      <c r="D508" s="3" t="s">
        <v>163</v>
      </c>
      <c r="E508" s="2" t="s">
        <v>127</v>
      </c>
      <c r="F508" s="3"/>
      <c r="G508" s="3"/>
      <c r="H508" s="3"/>
      <c r="I508" s="3"/>
      <c r="J508" s="3"/>
      <c r="K508" s="3"/>
      <c r="L508" s="3"/>
      <c r="M508" s="3"/>
      <c r="N508" s="7" t="s">
        <v>171</v>
      </c>
      <c r="O508" s="8" t="str">
        <f t="shared" si="49"/>
        <v/>
      </c>
      <c r="P508" s="9" t="str">
        <f t="shared" si="50"/>
        <v/>
      </c>
      <c r="Q508" s="11">
        <f t="shared" si="51"/>
        <v>0</v>
      </c>
      <c r="R508" s="12">
        <f t="shared" si="52"/>
        <v>0</v>
      </c>
      <c r="S508" s="8"/>
      <c r="T508" s="8" t="str">
        <f>VLOOKUP(C508,[1]Sheet1!$D$1:$M$65514,10,0)</f>
        <v>河北</v>
      </c>
      <c r="U508" s="8">
        <f t="shared" si="53"/>
        <v>0</v>
      </c>
      <c r="V508" s="8" t="e">
        <f ca="1">SUM(OFFSET(考勤!D:AH,MATCH(C508,考勤!$A$1:$A$58,0)-1,DAY(D508)-1,3,1))</f>
        <v>#N/A</v>
      </c>
      <c r="W508" s="8" t="e">
        <f ca="1" t="shared" si="54"/>
        <v>#N/A</v>
      </c>
    </row>
    <row r="509" hidden="1" spans="1:23">
      <c r="A509" s="3" t="s">
        <v>511</v>
      </c>
      <c r="B509" s="3" t="s">
        <v>640</v>
      </c>
      <c r="C509" s="3" t="s">
        <v>641</v>
      </c>
      <c r="D509" s="3" t="s">
        <v>166</v>
      </c>
      <c r="E509" s="2" t="s">
        <v>127</v>
      </c>
      <c r="F509" s="3"/>
      <c r="G509" s="3"/>
      <c r="H509" s="3"/>
      <c r="I509" s="3"/>
      <c r="J509" s="3"/>
      <c r="K509" s="3"/>
      <c r="L509" s="3"/>
      <c r="M509" s="3"/>
      <c r="N509" s="7" t="s">
        <v>171</v>
      </c>
      <c r="O509" s="8" t="str">
        <f t="shared" si="49"/>
        <v/>
      </c>
      <c r="P509" s="9" t="str">
        <f t="shared" si="50"/>
        <v/>
      </c>
      <c r="Q509" s="11">
        <f t="shared" si="51"/>
        <v>0</v>
      </c>
      <c r="R509" s="12">
        <f t="shared" si="52"/>
        <v>0</v>
      </c>
      <c r="S509" s="8"/>
      <c r="T509" s="8" t="str">
        <f>VLOOKUP(C509,[1]Sheet1!$D$1:$M$65514,10,0)</f>
        <v>河北</v>
      </c>
      <c r="U509" s="8">
        <f t="shared" si="53"/>
        <v>0</v>
      </c>
      <c r="V509" s="8" t="e">
        <f ca="1">SUM(OFFSET(考勤!D:AH,MATCH(C509,考勤!$A$1:$A$58,0)-1,DAY(D509)-1,3,1))</f>
        <v>#N/A</v>
      </c>
      <c r="W509" s="8" t="e">
        <f ca="1" t="shared" si="54"/>
        <v>#N/A</v>
      </c>
    </row>
    <row r="510" hidden="1" spans="1:23">
      <c r="A510" s="2" t="s">
        <v>511</v>
      </c>
      <c r="B510" s="2" t="s">
        <v>640</v>
      </c>
      <c r="C510" s="2" t="s">
        <v>641</v>
      </c>
      <c r="D510" s="2" t="s">
        <v>170</v>
      </c>
      <c r="E510" s="2" t="s">
        <v>127</v>
      </c>
      <c r="F510" s="5" t="s">
        <v>642</v>
      </c>
      <c r="G510" s="2"/>
      <c r="H510" s="2"/>
      <c r="I510" s="2"/>
      <c r="J510" s="2"/>
      <c r="K510" s="2"/>
      <c r="L510" s="2"/>
      <c r="M510" s="2"/>
      <c r="N510" s="7" t="s">
        <v>171</v>
      </c>
      <c r="O510" s="8" t="str">
        <f t="shared" si="49"/>
        <v>10:25</v>
      </c>
      <c r="P510" s="9" t="str">
        <f t="shared" si="50"/>
        <v>XX:XX</v>
      </c>
      <c r="Q510" s="11">
        <f t="shared" si="51"/>
        <v>0</v>
      </c>
      <c r="R510" s="12">
        <f t="shared" si="52"/>
        <v>0</v>
      </c>
      <c r="S510" s="8"/>
      <c r="T510" s="8" t="str">
        <f>VLOOKUP(C510,[1]Sheet1!$D$1:$M$65514,10,0)</f>
        <v>河北</v>
      </c>
      <c r="U510" s="9">
        <v>0</v>
      </c>
      <c r="V510" s="8" t="e">
        <f ca="1">SUM(OFFSET(考勤!D:AH,MATCH(C510,考勤!$A$1:$A$58,0)-1,DAY(D510)-1,3,1))</f>
        <v>#N/A</v>
      </c>
      <c r="W510" s="8" t="e">
        <f ca="1" t="shared" si="54"/>
        <v>#N/A</v>
      </c>
    </row>
    <row r="511" hidden="1" spans="1:23">
      <c r="A511" s="2" t="s">
        <v>511</v>
      </c>
      <c r="B511" s="2" t="s">
        <v>640</v>
      </c>
      <c r="C511" s="2" t="s">
        <v>641</v>
      </c>
      <c r="D511" s="2" t="s">
        <v>172</v>
      </c>
      <c r="E511" s="2" t="s">
        <v>127</v>
      </c>
      <c r="F511" s="2" t="s">
        <v>643</v>
      </c>
      <c r="G511" s="2" t="s">
        <v>137</v>
      </c>
      <c r="H511" s="2"/>
      <c r="I511" s="2"/>
      <c r="J511" s="10" t="s">
        <v>593</v>
      </c>
      <c r="K511" s="2"/>
      <c r="L511" s="2"/>
      <c r="M511" s="2"/>
      <c r="N511" s="2"/>
      <c r="O511" s="8" t="str">
        <f t="shared" si="49"/>
        <v>07:35</v>
      </c>
      <c r="P511" s="9" t="str">
        <f t="shared" si="50"/>
        <v>20:06</v>
      </c>
      <c r="Q511" s="11">
        <f t="shared" si="51"/>
        <v>0.521527777777778</v>
      </c>
      <c r="R511" s="12">
        <f t="shared" si="52"/>
        <v>11</v>
      </c>
      <c r="S511" s="8"/>
      <c r="T511" s="8" t="str">
        <f>VLOOKUP(C511,[1]Sheet1!$D$1:$M$65514,10,0)</f>
        <v>河北</v>
      </c>
      <c r="U511" s="8">
        <f t="shared" si="53"/>
        <v>11</v>
      </c>
      <c r="V511" s="8" t="e">
        <f ca="1">SUM(OFFSET(考勤!D:AH,MATCH(C511,考勤!$A$1:$A$58,0)-1,DAY(D511)-1,3,1))</f>
        <v>#N/A</v>
      </c>
      <c r="W511" s="8" t="e">
        <f ca="1" t="shared" si="54"/>
        <v>#N/A</v>
      </c>
    </row>
    <row r="512" hidden="1" spans="1:23">
      <c r="A512" s="2" t="s">
        <v>511</v>
      </c>
      <c r="B512" s="2" t="s">
        <v>640</v>
      </c>
      <c r="C512" s="2" t="s">
        <v>641</v>
      </c>
      <c r="D512" s="2" t="s">
        <v>173</v>
      </c>
      <c r="E512" s="2" t="s">
        <v>127</v>
      </c>
      <c r="F512" s="2" t="s">
        <v>587</v>
      </c>
      <c r="G512" s="2" t="s">
        <v>137</v>
      </c>
      <c r="H512" s="2"/>
      <c r="I512" s="2"/>
      <c r="J512" s="10" t="s">
        <v>225</v>
      </c>
      <c r="K512" s="2"/>
      <c r="L512" s="2"/>
      <c r="M512" s="2"/>
      <c r="N512" s="2"/>
      <c r="O512" s="8" t="str">
        <f t="shared" si="49"/>
        <v>07:38</v>
      </c>
      <c r="P512" s="9" t="str">
        <f t="shared" si="50"/>
        <v>20:00</v>
      </c>
      <c r="Q512" s="11">
        <f t="shared" si="51"/>
        <v>0.515277777777778</v>
      </c>
      <c r="R512" s="12">
        <f t="shared" si="52"/>
        <v>11</v>
      </c>
      <c r="S512" s="8"/>
      <c r="T512" s="8" t="str">
        <f>VLOOKUP(C512,[1]Sheet1!$D$1:$M$65514,10,0)</f>
        <v>河北</v>
      </c>
      <c r="U512" s="8">
        <f t="shared" si="53"/>
        <v>11</v>
      </c>
      <c r="V512" s="8" t="e">
        <f ca="1">SUM(OFFSET(考勤!D:AH,MATCH(C512,考勤!$A$1:$A$58,0)-1,DAY(D512)-1,3,1))</f>
        <v>#N/A</v>
      </c>
      <c r="W512" s="8" t="e">
        <f ca="1" t="shared" si="54"/>
        <v>#N/A</v>
      </c>
    </row>
    <row r="513" hidden="1" spans="1:23">
      <c r="A513" s="2" t="s">
        <v>511</v>
      </c>
      <c r="B513" s="2" t="s">
        <v>640</v>
      </c>
      <c r="C513" s="2" t="s">
        <v>641</v>
      </c>
      <c r="D513" s="2" t="s">
        <v>175</v>
      </c>
      <c r="E513" s="2" t="s">
        <v>127</v>
      </c>
      <c r="F513" s="2" t="s">
        <v>232</v>
      </c>
      <c r="G513" s="2" t="s">
        <v>137</v>
      </c>
      <c r="H513" s="2"/>
      <c r="I513" s="2"/>
      <c r="J513" s="10" t="s">
        <v>227</v>
      </c>
      <c r="K513" s="2"/>
      <c r="L513" s="2"/>
      <c r="M513" s="2"/>
      <c r="N513" s="2"/>
      <c r="O513" s="8" t="str">
        <f t="shared" si="49"/>
        <v>07:40</v>
      </c>
      <c r="P513" s="9" t="str">
        <f t="shared" si="50"/>
        <v>20:02</v>
      </c>
      <c r="Q513" s="11">
        <f t="shared" si="51"/>
        <v>0.515277777777778</v>
      </c>
      <c r="R513" s="12">
        <f t="shared" si="52"/>
        <v>11</v>
      </c>
      <c r="S513" s="8"/>
      <c r="T513" s="8" t="str">
        <f>VLOOKUP(C513,[1]Sheet1!$D$1:$M$65514,10,0)</f>
        <v>河北</v>
      </c>
      <c r="U513" s="8">
        <f t="shared" si="53"/>
        <v>11</v>
      </c>
      <c r="V513" s="8" t="e">
        <f ca="1">SUM(OFFSET(考勤!D:AH,MATCH(C513,考勤!$A$1:$A$58,0)-1,DAY(D513)-1,3,1))</f>
        <v>#N/A</v>
      </c>
      <c r="W513" s="8" t="e">
        <f ca="1" t="shared" si="54"/>
        <v>#N/A</v>
      </c>
    </row>
    <row r="514" hidden="1" spans="1:23">
      <c r="A514" s="2" t="s">
        <v>511</v>
      </c>
      <c r="B514" s="2" t="s">
        <v>640</v>
      </c>
      <c r="C514" s="2" t="s">
        <v>641</v>
      </c>
      <c r="D514" s="2" t="s">
        <v>177</v>
      </c>
      <c r="E514" s="2" t="s">
        <v>127</v>
      </c>
      <c r="F514" s="2" t="s">
        <v>644</v>
      </c>
      <c r="G514" s="2" t="s">
        <v>321</v>
      </c>
      <c r="H514" s="2"/>
      <c r="I514" s="4" t="s">
        <v>322</v>
      </c>
      <c r="J514" s="2"/>
      <c r="K514" s="2"/>
      <c r="L514" s="2"/>
      <c r="M514" s="2"/>
      <c r="N514" s="2"/>
      <c r="O514" s="8" t="str">
        <f t="shared" si="49"/>
        <v>07:36</v>
      </c>
      <c r="P514" s="9" t="str">
        <f t="shared" si="50"/>
        <v>17:01</v>
      </c>
      <c r="Q514" s="11">
        <f t="shared" si="51"/>
        <v>0.392361111111111</v>
      </c>
      <c r="R514" s="12">
        <f t="shared" si="52"/>
        <v>8</v>
      </c>
      <c r="S514" s="8"/>
      <c r="T514" s="8" t="str">
        <f>VLOOKUP(C514,[1]Sheet1!$D$1:$M$65514,10,0)</f>
        <v>河北</v>
      </c>
      <c r="U514" s="8">
        <f t="shared" si="53"/>
        <v>8</v>
      </c>
      <c r="V514" s="8" t="e">
        <f ca="1">SUM(OFFSET(考勤!D:AH,MATCH(C514,考勤!$A$1:$A$58,0)-1,DAY(D514)-1,3,1))</f>
        <v>#N/A</v>
      </c>
      <c r="W514" s="8" t="e">
        <f ca="1" t="shared" si="54"/>
        <v>#N/A</v>
      </c>
    </row>
    <row r="515" hidden="1" spans="1:23">
      <c r="A515" s="3" t="s">
        <v>511</v>
      </c>
      <c r="B515" s="3" t="s">
        <v>640</v>
      </c>
      <c r="C515" s="3" t="s">
        <v>641</v>
      </c>
      <c r="D515" s="3" t="s">
        <v>180</v>
      </c>
      <c r="E515" s="2" t="s">
        <v>127</v>
      </c>
      <c r="F515" s="3"/>
      <c r="G515" s="3"/>
      <c r="H515" s="3"/>
      <c r="I515" s="3"/>
      <c r="J515" s="3"/>
      <c r="K515" s="3"/>
      <c r="L515" s="3"/>
      <c r="M515" s="3"/>
      <c r="N515" s="7" t="s">
        <v>171</v>
      </c>
      <c r="O515" s="8" t="str">
        <f t="shared" si="49"/>
        <v/>
      </c>
      <c r="P515" s="9" t="str">
        <f t="shared" si="50"/>
        <v/>
      </c>
      <c r="Q515" s="11">
        <f t="shared" si="51"/>
        <v>0</v>
      </c>
      <c r="R515" s="12">
        <f t="shared" si="52"/>
        <v>0</v>
      </c>
      <c r="S515" s="8"/>
      <c r="T515" s="8" t="str">
        <f>VLOOKUP(C515,[1]Sheet1!$D$1:$M$65514,10,0)</f>
        <v>河北</v>
      </c>
      <c r="U515" s="8">
        <f t="shared" si="53"/>
        <v>0</v>
      </c>
      <c r="V515" s="8" t="e">
        <f ca="1">SUM(OFFSET(考勤!D:AH,MATCH(C515,考勤!$A$1:$A$58,0)-1,DAY(D515)-1,3,1))</f>
        <v>#N/A</v>
      </c>
      <c r="W515" s="8" t="e">
        <f ca="1" t="shared" si="54"/>
        <v>#N/A</v>
      </c>
    </row>
    <row r="516" hidden="1" spans="1:23">
      <c r="A516" s="3" t="s">
        <v>511</v>
      </c>
      <c r="B516" s="3" t="s">
        <v>640</v>
      </c>
      <c r="C516" s="3" t="s">
        <v>641</v>
      </c>
      <c r="D516" s="3" t="s">
        <v>183</v>
      </c>
      <c r="E516" s="2" t="s">
        <v>127</v>
      </c>
      <c r="F516" s="3"/>
      <c r="G516" s="3"/>
      <c r="H516" s="3"/>
      <c r="I516" s="3"/>
      <c r="J516" s="3"/>
      <c r="K516" s="3"/>
      <c r="L516" s="3"/>
      <c r="M516" s="3"/>
      <c r="N516" s="7" t="s">
        <v>171</v>
      </c>
      <c r="O516" s="8" t="str">
        <f t="shared" si="49"/>
        <v/>
      </c>
      <c r="P516" s="9" t="str">
        <f t="shared" si="50"/>
        <v/>
      </c>
      <c r="Q516" s="11">
        <f t="shared" si="51"/>
        <v>0</v>
      </c>
      <c r="R516" s="12">
        <f t="shared" si="52"/>
        <v>0</v>
      </c>
      <c r="S516" s="8"/>
      <c r="T516" s="8" t="str">
        <f>VLOOKUP(C516,[1]Sheet1!$D$1:$M$65514,10,0)</f>
        <v>河北</v>
      </c>
      <c r="U516" s="8">
        <f t="shared" si="53"/>
        <v>0</v>
      </c>
      <c r="V516" s="8" t="e">
        <f ca="1">SUM(OFFSET(考勤!D:AH,MATCH(C516,考勤!$A$1:$A$58,0)-1,DAY(D516)-1,3,1))</f>
        <v>#N/A</v>
      </c>
      <c r="W516" s="8" t="e">
        <f ca="1" t="shared" si="54"/>
        <v>#N/A</v>
      </c>
    </row>
    <row r="517" hidden="1" spans="1:23">
      <c r="A517" s="2" t="s">
        <v>511</v>
      </c>
      <c r="B517" s="2" t="s">
        <v>640</v>
      </c>
      <c r="C517" s="2" t="s">
        <v>641</v>
      </c>
      <c r="D517" s="2" t="s">
        <v>186</v>
      </c>
      <c r="E517" s="2" t="s">
        <v>127</v>
      </c>
      <c r="F517" s="2"/>
      <c r="G517" s="2"/>
      <c r="H517" s="2"/>
      <c r="I517" s="2"/>
      <c r="J517" s="2"/>
      <c r="K517" s="2"/>
      <c r="L517" s="2"/>
      <c r="M517" s="2"/>
      <c r="N517" s="7" t="s">
        <v>171</v>
      </c>
      <c r="O517" s="8" t="str">
        <f t="shared" si="49"/>
        <v/>
      </c>
      <c r="P517" s="9" t="str">
        <f t="shared" si="50"/>
        <v/>
      </c>
      <c r="Q517" s="11">
        <f t="shared" si="51"/>
        <v>0</v>
      </c>
      <c r="R517" s="12">
        <f t="shared" si="52"/>
        <v>0</v>
      </c>
      <c r="S517" s="8"/>
      <c r="T517" s="8" t="str">
        <f>VLOOKUP(C517,[1]Sheet1!$D$1:$M$65514,10,0)</f>
        <v>河北</v>
      </c>
      <c r="U517" s="8">
        <f t="shared" si="53"/>
        <v>0</v>
      </c>
      <c r="V517" s="8" t="e">
        <f ca="1">SUM(OFFSET(考勤!D:AH,MATCH(C517,考勤!$A$1:$A$58,0)-1,DAY(D517)-1,3,1))</f>
        <v>#N/A</v>
      </c>
      <c r="W517" s="8" t="e">
        <f ca="1" t="shared" si="54"/>
        <v>#N/A</v>
      </c>
    </row>
    <row r="518" hidden="1" spans="1:23">
      <c r="A518" s="2" t="s">
        <v>511</v>
      </c>
      <c r="B518" s="2" t="s">
        <v>640</v>
      </c>
      <c r="C518" s="2" t="s">
        <v>641</v>
      </c>
      <c r="D518" s="2" t="s">
        <v>189</v>
      </c>
      <c r="E518" s="2" t="s">
        <v>127</v>
      </c>
      <c r="F518" s="2"/>
      <c r="G518" s="2"/>
      <c r="H518" s="2"/>
      <c r="I518" s="2"/>
      <c r="J518" s="2"/>
      <c r="K518" s="2"/>
      <c r="L518" s="2"/>
      <c r="M518" s="2"/>
      <c r="N518" s="7" t="s">
        <v>171</v>
      </c>
      <c r="O518" s="8" t="str">
        <f t="shared" si="49"/>
        <v/>
      </c>
      <c r="P518" s="9" t="str">
        <f t="shared" si="50"/>
        <v/>
      </c>
      <c r="Q518" s="11">
        <f t="shared" si="51"/>
        <v>0</v>
      </c>
      <c r="R518" s="12">
        <f t="shared" si="52"/>
        <v>0</v>
      </c>
      <c r="S518" s="8"/>
      <c r="T518" s="8" t="str">
        <f>VLOOKUP(C518,[1]Sheet1!$D$1:$M$65514,10,0)</f>
        <v>河北</v>
      </c>
      <c r="U518" s="8">
        <f t="shared" si="53"/>
        <v>0</v>
      </c>
      <c r="V518" s="8" t="e">
        <f ca="1">SUM(OFFSET(考勤!D:AH,MATCH(C518,考勤!$A$1:$A$58,0)-1,DAY(D518)-1,3,1))</f>
        <v>#N/A</v>
      </c>
      <c r="W518" s="8" t="e">
        <f ca="1" t="shared" si="54"/>
        <v>#N/A</v>
      </c>
    </row>
    <row r="519" hidden="1" spans="1:23">
      <c r="A519" s="2" t="s">
        <v>511</v>
      </c>
      <c r="B519" s="2" t="s">
        <v>640</v>
      </c>
      <c r="C519" s="2" t="s">
        <v>641</v>
      </c>
      <c r="D519" s="2" t="s">
        <v>192</v>
      </c>
      <c r="E519" s="2" t="s">
        <v>127</v>
      </c>
      <c r="F519" s="2" t="s">
        <v>645</v>
      </c>
      <c r="G519" s="2" t="s">
        <v>137</v>
      </c>
      <c r="H519" s="2"/>
      <c r="I519" s="2"/>
      <c r="J519" s="10" t="s">
        <v>435</v>
      </c>
      <c r="K519" s="2"/>
      <c r="L519" s="2"/>
      <c r="M519" s="2"/>
      <c r="N519" s="2"/>
      <c r="O519" s="8" t="str">
        <f t="shared" si="49"/>
        <v>07:38</v>
      </c>
      <c r="P519" s="9" t="str">
        <f t="shared" si="50"/>
        <v>20:04</v>
      </c>
      <c r="Q519" s="11">
        <f t="shared" si="51"/>
        <v>0.518055555555556</v>
      </c>
      <c r="R519" s="12">
        <f t="shared" si="52"/>
        <v>11</v>
      </c>
      <c r="S519" s="8"/>
      <c r="T519" s="8" t="str">
        <f>VLOOKUP(C519,[1]Sheet1!$D$1:$M$65514,10,0)</f>
        <v>河北</v>
      </c>
      <c r="U519" s="8">
        <f t="shared" si="53"/>
        <v>11</v>
      </c>
      <c r="V519" s="8" t="e">
        <f ca="1">SUM(OFFSET(考勤!D:AH,MATCH(C519,考勤!$A$1:$A$58,0)-1,DAY(D519)-1,3,1))</f>
        <v>#N/A</v>
      </c>
      <c r="W519" s="8" t="e">
        <f ca="1" t="shared" si="54"/>
        <v>#N/A</v>
      </c>
    </row>
    <row r="520" hidden="1" spans="1:23">
      <c r="A520" s="2" t="s">
        <v>511</v>
      </c>
      <c r="B520" s="2" t="s">
        <v>640</v>
      </c>
      <c r="C520" s="2" t="s">
        <v>641</v>
      </c>
      <c r="D520" s="2" t="s">
        <v>195</v>
      </c>
      <c r="E520" s="2" t="s">
        <v>127</v>
      </c>
      <c r="F520" s="2" t="s">
        <v>646</v>
      </c>
      <c r="G520" s="2" t="s">
        <v>137</v>
      </c>
      <c r="H520" s="2"/>
      <c r="I520" s="2"/>
      <c r="J520" s="10" t="s">
        <v>227</v>
      </c>
      <c r="K520" s="2"/>
      <c r="L520" s="2"/>
      <c r="M520" s="2"/>
      <c r="N520" s="2"/>
      <c r="O520" s="8" t="str">
        <f t="shared" si="49"/>
        <v>07:33</v>
      </c>
      <c r="P520" s="9" t="str">
        <f t="shared" si="50"/>
        <v>20:02</v>
      </c>
      <c r="Q520" s="11">
        <f t="shared" si="51"/>
        <v>0.520138888888889</v>
      </c>
      <c r="R520" s="12">
        <f t="shared" si="52"/>
        <v>11</v>
      </c>
      <c r="S520" s="8"/>
      <c r="T520" s="8" t="str">
        <f>VLOOKUP(C520,[1]Sheet1!$D$1:$M$65514,10,0)</f>
        <v>河北</v>
      </c>
      <c r="U520" s="8">
        <f t="shared" si="53"/>
        <v>11</v>
      </c>
      <c r="V520" s="8" t="e">
        <f ca="1">SUM(OFFSET(考勤!D:AH,MATCH(C520,考勤!$A$1:$A$58,0)-1,DAY(D520)-1,3,1))</f>
        <v>#N/A</v>
      </c>
      <c r="W520" s="8" t="e">
        <f ca="1" t="shared" si="54"/>
        <v>#N/A</v>
      </c>
    </row>
    <row r="521" hidden="1" spans="1:23">
      <c r="A521" s="2" t="s">
        <v>511</v>
      </c>
      <c r="B521" s="2" t="s">
        <v>640</v>
      </c>
      <c r="C521" s="2" t="s">
        <v>641</v>
      </c>
      <c r="D521" s="2" t="s">
        <v>198</v>
      </c>
      <c r="E521" s="2" t="s">
        <v>127</v>
      </c>
      <c r="F521" s="2" t="s">
        <v>231</v>
      </c>
      <c r="G521" s="2" t="s">
        <v>137</v>
      </c>
      <c r="H521" s="2"/>
      <c r="I521" s="2"/>
      <c r="J521" s="10" t="s">
        <v>220</v>
      </c>
      <c r="K521" s="2"/>
      <c r="L521" s="2"/>
      <c r="M521" s="2"/>
      <c r="N521" s="2"/>
      <c r="O521" s="8" t="str">
        <f t="shared" si="49"/>
        <v>07:39</v>
      </c>
      <c r="P521" s="9" t="str">
        <f t="shared" si="50"/>
        <v>20:01</v>
      </c>
      <c r="Q521" s="11">
        <f t="shared" si="51"/>
        <v>0.515277777777778</v>
      </c>
      <c r="R521" s="12">
        <f t="shared" si="52"/>
        <v>11</v>
      </c>
      <c r="S521" s="8"/>
      <c r="T521" s="8" t="str">
        <f>VLOOKUP(C521,[1]Sheet1!$D$1:$M$65514,10,0)</f>
        <v>河北</v>
      </c>
      <c r="U521" s="8">
        <f t="shared" si="53"/>
        <v>11</v>
      </c>
      <c r="V521" s="8" t="e">
        <f ca="1">SUM(OFFSET(考勤!D:AH,MATCH(C521,考勤!$A$1:$A$58,0)-1,DAY(D521)-1,3,1))</f>
        <v>#N/A</v>
      </c>
      <c r="W521" s="8" t="e">
        <f ca="1" t="shared" si="54"/>
        <v>#N/A</v>
      </c>
    </row>
    <row r="522" hidden="1" spans="1:23">
      <c r="A522" s="3" t="s">
        <v>511</v>
      </c>
      <c r="B522" s="3" t="s">
        <v>640</v>
      </c>
      <c r="C522" s="3" t="s">
        <v>641</v>
      </c>
      <c r="D522" s="3" t="s">
        <v>199</v>
      </c>
      <c r="E522" s="2" t="s">
        <v>127</v>
      </c>
      <c r="F522" s="3" t="s">
        <v>530</v>
      </c>
      <c r="G522" s="3" t="s">
        <v>137</v>
      </c>
      <c r="H522" s="3"/>
      <c r="I522" s="3"/>
      <c r="J522" s="10" t="s">
        <v>420</v>
      </c>
      <c r="K522" s="3"/>
      <c r="L522" s="3"/>
      <c r="M522" s="3"/>
      <c r="N522" s="3"/>
      <c r="O522" s="8" t="str">
        <f t="shared" si="49"/>
        <v>07:37</v>
      </c>
      <c r="P522" s="9" t="str">
        <f t="shared" si="50"/>
        <v>20:02</v>
      </c>
      <c r="Q522" s="11">
        <f t="shared" si="51"/>
        <v>0.517361111111111</v>
      </c>
      <c r="R522" s="12">
        <f t="shared" si="52"/>
        <v>11</v>
      </c>
      <c r="S522" s="8"/>
      <c r="T522" s="8" t="str">
        <f>VLOOKUP(C522,[1]Sheet1!$D$1:$M$65514,10,0)</f>
        <v>河北</v>
      </c>
      <c r="U522" s="8">
        <f t="shared" si="53"/>
        <v>11</v>
      </c>
      <c r="V522" s="8" t="e">
        <f ca="1">SUM(OFFSET(考勤!D:AH,MATCH(C522,考勤!$A$1:$A$58,0)-1,DAY(D522)-1,3,1))</f>
        <v>#N/A</v>
      </c>
      <c r="W522" s="8" t="e">
        <f ca="1" t="shared" si="54"/>
        <v>#N/A</v>
      </c>
    </row>
    <row r="523" hidden="1" spans="1:23">
      <c r="A523" s="3" t="s">
        <v>511</v>
      </c>
      <c r="B523" s="3" t="s">
        <v>640</v>
      </c>
      <c r="C523" s="3" t="s">
        <v>641</v>
      </c>
      <c r="D523" s="3" t="s">
        <v>201</v>
      </c>
      <c r="E523" s="2" t="s">
        <v>127</v>
      </c>
      <c r="F523" s="3" t="s">
        <v>647</v>
      </c>
      <c r="G523" s="3" t="s">
        <v>137</v>
      </c>
      <c r="H523" s="3"/>
      <c r="I523" s="3"/>
      <c r="J523" s="10" t="s">
        <v>353</v>
      </c>
      <c r="K523" s="3"/>
      <c r="L523" s="3"/>
      <c r="M523" s="3"/>
      <c r="N523" s="3"/>
      <c r="O523" s="8" t="str">
        <f t="shared" si="49"/>
        <v>07:37</v>
      </c>
      <c r="P523" s="9" t="str">
        <f t="shared" si="50"/>
        <v>21:01</v>
      </c>
      <c r="Q523" s="11">
        <f t="shared" si="51"/>
        <v>0.558333333333333</v>
      </c>
      <c r="R523" s="12">
        <f t="shared" si="52"/>
        <v>12</v>
      </c>
      <c r="S523" s="8"/>
      <c r="T523" s="8" t="str">
        <f>VLOOKUP(C523,[1]Sheet1!$D$1:$M$65514,10,0)</f>
        <v>河北</v>
      </c>
      <c r="U523" s="8">
        <f t="shared" si="53"/>
        <v>12</v>
      </c>
      <c r="V523" s="8" t="e">
        <f ca="1">SUM(OFFSET(考勤!D:AH,MATCH(C523,考勤!$A$1:$A$58,0)-1,DAY(D523)-1,3,1))</f>
        <v>#N/A</v>
      </c>
      <c r="W523" s="8" t="e">
        <f ca="1" t="shared" si="54"/>
        <v>#N/A</v>
      </c>
    </row>
    <row r="524" hidden="1" spans="1:23">
      <c r="A524" s="2" t="s">
        <v>511</v>
      </c>
      <c r="B524" s="2" t="s">
        <v>640</v>
      </c>
      <c r="C524" s="2" t="s">
        <v>641</v>
      </c>
      <c r="D524" s="2" t="s">
        <v>204</v>
      </c>
      <c r="E524" s="2" t="s">
        <v>127</v>
      </c>
      <c r="F524" s="2" t="s">
        <v>648</v>
      </c>
      <c r="G524" s="2" t="s">
        <v>137</v>
      </c>
      <c r="H524" s="2"/>
      <c r="I524" s="2"/>
      <c r="J524" s="10" t="s">
        <v>405</v>
      </c>
      <c r="K524" s="2"/>
      <c r="L524" s="2"/>
      <c r="M524" s="2"/>
      <c r="N524" s="2"/>
      <c r="O524" s="8" t="str">
        <f t="shared" si="49"/>
        <v>07:36</v>
      </c>
      <c r="P524" s="9" t="str">
        <f t="shared" si="50"/>
        <v>21:01</v>
      </c>
      <c r="Q524" s="11">
        <f t="shared" si="51"/>
        <v>0.559027777777778</v>
      </c>
      <c r="R524" s="12">
        <f t="shared" si="52"/>
        <v>12</v>
      </c>
      <c r="S524" s="8"/>
      <c r="T524" s="8" t="str">
        <f>VLOOKUP(C524,[1]Sheet1!$D$1:$M$65514,10,0)</f>
        <v>河北</v>
      </c>
      <c r="U524" s="8">
        <f t="shared" si="53"/>
        <v>12</v>
      </c>
      <c r="V524" s="8" t="e">
        <f ca="1">SUM(OFFSET(考勤!D:AH,MATCH(C524,考勤!$A$1:$A$58,0)-1,DAY(D524)-1,3,1))</f>
        <v>#N/A</v>
      </c>
      <c r="W524" s="8" t="e">
        <f ca="1" t="shared" si="54"/>
        <v>#N/A</v>
      </c>
    </row>
    <row r="525" hidden="1" spans="1:23">
      <c r="A525" s="2" t="s">
        <v>511</v>
      </c>
      <c r="B525" s="2" t="s">
        <v>640</v>
      </c>
      <c r="C525" s="2" t="s">
        <v>641</v>
      </c>
      <c r="D525" s="2" t="s">
        <v>206</v>
      </c>
      <c r="E525" s="2" t="s">
        <v>127</v>
      </c>
      <c r="F525" s="2" t="s">
        <v>531</v>
      </c>
      <c r="G525" s="2" t="s">
        <v>137</v>
      </c>
      <c r="H525" s="2"/>
      <c r="I525" s="2"/>
      <c r="J525" s="10" t="s">
        <v>227</v>
      </c>
      <c r="K525" s="2"/>
      <c r="L525" s="2"/>
      <c r="M525" s="2"/>
      <c r="N525" s="2"/>
      <c r="O525" s="8" t="str">
        <f t="shared" si="49"/>
        <v>07:36</v>
      </c>
      <c r="P525" s="9" t="str">
        <f t="shared" si="50"/>
        <v>20:02</v>
      </c>
      <c r="Q525" s="11">
        <f t="shared" si="51"/>
        <v>0.518055555555556</v>
      </c>
      <c r="R525" s="12">
        <f t="shared" si="52"/>
        <v>11</v>
      </c>
      <c r="S525" s="8"/>
      <c r="T525" s="8" t="str">
        <f>VLOOKUP(C525,[1]Sheet1!$D$1:$M$65514,10,0)</f>
        <v>河北</v>
      </c>
      <c r="U525" s="8">
        <f t="shared" si="53"/>
        <v>11</v>
      </c>
      <c r="V525" s="8" t="e">
        <f ca="1">SUM(OFFSET(考勤!D:AH,MATCH(C525,考勤!$A$1:$A$58,0)-1,DAY(D525)-1,3,1))</f>
        <v>#N/A</v>
      </c>
      <c r="W525" s="8" t="e">
        <f ca="1" t="shared" si="54"/>
        <v>#N/A</v>
      </c>
    </row>
    <row r="526" hidden="1" spans="1:23">
      <c r="A526" s="2" t="s">
        <v>511</v>
      </c>
      <c r="B526" s="2" t="s">
        <v>640</v>
      </c>
      <c r="C526" s="2" t="s">
        <v>641</v>
      </c>
      <c r="D526" s="2" t="s">
        <v>209</v>
      </c>
      <c r="E526" s="2" t="s">
        <v>127</v>
      </c>
      <c r="F526" s="2" t="s">
        <v>531</v>
      </c>
      <c r="G526" s="2" t="s">
        <v>137</v>
      </c>
      <c r="H526" s="2"/>
      <c r="I526" s="2"/>
      <c r="J526" s="10" t="s">
        <v>227</v>
      </c>
      <c r="K526" s="2"/>
      <c r="L526" s="2"/>
      <c r="M526" s="2"/>
      <c r="N526" s="2"/>
      <c r="O526" s="8" t="str">
        <f t="shared" si="49"/>
        <v>07:36</v>
      </c>
      <c r="P526" s="9" t="str">
        <f t="shared" si="50"/>
        <v>20:02</v>
      </c>
      <c r="Q526" s="11">
        <f t="shared" si="51"/>
        <v>0.518055555555556</v>
      </c>
      <c r="R526" s="12">
        <f t="shared" si="52"/>
        <v>11</v>
      </c>
      <c r="S526" s="8"/>
      <c r="T526" s="8" t="str">
        <f>VLOOKUP(C526,[1]Sheet1!$D$1:$M$65514,10,0)</f>
        <v>河北</v>
      </c>
      <c r="U526" s="8">
        <f t="shared" si="53"/>
        <v>11</v>
      </c>
      <c r="V526" s="8" t="e">
        <f ca="1">SUM(OFFSET(考勤!D:AH,MATCH(C526,考勤!$A$1:$A$58,0)-1,DAY(D526)-1,3,1))</f>
        <v>#N/A</v>
      </c>
      <c r="W526" s="8" t="e">
        <f ca="1" t="shared" si="54"/>
        <v>#N/A</v>
      </c>
    </row>
    <row r="527" hidden="1" spans="1:23">
      <c r="A527" s="2" t="s">
        <v>511</v>
      </c>
      <c r="B527" s="2" t="s">
        <v>640</v>
      </c>
      <c r="C527" s="2" t="s">
        <v>641</v>
      </c>
      <c r="D527" s="2" t="s">
        <v>210</v>
      </c>
      <c r="E527" s="2" t="s">
        <v>127</v>
      </c>
      <c r="F527" s="2" t="s">
        <v>143</v>
      </c>
      <c r="G527" s="2" t="s">
        <v>137</v>
      </c>
      <c r="H527" s="2"/>
      <c r="I527" s="2"/>
      <c r="J527" s="10" t="s">
        <v>220</v>
      </c>
      <c r="K527" s="2"/>
      <c r="L527" s="2"/>
      <c r="M527" s="2"/>
      <c r="N527" s="2"/>
      <c r="O527" s="8" t="str">
        <f t="shared" si="49"/>
        <v>07:36</v>
      </c>
      <c r="P527" s="9" t="str">
        <f t="shared" si="50"/>
        <v>20:01</v>
      </c>
      <c r="Q527" s="11">
        <f t="shared" si="51"/>
        <v>0.517361111111111</v>
      </c>
      <c r="R527" s="12">
        <f t="shared" si="52"/>
        <v>11</v>
      </c>
      <c r="S527" s="8"/>
      <c r="T527" s="8" t="str">
        <f>VLOOKUP(C527,[1]Sheet1!$D$1:$M$65514,10,0)</f>
        <v>河北</v>
      </c>
      <c r="U527" s="8">
        <f t="shared" si="53"/>
        <v>11</v>
      </c>
      <c r="V527" s="8" t="e">
        <f ca="1">SUM(OFFSET(考勤!D:AH,MATCH(C527,考勤!$A$1:$A$58,0)-1,DAY(D527)-1,3,1))</f>
        <v>#N/A</v>
      </c>
      <c r="W527" s="8" t="e">
        <f ca="1" t="shared" si="54"/>
        <v>#N/A</v>
      </c>
    </row>
    <row r="528" hidden="1" spans="1:23">
      <c r="A528" s="2" t="s">
        <v>511</v>
      </c>
      <c r="B528" s="2" t="s">
        <v>640</v>
      </c>
      <c r="C528" s="2" t="s">
        <v>641</v>
      </c>
      <c r="D528" s="2" t="s">
        <v>211</v>
      </c>
      <c r="E528" s="2" t="s">
        <v>127</v>
      </c>
      <c r="F528" s="2"/>
      <c r="G528" s="2"/>
      <c r="H528" s="2"/>
      <c r="I528" s="2"/>
      <c r="J528" s="2"/>
      <c r="K528" s="2"/>
      <c r="L528" s="2"/>
      <c r="M528" s="2"/>
      <c r="N528" s="7" t="s">
        <v>171</v>
      </c>
      <c r="O528" s="8" t="str">
        <f t="shared" si="49"/>
        <v/>
      </c>
      <c r="P528" s="9" t="str">
        <f t="shared" si="50"/>
        <v/>
      </c>
      <c r="Q528" s="11">
        <f t="shared" si="51"/>
        <v>0</v>
      </c>
      <c r="R528" s="12">
        <f t="shared" si="52"/>
        <v>0</v>
      </c>
      <c r="S528" s="8"/>
      <c r="T528" s="8" t="str">
        <f>VLOOKUP(C528,[1]Sheet1!$D$1:$M$65514,10,0)</f>
        <v>河北</v>
      </c>
      <c r="U528" s="8">
        <f t="shared" si="53"/>
        <v>0</v>
      </c>
      <c r="V528" s="8" t="e">
        <f ca="1">SUM(OFFSET(考勤!D:AH,MATCH(C528,考勤!$A$1:$A$58,0)-1,DAY(D528)-1,3,1))</f>
        <v>#N/A</v>
      </c>
      <c r="W528" s="8" t="e">
        <f ca="1" t="shared" si="54"/>
        <v>#N/A</v>
      </c>
    </row>
    <row r="529" hidden="1" spans="1:23">
      <c r="A529" s="2" t="s">
        <v>511</v>
      </c>
      <c r="B529" s="2" t="s">
        <v>649</v>
      </c>
      <c r="C529" s="2" t="s">
        <v>650</v>
      </c>
      <c r="D529" s="2" t="s">
        <v>126</v>
      </c>
      <c r="E529" s="2" t="s">
        <v>127</v>
      </c>
      <c r="F529" s="2"/>
      <c r="G529" s="2"/>
      <c r="H529" s="2"/>
      <c r="I529" s="2"/>
      <c r="J529" s="2"/>
      <c r="K529" s="2"/>
      <c r="L529" s="2"/>
      <c r="M529" s="2"/>
      <c r="N529" s="7" t="s">
        <v>171</v>
      </c>
      <c r="O529" s="8" t="str">
        <f t="shared" si="49"/>
        <v/>
      </c>
      <c r="P529" s="9" t="str">
        <f t="shared" si="50"/>
        <v/>
      </c>
      <c r="Q529" s="11">
        <f t="shared" si="51"/>
        <v>0</v>
      </c>
      <c r="R529" s="12">
        <f t="shared" si="52"/>
        <v>0</v>
      </c>
      <c r="S529" s="8"/>
      <c r="T529" s="8" t="str">
        <f>VLOOKUP(C529,[1]Sheet1!$D$1:$M$65514,10,0)</f>
        <v>河北</v>
      </c>
      <c r="U529" s="8">
        <f t="shared" si="53"/>
        <v>0</v>
      </c>
      <c r="V529" s="8" t="e">
        <f ca="1">SUM(OFFSET(考勤!D:AH,MATCH(C529,考勤!$A$1:$A$58,0)-1,DAY(D529)-1,3,1))</f>
        <v>#N/A</v>
      </c>
      <c r="W529" s="8" t="e">
        <f ca="1" t="shared" si="54"/>
        <v>#N/A</v>
      </c>
    </row>
    <row r="530" hidden="1" spans="1:23">
      <c r="A530" s="2" t="s">
        <v>511</v>
      </c>
      <c r="B530" s="2" t="s">
        <v>649</v>
      </c>
      <c r="C530" s="2" t="s">
        <v>650</v>
      </c>
      <c r="D530" s="2" t="s">
        <v>131</v>
      </c>
      <c r="E530" s="2" t="s">
        <v>127</v>
      </c>
      <c r="F530" s="2"/>
      <c r="G530" s="2"/>
      <c r="H530" s="2"/>
      <c r="I530" s="2"/>
      <c r="J530" s="2"/>
      <c r="K530" s="2"/>
      <c r="L530" s="2"/>
      <c r="M530" s="2"/>
      <c r="N530" s="7" t="s">
        <v>171</v>
      </c>
      <c r="O530" s="8" t="str">
        <f t="shared" si="49"/>
        <v/>
      </c>
      <c r="P530" s="9" t="str">
        <f t="shared" si="50"/>
        <v/>
      </c>
      <c r="Q530" s="11">
        <f t="shared" si="51"/>
        <v>0</v>
      </c>
      <c r="R530" s="12">
        <f t="shared" si="52"/>
        <v>0</v>
      </c>
      <c r="S530" s="8"/>
      <c r="T530" s="8" t="str">
        <f>VLOOKUP(C530,[1]Sheet1!$D$1:$M$65514,10,0)</f>
        <v>河北</v>
      </c>
      <c r="U530" s="8">
        <f t="shared" si="53"/>
        <v>0</v>
      </c>
      <c r="V530" s="8" t="e">
        <f ca="1">SUM(OFFSET(考勤!D:AH,MATCH(C530,考勤!$A$1:$A$58,0)-1,DAY(D530)-1,3,1))</f>
        <v>#N/A</v>
      </c>
      <c r="W530" s="8" t="e">
        <f ca="1" t="shared" si="54"/>
        <v>#N/A</v>
      </c>
    </row>
    <row r="531" hidden="1" spans="1:23">
      <c r="A531" s="2" t="s">
        <v>511</v>
      </c>
      <c r="B531" s="2" t="s">
        <v>649</v>
      </c>
      <c r="C531" s="2" t="s">
        <v>650</v>
      </c>
      <c r="D531" s="2" t="s">
        <v>135</v>
      </c>
      <c r="E531" s="2" t="s">
        <v>127</v>
      </c>
      <c r="F531" s="2"/>
      <c r="G531" s="2"/>
      <c r="H531" s="2"/>
      <c r="I531" s="2"/>
      <c r="J531" s="2"/>
      <c r="K531" s="2"/>
      <c r="L531" s="2"/>
      <c r="M531" s="2"/>
      <c r="N531" s="7" t="s">
        <v>171</v>
      </c>
      <c r="O531" s="8" t="str">
        <f t="shared" si="49"/>
        <v/>
      </c>
      <c r="P531" s="9" t="str">
        <f t="shared" si="50"/>
        <v/>
      </c>
      <c r="Q531" s="11">
        <f t="shared" si="51"/>
        <v>0</v>
      </c>
      <c r="R531" s="12">
        <f t="shared" si="52"/>
        <v>0</v>
      </c>
      <c r="S531" s="8"/>
      <c r="T531" s="8" t="str">
        <f>VLOOKUP(C531,[1]Sheet1!$D$1:$M$65514,10,0)</f>
        <v>河北</v>
      </c>
      <c r="U531" s="8">
        <f t="shared" si="53"/>
        <v>0</v>
      </c>
      <c r="V531" s="8" t="e">
        <f ca="1">SUM(OFFSET(考勤!D:AH,MATCH(C531,考勤!$A$1:$A$58,0)-1,DAY(D531)-1,3,1))</f>
        <v>#N/A</v>
      </c>
      <c r="W531" s="8" t="e">
        <f ca="1" t="shared" si="54"/>
        <v>#N/A</v>
      </c>
    </row>
    <row r="532" hidden="1" spans="1:23">
      <c r="A532" s="3" t="s">
        <v>511</v>
      </c>
      <c r="B532" s="3" t="s">
        <v>649</v>
      </c>
      <c r="C532" s="3" t="s">
        <v>650</v>
      </c>
      <c r="D532" s="3" t="s">
        <v>139</v>
      </c>
      <c r="E532" s="2" t="s">
        <v>127</v>
      </c>
      <c r="F532" s="3"/>
      <c r="G532" s="3"/>
      <c r="H532" s="3"/>
      <c r="I532" s="3"/>
      <c r="J532" s="3"/>
      <c r="K532" s="3"/>
      <c r="L532" s="3"/>
      <c r="M532" s="3"/>
      <c r="N532" s="7" t="s">
        <v>171</v>
      </c>
      <c r="O532" s="8" t="str">
        <f t="shared" si="49"/>
        <v/>
      </c>
      <c r="P532" s="9" t="str">
        <f t="shared" si="50"/>
        <v/>
      </c>
      <c r="Q532" s="11">
        <f t="shared" si="51"/>
        <v>0</v>
      </c>
      <c r="R532" s="12">
        <f t="shared" si="52"/>
        <v>0</v>
      </c>
      <c r="S532" s="8"/>
      <c r="T532" s="8" t="str">
        <f>VLOOKUP(C532,[1]Sheet1!$D$1:$M$65514,10,0)</f>
        <v>河北</v>
      </c>
      <c r="U532" s="8">
        <f t="shared" si="53"/>
        <v>0</v>
      </c>
      <c r="V532" s="8" t="e">
        <f ca="1">SUM(OFFSET(考勤!D:AH,MATCH(C532,考勤!$A$1:$A$58,0)-1,DAY(D532)-1,3,1))</f>
        <v>#N/A</v>
      </c>
      <c r="W532" s="8" t="e">
        <f ca="1" t="shared" si="54"/>
        <v>#N/A</v>
      </c>
    </row>
    <row r="533" hidden="1" spans="1:23">
      <c r="A533" s="3" t="s">
        <v>511</v>
      </c>
      <c r="B533" s="3" t="s">
        <v>649</v>
      </c>
      <c r="C533" s="3" t="s">
        <v>650</v>
      </c>
      <c r="D533" s="3" t="s">
        <v>142</v>
      </c>
      <c r="E533" s="2" t="s">
        <v>127</v>
      </c>
      <c r="F533" s="3"/>
      <c r="G533" s="3"/>
      <c r="H533" s="3"/>
      <c r="I533" s="3"/>
      <c r="J533" s="3"/>
      <c r="K533" s="3"/>
      <c r="L533" s="3"/>
      <c r="M533" s="3"/>
      <c r="N533" s="7" t="s">
        <v>171</v>
      </c>
      <c r="O533" s="8" t="str">
        <f t="shared" si="49"/>
        <v/>
      </c>
      <c r="P533" s="9" t="str">
        <f t="shared" si="50"/>
        <v/>
      </c>
      <c r="Q533" s="11">
        <f t="shared" si="51"/>
        <v>0</v>
      </c>
      <c r="R533" s="12">
        <f t="shared" si="52"/>
        <v>0</v>
      </c>
      <c r="S533" s="8"/>
      <c r="T533" s="8" t="str">
        <f>VLOOKUP(C533,[1]Sheet1!$D$1:$M$65514,10,0)</f>
        <v>河北</v>
      </c>
      <c r="U533" s="8">
        <f t="shared" si="53"/>
        <v>0</v>
      </c>
      <c r="V533" s="8" t="e">
        <f ca="1">SUM(OFFSET(考勤!D:AH,MATCH(C533,考勤!$A$1:$A$58,0)-1,DAY(D533)-1,3,1))</f>
        <v>#N/A</v>
      </c>
      <c r="W533" s="8" t="e">
        <f ca="1" t="shared" si="54"/>
        <v>#N/A</v>
      </c>
    </row>
    <row r="534" hidden="1" spans="1:23">
      <c r="A534" s="2" t="s">
        <v>511</v>
      </c>
      <c r="B534" s="2" t="s">
        <v>649</v>
      </c>
      <c r="C534" s="2" t="s">
        <v>650</v>
      </c>
      <c r="D534" s="2" t="s">
        <v>145</v>
      </c>
      <c r="E534" s="2" t="s">
        <v>127</v>
      </c>
      <c r="F534" s="2"/>
      <c r="G534" s="2"/>
      <c r="H534" s="2"/>
      <c r="I534" s="2"/>
      <c r="J534" s="2"/>
      <c r="K534" s="2"/>
      <c r="L534" s="2"/>
      <c r="M534" s="2"/>
      <c r="N534" s="7" t="s">
        <v>171</v>
      </c>
      <c r="O534" s="8" t="str">
        <f t="shared" si="49"/>
        <v/>
      </c>
      <c r="P534" s="9" t="str">
        <f t="shared" si="50"/>
        <v/>
      </c>
      <c r="Q534" s="11">
        <f t="shared" si="51"/>
        <v>0</v>
      </c>
      <c r="R534" s="12">
        <f t="shared" si="52"/>
        <v>0</v>
      </c>
      <c r="S534" s="8"/>
      <c r="T534" s="8" t="str">
        <f>VLOOKUP(C534,[1]Sheet1!$D$1:$M$65514,10,0)</f>
        <v>河北</v>
      </c>
      <c r="U534" s="8">
        <f t="shared" si="53"/>
        <v>0</v>
      </c>
      <c r="V534" s="8" t="e">
        <f ca="1">SUM(OFFSET(考勤!D:AH,MATCH(C534,考勤!$A$1:$A$58,0)-1,DAY(D534)-1,3,1))</f>
        <v>#N/A</v>
      </c>
      <c r="W534" s="8" t="e">
        <f ca="1" t="shared" si="54"/>
        <v>#N/A</v>
      </c>
    </row>
    <row r="535" hidden="1" spans="1:23">
      <c r="A535" s="2" t="s">
        <v>511</v>
      </c>
      <c r="B535" s="2" t="s">
        <v>649</v>
      </c>
      <c r="C535" s="2" t="s">
        <v>650</v>
      </c>
      <c r="D535" s="2" t="s">
        <v>148</v>
      </c>
      <c r="E535" s="2" t="s">
        <v>127</v>
      </c>
      <c r="F535" s="2"/>
      <c r="G535" s="2"/>
      <c r="H535" s="2"/>
      <c r="I535" s="2"/>
      <c r="J535" s="2"/>
      <c r="K535" s="2"/>
      <c r="L535" s="2"/>
      <c r="M535" s="2"/>
      <c r="N535" s="7" t="s">
        <v>171</v>
      </c>
      <c r="O535" s="8" t="str">
        <f t="shared" si="49"/>
        <v/>
      </c>
      <c r="P535" s="9" t="str">
        <f t="shared" si="50"/>
        <v/>
      </c>
      <c r="Q535" s="11">
        <f t="shared" si="51"/>
        <v>0</v>
      </c>
      <c r="R535" s="12">
        <f t="shared" si="52"/>
        <v>0</v>
      </c>
      <c r="S535" s="8"/>
      <c r="T535" s="8" t="str">
        <f>VLOOKUP(C535,[1]Sheet1!$D$1:$M$65514,10,0)</f>
        <v>河北</v>
      </c>
      <c r="U535" s="8">
        <f t="shared" si="53"/>
        <v>0</v>
      </c>
      <c r="V535" s="8" t="e">
        <f ca="1">SUM(OFFSET(考勤!D:AH,MATCH(C535,考勤!$A$1:$A$58,0)-1,DAY(D535)-1,3,1))</f>
        <v>#N/A</v>
      </c>
      <c r="W535" s="8" t="e">
        <f ca="1" t="shared" si="54"/>
        <v>#N/A</v>
      </c>
    </row>
    <row r="536" hidden="1" spans="1:23">
      <c r="A536" s="2" t="s">
        <v>511</v>
      </c>
      <c r="B536" s="2" t="s">
        <v>649</v>
      </c>
      <c r="C536" s="2" t="s">
        <v>650</v>
      </c>
      <c r="D536" s="2" t="s">
        <v>152</v>
      </c>
      <c r="E536" s="2" t="s">
        <v>127</v>
      </c>
      <c r="F536" s="2"/>
      <c r="G536" s="2"/>
      <c r="H536" s="2"/>
      <c r="I536" s="2"/>
      <c r="J536" s="2"/>
      <c r="K536" s="2"/>
      <c r="L536" s="2"/>
      <c r="M536" s="2"/>
      <c r="N536" s="7" t="s">
        <v>171</v>
      </c>
      <c r="O536" s="8" t="str">
        <f t="shared" si="49"/>
        <v/>
      </c>
      <c r="P536" s="9" t="str">
        <f t="shared" si="50"/>
        <v/>
      </c>
      <c r="Q536" s="11">
        <f t="shared" si="51"/>
        <v>0</v>
      </c>
      <c r="R536" s="12">
        <f t="shared" si="52"/>
        <v>0</v>
      </c>
      <c r="S536" s="8"/>
      <c r="T536" s="8" t="str">
        <f>VLOOKUP(C536,[1]Sheet1!$D$1:$M$65514,10,0)</f>
        <v>河北</v>
      </c>
      <c r="U536" s="8">
        <f t="shared" si="53"/>
        <v>0</v>
      </c>
      <c r="V536" s="8" t="e">
        <f ca="1">SUM(OFFSET(考勤!D:AH,MATCH(C536,考勤!$A$1:$A$58,0)-1,DAY(D536)-1,3,1))</f>
        <v>#N/A</v>
      </c>
      <c r="W536" s="8" t="e">
        <f ca="1" t="shared" si="54"/>
        <v>#N/A</v>
      </c>
    </row>
    <row r="537" hidden="1" spans="1:23">
      <c r="A537" s="2" t="s">
        <v>511</v>
      </c>
      <c r="B537" s="2" t="s">
        <v>649</v>
      </c>
      <c r="C537" s="2" t="s">
        <v>650</v>
      </c>
      <c r="D537" s="2" t="s">
        <v>157</v>
      </c>
      <c r="E537" s="2" t="s">
        <v>127</v>
      </c>
      <c r="F537" s="2"/>
      <c r="G537" s="2"/>
      <c r="H537" s="2"/>
      <c r="I537" s="2"/>
      <c r="J537" s="2"/>
      <c r="K537" s="2"/>
      <c r="L537" s="2"/>
      <c r="M537" s="2"/>
      <c r="N537" s="7" t="s">
        <v>171</v>
      </c>
      <c r="O537" s="8" t="str">
        <f t="shared" si="49"/>
        <v/>
      </c>
      <c r="P537" s="9" t="str">
        <f t="shared" si="50"/>
        <v/>
      </c>
      <c r="Q537" s="11">
        <f t="shared" si="51"/>
        <v>0</v>
      </c>
      <c r="R537" s="12">
        <f t="shared" si="52"/>
        <v>0</v>
      </c>
      <c r="S537" s="8"/>
      <c r="T537" s="8" t="str">
        <f>VLOOKUP(C537,[1]Sheet1!$D$1:$M$65514,10,0)</f>
        <v>河北</v>
      </c>
      <c r="U537" s="8">
        <f t="shared" si="53"/>
        <v>0</v>
      </c>
      <c r="V537" s="8" t="e">
        <f ca="1">SUM(OFFSET(考勤!D:AH,MATCH(C537,考勤!$A$1:$A$58,0)-1,DAY(D537)-1,3,1))</f>
        <v>#N/A</v>
      </c>
      <c r="W537" s="8" t="e">
        <f ca="1" t="shared" si="54"/>
        <v>#N/A</v>
      </c>
    </row>
    <row r="538" hidden="1" spans="1:23">
      <c r="A538" s="2" t="s">
        <v>511</v>
      </c>
      <c r="B538" s="2" t="s">
        <v>649</v>
      </c>
      <c r="C538" s="2" t="s">
        <v>650</v>
      </c>
      <c r="D538" s="2" t="s">
        <v>160</v>
      </c>
      <c r="E538" s="2" t="s">
        <v>127</v>
      </c>
      <c r="F538" s="2"/>
      <c r="G538" s="2"/>
      <c r="H538" s="2"/>
      <c r="I538" s="2"/>
      <c r="J538" s="2"/>
      <c r="K538" s="2"/>
      <c r="L538" s="2"/>
      <c r="M538" s="2"/>
      <c r="N538" s="7" t="s">
        <v>171</v>
      </c>
      <c r="O538" s="8" t="str">
        <f t="shared" si="49"/>
        <v/>
      </c>
      <c r="P538" s="9" t="str">
        <f t="shared" si="50"/>
        <v/>
      </c>
      <c r="Q538" s="11">
        <f t="shared" si="51"/>
        <v>0</v>
      </c>
      <c r="R538" s="12">
        <f t="shared" si="52"/>
        <v>0</v>
      </c>
      <c r="S538" s="8"/>
      <c r="T538" s="8" t="str">
        <f>VLOOKUP(C538,[1]Sheet1!$D$1:$M$65514,10,0)</f>
        <v>河北</v>
      </c>
      <c r="U538" s="8">
        <f t="shared" si="53"/>
        <v>0</v>
      </c>
      <c r="V538" s="8" t="e">
        <f ca="1">SUM(OFFSET(考勤!D:AH,MATCH(C538,考勤!$A$1:$A$58,0)-1,DAY(D538)-1,3,1))</f>
        <v>#N/A</v>
      </c>
      <c r="W538" s="8" t="e">
        <f ca="1" t="shared" si="54"/>
        <v>#N/A</v>
      </c>
    </row>
    <row r="539" hidden="1" spans="1:23">
      <c r="A539" s="3" t="s">
        <v>511</v>
      </c>
      <c r="B539" s="3" t="s">
        <v>649</v>
      </c>
      <c r="C539" s="3" t="s">
        <v>650</v>
      </c>
      <c r="D539" s="3" t="s">
        <v>163</v>
      </c>
      <c r="E539" s="2" t="s">
        <v>127</v>
      </c>
      <c r="F539" s="3"/>
      <c r="G539" s="3"/>
      <c r="H539" s="3"/>
      <c r="I539" s="3"/>
      <c r="J539" s="3"/>
      <c r="K539" s="3"/>
      <c r="L539" s="3"/>
      <c r="M539" s="3"/>
      <c r="N539" s="7" t="s">
        <v>171</v>
      </c>
      <c r="O539" s="8" t="str">
        <f t="shared" si="49"/>
        <v/>
      </c>
      <c r="P539" s="9" t="str">
        <f t="shared" si="50"/>
        <v/>
      </c>
      <c r="Q539" s="11">
        <f t="shared" si="51"/>
        <v>0</v>
      </c>
      <c r="R539" s="12">
        <f t="shared" si="52"/>
        <v>0</v>
      </c>
      <c r="S539" s="8"/>
      <c r="T539" s="8" t="str">
        <f>VLOOKUP(C539,[1]Sheet1!$D$1:$M$65514,10,0)</f>
        <v>河北</v>
      </c>
      <c r="U539" s="8">
        <f t="shared" si="53"/>
        <v>0</v>
      </c>
      <c r="V539" s="8" t="e">
        <f ca="1">SUM(OFFSET(考勤!D:AH,MATCH(C539,考勤!$A$1:$A$58,0)-1,DAY(D539)-1,3,1))</f>
        <v>#N/A</v>
      </c>
      <c r="W539" s="8" t="e">
        <f ca="1" t="shared" si="54"/>
        <v>#N/A</v>
      </c>
    </row>
    <row r="540" hidden="1" spans="1:23">
      <c r="A540" s="3" t="s">
        <v>511</v>
      </c>
      <c r="B540" s="3" t="s">
        <v>649</v>
      </c>
      <c r="C540" s="3" t="s">
        <v>650</v>
      </c>
      <c r="D540" s="3" t="s">
        <v>166</v>
      </c>
      <c r="E540" s="2" t="s">
        <v>127</v>
      </c>
      <c r="F540" s="3"/>
      <c r="G540" s="3"/>
      <c r="H540" s="3"/>
      <c r="I540" s="3"/>
      <c r="J540" s="3"/>
      <c r="K540" s="3"/>
      <c r="L540" s="3"/>
      <c r="M540" s="3"/>
      <c r="N540" s="7" t="s">
        <v>171</v>
      </c>
      <c r="O540" s="8" t="str">
        <f t="shared" si="49"/>
        <v/>
      </c>
      <c r="P540" s="9" t="str">
        <f t="shared" si="50"/>
        <v/>
      </c>
      <c r="Q540" s="11">
        <f t="shared" si="51"/>
        <v>0</v>
      </c>
      <c r="R540" s="12">
        <f t="shared" si="52"/>
        <v>0</v>
      </c>
      <c r="S540" s="8"/>
      <c r="T540" s="8" t="str">
        <f>VLOOKUP(C540,[1]Sheet1!$D$1:$M$65514,10,0)</f>
        <v>河北</v>
      </c>
      <c r="U540" s="8">
        <f t="shared" si="53"/>
        <v>0</v>
      </c>
      <c r="V540" s="8" t="e">
        <f ca="1">SUM(OFFSET(考勤!D:AH,MATCH(C540,考勤!$A$1:$A$58,0)-1,DAY(D540)-1,3,1))</f>
        <v>#N/A</v>
      </c>
      <c r="W540" s="8" t="e">
        <f ca="1" t="shared" si="54"/>
        <v>#N/A</v>
      </c>
    </row>
    <row r="541" hidden="1" spans="1:23">
      <c r="A541" s="2" t="s">
        <v>511</v>
      </c>
      <c r="B541" s="2" t="s">
        <v>649</v>
      </c>
      <c r="C541" s="2" t="s">
        <v>650</v>
      </c>
      <c r="D541" s="2" t="s">
        <v>170</v>
      </c>
      <c r="E541" s="2" t="s">
        <v>127</v>
      </c>
      <c r="F541" s="2"/>
      <c r="G541" s="2"/>
      <c r="H541" s="2"/>
      <c r="I541" s="2"/>
      <c r="J541" s="2"/>
      <c r="K541" s="2"/>
      <c r="L541" s="2"/>
      <c r="M541" s="2"/>
      <c r="N541" s="7" t="s">
        <v>171</v>
      </c>
      <c r="O541" s="8" t="str">
        <f t="shared" si="49"/>
        <v/>
      </c>
      <c r="P541" s="9" t="str">
        <f t="shared" si="50"/>
        <v/>
      </c>
      <c r="Q541" s="11">
        <f t="shared" si="51"/>
        <v>0</v>
      </c>
      <c r="R541" s="12">
        <f t="shared" si="52"/>
        <v>0</v>
      </c>
      <c r="S541" s="8"/>
      <c r="T541" s="8" t="str">
        <f>VLOOKUP(C541,[1]Sheet1!$D$1:$M$65514,10,0)</f>
        <v>河北</v>
      </c>
      <c r="U541" s="8">
        <f t="shared" si="53"/>
        <v>0</v>
      </c>
      <c r="V541" s="8" t="e">
        <f ca="1">SUM(OFFSET(考勤!D:AH,MATCH(C541,考勤!$A$1:$A$58,0)-1,DAY(D541)-1,3,1))</f>
        <v>#N/A</v>
      </c>
      <c r="W541" s="8" t="e">
        <f ca="1" t="shared" si="54"/>
        <v>#N/A</v>
      </c>
    </row>
    <row r="542" hidden="1" spans="1:23">
      <c r="A542" s="2" t="s">
        <v>511</v>
      </c>
      <c r="B542" s="2" t="s">
        <v>649</v>
      </c>
      <c r="C542" s="2" t="s">
        <v>650</v>
      </c>
      <c r="D542" s="2" t="s">
        <v>172</v>
      </c>
      <c r="E542" s="2" t="s">
        <v>127</v>
      </c>
      <c r="F542" s="2" t="s">
        <v>502</v>
      </c>
      <c r="G542" s="2" t="s">
        <v>137</v>
      </c>
      <c r="H542" s="2"/>
      <c r="I542" s="2"/>
      <c r="J542" s="10" t="s">
        <v>399</v>
      </c>
      <c r="K542" s="2"/>
      <c r="L542" s="2"/>
      <c r="M542" s="2"/>
      <c r="N542" s="2"/>
      <c r="O542" s="8" t="str">
        <f t="shared" si="49"/>
        <v>07:41</v>
      </c>
      <c r="P542" s="9" t="str">
        <f t="shared" si="50"/>
        <v>20:03</v>
      </c>
      <c r="Q542" s="11">
        <f t="shared" si="51"/>
        <v>0.515277777777778</v>
      </c>
      <c r="R542" s="12">
        <f t="shared" si="52"/>
        <v>11</v>
      </c>
      <c r="S542" s="8"/>
      <c r="T542" s="8" t="str">
        <f>VLOOKUP(C542,[1]Sheet1!$D$1:$M$65514,10,0)</f>
        <v>河北</v>
      </c>
      <c r="U542" s="8">
        <f t="shared" si="53"/>
        <v>11</v>
      </c>
      <c r="V542" s="8" t="e">
        <f ca="1">SUM(OFFSET(考勤!D:AH,MATCH(C542,考勤!$A$1:$A$58,0)-1,DAY(D542)-1,3,1))</f>
        <v>#N/A</v>
      </c>
      <c r="W542" s="8" t="e">
        <f ca="1" t="shared" si="54"/>
        <v>#N/A</v>
      </c>
    </row>
    <row r="543" hidden="1" spans="1:23">
      <c r="A543" s="2" t="s">
        <v>511</v>
      </c>
      <c r="B543" s="2" t="s">
        <v>649</v>
      </c>
      <c r="C543" s="2" t="s">
        <v>650</v>
      </c>
      <c r="D543" s="2" t="s">
        <v>173</v>
      </c>
      <c r="E543" s="2" t="s">
        <v>127</v>
      </c>
      <c r="F543" s="2" t="s">
        <v>591</v>
      </c>
      <c r="G543" s="2" t="s">
        <v>137</v>
      </c>
      <c r="H543" s="2"/>
      <c r="I543" s="2"/>
      <c r="J543" s="10" t="s">
        <v>399</v>
      </c>
      <c r="K543" s="2"/>
      <c r="L543" s="2"/>
      <c r="M543" s="2"/>
      <c r="N543" s="2"/>
      <c r="O543" s="8" t="str">
        <f t="shared" si="49"/>
        <v>07:32</v>
      </c>
      <c r="P543" s="9" t="str">
        <f t="shared" si="50"/>
        <v>20:03</v>
      </c>
      <c r="Q543" s="11">
        <f t="shared" si="51"/>
        <v>0.521527777777778</v>
      </c>
      <c r="R543" s="12">
        <f t="shared" si="52"/>
        <v>11</v>
      </c>
      <c r="S543" s="8"/>
      <c r="T543" s="8" t="str">
        <f>VLOOKUP(C543,[1]Sheet1!$D$1:$M$65514,10,0)</f>
        <v>河北</v>
      </c>
      <c r="U543" s="8">
        <f t="shared" si="53"/>
        <v>11</v>
      </c>
      <c r="V543" s="8" t="e">
        <f ca="1">SUM(OFFSET(考勤!D:AH,MATCH(C543,考勤!$A$1:$A$58,0)-1,DAY(D543)-1,3,1))</f>
        <v>#N/A</v>
      </c>
      <c r="W543" s="8" t="e">
        <f ca="1" t="shared" si="54"/>
        <v>#N/A</v>
      </c>
    </row>
    <row r="544" hidden="1" spans="1:23">
      <c r="A544" s="2" t="s">
        <v>511</v>
      </c>
      <c r="B544" s="2" t="s">
        <v>649</v>
      </c>
      <c r="C544" s="2" t="s">
        <v>650</v>
      </c>
      <c r="D544" s="2" t="s">
        <v>175</v>
      </c>
      <c r="E544" s="2" t="s">
        <v>127</v>
      </c>
      <c r="F544" s="2" t="s">
        <v>651</v>
      </c>
      <c r="G544" s="2" t="s">
        <v>137</v>
      </c>
      <c r="H544" s="2"/>
      <c r="I544" s="2"/>
      <c r="J544" s="10" t="s">
        <v>435</v>
      </c>
      <c r="K544" s="2"/>
      <c r="L544" s="2"/>
      <c r="M544" s="2"/>
      <c r="N544" s="2"/>
      <c r="O544" s="8" t="str">
        <f t="shared" si="49"/>
        <v>07:33</v>
      </c>
      <c r="P544" s="9" t="str">
        <f t="shared" si="50"/>
        <v>20:04</v>
      </c>
      <c r="Q544" s="11">
        <f t="shared" si="51"/>
        <v>0.521527777777778</v>
      </c>
      <c r="R544" s="12">
        <f t="shared" si="52"/>
        <v>11</v>
      </c>
      <c r="S544" s="8"/>
      <c r="T544" s="8" t="str">
        <f>VLOOKUP(C544,[1]Sheet1!$D$1:$M$65514,10,0)</f>
        <v>河北</v>
      </c>
      <c r="U544" s="8">
        <f t="shared" si="53"/>
        <v>11</v>
      </c>
      <c r="V544" s="8" t="e">
        <f ca="1">SUM(OFFSET(考勤!D:AH,MATCH(C544,考勤!$A$1:$A$58,0)-1,DAY(D544)-1,3,1))</f>
        <v>#N/A</v>
      </c>
      <c r="W544" s="8" t="e">
        <f ca="1" t="shared" si="54"/>
        <v>#N/A</v>
      </c>
    </row>
    <row r="545" hidden="1" spans="1:23">
      <c r="A545" s="2" t="s">
        <v>511</v>
      </c>
      <c r="B545" s="2" t="s">
        <v>649</v>
      </c>
      <c r="C545" s="2" t="s">
        <v>650</v>
      </c>
      <c r="D545" s="2" t="s">
        <v>177</v>
      </c>
      <c r="E545" s="2" t="s">
        <v>127</v>
      </c>
      <c r="F545" s="2" t="s">
        <v>652</v>
      </c>
      <c r="G545" s="2" t="s">
        <v>137</v>
      </c>
      <c r="H545" s="2"/>
      <c r="I545" s="2"/>
      <c r="J545" s="10" t="s">
        <v>435</v>
      </c>
      <c r="K545" s="2"/>
      <c r="L545" s="2"/>
      <c r="M545" s="2"/>
      <c r="N545" s="2"/>
      <c r="O545" s="8" t="str">
        <f t="shared" ref="O545:O608" si="55">LEFT(F545,5)</f>
        <v>07:27</v>
      </c>
      <c r="P545" s="9" t="str">
        <f t="shared" ref="P545:P608" si="56">RIGHT(F545,5)</f>
        <v>20:04</v>
      </c>
      <c r="Q545" s="11">
        <f t="shared" ref="Q545:Q608" si="57">IFERROR(IF(LEFT(P545,2)+0&lt;6,P545+1,P545)-O545,0)</f>
        <v>0.525694444444444</v>
      </c>
      <c r="R545" s="12">
        <f t="shared" ref="R545:R608" si="58">IF(Q545=0,0,IFERROR(INT((HOUR(Q545)*60+MINUTE(Q545))/60-1),0))</f>
        <v>11</v>
      </c>
      <c r="S545" s="8"/>
      <c r="T545" s="8" t="str">
        <f>VLOOKUP(C545,[1]Sheet1!$D$1:$M$65514,10,0)</f>
        <v>河北</v>
      </c>
      <c r="U545" s="8">
        <f t="shared" ref="U545:U608" si="59">INT(R545)</f>
        <v>11</v>
      </c>
      <c r="V545" s="8" t="e">
        <f ca="1">SUM(OFFSET(考勤!D:AH,MATCH(C545,考勤!$A$1:$A$58,0)-1,DAY(D545)-1,3,1))</f>
        <v>#N/A</v>
      </c>
      <c r="W545" s="8" t="e">
        <f ca="1" t="shared" ref="W545:W608" si="60">R545-V545</f>
        <v>#N/A</v>
      </c>
    </row>
    <row r="546" hidden="1" spans="1:23">
      <c r="A546" s="3" t="s">
        <v>511</v>
      </c>
      <c r="B546" s="3" t="s">
        <v>649</v>
      </c>
      <c r="C546" s="3" t="s">
        <v>650</v>
      </c>
      <c r="D546" s="3" t="s">
        <v>180</v>
      </c>
      <c r="E546" s="2" t="s">
        <v>127</v>
      </c>
      <c r="F546" s="5" t="s">
        <v>596</v>
      </c>
      <c r="G546" s="3"/>
      <c r="H546" s="3"/>
      <c r="I546" s="3"/>
      <c r="J546" s="3"/>
      <c r="K546" s="3"/>
      <c r="L546" s="3"/>
      <c r="M546" s="3"/>
      <c r="N546" s="7" t="s">
        <v>171</v>
      </c>
      <c r="O546" s="8" t="str">
        <f t="shared" si="55"/>
        <v>07:27</v>
      </c>
      <c r="P546" s="9" t="str">
        <f t="shared" si="56"/>
        <v>XX:XX</v>
      </c>
      <c r="Q546" s="11">
        <f t="shared" si="57"/>
        <v>0</v>
      </c>
      <c r="R546" s="12">
        <f t="shared" si="58"/>
        <v>0</v>
      </c>
      <c r="S546" s="8"/>
      <c r="T546" s="8" t="str">
        <f>VLOOKUP(C546,[1]Sheet1!$D$1:$M$65514,10,0)</f>
        <v>河北</v>
      </c>
      <c r="U546" s="9">
        <v>7</v>
      </c>
      <c r="V546" s="8" t="e">
        <f ca="1">SUM(OFFSET(考勤!D:AH,MATCH(C546,考勤!$A$1:$A$58,0)-1,DAY(D546)-1,3,1))</f>
        <v>#N/A</v>
      </c>
      <c r="W546" s="8" t="e">
        <f ca="1" t="shared" si="60"/>
        <v>#N/A</v>
      </c>
    </row>
    <row r="547" hidden="1" spans="1:23">
      <c r="A547" s="3" t="s">
        <v>511</v>
      </c>
      <c r="B547" s="3" t="s">
        <v>649</v>
      </c>
      <c r="C547" s="3" t="s">
        <v>650</v>
      </c>
      <c r="D547" s="3" t="s">
        <v>183</v>
      </c>
      <c r="E547" s="2" t="s">
        <v>127</v>
      </c>
      <c r="F547" s="5" t="s">
        <v>653</v>
      </c>
      <c r="G547" s="3"/>
      <c r="H547" s="3"/>
      <c r="I547" s="3"/>
      <c r="J547" s="3"/>
      <c r="K547" s="3"/>
      <c r="L547" s="3"/>
      <c r="M547" s="3"/>
      <c r="N547" s="7" t="s">
        <v>171</v>
      </c>
      <c r="O547" s="8" t="str">
        <f t="shared" si="55"/>
        <v>07:28</v>
      </c>
      <c r="P547" s="9" t="str">
        <f t="shared" si="56"/>
        <v>XX:XX</v>
      </c>
      <c r="Q547" s="11">
        <f t="shared" si="57"/>
        <v>0</v>
      </c>
      <c r="R547" s="12">
        <f t="shared" si="58"/>
        <v>0</v>
      </c>
      <c r="S547" s="8"/>
      <c r="T547" s="8" t="str">
        <f>VLOOKUP(C547,[1]Sheet1!$D$1:$M$65514,10,0)</f>
        <v>河北</v>
      </c>
      <c r="U547" s="9">
        <v>3.5</v>
      </c>
      <c r="V547" s="8" t="e">
        <f ca="1">SUM(OFFSET(考勤!D:AH,MATCH(C547,考勤!$A$1:$A$58,0)-1,DAY(D547)-1,3,1))</f>
        <v>#N/A</v>
      </c>
      <c r="W547" s="8" t="e">
        <f ca="1" t="shared" si="60"/>
        <v>#N/A</v>
      </c>
    </row>
    <row r="548" hidden="1" spans="1:23">
      <c r="A548" s="2" t="s">
        <v>511</v>
      </c>
      <c r="B548" s="2" t="s">
        <v>649</v>
      </c>
      <c r="C548" s="2" t="s">
        <v>650</v>
      </c>
      <c r="D548" s="2" t="s">
        <v>186</v>
      </c>
      <c r="E548" s="2" t="s">
        <v>127</v>
      </c>
      <c r="F548" s="2" t="s">
        <v>654</v>
      </c>
      <c r="G548" s="2" t="s">
        <v>655</v>
      </c>
      <c r="H548" s="2"/>
      <c r="I548" s="2"/>
      <c r="J548" s="10" t="s">
        <v>220</v>
      </c>
      <c r="K548" s="2"/>
      <c r="L548" s="2"/>
      <c r="M548" s="2"/>
      <c r="N548" s="7" t="s">
        <v>656</v>
      </c>
      <c r="O548" s="8" t="str">
        <f t="shared" si="55"/>
        <v>12:19</v>
      </c>
      <c r="P548" s="9" t="str">
        <f t="shared" si="56"/>
        <v>20:01</v>
      </c>
      <c r="Q548" s="11">
        <f t="shared" si="57"/>
        <v>0.320833333333333</v>
      </c>
      <c r="R548" s="12">
        <f t="shared" si="58"/>
        <v>6</v>
      </c>
      <c r="S548" s="8"/>
      <c r="T548" s="8" t="str">
        <f>VLOOKUP(C548,[1]Sheet1!$D$1:$M$65514,10,0)</f>
        <v>河北</v>
      </c>
      <c r="U548" s="8">
        <f t="shared" si="59"/>
        <v>6</v>
      </c>
      <c r="V548" s="8" t="e">
        <f ca="1">SUM(OFFSET(考勤!D:AH,MATCH(C548,考勤!$A$1:$A$58,0)-1,DAY(D548)-1,3,1))</f>
        <v>#N/A</v>
      </c>
      <c r="W548" s="8" t="e">
        <f ca="1" t="shared" si="60"/>
        <v>#N/A</v>
      </c>
    </row>
    <row r="549" hidden="1" spans="1:23">
      <c r="A549" s="2" t="s">
        <v>511</v>
      </c>
      <c r="B549" s="2" t="s">
        <v>649</v>
      </c>
      <c r="C549" s="2" t="s">
        <v>650</v>
      </c>
      <c r="D549" s="2" t="s">
        <v>189</v>
      </c>
      <c r="E549" s="2" t="s">
        <v>127</v>
      </c>
      <c r="F549" s="2" t="s">
        <v>657</v>
      </c>
      <c r="G549" s="2" t="s">
        <v>137</v>
      </c>
      <c r="H549" s="2"/>
      <c r="I549" s="2"/>
      <c r="J549" s="10" t="s">
        <v>399</v>
      </c>
      <c r="K549" s="2"/>
      <c r="L549" s="2"/>
      <c r="M549" s="2"/>
      <c r="N549" s="2"/>
      <c r="O549" s="8" t="str">
        <f t="shared" si="55"/>
        <v>07:31</v>
      </c>
      <c r="P549" s="9" t="str">
        <f t="shared" si="56"/>
        <v>20:03</v>
      </c>
      <c r="Q549" s="11">
        <f t="shared" si="57"/>
        <v>0.522222222222222</v>
      </c>
      <c r="R549" s="12">
        <f t="shared" si="58"/>
        <v>11</v>
      </c>
      <c r="S549" s="8"/>
      <c r="T549" s="8" t="str">
        <f>VLOOKUP(C549,[1]Sheet1!$D$1:$M$65514,10,0)</f>
        <v>河北</v>
      </c>
      <c r="U549" s="8">
        <f t="shared" si="59"/>
        <v>11</v>
      </c>
      <c r="V549" s="8" t="e">
        <f ca="1">SUM(OFFSET(考勤!D:AH,MATCH(C549,考勤!$A$1:$A$58,0)-1,DAY(D549)-1,3,1))</f>
        <v>#N/A</v>
      </c>
      <c r="W549" s="8" t="e">
        <f ca="1" t="shared" si="60"/>
        <v>#N/A</v>
      </c>
    </row>
    <row r="550" hidden="1" spans="1:23">
      <c r="A550" s="2" t="s">
        <v>511</v>
      </c>
      <c r="B550" s="2" t="s">
        <v>649</v>
      </c>
      <c r="C550" s="2" t="s">
        <v>650</v>
      </c>
      <c r="D550" s="2" t="s">
        <v>192</v>
      </c>
      <c r="E550" s="2" t="s">
        <v>127</v>
      </c>
      <c r="F550" s="2" t="s">
        <v>658</v>
      </c>
      <c r="G550" s="2" t="s">
        <v>137</v>
      </c>
      <c r="H550" s="2"/>
      <c r="I550" s="2"/>
      <c r="J550" s="10" t="s">
        <v>399</v>
      </c>
      <c r="K550" s="2"/>
      <c r="L550" s="2"/>
      <c r="M550" s="2"/>
      <c r="N550" s="2"/>
      <c r="O550" s="8" t="str">
        <f t="shared" si="55"/>
        <v>07:34</v>
      </c>
      <c r="P550" s="9" t="str">
        <f t="shared" si="56"/>
        <v>20:03</v>
      </c>
      <c r="Q550" s="11">
        <f t="shared" si="57"/>
        <v>0.520138888888889</v>
      </c>
      <c r="R550" s="12">
        <f t="shared" si="58"/>
        <v>11</v>
      </c>
      <c r="S550" s="8"/>
      <c r="T550" s="8" t="str">
        <f>VLOOKUP(C550,[1]Sheet1!$D$1:$M$65514,10,0)</f>
        <v>河北</v>
      </c>
      <c r="U550" s="8">
        <f t="shared" si="59"/>
        <v>11</v>
      </c>
      <c r="V550" s="8" t="e">
        <f ca="1">SUM(OFFSET(考勤!D:AH,MATCH(C550,考勤!$A$1:$A$58,0)-1,DAY(D550)-1,3,1))</f>
        <v>#N/A</v>
      </c>
      <c r="W550" s="8" t="e">
        <f ca="1" t="shared" si="60"/>
        <v>#N/A</v>
      </c>
    </row>
    <row r="551" hidden="1" spans="1:23">
      <c r="A551" s="2" t="s">
        <v>511</v>
      </c>
      <c r="B551" s="2" t="s">
        <v>649</v>
      </c>
      <c r="C551" s="2" t="s">
        <v>650</v>
      </c>
      <c r="D551" s="2" t="s">
        <v>195</v>
      </c>
      <c r="E551" s="2" t="s">
        <v>127</v>
      </c>
      <c r="F551" s="2" t="s">
        <v>659</v>
      </c>
      <c r="G551" s="2" t="s">
        <v>137</v>
      </c>
      <c r="H551" s="2"/>
      <c r="I551" s="2"/>
      <c r="J551" s="10" t="s">
        <v>227</v>
      </c>
      <c r="K551" s="2"/>
      <c r="L551" s="2"/>
      <c r="M551" s="2"/>
      <c r="N551" s="2"/>
      <c r="O551" s="8" t="str">
        <f t="shared" si="55"/>
        <v>07:25</v>
      </c>
      <c r="P551" s="9" t="str">
        <f t="shared" si="56"/>
        <v>20:02</v>
      </c>
      <c r="Q551" s="11">
        <f t="shared" si="57"/>
        <v>0.525694444444444</v>
      </c>
      <c r="R551" s="12">
        <f t="shared" si="58"/>
        <v>11</v>
      </c>
      <c r="S551" s="8"/>
      <c r="T551" s="8" t="str">
        <f>VLOOKUP(C551,[1]Sheet1!$D$1:$M$65514,10,0)</f>
        <v>河北</v>
      </c>
      <c r="U551" s="8">
        <f t="shared" si="59"/>
        <v>11</v>
      </c>
      <c r="V551" s="8" t="e">
        <f ca="1">SUM(OFFSET(考勤!D:AH,MATCH(C551,考勤!$A$1:$A$58,0)-1,DAY(D551)-1,3,1))</f>
        <v>#N/A</v>
      </c>
      <c r="W551" s="8" t="e">
        <f ca="1" t="shared" si="60"/>
        <v>#N/A</v>
      </c>
    </row>
    <row r="552" hidden="1" spans="1:23">
      <c r="A552" s="2" t="s">
        <v>511</v>
      </c>
      <c r="B552" s="2" t="s">
        <v>649</v>
      </c>
      <c r="C552" s="2" t="s">
        <v>650</v>
      </c>
      <c r="D552" s="2" t="s">
        <v>198</v>
      </c>
      <c r="E552" s="2" t="s">
        <v>127</v>
      </c>
      <c r="F552" s="2" t="s">
        <v>140</v>
      </c>
      <c r="G552" s="2" t="s">
        <v>137</v>
      </c>
      <c r="H552" s="2"/>
      <c r="I552" s="2"/>
      <c r="J552" s="10" t="s">
        <v>399</v>
      </c>
      <c r="K552" s="2"/>
      <c r="L552" s="2"/>
      <c r="M552" s="2"/>
      <c r="N552" s="2"/>
      <c r="O552" s="8" t="str">
        <f t="shared" si="55"/>
        <v>07:33</v>
      </c>
      <c r="P552" s="9" t="str">
        <f t="shared" si="56"/>
        <v>20:03</v>
      </c>
      <c r="Q552" s="11">
        <f t="shared" si="57"/>
        <v>0.520833333333333</v>
      </c>
      <c r="R552" s="12">
        <f t="shared" si="58"/>
        <v>11</v>
      </c>
      <c r="S552" s="8"/>
      <c r="T552" s="8" t="str">
        <f>VLOOKUP(C552,[1]Sheet1!$D$1:$M$65514,10,0)</f>
        <v>河北</v>
      </c>
      <c r="U552" s="8">
        <f t="shared" si="59"/>
        <v>11</v>
      </c>
      <c r="V552" s="8" t="e">
        <f ca="1">SUM(OFFSET(考勤!D:AH,MATCH(C552,考勤!$A$1:$A$58,0)-1,DAY(D552)-1,3,1))</f>
        <v>#N/A</v>
      </c>
      <c r="W552" s="8" t="e">
        <f ca="1" t="shared" si="60"/>
        <v>#N/A</v>
      </c>
    </row>
    <row r="553" hidden="1" spans="1:23">
      <c r="A553" s="3" t="s">
        <v>511</v>
      </c>
      <c r="B553" s="3" t="s">
        <v>649</v>
      </c>
      <c r="C553" s="3" t="s">
        <v>650</v>
      </c>
      <c r="D553" s="3" t="s">
        <v>199</v>
      </c>
      <c r="E553" s="2" t="s">
        <v>127</v>
      </c>
      <c r="F553" s="3" t="s">
        <v>660</v>
      </c>
      <c r="G553" s="3" t="s">
        <v>137</v>
      </c>
      <c r="H553" s="3"/>
      <c r="I553" s="3"/>
      <c r="J553" s="10" t="s">
        <v>144</v>
      </c>
      <c r="K553" s="3"/>
      <c r="L553" s="3"/>
      <c r="M553" s="3"/>
      <c r="N553" s="3"/>
      <c r="O553" s="8" t="str">
        <f t="shared" si="55"/>
        <v>07:31</v>
      </c>
      <c r="P553" s="9" t="str">
        <f t="shared" si="56"/>
        <v>20:01</v>
      </c>
      <c r="Q553" s="11">
        <f t="shared" si="57"/>
        <v>0.520833333333333</v>
      </c>
      <c r="R553" s="12">
        <f t="shared" si="58"/>
        <v>11</v>
      </c>
      <c r="S553" s="8"/>
      <c r="T553" s="8" t="str">
        <f>VLOOKUP(C553,[1]Sheet1!$D$1:$M$65514,10,0)</f>
        <v>河北</v>
      </c>
      <c r="U553" s="8">
        <f t="shared" si="59"/>
        <v>11</v>
      </c>
      <c r="V553" s="8" t="e">
        <f ca="1">SUM(OFFSET(考勤!D:AH,MATCH(C553,考勤!$A$1:$A$58,0)-1,DAY(D553)-1,3,1))</f>
        <v>#N/A</v>
      </c>
      <c r="W553" s="8" t="e">
        <f ca="1" t="shared" si="60"/>
        <v>#N/A</v>
      </c>
    </row>
    <row r="554" hidden="1" spans="1:23">
      <c r="A554" s="3" t="s">
        <v>511</v>
      </c>
      <c r="B554" s="3" t="s">
        <v>649</v>
      </c>
      <c r="C554" s="3" t="s">
        <v>650</v>
      </c>
      <c r="D554" s="3" t="s">
        <v>201</v>
      </c>
      <c r="E554" s="2" t="s">
        <v>127</v>
      </c>
      <c r="F554" s="3" t="s">
        <v>657</v>
      </c>
      <c r="G554" s="3" t="s">
        <v>137</v>
      </c>
      <c r="H554" s="3"/>
      <c r="I554" s="3"/>
      <c r="J554" s="10" t="s">
        <v>141</v>
      </c>
      <c r="K554" s="3"/>
      <c r="L554" s="3"/>
      <c r="M554" s="3"/>
      <c r="N554" s="3"/>
      <c r="O554" s="8" t="str">
        <f t="shared" si="55"/>
        <v>07:31</v>
      </c>
      <c r="P554" s="9" t="str">
        <f t="shared" si="56"/>
        <v>20:03</v>
      </c>
      <c r="Q554" s="11">
        <f t="shared" si="57"/>
        <v>0.522222222222222</v>
      </c>
      <c r="R554" s="12">
        <f t="shared" si="58"/>
        <v>11</v>
      </c>
      <c r="S554" s="8"/>
      <c r="T554" s="8" t="str">
        <f>VLOOKUP(C554,[1]Sheet1!$D$1:$M$65514,10,0)</f>
        <v>河北</v>
      </c>
      <c r="U554" s="8">
        <f t="shared" si="59"/>
        <v>11</v>
      </c>
      <c r="V554" s="8" t="e">
        <f ca="1">SUM(OFFSET(考勤!D:AH,MATCH(C554,考勤!$A$1:$A$58,0)-1,DAY(D554)-1,3,1))</f>
        <v>#N/A</v>
      </c>
      <c r="W554" s="8" t="e">
        <f ca="1" t="shared" si="60"/>
        <v>#N/A</v>
      </c>
    </row>
    <row r="555" hidden="1" spans="1:23">
      <c r="A555" s="2" t="s">
        <v>511</v>
      </c>
      <c r="B555" s="2" t="s">
        <v>649</v>
      </c>
      <c r="C555" s="2" t="s">
        <v>650</v>
      </c>
      <c r="D555" s="2" t="s">
        <v>204</v>
      </c>
      <c r="E555" s="2" t="s">
        <v>127</v>
      </c>
      <c r="F555" s="2" t="s">
        <v>626</v>
      </c>
      <c r="G555" s="2" t="s">
        <v>137</v>
      </c>
      <c r="H555" s="2"/>
      <c r="I555" s="2"/>
      <c r="J555" s="10" t="s">
        <v>227</v>
      </c>
      <c r="K555" s="2"/>
      <c r="L555" s="2"/>
      <c r="M555" s="2"/>
      <c r="N555" s="2"/>
      <c r="O555" s="8" t="str">
        <f t="shared" si="55"/>
        <v>07:32</v>
      </c>
      <c r="P555" s="9" t="str">
        <f t="shared" si="56"/>
        <v>20:02</v>
      </c>
      <c r="Q555" s="11">
        <f t="shared" si="57"/>
        <v>0.520833333333333</v>
      </c>
      <c r="R555" s="12">
        <f t="shared" si="58"/>
        <v>11</v>
      </c>
      <c r="S555" s="8"/>
      <c r="T555" s="8" t="str">
        <f>VLOOKUP(C555,[1]Sheet1!$D$1:$M$65514,10,0)</f>
        <v>河北</v>
      </c>
      <c r="U555" s="8">
        <f t="shared" si="59"/>
        <v>11</v>
      </c>
      <c r="V555" s="8" t="e">
        <f ca="1">SUM(OFFSET(考勤!D:AH,MATCH(C555,考勤!$A$1:$A$58,0)-1,DAY(D555)-1,3,1))</f>
        <v>#N/A</v>
      </c>
      <c r="W555" s="8" t="e">
        <f ca="1" t="shared" si="60"/>
        <v>#N/A</v>
      </c>
    </row>
    <row r="556" hidden="1" spans="1:23">
      <c r="A556" s="2" t="s">
        <v>511</v>
      </c>
      <c r="B556" s="2" t="s">
        <v>649</v>
      </c>
      <c r="C556" s="2" t="s">
        <v>650</v>
      </c>
      <c r="D556" s="2" t="s">
        <v>206</v>
      </c>
      <c r="E556" s="2" t="s">
        <v>127</v>
      </c>
      <c r="F556" s="2" t="s">
        <v>569</v>
      </c>
      <c r="G556" s="2" t="s">
        <v>137</v>
      </c>
      <c r="H556" s="2"/>
      <c r="I556" s="2"/>
      <c r="J556" s="10" t="s">
        <v>227</v>
      </c>
      <c r="K556" s="2"/>
      <c r="L556" s="2"/>
      <c r="M556" s="2"/>
      <c r="N556" s="2"/>
      <c r="O556" s="8" t="str">
        <f t="shared" si="55"/>
        <v>07:34</v>
      </c>
      <c r="P556" s="9" t="str">
        <f t="shared" si="56"/>
        <v>20:02</v>
      </c>
      <c r="Q556" s="11">
        <f t="shared" si="57"/>
        <v>0.519444444444444</v>
      </c>
      <c r="R556" s="12">
        <f t="shared" si="58"/>
        <v>11</v>
      </c>
      <c r="S556" s="8"/>
      <c r="T556" s="8" t="str">
        <f>VLOOKUP(C556,[1]Sheet1!$D$1:$M$65514,10,0)</f>
        <v>河北</v>
      </c>
      <c r="U556" s="8">
        <f t="shared" si="59"/>
        <v>11</v>
      </c>
      <c r="V556" s="8" t="e">
        <f ca="1">SUM(OFFSET(考勤!D:AH,MATCH(C556,考勤!$A$1:$A$58,0)-1,DAY(D556)-1,3,1))</f>
        <v>#N/A</v>
      </c>
      <c r="W556" s="8" t="e">
        <f ca="1" t="shared" si="60"/>
        <v>#N/A</v>
      </c>
    </row>
    <row r="557" hidden="1" spans="1:23">
      <c r="A557" s="2" t="s">
        <v>511</v>
      </c>
      <c r="B557" s="2" t="s">
        <v>649</v>
      </c>
      <c r="C557" s="2" t="s">
        <v>650</v>
      </c>
      <c r="D557" s="2" t="s">
        <v>209</v>
      </c>
      <c r="E557" s="2" t="s">
        <v>127</v>
      </c>
      <c r="F557" s="2" t="s">
        <v>572</v>
      </c>
      <c r="G557" s="2" t="s">
        <v>137</v>
      </c>
      <c r="H557" s="2"/>
      <c r="I557" s="2"/>
      <c r="J557" s="10" t="s">
        <v>225</v>
      </c>
      <c r="K557" s="2"/>
      <c r="L557" s="2"/>
      <c r="M557" s="2"/>
      <c r="N557" s="2"/>
      <c r="O557" s="8" t="str">
        <f t="shared" si="55"/>
        <v>07:30</v>
      </c>
      <c r="P557" s="9" t="str">
        <f t="shared" si="56"/>
        <v>20:00</v>
      </c>
      <c r="Q557" s="11">
        <f t="shared" si="57"/>
        <v>0.520833333333333</v>
      </c>
      <c r="R557" s="12">
        <f t="shared" si="58"/>
        <v>11</v>
      </c>
      <c r="S557" s="8"/>
      <c r="T557" s="8" t="str">
        <f>VLOOKUP(C557,[1]Sheet1!$D$1:$M$65514,10,0)</f>
        <v>河北</v>
      </c>
      <c r="U557" s="8">
        <f t="shared" si="59"/>
        <v>11</v>
      </c>
      <c r="V557" s="8" t="e">
        <f ca="1">SUM(OFFSET(考勤!D:AH,MATCH(C557,考勤!$A$1:$A$58,0)-1,DAY(D557)-1,3,1))</f>
        <v>#N/A</v>
      </c>
      <c r="W557" s="8" t="e">
        <f ca="1" t="shared" si="60"/>
        <v>#N/A</v>
      </c>
    </row>
    <row r="558" hidden="1" spans="1:23">
      <c r="A558" s="2" t="s">
        <v>511</v>
      </c>
      <c r="B558" s="2" t="s">
        <v>649</v>
      </c>
      <c r="C558" s="2" t="s">
        <v>650</v>
      </c>
      <c r="D558" s="2" t="s">
        <v>210</v>
      </c>
      <c r="E558" s="2" t="s">
        <v>127</v>
      </c>
      <c r="F558" s="2" t="s">
        <v>239</v>
      </c>
      <c r="G558" s="2" t="s">
        <v>137</v>
      </c>
      <c r="H558" s="2"/>
      <c r="I558" s="2"/>
      <c r="J558" s="10" t="s">
        <v>225</v>
      </c>
      <c r="K558" s="2"/>
      <c r="L558" s="2"/>
      <c r="M558" s="2"/>
      <c r="N558" s="2"/>
      <c r="O558" s="8" t="str">
        <f t="shared" si="55"/>
        <v>07:33</v>
      </c>
      <c r="P558" s="9" t="str">
        <f t="shared" si="56"/>
        <v>20:00</v>
      </c>
      <c r="Q558" s="11">
        <f t="shared" si="57"/>
        <v>0.51875</v>
      </c>
      <c r="R558" s="12">
        <f t="shared" si="58"/>
        <v>11</v>
      </c>
      <c r="S558" s="8"/>
      <c r="T558" s="8" t="str">
        <f>VLOOKUP(C558,[1]Sheet1!$D$1:$M$65514,10,0)</f>
        <v>河北</v>
      </c>
      <c r="U558" s="8">
        <f t="shared" si="59"/>
        <v>11</v>
      </c>
      <c r="V558" s="8" t="e">
        <f ca="1">SUM(OFFSET(考勤!D:AH,MATCH(C558,考勤!$A$1:$A$58,0)-1,DAY(D558)-1,3,1))</f>
        <v>#N/A</v>
      </c>
      <c r="W558" s="8" t="e">
        <f ca="1" t="shared" si="60"/>
        <v>#N/A</v>
      </c>
    </row>
    <row r="559" hidden="1" spans="1:23">
      <c r="A559" s="2" t="s">
        <v>511</v>
      </c>
      <c r="B559" s="2" t="s">
        <v>649</v>
      </c>
      <c r="C559" s="2" t="s">
        <v>650</v>
      </c>
      <c r="D559" s="2" t="s">
        <v>211</v>
      </c>
      <c r="E559" s="2" t="s">
        <v>127</v>
      </c>
      <c r="F559" s="2"/>
      <c r="G559" s="2"/>
      <c r="H559" s="2"/>
      <c r="I559" s="2"/>
      <c r="J559" s="2"/>
      <c r="K559" s="2"/>
      <c r="L559" s="2"/>
      <c r="M559" s="2"/>
      <c r="N559" s="7" t="s">
        <v>171</v>
      </c>
      <c r="O559" s="8" t="str">
        <f t="shared" si="55"/>
        <v/>
      </c>
      <c r="P559" s="9" t="str">
        <f t="shared" si="56"/>
        <v/>
      </c>
      <c r="Q559" s="11">
        <f t="shared" si="57"/>
        <v>0</v>
      </c>
      <c r="R559" s="12">
        <f t="shared" si="58"/>
        <v>0</v>
      </c>
      <c r="S559" s="8"/>
      <c r="T559" s="8" t="str">
        <f>VLOOKUP(C559,[1]Sheet1!$D$1:$M$65514,10,0)</f>
        <v>河北</v>
      </c>
      <c r="U559" s="8">
        <f t="shared" si="59"/>
        <v>0</v>
      </c>
      <c r="V559" s="8" t="e">
        <f ca="1">SUM(OFFSET(考勤!D:AH,MATCH(C559,考勤!$A$1:$A$58,0)-1,DAY(D559)-1,3,1))</f>
        <v>#N/A</v>
      </c>
      <c r="W559" s="8" t="e">
        <f ca="1" t="shared" si="60"/>
        <v>#N/A</v>
      </c>
    </row>
    <row r="560" hidden="1" spans="1:23">
      <c r="A560" s="2" t="s">
        <v>511</v>
      </c>
      <c r="B560" s="2" t="s">
        <v>661</v>
      </c>
      <c r="C560" s="2" t="s">
        <v>662</v>
      </c>
      <c r="D560" s="2" t="s">
        <v>126</v>
      </c>
      <c r="E560" s="2" t="s">
        <v>127</v>
      </c>
      <c r="F560" s="2"/>
      <c r="G560" s="2"/>
      <c r="H560" s="2"/>
      <c r="I560" s="2"/>
      <c r="J560" s="2"/>
      <c r="K560" s="2"/>
      <c r="L560" s="2"/>
      <c r="M560" s="2"/>
      <c r="N560" s="7" t="s">
        <v>171</v>
      </c>
      <c r="O560" s="8" t="str">
        <f t="shared" si="55"/>
        <v/>
      </c>
      <c r="P560" s="9" t="str">
        <f t="shared" si="56"/>
        <v/>
      </c>
      <c r="Q560" s="11">
        <f t="shared" si="57"/>
        <v>0</v>
      </c>
      <c r="R560" s="12">
        <f t="shared" si="58"/>
        <v>0</v>
      </c>
      <c r="S560" s="8"/>
      <c r="T560" s="8" t="str">
        <f>VLOOKUP(C560,[1]Sheet1!$D$1:$M$65514,10,0)</f>
        <v>河北</v>
      </c>
      <c r="U560" s="8">
        <f t="shared" si="59"/>
        <v>0</v>
      </c>
      <c r="V560" s="8" t="e">
        <f ca="1">SUM(OFFSET(考勤!D:AH,MATCH(C560,考勤!$A$1:$A$58,0)-1,DAY(D560)-1,3,1))</f>
        <v>#N/A</v>
      </c>
      <c r="W560" s="8" t="e">
        <f ca="1" t="shared" si="60"/>
        <v>#N/A</v>
      </c>
    </row>
    <row r="561" hidden="1" spans="1:23">
      <c r="A561" s="2" t="s">
        <v>511</v>
      </c>
      <c r="B561" s="2" t="s">
        <v>661</v>
      </c>
      <c r="C561" s="2" t="s">
        <v>662</v>
      </c>
      <c r="D561" s="2" t="s">
        <v>131</v>
      </c>
      <c r="E561" s="2" t="s">
        <v>127</v>
      </c>
      <c r="F561" s="2"/>
      <c r="G561" s="2"/>
      <c r="H561" s="2"/>
      <c r="I561" s="2"/>
      <c r="J561" s="2"/>
      <c r="K561" s="2"/>
      <c r="L561" s="2"/>
      <c r="M561" s="2"/>
      <c r="N561" s="7" t="s">
        <v>171</v>
      </c>
      <c r="O561" s="8" t="str">
        <f t="shared" si="55"/>
        <v/>
      </c>
      <c r="P561" s="9" t="str">
        <f t="shared" si="56"/>
        <v/>
      </c>
      <c r="Q561" s="11">
        <f t="shared" si="57"/>
        <v>0</v>
      </c>
      <c r="R561" s="12">
        <f t="shared" si="58"/>
        <v>0</v>
      </c>
      <c r="S561" s="8"/>
      <c r="T561" s="8" t="str">
        <f>VLOOKUP(C561,[1]Sheet1!$D$1:$M$65514,10,0)</f>
        <v>河北</v>
      </c>
      <c r="U561" s="8">
        <f t="shared" si="59"/>
        <v>0</v>
      </c>
      <c r="V561" s="8" t="e">
        <f ca="1">SUM(OFFSET(考勤!D:AH,MATCH(C561,考勤!$A$1:$A$58,0)-1,DAY(D561)-1,3,1))</f>
        <v>#N/A</v>
      </c>
      <c r="W561" s="8" t="e">
        <f ca="1" t="shared" si="60"/>
        <v>#N/A</v>
      </c>
    </row>
    <row r="562" hidden="1" spans="1:23">
      <c r="A562" s="2" t="s">
        <v>511</v>
      </c>
      <c r="B562" s="2" t="s">
        <v>661</v>
      </c>
      <c r="C562" s="2" t="s">
        <v>662</v>
      </c>
      <c r="D562" s="2" t="s">
        <v>135</v>
      </c>
      <c r="E562" s="2" t="s">
        <v>127</v>
      </c>
      <c r="F562" s="2"/>
      <c r="G562" s="2"/>
      <c r="H562" s="2"/>
      <c r="I562" s="2"/>
      <c r="J562" s="2"/>
      <c r="K562" s="2"/>
      <c r="L562" s="2"/>
      <c r="M562" s="2"/>
      <c r="N562" s="7" t="s">
        <v>171</v>
      </c>
      <c r="O562" s="8" t="str">
        <f t="shared" si="55"/>
        <v/>
      </c>
      <c r="P562" s="9" t="str">
        <f t="shared" si="56"/>
        <v/>
      </c>
      <c r="Q562" s="11">
        <f t="shared" si="57"/>
        <v>0</v>
      </c>
      <c r="R562" s="12">
        <f t="shared" si="58"/>
        <v>0</v>
      </c>
      <c r="S562" s="8"/>
      <c r="T562" s="8" t="str">
        <f>VLOOKUP(C562,[1]Sheet1!$D$1:$M$65514,10,0)</f>
        <v>河北</v>
      </c>
      <c r="U562" s="8">
        <f t="shared" si="59"/>
        <v>0</v>
      </c>
      <c r="V562" s="8" t="e">
        <f ca="1">SUM(OFFSET(考勤!D:AH,MATCH(C562,考勤!$A$1:$A$58,0)-1,DAY(D562)-1,3,1))</f>
        <v>#N/A</v>
      </c>
      <c r="W562" s="8" t="e">
        <f ca="1" t="shared" si="60"/>
        <v>#N/A</v>
      </c>
    </row>
    <row r="563" hidden="1" spans="1:23">
      <c r="A563" s="3" t="s">
        <v>511</v>
      </c>
      <c r="B563" s="3" t="s">
        <v>661</v>
      </c>
      <c r="C563" s="3" t="s">
        <v>662</v>
      </c>
      <c r="D563" s="3" t="s">
        <v>139</v>
      </c>
      <c r="E563" s="2" t="s">
        <v>127</v>
      </c>
      <c r="F563" s="3"/>
      <c r="G563" s="3"/>
      <c r="H563" s="3"/>
      <c r="I563" s="3"/>
      <c r="J563" s="3"/>
      <c r="K563" s="3"/>
      <c r="L563" s="3"/>
      <c r="M563" s="3"/>
      <c r="N563" s="7" t="s">
        <v>171</v>
      </c>
      <c r="O563" s="8" t="str">
        <f t="shared" si="55"/>
        <v/>
      </c>
      <c r="P563" s="9" t="str">
        <f t="shared" si="56"/>
        <v/>
      </c>
      <c r="Q563" s="11">
        <f t="shared" si="57"/>
        <v>0</v>
      </c>
      <c r="R563" s="12">
        <f t="shared" si="58"/>
        <v>0</v>
      </c>
      <c r="S563" s="8"/>
      <c r="T563" s="8" t="str">
        <f>VLOOKUP(C563,[1]Sheet1!$D$1:$M$65514,10,0)</f>
        <v>河北</v>
      </c>
      <c r="U563" s="8">
        <f t="shared" si="59"/>
        <v>0</v>
      </c>
      <c r="V563" s="8" t="e">
        <f ca="1">SUM(OFFSET(考勤!D:AH,MATCH(C563,考勤!$A$1:$A$58,0)-1,DAY(D563)-1,3,1))</f>
        <v>#N/A</v>
      </c>
      <c r="W563" s="8" t="e">
        <f ca="1" t="shared" si="60"/>
        <v>#N/A</v>
      </c>
    </row>
    <row r="564" hidden="1" spans="1:23">
      <c r="A564" s="3" t="s">
        <v>511</v>
      </c>
      <c r="B564" s="3" t="s">
        <v>661</v>
      </c>
      <c r="C564" s="3" t="s">
        <v>662</v>
      </c>
      <c r="D564" s="3" t="s">
        <v>142</v>
      </c>
      <c r="E564" s="2" t="s">
        <v>127</v>
      </c>
      <c r="F564" s="3"/>
      <c r="G564" s="3"/>
      <c r="H564" s="3"/>
      <c r="I564" s="3"/>
      <c r="J564" s="3"/>
      <c r="K564" s="3"/>
      <c r="L564" s="3"/>
      <c r="M564" s="3"/>
      <c r="N564" s="7" t="s">
        <v>171</v>
      </c>
      <c r="O564" s="8" t="str">
        <f t="shared" si="55"/>
        <v/>
      </c>
      <c r="P564" s="9" t="str">
        <f t="shared" si="56"/>
        <v/>
      </c>
      <c r="Q564" s="11">
        <f t="shared" si="57"/>
        <v>0</v>
      </c>
      <c r="R564" s="12">
        <f t="shared" si="58"/>
        <v>0</v>
      </c>
      <c r="S564" s="8"/>
      <c r="T564" s="8" t="str">
        <f>VLOOKUP(C564,[1]Sheet1!$D$1:$M$65514,10,0)</f>
        <v>河北</v>
      </c>
      <c r="U564" s="8">
        <f t="shared" si="59"/>
        <v>0</v>
      </c>
      <c r="V564" s="8" t="e">
        <f ca="1">SUM(OFFSET(考勤!D:AH,MATCH(C564,考勤!$A$1:$A$58,0)-1,DAY(D564)-1,3,1))</f>
        <v>#N/A</v>
      </c>
      <c r="W564" s="8" t="e">
        <f ca="1" t="shared" si="60"/>
        <v>#N/A</v>
      </c>
    </row>
    <row r="565" hidden="1" spans="1:23">
      <c r="A565" s="2" t="s">
        <v>511</v>
      </c>
      <c r="B565" s="2" t="s">
        <v>661</v>
      </c>
      <c r="C565" s="2" t="s">
        <v>662</v>
      </c>
      <c r="D565" s="2" t="s">
        <v>145</v>
      </c>
      <c r="E565" s="2" t="s">
        <v>127</v>
      </c>
      <c r="F565" s="2"/>
      <c r="G565" s="2"/>
      <c r="H565" s="2"/>
      <c r="I565" s="2"/>
      <c r="J565" s="2"/>
      <c r="K565" s="2"/>
      <c r="L565" s="2"/>
      <c r="M565" s="2"/>
      <c r="N565" s="7" t="s">
        <v>171</v>
      </c>
      <c r="O565" s="8" t="str">
        <f t="shared" si="55"/>
        <v/>
      </c>
      <c r="P565" s="9" t="str">
        <f t="shared" si="56"/>
        <v/>
      </c>
      <c r="Q565" s="11">
        <f t="shared" si="57"/>
        <v>0</v>
      </c>
      <c r="R565" s="12">
        <f t="shared" si="58"/>
        <v>0</v>
      </c>
      <c r="S565" s="8"/>
      <c r="T565" s="8" t="str">
        <f>VLOOKUP(C565,[1]Sheet1!$D$1:$M$65514,10,0)</f>
        <v>河北</v>
      </c>
      <c r="U565" s="8">
        <f t="shared" si="59"/>
        <v>0</v>
      </c>
      <c r="V565" s="8" t="e">
        <f ca="1">SUM(OFFSET(考勤!D:AH,MATCH(C565,考勤!$A$1:$A$58,0)-1,DAY(D565)-1,3,1))</f>
        <v>#N/A</v>
      </c>
      <c r="W565" s="8" t="e">
        <f ca="1" t="shared" si="60"/>
        <v>#N/A</v>
      </c>
    </row>
    <row r="566" hidden="1" spans="1:23">
      <c r="A566" s="2" t="s">
        <v>511</v>
      </c>
      <c r="B566" s="2" t="s">
        <v>661</v>
      </c>
      <c r="C566" s="2" t="s">
        <v>662</v>
      </c>
      <c r="D566" s="2" t="s">
        <v>148</v>
      </c>
      <c r="E566" s="2" t="s">
        <v>127</v>
      </c>
      <c r="F566" s="2"/>
      <c r="G566" s="2"/>
      <c r="H566" s="2"/>
      <c r="I566" s="2"/>
      <c r="J566" s="2"/>
      <c r="K566" s="2"/>
      <c r="L566" s="2"/>
      <c r="M566" s="2"/>
      <c r="N566" s="7" t="s">
        <v>171</v>
      </c>
      <c r="O566" s="8" t="str">
        <f t="shared" si="55"/>
        <v/>
      </c>
      <c r="P566" s="9" t="str">
        <f t="shared" si="56"/>
        <v/>
      </c>
      <c r="Q566" s="11">
        <f t="shared" si="57"/>
        <v>0</v>
      </c>
      <c r="R566" s="12">
        <f t="shared" si="58"/>
        <v>0</v>
      </c>
      <c r="S566" s="8"/>
      <c r="T566" s="8" t="str">
        <f>VLOOKUP(C566,[1]Sheet1!$D$1:$M$65514,10,0)</f>
        <v>河北</v>
      </c>
      <c r="U566" s="8">
        <f t="shared" si="59"/>
        <v>0</v>
      </c>
      <c r="V566" s="8" t="e">
        <f ca="1">SUM(OFFSET(考勤!D:AH,MATCH(C566,考勤!$A$1:$A$58,0)-1,DAY(D566)-1,3,1))</f>
        <v>#N/A</v>
      </c>
      <c r="W566" s="8" t="e">
        <f ca="1" t="shared" si="60"/>
        <v>#N/A</v>
      </c>
    </row>
    <row r="567" hidden="1" spans="1:23">
      <c r="A567" s="2" t="s">
        <v>511</v>
      </c>
      <c r="B567" s="2" t="s">
        <v>661</v>
      </c>
      <c r="C567" s="2" t="s">
        <v>662</v>
      </c>
      <c r="D567" s="2" t="s">
        <v>152</v>
      </c>
      <c r="E567" s="2" t="s">
        <v>127</v>
      </c>
      <c r="F567" s="2"/>
      <c r="G567" s="2"/>
      <c r="H567" s="2"/>
      <c r="I567" s="2"/>
      <c r="J567" s="2"/>
      <c r="K567" s="2"/>
      <c r="L567" s="2"/>
      <c r="M567" s="2"/>
      <c r="N567" s="7" t="s">
        <v>171</v>
      </c>
      <c r="O567" s="8" t="str">
        <f t="shared" si="55"/>
        <v/>
      </c>
      <c r="P567" s="9" t="str">
        <f t="shared" si="56"/>
        <v/>
      </c>
      <c r="Q567" s="11">
        <f t="shared" si="57"/>
        <v>0</v>
      </c>
      <c r="R567" s="12">
        <f t="shared" si="58"/>
        <v>0</v>
      </c>
      <c r="S567" s="8"/>
      <c r="T567" s="8" t="str">
        <f>VLOOKUP(C567,[1]Sheet1!$D$1:$M$65514,10,0)</f>
        <v>河北</v>
      </c>
      <c r="U567" s="8">
        <f t="shared" si="59"/>
        <v>0</v>
      </c>
      <c r="V567" s="8" t="e">
        <f ca="1">SUM(OFFSET(考勤!D:AH,MATCH(C567,考勤!$A$1:$A$58,0)-1,DAY(D567)-1,3,1))</f>
        <v>#N/A</v>
      </c>
      <c r="W567" s="8" t="e">
        <f ca="1" t="shared" si="60"/>
        <v>#N/A</v>
      </c>
    </row>
    <row r="568" hidden="1" spans="1:23">
      <c r="A568" s="2" t="s">
        <v>511</v>
      </c>
      <c r="B568" s="2" t="s">
        <v>661</v>
      </c>
      <c r="C568" s="2" t="s">
        <v>662</v>
      </c>
      <c r="D568" s="2" t="s">
        <v>157</v>
      </c>
      <c r="E568" s="2" t="s">
        <v>127</v>
      </c>
      <c r="F568" s="2"/>
      <c r="G568" s="2"/>
      <c r="H568" s="2"/>
      <c r="I568" s="2"/>
      <c r="J568" s="2"/>
      <c r="K568" s="2"/>
      <c r="L568" s="2"/>
      <c r="M568" s="2"/>
      <c r="N568" s="7" t="s">
        <v>171</v>
      </c>
      <c r="O568" s="8" t="str">
        <f t="shared" si="55"/>
        <v/>
      </c>
      <c r="P568" s="9" t="str">
        <f t="shared" si="56"/>
        <v/>
      </c>
      <c r="Q568" s="11">
        <f t="shared" si="57"/>
        <v>0</v>
      </c>
      <c r="R568" s="12">
        <f t="shared" si="58"/>
        <v>0</v>
      </c>
      <c r="S568" s="8"/>
      <c r="T568" s="8" t="str">
        <f>VLOOKUP(C568,[1]Sheet1!$D$1:$M$65514,10,0)</f>
        <v>河北</v>
      </c>
      <c r="U568" s="8">
        <f t="shared" si="59"/>
        <v>0</v>
      </c>
      <c r="V568" s="8" t="e">
        <f ca="1">SUM(OFFSET(考勤!D:AH,MATCH(C568,考勤!$A$1:$A$58,0)-1,DAY(D568)-1,3,1))</f>
        <v>#N/A</v>
      </c>
      <c r="W568" s="8" t="e">
        <f ca="1" t="shared" si="60"/>
        <v>#N/A</v>
      </c>
    </row>
    <row r="569" hidden="1" spans="1:23">
      <c r="A569" s="2" t="s">
        <v>511</v>
      </c>
      <c r="B569" s="2" t="s">
        <v>661</v>
      </c>
      <c r="C569" s="2" t="s">
        <v>662</v>
      </c>
      <c r="D569" s="2" t="s">
        <v>160</v>
      </c>
      <c r="E569" s="2" t="s">
        <v>127</v>
      </c>
      <c r="F569" s="2"/>
      <c r="G569" s="2"/>
      <c r="H569" s="2"/>
      <c r="I569" s="2"/>
      <c r="J569" s="2"/>
      <c r="K569" s="2"/>
      <c r="L569" s="2"/>
      <c r="M569" s="2"/>
      <c r="N569" s="7" t="s">
        <v>171</v>
      </c>
      <c r="O569" s="8" t="str">
        <f t="shared" si="55"/>
        <v/>
      </c>
      <c r="P569" s="9" t="str">
        <f t="shared" si="56"/>
        <v/>
      </c>
      <c r="Q569" s="11">
        <f t="shared" si="57"/>
        <v>0</v>
      </c>
      <c r="R569" s="12">
        <f t="shared" si="58"/>
        <v>0</v>
      </c>
      <c r="S569" s="8"/>
      <c r="T569" s="8" t="str">
        <f>VLOOKUP(C569,[1]Sheet1!$D$1:$M$65514,10,0)</f>
        <v>河北</v>
      </c>
      <c r="U569" s="8">
        <f t="shared" si="59"/>
        <v>0</v>
      </c>
      <c r="V569" s="8" t="e">
        <f ca="1">SUM(OFFSET(考勤!D:AH,MATCH(C569,考勤!$A$1:$A$58,0)-1,DAY(D569)-1,3,1))</f>
        <v>#N/A</v>
      </c>
      <c r="W569" s="8" t="e">
        <f ca="1" t="shared" si="60"/>
        <v>#N/A</v>
      </c>
    </row>
    <row r="570" hidden="1" spans="1:23">
      <c r="A570" s="3" t="s">
        <v>511</v>
      </c>
      <c r="B570" s="3" t="s">
        <v>661</v>
      </c>
      <c r="C570" s="3" t="s">
        <v>662</v>
      </c>
      <c r="D570" s="3" t="s">
        <v>163</v>
      </c>
      <c r="E570" s="2" t="s">
        <v>127</v>
      </c>
      <c r="F570" s="3"/>
      <c r="G570" s="3"/>
      <c r="H570" s="3"/>
      <c r="I570" s="3"/>
      <c r="J570" s="3"/>
      <c r="K570" s="3"/>
      <c r="L570" s="3"/>
      <c r="M570" s="3"/>
      <c r="N570" s="7" t="s">
        <v>171</v>
      </c>
      <c r="O570" s="8" t="str">
        <f t="shared" si="55"/>
        <v/>
      </c>
      <c r="P570" s="9" t="str">
        <f t="shared" si="56"/>
        <v/>
      </c>
      <c r="Q570" s="11">
        <f t="shared" si="57"/>
        <v>0</v>
      </c>
      <c r="R570" s="12">
        <f t="shared" si="58"/>
        <v>0</v>
      </c>
      <c r="S570" s="8"/>
      <c r="T570" s="8" t="str">
        <f>VLOOKUP(C570,[1]Sheet1!$D$1:$M$65514,10,0)</f>
        <v>河北</v>
      </c>
      <c r="U570" s="8">
        <f t="shared" si="59"/>
        <v>0</v>
      </c>
      <c r="V570" s="8" t="e">
        <f ca="1">SUM(OFFSET(考勤!D:AH,MATCH(C570,考勤!$A$1:$A$58,0)-1,DAY(D570)-1,3,1))</f>
        <v>#N/A</v>
      </c>
      <c r="W570" s="8" t="e">
        <f ca="1" t="shared" si="60"/>
        <v>#N/A</v>
      </c>
    </row>
    <row r="571" hidden="1" spans="1:23">
      <c r="A571" s="3" t="s">
        <v>511</v>
      </c>
      <c r="B571" s="3" t="s">
        <v>661</v>
      </c>
      <c r="C571" s="3" t="s">
        <v>662</v>
      </c>
      <c r="D571" s="3" t="s">
        <v>166</v>
      </c>
      <c r="E571" s="2" t="s">
        <v>127</v>
      </c>
      <c r="F571" s="3"/>
      <c r="G571" s="3"/>
      <c r="H571" s="3"/>
      <c r="I571" s="3"/>
      <c r="J571" s="3"/>
      <c r="K571" s="3"/>
      <c r="L571" s="3"/>
      <c r="M571" s="3"/>
      <c r="N571" s="7" t="s">
        <v>171</v>
      </c>
      <c r="O571" s="8" t="str">
        <f t="shared" si="55"/>
        <v/>
      </c>
      <c r="P571" s="9" t="str">
        <f t="shared" si="56"/>
        <v/>
      </c>
      <c r="Q571" s="11">
        <f t="shared" si="57"/>
        <v>0</v>
      </c>
      <c r="R571" s="12">
        <f t="shared" si="58"/>
        <v>0</v>
      </c>
      <c r="S571" s="8"/>
      <c r="T571" s="8" t="str">
        <f>VLOOKUP(C571,[1]Sheet1!$D$1:$M$65514,10,0)</f>
        <v>河北</v>
      </c>
      <c r="U571" s="8">
        <f t="shared" si="59"/>
        <v>0</v>
      </c>
      <c r="V571" s="8" t="e">
        <f ca="1">SUM(OFFSET(考勤!D:AH,MATCH(C571,考勤!$A$1:$A$58,0)-1,DAY(D571)-1,3,1))</f>
        <v>#N/A</v>
      </c>
      <c r="W571" s="8" t="e">
        <f ca="1" t="shared" si="60"/>
        <v>#N/A</v>
      </c>
    </row>
    <row r="572" hidden="1" spans="1:23">
      <c r="A572" s="2" t="s">
        <v>511</v>
      </c>
      <c r="B572" s="2" t="s">
        <v>661</v>
      </c>
      <c r="C572" s="2" t="s">
        <v>662</v>
      </c>
      <c r="D572" s="2" t="s">
        <v>170</v>
      </c>
      <c r="E572" s="2" t="s">
        <v>127</v>
      </c>
      <c r="F572" s="2"/>
      <c r="G572" s="2"/>
      <c r="H572" s="2"/>
      <c r="I572" s="2"/>
      <c r="J572" s="2"/>
      <c r="K572" s="2"/>
      <c r="L572" s="2"/>
      <c r="M572" s="2"/>
      <c r="N572" s="7" t="s">
        <v>171</v>
      </c>
      <c r="O572" s="8" t="str">
        <f t="shared" si="55"/>
        <v/>
      </c>
      <c r="P572" s="9" t="str">
        <f t="shared" si="56"/>
        <v/>
      </c>
      <c r="Q572" s="11">
        <f t="shared" si="57"/>
        <v>0</v>
      </c>
      <c r="R572" s="12">
        <f t="shared" si="58"/>
        <v>0</v>
      </c>
      <c r="S572" s="8"/>
      <c r="T572" s="8" t="str">
        <f>VLOOKUP(C572,[1]Sheet1!$D$1:$M$65514,10,0)</f>
        <v>河北</v>
      </c>
      <c r="U572" s="8">
        <f t="shared" si="59"/>
        <v>0</v>
      </c>
      <c r="V572" s="8" t="e">
        <f ca="1">SUM(OFFSET(考勤!D:AH,MATCH(C572,考勤!$A$1:$A$58,0)-1,DAY(D572)-1,3,1))</f>
        <v>#N/A</v>
      </c>
      <c r="W572" s="8" t="e">
        <f ca="1" t="shared" si="60"/>
        <v>#N/A</v>
      </c>
    </row>
    <row r="573" hidden="1" spans="1:23">
      <c r="A573" s="2" t="s">
        <v>511</v>
      </c>
      <c r="B573" s="2" t="s">
        <v>661</v>
      </c>
      <c r="C573" s="2" t="s">
        <v>662</v>
      </c>
      <c r="D573" s="2" t="s">
        <v>172</v>
      </c>
      <c r="E573" s="2" t="s">
        <v>127</v>
      </c>
      <c r="F573" s="2" t="s">
        <v>624</v>
      </c>
      <c r="G573" s="2" t="s">
        <v>137</v>
      </c>
      <c r="H573" s="2"/>
      <c r="I573" s="2"/>
      <c r="J573" s="10" t="s">
        <v>399</v>
      </c>
      <c r="K573" s="2"/>
      <c r="L573" s="2"/>
      <c r="M573" s="2"/>
      <c r="N573" s="2"/>
      <c r="O573" s="8" t="str">
        <f t="shared" si="55"/>
        <v>07:40</v>
      </c>
      <c r="P573" s="9" t="str">
        <f t="shared" si="56"/>
        <v>20:03</v>
      </c>
      <c r="Q573" s="11">
        <f t="shared" si="57"/>
        <v>0.515972222222222</v>
      </c>
      <c r="R573" s="12">
        <f t="shared" si="58"/>
        <v>11</v>
      </c>
      <c r="S573" s="8"/>
      <c r="T573" s="8" t="str">
        <f>VLOOKUP(C573,[1]Sheet1!$D$1:$M$65514,10,0)</f>
        <v>河北</v>
      </c>
      <c r="U573" s="8">
        <f t="shared" si="59"/>
        <v>11</v>
      </c>
      <c r="V573" s="8" t="e">
        <f ca="1">SUM(OFFSET(考勤!D:AH,MATCH(C573,考勤!$A$1:$A$58,0)-1,DAY(D573)-1,3,1))</f>
        <v>#N/A</v>
      </c>
      <c r="W573" s="8" t="e">
        <f ca="1" t="shared" si="60"/>
        <v>#N/A</v>
      </c>
    </row>
    <row r="574" hidden="1" spans="1:23">
      <c r="A574" s="2" t="s">
        <v>511</v>
      </c>
      <c r="B574" s="2" t="s">
        <v>661</v>
      </c>
      <c r="C574" s="2" t="s">
        <v>662</v>
      </c>
      <c r="D574" s="2" t="s">
        <v>173</v>
      </c>
      <c r="E574" s="2" t="s">
        <v>127</v>
      </c>
      <c r="F574" s="2" t="s">
        <v>140</v>
      </c>
      <c r="G574" s="2" t="s">
        <v>137</v>
      </c>
      <c r="H574" s="2"/>
      <c r="I574" s="2"/>
      <c r="J574" s="10" t="s">
        <v>399</v>
      </c>
      <c r="K574" s="2"/>
      <c r="L574" s="2"/>
      <c r="M574" s="2"/>
      <c r="N574" s="2"/>
      <c r="O574" s="8" t="str">
        <f t="shared" si="55"/>
        <v>07:33</v>
      </c>
      <c r="P574" s="9" t="str">
        <f t="shared" si="56"/>
        <v>20:03</v>
      </c>
      <c r="Q574" s="11">
        <f t="shared" si="57"/>
        <v>0.520833333333333</v>
      </c>
      <c r="R574" s="12">
        <f t="shared" si="58"/>
        <v>11</v>
      </c>
      <c r="S574" s="8"/>
      <c r="T574" s="8" t="str">
        <f>VLOOKUP(C574,[1]Sheet1!$D$1:$M$65514,10,0)</f>
        <v>河北</v>
      </c>
      <c r="U574" s="8">
        <f t="shared" si="59"/>
        <v>11</v>
      </c>
      <c r="V574" s="8" t="e">
        <f ca="1">SUM(OFFSET(考勤!D:AH,MATCH(C574,考勤!$A$1:$A$58,0)-1,DAY(D574)-1,3,1))</f>
        <v>#N/A</v>
      </c>
      <c r="W574" s="8" t="e">
        <f ca="1" t="shared" si="60"/>
        <v>#N/A</v>
      </c>
    </row>
    <row r="575" hidden="1" spans="1:23">
      <c r="A575" s="2" t="s">
        <v>511</v>
      </c>
      <c r="B575" s="2" t="s">
        <v>661</v>
      </c>
      <c r="C575" s="2" t="s">
        <v>662</v>
      </c>
      <c r="D575" s="2" t="s">
        <v>175</v>
      </c>
      <c r="E575" s="2" t="s">
        <v>127</v>
      </c>
      <c r="F575" s="2" t="s">
        <v>663</v>
      </c>
      <c r="G575" s="2" t="s">
        <v>137</v>
      </c>
      <c r="H575" s="2"/>
      <c r="I575" s="2"/>
      <c r="J575" s="10" t="s">
        <v>399</v>
      </c>
      <c r="K575" s="2"/>
      <c r="L575" s="2"/>
      <c r="M575" s="2"/>
      <c r="N575" s="2"/>
      <c r="O575" s="8" t="str">
        <f t="shared" si="55"/>
        <v>07:35</v>
      </c>
      <c r="P575" s="9" t="str">
        <f t="shared" si="56"/>
        <v>20:03</v>
      </c>
      <c r="Q575" s="11">
        <f t="shared" si="57"/>
        <v>0.519444444444444</v>
      </c>
      <c r="R575" s="12">
        <f t="shared" si="58"/>
        <v>11</v>
      </c>
      <c r="S575" s="8"/>
      <c r="T575" s="8" t="str">
        <f>VLOOKUP(C575,[1]Sheet1!$D$1:$M$65514,10,0)</f>
        <v>河北</v>
      </c>
      <c r="U575" s="8">
        <f t="shared" si="59"/>
        <v>11</v>
      </c>
      <c r="V575" s="8" t="e">
        <f ca="1">SUM(OFFSET(考勤!D:AH,MATCH(C575,考勤!$A$1:$A$58,0)-1,DAY(D575)-1,3,1))</f>
        <v>#N/A</v>
      </c>
      <c r="W575" s="8" t="e">
        <f ca="1" t="shared" si="60"/>
        <v>#N/A</v>
      </c>
    </row>
    <row r="576" hidden="1" spans="1:23">
      <c r="A576" s="2" t="s">
        <v>511</v>
      </c>
      <c r="B576" s="2" t="s">
        <v>661</v>
      </c>
      <c r="C576" s="2" t="s">
        <v>662</v>
      </c>
      <c r="D576" s="2" t="s">
        <v>177</v>
      </c>
      <c r="E576" s="2" t="s">
        <v>127</v>
      </c>
      <c r="F576" s="2" t="s">
        <v>664</v>
      </c>
      <c r="G576" s="2" t="s">
        <v>137</v>
      </c>
      <c r="H576" s="2"/>
      <c r="I576" s="2"/>
      <c r="J576" s="10" t="s">
        <v>435</v>
      </c>
      <c r="K576" s="2"/>
      <c r="L576" s="2"/>
      <c r="M576" s="2"/>
      <c r="N576" s="2"/>
      <c r="O576" s="8" t="str">
        <f t="shared" si="55"/>
        <v>07:32</v>
      </c>
      <c r="P576" s="9" t="str">
        <f t="shared" si="56"/>
        <v>20:04</v>
      </c>
      <c r="Q576" s="11">
        <f t="shared" si="57"/>
        <v>0.522222222222222</v>
      </c>
      <c r="R576" s="12">
        <f t="shared" si="58"/>
        <v>11</v>
      </c>
      <c r="S576" s="8"/>
      <c r="T576" s="8" t="str">
        <f>VLOOKUP(C576,[1]Sheet1!$D$1:$M$65514,10,0)</f>
        <v>河北</v>
      </c>
      <c r="U576" s="8">
        <f t="shared" si="59"/>
        <v>11</v>
      </c>
      <c r="V576" s="8" t="e">
        <f ca="1">SUM(OFFSET(考勤!D:AH,MATCH(C576,考勤!$A$1:$A$58,0)-1,DAY(D576)-1,3,1))</f>
        <v>#N/A</v>
      </c>
      <c r="W576" s="8" t="e">
        <f ca="1" t="shared" si="60"/>
        <v>#N/A</v>
      </c>
    </row>
    <row r="577" hidden="1" spans="1:23">
      <c r="A577" s="3" t="s">
        <v>511</v>
      </c>
      <c r="B577" s="3" t="s">
        <v>661</v>
      </c>
      <c r="C577" s="3" t="s">
        <v>662</v>
      </c>
      <c r="D577" s="3" t="s">
        <v>180</v>
      </c>
      <c r="E577" s="2" t="s">
        <v>127</v>
      </c>
      <c r="F577" s="3" t="s">
        <v>665</v>
      </c>
      <c r="G577" s="3" t="s">
        <v>137</v>
      </c>
      <c r="H577" s="3"/>
      <c r="I577" s="3"/>
      <c r="J577" s="10" t="s">
        <v>141</v>
      </c>
      <c r="K577" s="3"/>
      <c r="L577" s="3"/>
      <c r="M577" s="3"/>
      <c r="N577" s="3"/>
      <c r="O577" s="8" t="str">
        <f t="shared" si="55"/>
        <v>07:28</v>
      </c>
      <c r="P577" s="9" t="str">
        <f t="shared" si="56"/>
        <v>20:03</v>
      </c>
      <c r="Q577" s="11">
        <f t="shared" si="57"/>
        <v>0.524305555555556</v>
      </c>
      <c r="R577" s="12">
        <f t="shared" si="58"/>
        <v>11</v>
      </c>
      <c r="S577" s="8"/>
      <c r="T577" s="8" t="str">
        <f>VLOOKUP(C577,[1]Sheet1!$D$1:$M$65514,10,0)</f>
        <v>河北</v>
      </c>
      <c r="U577" s="8">
        <f t="shared" si="59"/>
        <v>11</v>
      </c>
      <c r="V577" s="8" t="e">
        <f ca="1">SUM(OFFSET(考勤!D:AH,MATCH(C577,考勤!$A$1:$A$58,0)-1,DAY(D577)-1,3,1))</f>
        <v>#N/A</v>
      </c>
      <c r="W577" s="8" t="e">
        <f ca="1" t="shared" si="60"/>
        <v>#N/A</v>
      </c>
    </row>
    <row r="578" hidden="1" spans="1:23">
      <c r="A578" s="3" t="s">
        <v>511</v>
      </c>
      <c r="B578" s="3" t="s">
        <v>661</v>
      </c>
      <c r="C578" s="3" t="s">
        <v>662</v>
      </c>
      <c r="D578" s="3" t="s">
        <v>183</v>
      </c>
      <c r="E578" s="2" t="s">
        <v>127</v>
      </c>
      <c r="F578" s="5" t="s">
        <v>666</v>
      </c>
      <c r="G578" s="3"/>
      <c r="H578" s="3"/>
      <c r="I578" s="3"/>
      <c r="J578" s="3"/>
      <c r="K578" s="3"/>
      <c r="L578" s="3"/>
      <c r="M578" s="3"/>
      <c r="N578" s="7" t="s">
        <v>171</v>
      </c>
      <c r="O578" s="8" t="str">
        <f t="shared" si="55"/>
        <v>07:30</v>
      </c>
      <c r="P578" s="9" t="str">
        <f t="shared" si="56"/>
        <v>XX:XX</v>
      </c>
      <c r="Q578" s="11">
        <f t="shared" si="57"/>
        <v>0</v>
      </c>
      <c r="R578" s="12">
        <f t="shared" si="58"/>
        <v>0</v>
      </c>
      <c r="S578" s="8"/>
      <c r="T578" s="8" t="str">
        <f>VLOOKUP(C578,[1]Sheet1!$D$1:$M$65514,10,0)</f>
        <v>河北</v>
      </c>
      <c r="U578" s="9">
        <v>8</v>
      </c>
      <c r="V578" s="8" t="e">
        <f ca="1">SUM(OFFSET(考勤!D:AH,MATCH(C578,考勤!$A$1:$A$58,0)-1,DAY(D578)-1,3,1))</f>
        <v>#N/A</v>
      </c>
      <c r="W578" s="8" t="e">
        <f ca="1" t="shared" si="60"/>
        <v>#N/A</v>
      </c>
    </row>
    <row r="579" hidden="1" spans="1:23">
      <c r="A579" s="2" t="s">
        <v>511</v>
      </c>
      <c r="B579" s="2" t="s">
        <v>661</v>
      </c>
      <c r="C579" s="2" t="s">
        <v>662</v>
      </c>
      <c r="D579" s="2" t="s">
        <v>186</v>
      </c>
      <c r="E579" s="2" t="s">
        <v>127</v>
      </c>
      <c r="F579" s="2" t="s">
        <v>497</v>
      </c>
      <c r="G579" s="2" t="s">
        <v>137</v>
      </c>
      <c r="H579" s="2"/>
      <c r="I579" s="2"/>
      <c r="J579" s="10" t="s">
        <v>220</v>
      </c>
      <c r="K579" s="2"/>
      <c r="L579" s="2"/>
      <c r="M579" s="2"/>
      <c r="N579" s="2"/>
      <c r="O579" s="8" t="str">
        <f t="shared" si="55"/>
        <v>07:37</v>
      </c>
      <c r="P579" s="9" t="str">
        <f t="shared" si="56"/>
        <v>20:01</v>
      </c>
      <c r="Q579" s="11">
        <f t="shared" si="57"/>
        <v>0.516666666666667</v>
      </c>
      <c r="R579" s="12">
        <f t="shared" si="58"/>
        <v>11</v>
      </c>
      <c r="S579" s="8"/>
      <c r="T579" s="8" t="str">
        <f>VLOOKUP(C579,[1]Sheet1!$D$1:$M$65514,10,0)</f>
        <v>河北</v>
      </c>
      <c r="U579" s="8">
        <f t="shared" si="59"/>
        <v>11</v>
      </c>
      <c r="V579" s="8" t="e">
        <f ca="1">SUM(OFFSET(考勤!D:AH,MATCH(C579,考勤!$A$1:$A$58,0)-1,DAY(D579)-1,3,1))</f>
        <v>#N/A</v>
      </c>
      <c r="W579" s="8" t="e">
        <f ca="1" t="shared" si="60"/>
        <v>#N/A</v>
      </c>
    </row>
    <row r="580" hidden="1" spans="1:23">
      <c r="A580" s="2" t="s">
        <v>511</v>
      </c>
      <c r="B580" s="2" t="s">
        <v>661</v>
      </c>
      <c r="C580" s="2" t="s">
        <v>662</v>
      </c>
      <c r="D580" s="2" t="s">
        <v>189</v>
      </c>
      <c r="E580" s="2" t="s">
        <v>127</v>
      </c>
      <c r="F580" s="2" t="s">
        <v>657</v>
      </c>
      <c r="G580" s="2" t="s">
        <v>137</v>
      </c>
      <c r="H580" s="2"/>
      <c r="I580" s="2"/>
      <c r="J580" s="10" t="s">
        <v>399</v>
      </c>
      <c r="K580" s="2"/>
      <c r="L580" s="2"/>
      <c r="M580" s="2"/>
      <c r="N580" s="2"/>
      <c r="O580" s="8" t="str">
        <f t="shared" si="55"/>
        <v>07:31</v>
      </c>
      <c r="P580" s="9" t="str">
        <f t="shared" si="56"/>
        <v>20:03</v>
      </c>
      <c r="Q580" s="11">
        <f t="shared" si="57"/>
        <v>0.522222222222222</v>
      </c>
      <c r="R580" s="12">
        <f t="shared" si="58"/>
        <v>11</v>
      </c>
      <c r="S580" s="8"/>
      <c r="T580" s="8" t="str">
        <f>VLOOKUP(C580,[1]Sheet1!$D$1:$M$65514,10,0)</f>
        <v>河北</v>
      </c>
      <c r="U580" s="8">
        <f t="shared" si="59"/>
        <v>11</v>
      </c>
      <c r="V580" s="8" t="e">
        <f ca="1">SUM(OFFSET(考勤!D:AH,MATCH(C580,考勤!$A$1:$A$58,0)-1,DAY(D580)-1,3,1))</f>
        <v>#N/A</v>
      </c>
      <c r="W580" s="8" t="e">
        <f ca="1" t="shared" si="60"/>
        <v>#N/A</v>
      </c>
    </row>
    <row r="581" hidden="1" spans="1:23">
      <c r="A581" s="2" t="s">
        <v>511</v>
      </c>
      <c r="B581" s="2" t="s">
        <v>661</v>
      </c>
      <c r="C581" s="2" t="s">
        <v>662</v>
      </c>
      <c r="D581" s="2" t="s">
        <v>192</v>
      </c>
      <c r="E581" s="2" t="s">
        <v>127</v>
      </c>
      <c r="F581" s="2" t="s">
        <v>140</v>
      </c>
      <c r="G581" s="2" t="s">
        <v>137</v>
      </c>
      <c r="H581" s="2"/>
      <c r="I581" s="2"/>
      <c r="J581" s="10" t="s">
        <v>399</v>
      </c>
      <c r="K581" s="2"/>
      <c r="L581" s="2"/>
      <c r="M581" s="2"/>
      <c r="N581" s="2"/>
      <c r="O581" s="8" t="str">
        <f t="shared" si="55"/>
        <v>07:33</v>
      </c>
      <c r="P581" s="9" t="str">
        <f t="shared" si="56"/>
        <v>20:03</v>
      </c>
      <c r="Q581" s="11">
        <f t="shared" si="57"/>
        <v>0.520833333333333</v>
      </c>
      <c r="R581" s="12">
        <f t="shared" si="58"/>
        <v>11</v>
      </c>
      <c r="S581" s="8"/>
      <c r="T581" s="8" t="str">
        <f>VLOOKUP(C581,[1]Sheet1!$D$1:$M$65514,10,0)</f>
        <v>河北</v>
      </c>
      <c r="U581" s="8">
        <f t="shared" si="59"/>
        <v>11</v>
      </c>
      <c r="V581" s="8" t="e">
        <f ca="1">SUM(OFFSET(考勤!D:AH,MATCH(C581,考勤!$A$1:$A$58,0)-1,DAY(D581)-1,3,1))</f>
        <v>#N/A</v>
      </c>
      <c r="W581" s="8" t="e">
        <f ca="1" t="shared" si="60"/>
        <v>#N/A</v>
      </c>
    </row>
    <row r="582" hidden="1" spans="1:23">
      <c r="A582" s="2" t="s">
        <v>511</v>
      </c>
      <c r="B582" s="2" t="s">
        <v>661</v>
      </c>
      <c r="C582" s="2" t="s">
        <v>662</v>
      </c>
      <c r="D582" s="2" t="s">
        <v>195</v>
      </c>
      <c r="E582" s="2" t="s">
        <v>127</v>
      </c>
      <c r="F582" s="2" t="s">
        <v>574</v>
      </c>
      <c r="G582" s="2" t="s">
        <v>137</v>
      </c>
      <c r="H582" s="2"/>
      <c r="I582" s="2"/>
      <c r="J582" s="10" t="s">
        <v>227</v>
      </c>
      <c r="K582" s="2"/>
      <c r="L582" s="2"/>
      <c r="M582" s="2"/>
      <c r="N582" s="2"/>
      <c r="O582" s="8" t="str">
        <f t="shared" si="55"/>
        <v>07:28</v>
      </c>
      <c r="P582" s="9" t="str">
        <f t="shared" si="56"/>
        <v>20:02</v>
      </c>
      <c r="Q582" s="11">
        <f t="shared" si="57"/>
        <v>0.523611111111111</v>
      </c>
      <c r="R582" s="12">
        <f t="shared" si="58"/>
        <v>11</v>
      </c>
      <c r="S582" s="8"/>
      <c r="T582" s="8" t="str">
        <f>VLOOKUP(C582,[1]Sheet1!$D$1:$M$65514,10,0)</f>
        <v>河北</v>
      </c>
      <c r="U582" s="8">
        <f t="shared" si="59"/>
        <v>11</v>
      </c>
      <c r="V582" s="8" t="e">
        <f ca="1">SUM(OFFSET(考勤!D:AH,MATCH(C582,考勤!$A$1:$A$58,0)-1,DAY(D582)-1,3,1))</f>
        <v>#N/A</v>
      </c>
      <c r="W582" s="8" t="e">
        <f ca="1" t="shared" si="60"/>
        <v>#N/A</v>
      </c>
    </row>
    <row r="583" hidden="1" spans="1:23">
      <c r="A583" s="2" t="s">
        <v>511</v>
      </c>
      <c r="B583" s="2" t="s">
        <v>661</v>
      </c>
      <c r="C583" s="2" t="s">
        <v>662</v>
      </c>
      <c r="D583" s="2" t="s">
        <v>198</v>
      </c>
      <c r="E583" s="2" t="s">
        <v>127</v>
      </c>
      <c r="F583" s="2" t="s">
        <v>140</v>
      </c>
      <c r="G583" s="2" t="s">
        <v>137</v>
      </c>
      <c r="H583" s="2"/>
      <c r="I583" s="2"/>
      <c r="J583" s="10" t="s">
        <v>399</v>
      </c>
      <c r="K583" s="2"/>
      <c r="L583" s="2"/>
      <c r="M583" s="2"/>
      <c r="N583" s="2"/>
      <c r="O583" s="8" t="str">
        <f t="shared" si="55"/>
        <v>07:33</v>
      </c>
      <c r="P583" s="9" t="str">
        <f t="shared" si="56"/>
        <v>20:03</v>
      </c>
      <c r="Q583" s="11">
        <f t="shared" si="57"/>
        <v>0.520833333333333</v>
      </c>
      <c r="R583" s="12">
        <f t="shared" si="58"/>
        <v>11</v>
      </c>
      <c r="S583" s="8"/>
      <c r="T583" s="8" t="str">
        <f>VLOOKUP(C583,[1]Sheet1!$D$1:$M$65514,10,0)</f>
        <v>河北</v>
      </c>
      <c r="U583" s="8">
        <f t="shared" si="59"/>
        <v>11</v>
      </c>
      <c r="V583" s="8" t="e">
        <f ca="1">SUM(OFFSET(考勤!D:AH,MATCH(C583,考勤!$A$1:$A$58,0)-1,DAY(D583)-1,3,1))</f>
        <v>#N/A</v>
      </c>
      <c r="W583" s="8" t="e">
        <f ca="1" t="shared" si="60"/>
        <v>#N/A</v>
      </c>
    </row>
    <row r="584" hidden="1" spans="1:23">
      <c r="A584" s="3" t="s">
        <v>511</v>
      </c>
      <c r="B584" s="3" t="s">
        <v>661</v>
      </c>
      <c r="C584" s="3" t="s">
        <v>662</v>
      </c>
      <c r="D584" s="3" t="s">
        <v>199</v>
      </c>
      <c r="E584" s="2" t="s">
        <v>127</v>
      </c>
      <c r="F584" s="3" t="s">
        <v>241</v>
      </c>
      <c r="G584" s="3" t="s">
        <v>137</v>
      </c>
      <c r="H584" s="3"/>
      <c r="I584" s="3"/>
      <c r="J584" s="10" t="s">
        <v>144</v>
      </c>
      <c r="K584" s="3"/>
      <c r="L584" s="3"/>
      <c r="M584" s="3"/>
      <c r="N584" s="3"/>
      <c r="O584" s="8" t="str">
        <f t="shared" si="55"/>
        <v>07:33</v>
      </c>
      <c r="P584" s="9" t="str">
        <f t="shared" si="56"/>
        <v>20:01</v>
      </c>
      <c r="Q584" s="11">
        <f t="shared" si="57"/>
        <v>0.519444444444444</v>
      </c>
      <c r="R584" s="12">
        <f t="shared" si="58"/>
        <v>11</v>
      </c>
      <c r="S584" s="8"/>
      <c r="T584" s="8" t="str">
        <f>VLOOKUP(C584,[1]Sheet1!$D$1:$M$65514,10,0)</f>
        <v>河北</v>
      </c>
      <c r="U584" s="8">
        <f t="shared" si="59"/>
        <v>11</v>
      </c>
      <c r="V584" s="8" t="e">
        <f ca="1">SUM(OFFSET(考勤!D:AH,MATCH(C584,考勤!$A$1:$A$58,0)-1,DAY(D584)-1,3,1))</f>
        <v>#N/A</v>
      </c>
      <c r="W584" s="8" t="e">
        <f ca="1" t="shared" si="60"/>
        <v>#N/A</v>
      </c>
    </row>
    <row r="585" hidden="1" spans="1:23">
      <c r="A585" s="3" t="s">
        <v>511</v>
      </c>
      <c r="B585" s="3" t="s">
        <v>661</v>
      </c>
      <c r="C585" s="3" t="s">
        <v>662</v>
      </c>
      <c r="D585" s="3" t="s">
        <v>201</v>
      </c>
      <c r="E585" s="2" t="s">
        <v>127</v>
      </c>
      <c r="F585" s="3" t="s">
        <v>657</v>
      </c>
      <c r="G585" s="3" t="s">
        <v>137</v>
      </c>
      <c r="H585" s="3"/>
      <c r="I585" s="3"/>
      <c r="J585" s="10" t="s">
        <v>141</v>
      </c>
      <c r="K585" s="3"/>
      <c r="L585" s="3"/>
      <c r="M585" s="3"/>
      <c r="N585" s="3"/>
      <c r="O585" s="8" t="str">
        <f t="shared" si="55"/>
        <v>07:31</v>
      </c>
      <c r="P585" s="9" t="str">
        <f t="shared" si="56"/>
        <v>20:03</v>
      </c>
      <c r="Q585" s="11">
        <f t="shared" si="57"/>
        <v>0.522222222222222</v>
      </c>
      <c r="R585" s="12">
        <f t="shared" si="58"/>
        <v>11</v>
      </c>
      <c r="S585" s="8"/>
      <c r="T585" s="8" t="str">
        <f>VLOOKUP(C585,[1]Sheet1!$D$1:$M$65514,10,0)</f>
        <v>河北</v>
      </c>
      <c r="U585" s="8">
        <f t="shared" si="59"/>
        <v>11</v>
      </c>
      <c r="V585" s="8" t="e">
        <f ca="1">SUM(OFFSET(考勤!D:AH,MATCH(C585,考勤!$A$1:$A$58,0)-1,DAY(D585)-1,3,1))</f>
        <v>#N/A</v>
      </c>
      <c r="W585" s="8" t="e">
        <f ca="1" t="shared" si="60"/>
        <v>#N/A</v>
      </c>
    </row>
    <row r="586" hidden="1" spans="1:23">
      <c r="A586" s="2" t="s">
        <v>511</v>
      </c>
      <c r="B586" s="2" t="s">
        <v>661</v>
      </c>
      <c r="C586" s="2" t="s">
        <v>662</v>
      </c>
      <c r="D586" s="2" t="s">
        <v>204</v>
      </c>
      <c r="E586" s="2" t="s">
        <v>127</v>
      </c>
      <c r="F586" s="2" t="s">
        <v>626</v>
      </c>
      <c r="G586" s="2" t="s">
        <v>137</v>
      </c>
      <c r="H586" s="2"/>
      <c r="I586" s="2"/>
      <c r="J586" s="10" t="s">
        <v>227</v>
      </c>
      <c r="K586" s="2"/>
      <c r="L586" s="2"/>
      <c r="M586" s="2"/>
      <c r="N586" s="2"/>
      <c r="O586" s="8" t="str">
        <f t="shared" si="55"/>
        <v>07:32</v>
      </c>
      <c r="P586" s="9" t="str">
        <f t="shared" si="56"/>
        <v>20:02</v>
      </c>
      <c r="Q586" s="11">
        <f t="shared" si="57"/>
        <v>0.520833333333333</v>
      </c>
      <c r="R586" s="12">
        <f t="shared" si="58"/>
        <v>11</v>
      </c>
      <c r="S586" s="8"/>
      <c r="T586" s="8" t="str">
        <f>VLOOKUP(C586,[1]Sheet1!$D$1:$M$65514,10,0)</f>
        <v>河北</v>
      </c>
      <c r="U586" s="8">
        <f t="shared" si="59"/>
        <v>11</v>
      </c>
      <c r="V586" s="8" t="e">
        <f ca="1">SUM(OFFSET(考勤!D:AH,MATCH(C586,考勤!$A$1:$A$58,0)-1,DAY(D586)-1,3,1))</f>
        <v>#N/A</v>
      </c>
      <c r="W586" s="8" t="e">
        <f ca="1" t="shared" si="60"/>
        <v>#N/A</v>
      </c>
    </row>
    <row r="587" hidden="1" spans="1:23">
      <c r="A587" s="2" t="s">
        <v>511</v>
      </c>
      <c r="B587" s="2" t="s">
        <v>661</v>
      </c>
      <c r="C587" s="2" t="s">
        <v>662</v>
      </c>
      <c r="D587" s="2" t="s">
        <v>206</v>
      </c>
      <c r="E587" s="2" t="s">
        <v>127</v>
      </c>
      <c r="F587" s="2" t="s">
        <v>626</v>
      </c>
      <c r="G587" s="2" t="s">
        <v>137</v>
      </c>
      <c r="H587" s="2"/>
      <c r="I587" s="2"/>
      <c r="J587" s="10" t="s">
        <v>227</v>
      </c>
      <c r="K587" s="2"/>
      <c r="L587" s="2"/>
      <c r="M587" s="2"/>
      <c r="N587" s="2"/>
      <c r="O587" s="8" t="str">
        <f t="shared" si="55"/>
        <v>07:32</v>
      </c>
      <c r="P587" s="9" t="str">
        <f t="shared" si="56"/>
        <v>20:02</v>
      </c>
      <c r="Q587" s="11">
        <f t="shared" si="57"/>
        <v>0.520833333333333</v>
      </c>
      <c r="R587" s="12">
        <f t="shared" si="58"/>
        <v>11</v>
      </c>
      <c r="S587" s="8"/>
      <c r="T587" s="8" t="str">
        <f>VLOOKUP(C587,[1]Sheet1!$D$1:$M$65514,10,0)</f>
        <v>河北</v>
      </c>
      <c r="U587" s="8">
        <f t="shared" si="59"/>
        <v>11</v>
      </c>
      <c r="V587" s="8" t="e">
        <f ca="1">SUM(OFFSET(考勤!D:AH,MATCH(C587,考勤!$A$1:$A$58,0)-1,DAY(D587)-1,3,1))</f>
        <v>#N/A</v>
      </c>
      <c r="W587" s="8" t="e">
        <f ca="1" t="shared" si="60"/>
        <v>#N/A</v>
      </c>
    </row>
    <row r="588" hidden="1" spans="1:23">
      <c r="A588" s="2" t="s">
        <v>511</v>
      </c>
      <c r="B588" s="2" t="s">
        <v>661</v>
      </c>
      <c r="C588" s="2" t="s">
        <v>662</v>
      </c>
      <c r="D588" s="2" t="s">
        <v>209</v>
      </c>
      <c r="E588" s="2" t="s">
        <v>127</v>
      </c>
      <c r="F588" s="2" t="s">
        <v>572</v>
      </c>
      <c r="G588" s="2" t="s">
        <v>137</v>
      </c>
      <c r="H588" s="2"/>
      <c r="I588" s="2"/>
      <c r="J588" s="10" t="s">
        <v>225</v>
      </c>
      <c r="K588" s="2"/>
      <c r="L588" s="2"/>
      <c r="M588" s="2"/>
      <c r="N588" s="2"/>
      <c r="O588" s="8" t="str">
        <f t="shared" si="55"/>
        <v>07:30</v>
      </c>
      <c r="P588" s="9" t="str">
        <f t="shared" si="56"/>
        <v>20:00</v>
      </c>
      <c r="Q588" s="11">
        <f t="shared" si="57"/>
        <v>0.520833333333333</v>
      </c>
      <c r="R588" s="12">
        <f t="shared" si="58"/>
        <v>11</v>
      </c>
      <c r="S588" s="8"/>
      <c r="T588" s="8" t="str">
        <f>VLOOKUP(C588,[1]Sheet1!$D$1:$M$65514,10,0)</f>
        <v>河北</v>
      </c>
      <c r="U588" s="8">
        <f t="shared" si="59"/>
        <v>11</v>
      </c>
      <c r="V588" s="8" t="e">
        <f ca="1">SUM(OFFSET(考勤!D:AH,MATCH(C588,考勤!$A$1:$A$58,0)-1,DAY(D588)-1,3,1))</f>
        <v>#N/A</v>
      </c>
      <c r="W588" s="8" t="e">
        <f ca="1" t="shared" si="60"/>
        <v>#N/A</v>
      </c>
    </row>
    <row r="589" hidden="1" spans="1:23">
      <c r="A589" s="2" t="s">
        <v>511</v>
      </c>
      <c r="B589" s="2" t="s">
        <v>661</v>
      </c>
      <c r="C589" s="2" t="s">
        <v>662</v>
      </c>
      <c r="D589" s="2" t="s">
        <v>210</v>
      </c>
      <c r="E589" s="2" t="s">
        <v>127</v>
      </c>
      <c r="F589" s="2" t="s">
        <v>582</v>
      </c>
      <c r="G589" s="2" t="s">
        <v>137</v>
      </c>
      <c r="H589" s="2"/>
      <c r="I589" s="2"/>
      <c r="J589" s="10" t="s">
        <v>225</v>
      </c>
      <c r="K589" s="2"/>
      <c r="L589" s="2"/>
      <c r="M589" s="2"/>
      <c r="N589" s="2"/>
      <c r="O589" s="8" t="str">
        <f t="shared" si="55"/>
        <v>07:32</v>
      </c>
      <c r="P589" s="9" t="str">
        <f t="shared" si="56"/>
        <v>20:00</v>
      </c>
      <c r="Q589" s="11">
        <f t="shared" si="57"/>
        <v>0.519444444444444</v>
      </c>
      <c r="R589" s="12">
        <f t="shared" si="58"/>
        <v>11</v>
      </c>
      <c r="S589" s="8"/>
      <c r="T589" s="8" t="str">
        <f>VLOOKUP(C589,[1]Sheet1!$D$1:$M$65514,10,0)</f>
        <v>河北</v>
      </c>
      <c r="U589" s="8">
        <f t="shared" si="59"/>
        <v>11</v>
      </c>
      <c r="V589" s="8" t="e">
        <f ca="1">SUM(OFFSET(考勤!D:AH,MATCH(C589,考勤!$A$1:$A$58,0)-1,DAY(D589)-1,3,1))</f>
        <v>#N/A</v>
      </c>
      <c r="W589" s="8" t="e">
        <f ca="1" t="shared" si="60"/>
        <v>#N/A</v>
      </c>
    </row>
    <row r="590" hidden="1" spans="1:23">
      <c r="A590" s="2" t="s">
        <v>511</v>
      </c>
      <c r="B590" s="2" t="s">
        <v>661</v>
      </c>
      <c r="C590" s="2" t="s">
        <v>662</v>
      </c>
      <c r="D590" s="2" t="s">
        <v>211</v>
      </c>
      <c r="E590" s="2" t="s">
        <v>127</v>
      </c>
      <c r="F590" s="2"/>
      <c r="G590" s="2"/>
      <c r="H590" s="2"/>
      <c r="I590" s="2"/>
      <c r="J590" s="2"/>
      <c r="K590" s="2"/>
      <c r="L590" s="2"/>
      <c r="M590" s="2"/>
      <c r="N590" s="7" t="s">
        <v>171</v>
      </c>
      <c r="O590" s="8" t="str">
        <f t="shared" si="55"/>
        <v/>
      </c>
      <c r="P590" s="9" t="str">
        <f t="shared" si="56"/>
        <v/>
      </c>
      <c r="Q590" s="11">
        <f t="shared" si="57"/>
        <v>0</v>
      </c>
      <c r="R590" s="12">
        <f t="shared" si="58"/>
        <v>0</v>
      </c>
      <c r="S590" s="8"/>
      <c r="T590" s="8" t="str">
        <f>VLOOKUP(C590,[1]Sheet1!$D$1:$M$65514,10,0)</f>
        <v>河北</v>
      </c>
      <c r="U590" s="8">
        <f t="shared" si="59"/>
        <v>0</v>
      </c>
      <c r="V590" s="8" t="e">
        <f ca="1">SUM(OFFSET(考勤!D:AH,MATCH(C590,考勤!$A$1:$A$58,0)-1,DAY(D590)-1,3,1))</f>
        <v>#N/A</v>
      </c>
      <c r="W590" s="8" t="e">
        <f ca="1" t="shared" si="60"/>
        <v>#N/A</v>
      </c>
    </row>
    <row r="591" ht="22.5" hidden="1" spans="1:23">
      <c r="A591" s="2" t="s">
        <v>323</v>
      </c>
      <c r="B591" s="2" t="s">
        <v>667</v>
      </c>
      <c r="C591" s="2" t="s">
        <v>668</v>
      </c>
      <c r="D591" s="2" t="s">
        <v>126</v>
      </c>
      <c r="E591" s="2" t="s">
        <v>127</v>
      </c>
      <c r="F591" s="2"/>
      <c r="G591" s="2"/>
      <c r="H591" s="2"/>
      <c r="I591" s="2"/>
      <c r="J591" s="2"/>
      <c r="K591" s="2"/>
      <c r="L591" s="2"/>
      <c r="M591" s="2"/>
      <c r="N591" s="7" t="s">
        <v>171</v>
      </c>
      <c r="O591" s="8" t="str">
        <f t="shared" si="55"/>
        <v/>
      </c>
      <c r="P591" s="9" t="str">
        <f t="shared" si="56"/>
        <v/>
      </c>
      <c r="Q591" s="11">
        <f t="shared" si="57"/>
        <v>0</v>
      </c>
      <c r="R591" s="12">
        <f t="shared" si="58"/>
        <v>0</v>
      </c>
      <c r="S591" s="8"/>
      <c r="T591" s="8" t="str">
        <f>VLOOKUP(C591,[1]Sheet1!$D$1:$M$65514,10,0)</f>
        <v>河北</v>
      </c>
      <c r="U591" s="8">
        <f t="shared" si="59"/>
        <v>0</v>
      </c>
      <c r="V591" s="8" t="e">
        <f ca="1">SUM(OFFSET(考勤!D:AH,MATCH(C591,考勤!$A$1:$A$58,0)-1,DAY(D591)-1,3,1))</f>
        <v>#N/A</v>
      </c>
      <c r="W591" s="8" t="e">
        <f ca="1" t="shared" si="60"/>
        <v>#N/A</v>
      </c>
    </row>
    <row r="592" ht="22.5" hidden="1" spans="1:23">
      <c r="A592" s="2" t="s">
        <v>323</v>
      </c>
      <c r="B592" s="2" t="s">
        <v>667</v>
      </c>
      <c r="C592" s="2" t="s">
        <v>668</v>
      </c>
      <c r="D592" s="2" t="s">
        <v>131</v>
      </c>
      <c r="E592" s="2" t="s">
        <v>127</v>
      </c>
      <c r="F592" s="2"/>
      <c r="G592" s="2"/>
      <c r="H592" s="2"/>
      <c r="I592" s="2"/>
      <c r="J592" s="2"/>
      <c r="K592" s="2"/>
      <c r="L592" s="2"/>
      <c r="M592" s="2"/>
      <c r="N592" s="7" t="s">
        <v>171</v>
      </c>
      <c r="O592" s="8" t="str">
        <f t="shared" si="55"/>
        <v/>
      </c>
      <c r="P592" s="9" t="str">
        <f t="shared" si="56"/>
        <v/>
      </c>
      <c r="Q592" s="11">
        <f t="shared" si="57"/>
        <v>0</v>
      </c>
      <c r="R592" s="12">
        <f t="shared" si="58"/>
        <v>0</v>
      </c>
      <c r="S592" s="8"/>
      <c r="T592" s="8" t="str">
        <f>VLOOKUP(C592,[1]Sheet1!$D$1:$M$65514,10,0)</f>
        <v>河北</v>
      </c>
      <c r="U592" s="8">
        <f t="shared" si="59"/>
        <v>0</v>
      </c>
      <c r="V592" s="8" t="e">
        <f ca="1">SUM(OFFSET(考勤!D:AH,MATCH(C592,考勤!$A$1:$A$58,0)-1,DAY(D592)-1,3,1))</f>
        <v>#N/A</v>
      </c>
      <c r="W592" s="8" t="e">
        <f ca="1" t="shared" si="60"/>
        <v>#N/A</v>
      </c>
    </row>
    <row r="593" ht="22.5" hidden="1" spans="1:23">
      <c r="A593" s="2" t="s">
        <v>323</v>
      </c>
      <c r="B593" s="2" t="s">
        <v>667</v>
      </c>
      <c r="C593" s="2" t="s">
        <v>668</v>
      </c>
      <c r="D593" s="2" t="s">
        <v>135</v>
      </c>
      <c r="E593" s="2" t="s">
        <v>127</v>
      </c>
      <c r="F593" s="2"/>
      <c r="G593" s="2"/>
      <c r="H593" s="2"/>
      <c r="I593" s="2"/>
      <c r="J593" s="2"/>
      <c r="K593" s="2"/>
      <c r="L593" s="2"/>
      <c r="M593" s="2"/>
      <c r="N593" s="7" t="s">
        <v>171</v>
      </c>
      <c r="O593" s="8" t="str">
        <f t="shared" si="55"/>
        <v/>
      </c>
      <c r="P593" s="9" t="str">
        <f t="shared" si="56"/>
        <v/>
      </c>
      <c r="Q593" s="11">
        <f t="shared" si="57"/>
        <v>0</v>
      </c>
      <c r="R593" s="12">
        <f t="shared" si="58"/>
        <v>0</v>
      </c>
      <c r="S593" s="8"/>
      <c r="T593" s="8" t="str">
        <f>VLOOKUP(C593,[1]Sheet1!$D$1:$M$65514,10,0)</f>
        <v>河北</v>
      </c>
      <c r="U593" s="8">
        <f t="shared" si="59"/>
        <v>0</v>
      </c>
      <c r="V593" s="8" t="e">
        <f ca="1">SUM(OFFSET(考勤!D:AH,MATCH(C593,考勤!$A$1:$A$58,0)-1,DAY(D593)-1,3,1))</f>
        <v>#N/A</v>
      </c>
      <c r="W593" s="8" t="e">
        <f ca="1" t="shared" si="60"/>
        <v>#N/A</v>
      </c>
    </row>
    <row r="594" ht="22.5" hidden="1" spans="1:23">
      <c r="A594" s="3" t="s">
        <v>323</v>
      </c>
      <c r="B594" s="3" t="s">
        <v>667</v>
      </c>
      <c r="C594" s="3" t="s">
        <v>668</v>
      </c>
      <c r="D594" s="3" t="s">
        <v>139</v>
      </c>
      <c r="E594" s="2" t="s">
        <v>127</v>
      </c>
      <c r="F594" s="3"/>
      <c r="G594" s="3"/>
      <c r="H594" s="3"/>
      <c r="I594" s="3"/>
      <c r="J594" s="3"/>
      <c r="K594" s="3"/>
      <c r="L594" s="3"/>
      <c r="M594" s="3"/>
      <c r="N594" s="7" t="s">
        <v>171</v>
      </c>
      <c r="O594" s="8" t="str">
        <f t="shared" si="55"/>
        <v/>
      </c>
      <c r="P594" s="9" t="str">
        <f t="shared" si="56"/>
        <v/>
      </c>
      <c r="Q594" s="11">
        <f t="shared" si="57"/>
        <v>0</v>
      </c>
      <c r="R594" s="12">
        <f t="shared" si="58"/>
        <v>0</v>
      </c>
      <c r="S594" s="8"/>
      <c r="T594" s="8" t="str">
        <f>VLOOKUP(C594,[1]Sheet1!$D$1:$M$65514,10,0)</f>
        <v>河北</v>
      </c>
      <c r="U594" s="8">
        <f t="shared" si="59"/>
        <v>0</v>
      </c>
      <c r="V594" s="8" t="e">
        <f ca="1">SUM(OFFSET(考勤!D:AH,MATCH(C594,考勤!$A$1:$A$58,0)-1,DAY(D594)-1,3,1))</f>
        <v>#N/A</v>
      </c>
      <c r="W594" s="8" t="e">
        <f ca="1" t="shared" si="60"/>
        <v>#N/A</v>
      </c>
    </row>
    <row r="595" ht="22.5" hidden="1" spans="1:23">
      <c r="A595" s="3" t="s">
        <v>323</v>
      </c>
      <c r="B595" s="3" t="s">
        <v>667</v>
      </c>
      <c r="C595" s="3" t="s">
        <v>668</v>
      </c>
      <c r="D595" s="3" t="s">
        <v>142</v>
      </c>
      <c r="E595" s="2" t="s">
        <v>127</v>
      </c>
      <c r="F595" s="3"/>
      <c r="G595" s="3"/>
      <c r="H595" s="3"/>
      <c r="I595" s="3"/>
      <c r="J595" s="3"/>
      <c r="K595" s="3"/>
      <c r="L595" s="3"/>
      <c r="M595" s="3"/>
      <c r="N595" s="7" t="s">
        <v>171</v>
      </c>
      <c r="O595" s="8" t="str">
        <f t="shared" si="55"/>
        <v/>
      </c>
      <c r="P595" s="9" t="str">
        <f t="shared" si="56"/>
        <v/>
      </c>
      <c r="Q595" s="11">
        <f t="shared" si="57"/>
        <v>0</v>
      </c>
      <c r="R595" s="12">
        <f t="shared" si="58"/>
        <v>0</v>
      </c>
      <c r="S595" s="8"/>
      <c r="T595" s="8" t="str">
        <f>VLOOKUP(C595,[1]Sheet1!$D$1:$M$65514,10,0)</f>
        <v>河北</v>
      </c>
      <c r="U595" s="8">
        <f t="shared" si="59"/>
        <v>0</v>
      </c>
      <c r="V595" s="8" t="e">
        <f ca="1">SUM(OFFSET(考勤!D:AH,MATCH(C595,考勤!$A$1:$A$58,0)-1,DAY(D595)-1,3,1))</f>
        <v>#N/A</v>
      </c>
      <c r="W595" s="8" t="e">
        <f ca="1" t="shared" si="60"/>
        <v>#N/A</v>
      </c>
    </row>
    <row r="596" ht="22.5" hidden="1" spans="1:23">
      <c r="A596" s="2" t="s">
        <v>323</v>
      </c>
      <c r="B596" s="2" t="s">
        <v>667</v>
      </c>
      <c r="C596" s="2" t="s">
        <v>668</v>
      </c>
      <c r="D596" s="2" t="s">
        <v>145</v>
      </c>
      <c r="E596" s="2" t="s">
        <v>127</v>
      </c>
      <c r="F596" s="2"/>
      <c r="G596" s="2"/>
      <c r="H596" s="2"/>
      <c r="I596" s="2"/>
      <c r="J596" s="2"/>
      <c r="K596" s="2"/>
      <c r="L596" s="2"/>
      <c r="M596" s="2"/>
      <c r="N596" s="7" t="s">
        <v>171</v>
      </c>
      <c r="O596" s="8" t="str">
        <f t="shared" si="55"/>
        <v/>
      </c>
      <c r="P596" s="9" t="str">
        <f t="shared" si="56"/>
        <v/>
      </c>
      <c r="Q596" s="11">
        <f t="shared" si="57"/>
        <v>0</v>
      </c>
      <c r="R596" s="12">
        <f t="shared" si="58"/>
        <v>0</v>
      </c>
      <c r="S596" s="8"/>
      <c r="T596" s="8" t="str">
        <f>VLOOKUP(C596,[1]Sheet1!$D$1:$M$65514,10,0)</f>
        <v>河北</v>
      </c>
      <c r="U596" s="8">
        <f t="shared" si="59"/>
        <v>0</v>
      </c>
      <c r="V596" s="8" t="e">
        <f ca="1">SUM(OFFSET(考勤!D:AH,MATCH(C596,考勤!$A$1:$A$58,0)-1,DAY(D596)-1,3,1))</f>
        <v>#N/A</v>
      </c>
      <c r="W596" s="8" t="e">
        <f ca="1" t="shared" si="60"/>
        <v>#N/A</v>
      </c>
    </row>
    <row r="597" ht="22.5" hidden="1" spans="1:23">
      <c r="A597" s="2" t="s">
        <v>323</v>
      </c>
      <c r="B597" s="2" t="s">
        <v>667</v>
      </c>
      <c r="C597" s="2" t="s">
        <v>668</v>
      </c>
      <c r="D597" s="2" t="s">
        <v>148</v>
      </c>
      <c r="E597" s="2" t="s">
        <v>127</v>
      </c>
      <c r="F597" s="2"/>
      <c r="G597" s="2"/>
      <c r="H597" s="2"/>
      <c r="I597" s="2"/>
      <c r="J597" s="2"/>
      <c r="K597" s="2"/>
      <c r="L597" s="2"/>
      <c r="M597" s="2"/>
      <c r="N597" s="7" t="s">
        <v>171</v>
      </c>
      <c r="O597" s="8" t="str">
        <f t="shared" si="55"/>
        <v/>
      </c>
      <c r="P597" s="9" t="str">
        <f t="shared" si="56"/>
        <v/>
      </c>
      <c r="Q597" s="11">
        <f t="shared" si="57"/>
        <v>0</v>
      </c>
      <c r="R597" s="12">
        <f t="shared" si="58"/>
        <v>0</v>
      </c>
      <c r="S597" s="8"/>
      <c r="T597" s="8" t="str">
        <f>VLOOKUP(C597,[1]Sheet1!$D$1:$M$65514,10,0)</f>
        <v>河北</v>
      </c>
      <c r="U597" s="8">
        <f t="shared" si="59"/>
        <v>0</v>
      </c>
      <c r="V597" s="8" t="e">
        <f ca="1">SUM(OFFSET(考勤!D:AH,MATCH(C597,考勤!$A$1:$A$58,0)-1,DAY(D597)-1,3,1))</f>
        <v>#N/A</v>
      </c>
      <c r="W597" s="8" t="e">
        <f ca="1" t="shared" si="60"/>
        <v>#N/A</v>
      </c>
    </row>
    <row r="598" ht="22.5" hidden="1" spans="1:23">
      <c r="A598" s="2" t="s">
        <v>323</v>
      </c>
      <c r="B598" s="2" t="s">
        <v>667</v>
      </c>
      <c r="C598" s="2" t="s">
        <v>668</v>
      </c>
      <c r="D598" s="2" t="s">
        <v>152</v>
      </c>
      <c r="E598" s="2" t="s">
        <v>127</v>
      </c>
      <c r="F598" s="2"/>
      <c r="G598" s="2"/>
      <c r="H598" s="2"/>
      <c r="I598" s="2"/>
      <c r="J598" s="2"/>
      <c r="K598" s="2"/>
      <c r="L598" s="2"/>
      <c r="M598" s="2"/>
      <c r="N598" s="7" t="s">
        <v>171</v>
      </c>
      <c r="O598" s="8" t="str">
        <f t="shared" si="55"/>
        <v/>
      </c>
      <c r="P598" s="9" t="str">
        <f t="shared" si="56"/>
        <v/>
      </c>
      <c r="Q598" s="11">
        <f t="shared" si="57"/>
        <v>0</v>
      </c>
      <c r="R598" s="12">
        <f t="shared" si="58"/>
        <v>0</v>
      </c>
      <c r="S598" s="8"/>
      <c r="T598" s="8" t="str">
        <f>VLOOKUP(C598,[1]Sheet1!$D$1:$M$65514,10,0)</f>
        <v>河北</v>
      </c>
      <c r="U598" s="8">
        <f t="shared" si="59"/>
        <v>0</v>
      </c>
      <c r="V598" s="8" t="e">
        <f ca="1">SUM(OFFSET(考勤!D:AH,MATCH(C598,考勤!$A$1:$A$58,0)-1,DAY(D598)-1,3,1))</f>
        <v>#N/A</v>
      </c>
      <c r="W598" s="8" t="e">
        <f ca="1" t="shared" si="60"/>
        <v>#N/A</v>
      </c>
    </row>
    <row r="599" ht="22.5" hidden="1" spans="1:23">
      <c r="A599" s="2" t="s">
        <v>323</v>
      </c>
      <c r="B599" s="2" t="s">
        <v>667</v>
      </c>
      <c r="C599" s="2" t="s">
        <v>668</v>
      </c>
      <c r="D599" s="2" t="s">
        <v>157</v>
      </c>
      <c r="E599" s="2" t="s">
        <v>127</v>
      </c>
      <c r="F599" s="2"/>
      <c r="G599" s="2"/>
      <c r="H599" s="2"/>
      <c r="I599" s="2"/>
      <c r="J599" s="2"/>
      <c r="K599" s="2"/>
      <c r="L599" s="2"/>
      <c r="M599" s="2"/>
      <c r="N599" s="7" t="s">
        <v>171</v>
      </c>
      <c r="O599" s="8" t="str">
        <f t="shared" si="55"/>
        <v/>
      </c>
      <c r="P599" s="9" t="str">
        <f t="shared" si="56"/>
        <v/>
      </c>
      <c r="Q599" s="11">
        <f t="shared" si="57"/>
        <v>0</v>
      </c>
      <c r="R599" s="12">
        <f t="shared" si="58"/>
        <v>0</v>
      </c>
      <c r="S599" s="8"/>
      <c r="T599" s="8" t="str">
        <f>VLOOKUP(C599,[1]Sheet1!$D$1:$M$65514,10,0)</f>
        <v>河北</v>
      </c>
      <c r="U599" s="8">
        <f t="shared" si="59"/>
        <v>0</v>
      </c>
      <c r="V599" s="8" t="e">
        <f ca="1">SUM(OFFSET(考勤!D:AH,MATCH(C599,考勤!$A$1:$A$58,0)-1,DAY(D599)-1,3,1))</f>
        <v>#N/A</v>
      </c>
      <c r="W599" s="8" t="e">
        <f ca="1" t="shared" si="60"/>
        <v>#N/A</v>
      </c>
    </row>
    <row r="600" ht="22.5" hidden="1" spans="1:23">
      <c r="A600" s="2" t="s">
        <v>323</v>
      </c>
      <c r="B600" s="2" t="s">
        <v>667</v>
      </c>
      <c r="C600" s="2" t="s">
        <v>668</v>
      </c>
      <c r="D600" s="2" t="s">
        <v>160</v>
      </c>
      <c r="E600" s="2" t="s">
        <v>127</v>
      </c>
      <c r="F600" s="2"/>
      <c r="G600" s="2"/>
      <c r="H600" s="2"/>
      <c r="I600" s="2"/>
      <c r="J600" s="2"/>
      <c r="K600" s="2"/>
      <c r="L600" s="2"/>
      <c r="M600" s="2"/>
      <c r="N600" s="7" t="s">
        <v>171</v>
      </c>
      <c r="O600" s="8" t="str">
        <f t="shared" si="55"/>
        <v/>
      </c>
      <c r="P600" s="9" t="str">
        <f t="shared" si="56"/>
        <v/>
      </c>
      <c r="Q600" s="11">
        <f t="shared" si="57"/>
        <v>0</v>
      </c>
      <c r="R600" s="12">
        <f t="shared" si="58"/>
        <v>0</v>
      </c>
      <c r="S600" s="8"/>
      <c r="T600" s="8" t="str">
        <f>VLOOKUP(C600,[1]Sheet1!$D$1:$M$65514,10,0)</f>
        <v>河北</v>
      </c>
      <c r="U600" s="8">
        <f t="shared" si="59"/>
        <v>0</v>
      </c>
      <c r="V600" s="8" t="e">
        <f ca="1">SUM(OFFSET(考勤!D:AH,MATCH(C600,考勤!$A$1:$A$58,0)-1,DAY(D600)-1,3,1))</f>
        <v>#N/A</v>
      </c>
      <c r="W600" s="8" t="e">
        <f ca="1" t="shared" si="60"/>
        <v>#N/A</v>
      </c>
    </row>
    <row r="601" ht="22.5" hidden="1" spans="1:23">
      <c r="A601" s="3" t="s">
        <v>323</v>
      </c>
      <c r="B601" s="3" t="s">
        <v>667</v>
      </c>
      <c r="C601" s="3" t="s">
        <v>668</v>
      </c>
      <c r="D601" s="3" t="s">
        <v>163</v>
      </c>
      <c r="E601" s="2" t="s">
        <v>127</v>
      </c>
      <c r="F601" s="3"/>
      <c r="G601" s="3"/>
      <c r="H601" s="3"/>
      <c r="I601" s="3"/>
      <c r="J601" s="3"/>
      <c r="K601" s="3"/>
      <c r="L601" s="3"/>
      <c r="M601" s="3"/>
      <c r="N601" s="7" t="s">
        <v>171</v>
      </c>
      <c r="O601" s="8" t="str">
        <f t="shared" si="55"/>
        <v/>
      </c>
      <c r="P601" s="9" t="str">
        <f t="shared" si="56"/>
        <v/>
      </c>
      <c r="Q601" s="11">
        <f t="shared" si="57"/>
        <v>0</v>
      </c>
      <c r="R601" s="12">
        <f t="shared" si="58"/>
        <v>0</v>
      </c>
      <c r="S601" s="8"/>
      <c r="T601" s="8" t="str">
        <f>VLOOKUP(C601,[1]Sheet1!$D$1:$M$65514,10,0)</f>
        <v>河北</v>
      </c>
      <c r="U601" s="8">
        <f t="shared" si="59"/>
        <v>0</v>
      </c>
      <c r="V601" s="8" t="e">
        <f ca="1">SUM(OFFSET(考勤!D:AH,MATCH(C601,考勤!$A$1:$A$58,0)-1,DAY(D601)-1,3,1))</f>
        <v>#N/A</v>
      </c>
      <c r="W601" s="8" t="e">
        <f ca="1" t="shared" si="60"/>
        <v>#N/A</v>
      </c>
    </row>
    <row r="602" ht="22.5" hidden="1" spans="1:23">
      <c r="A602" s="3" t="s">
        <v>323</v>
      </c>
      <c r="B602" s="3" t="s">
        <v>667</v>
      </c>
      <c r="C602" s="3" t="s">
        <v>668</v>
      </c>
      <c r="D602" s="3" t="s">
        <v>166</v>
      </c>
      <c r="E602" s="2" t="s">
        <v>127</v>
      </c>
      <c r="F602" s="3"/>
      <c r="G602" s="3"/>
      <c r="H602" s="3"/>
      <c r="I602" s="3"/>
      <c r="J602" s="3"/>
      <c r="K602" s="3"/>
      <c r="L602" s="3"/>
      <c r="M602" s="3"/>
      <c r="N602" s="7" t="s">
        <v>171</v>
      </c>
      <c r="O602" s="8" t="str">
        <f t="shared" si="55"/>
        <v/>
      </c>
      <c r="P602" s="9" t="str">
        <f t="shared" si="56"/>
        <v/>
      </c>
      <c r="Q602" s="11">
        <f t="shared" si="57"/>
        <v>0</v>
      </c>
      <c r="R602" s="12">
        <f t="shared" si="58"/>
        <v>0</v>
      </c>
      <c r="S602" s="8"/>
      <c r="T602" s="8" t="str">
        <f>VLOOKUP(C602,[1]Sheet1!$D$1:$M$65514,10,0)</f>
        <v>河北</v>
      </c>
      <c r="U602" s="8">
        <f t="shared" si="59"/>
        <v>0</v>
      </c>
      <c r="V602" s="8" t="e">
        <f ca="1">SUM(OFFSET(考勤!D:AH,MATCH(C602,考勤!$A$1:$A$58,0)-1,DAY(D602)-1,3,1))</f>
        <v>#N/A</v>
      </c>
      <c r="W602" s="8" t="e">
        <f ca="1" t="shared" si="60"/>
        <v>#N/A</v>
      </c>
    </row>
    <row r="603" ht="22.5" hidden="1" spans="1:23">
      <c r="A603" s="2" t="s">
        <v>323</v>
      </c>
      <c r="B603" s="2" t="s">
        <v>667</v>
      </c>
      <c r="C603" s="2" t="s">
        <v>668</v>
      </c>
      <c r="D603" s="2" t="s">
        <v>170</v>
      </c>
      <c r="E603" s="2" t="s">
        <v>127</v>
      </c>
      <c r="F603" s="2"/>
      <c r="G603" s="2"/>
      <c r="H603" s="2"/>
      <c r="I603" s="2"/>
      <c r="J603" s="2"/>
      <c r="K603" s="2"/>
      <c r="L603" s="2"/>
      <c r="M603" s="2"/>
      <c r="N603" s="7" t="s">
        <v>171</v>
      </c>
      <c r="O603" s="8" t="str">
        <f t="shared" si="55"/>
        <v/>
      </c>
      <c r="P603" s="9" t="str">
        <f t="shared" si="56"/>
        <v/>
      </c>
      <c r="Q603" s="11">
        <f t="shared" si="57"/>
        <v>0</v>
      </c>
      <c r="R603" s="12">
        <f t="shared" si="58"/>
        <v>0</v>
      </c>
      <c r="S603" s="8"/>
      <c r="T603" s="8" t="str">
        <f>VLOOKUP(C603,[1]Sheet1!$D$1:$M$65514,10,0)</f>
        <v>河北</v>
      </c>
      <c r="U603" s="8">
        <f t="shared" si="59"/>
        <v>0</v>
      </c>
      <c r="V603" s="8" t="e">
        <f ca="1">SUM(OFFSET(考勤!D:AH,MATCH(C603,考勤!$A$1:$A$58,0)-1,DAY(D603)-1,3,1))</f>
        <v>#N/A</v>
      </c>
      <c r="W603" s="8" t="e">
        <f ca="1" t="shared" si="60"/>
        <v>#N/A</v>
      </c>
    </row>
    <row r="604" ht="22.5" hidden="1" spans="1:23">
      <c r="A604" s="2" t="s">
        <v>323</v>
      </c>
      <c r="B604" s="2" t="s">
        <v>667</v>
      </c>
      <c r="C604" s="2" t="s">
        <v>668</v>
      </c>
      <c r="D604" s="2" t="s">
        <v>172</v>
      </c>
      <c r="E604" s="2" t="s">
        <v>127</v>
      </c>
      <c r="F604" s="2"/>
      <c r="G604" s="2"/>
      <c r="H604" s="2"/>
      <c r="I604" s="2"/>
      <c r="J604" s="2"/>
      <c r="K604" s="2"/>
      <c r="L604" s="2"/>
      <c r="M604" s="2"/>
      <c r="N604" s="7" t="s">
        <v>171</v>
      </c>
      <c r="O604" s="8" t="str">
        <f t="shared" si="55"/>
        <v/>
      </c>
      <c r="P604" s="9" t="str">
        <f t="shared" si="56"/>
        <v/>
      </c>
      <c r="Q604" s="11">
        <f t="shared" si="57"/>
        <v>0</v>
      </c>
      <c r="R604" s="12">
        <f t="shared" si="58"/>
        <v>0</v>
      </c>
      <c r="S604" s="8"/>
      <c r="T604" s="8" t="str">
        <f>VLOOKUP(C604,[1]Sheet1!$D$1:$M$65514,10,0)</f>
        <v>河北</v>
      </c>
      <c r="U604" s="8">
        <f t="shared" si="59"/>
        <v>0</v>
      </c>
      <c r="V604" s="8" t="e">
        <f ca="1">SUM(OFFSET(考勤!D:AH,MATCH(C604,考勤!$A$1:$A$58,0)-1,DAY(D604)-1,3,1))</f>
        <v>#N/A</v>
      </c>
      <c r="W604" s="8" t="e">
        <f ca="1" t="shared" si="60"/>
        <v>#N/A</v>
      </c>
    </row>
    <row r="605" ht="22.5" hidden="1" spans="1:23">
      <c r="A605" s="2" t="s">
        <v>323</v>
      </c>
      <c r="B605" s="2" t="s">
        <v>667</v>
      </c>
      <c r="C605" s="2" t="s">
        <v>668</v>
      </c>
      <c r="D605" s="2" t="s">
        <v>173</v>
      </c>
      <c r="E605" s="2" t="s">
        <v>127</v>
      </c>
      <c r="F605" s="2"/>
      <c r="G605" s="2"/>
      <c r="H605" s="2"/>
      <c r="I605" s="2"/>
      <c r="J605" s="2"/>
      <c r="K605" s="2"/>
      <c r="L605" s="2"/>
      <c r="M605" s="2"/>
      <c r="N605" s="7" t="s">
        <v>171</v>
      </c>
      <c r="O605" s="8" t="str">
        <f t="shared" si="55"/>
        <v/>
      </c>
      <c r="P605" s="9" t="str">
        <f t="shared" si="56"/>
        <v/>
      </c>
      <c r="Q605" s="11">
        <f t="shared" si="57"/>
        <v>0</v>
      </c>
      <c r="R605" s="12">
        <f t="shared" si="58"/>
        <v>0</v>
      </c>
      <c r="S605" s="8"/>
      <c r="T605" s="8" t="str">
        <f>VLOOKUP(C605,[1]Sheet1!$D$1:$M$65514,10,0)</f>
        <v>河北</v>
      </c>
      <c r="U605" s="8">
        <f t="shared" si="59"/>
        <v>0</v>
      </c>
      <c r="V605" s="8" t="e">
        <f ca="1">SUM(OFFSET(考勤!D:AH,MATCH(C605,考勤!$A$1:$A$58,0)-1,DAY(D605)-1,3,1))</f>
        <v>#N/A</v>
      </c>
      <c r="W605" s="8" t="e">
        <f ca="1" t="shared" si="60"/>
        <v>#N/A</v>
      </c>
    </row>
    <row r="606" ht="22.5" hidden="1" spans="1:23">
      <c r="A606" s="2" t="s">
        <v>323</v>
      </c>
      <c r="B606" s="2" t="s">
        <v>667</v>
      </c>
      <c r="C606" s="2" t="s">
        <v>668</v>
      </c>
      <c r="D606" s="2" t="s">
        <v>175</v>
      </c>
      <c r="E606" s="2" t="s">
        <v>127</v>
      </c>
      <c r="F606" s="2" t="s">
        <v>669</v>
      </c>
      <c r="G606" s="2" t="s">
        <v>670</v>
      </c>
      <c r="H606" s="2"/>
      <c r="I606" s="4" t="s">
        <v>671</v>
      </c>
      <c r="J606" s="2"/>
      <c r="K606" s="2"/>
      <c r="L606" s="2"/>
      <c r="M606" s="2"/>
      <c r="N606" s="2"/>
      <c r="O606" s="8" t="str">
        <f t="shared" si="55"/>
        <v>07:44</v>
      </c>
      <c r="P606" s="9" t="str">
        <f t="shared" si="56"/>
        <v>17:12</v>
      </c>
      <c r="Q606" s="11">
        <f t="shared" si="57"/>
        <v>0.394444444444444</v>
      </c>
      <c r="R606" s="12">
        <f t="shared" si="58"/>
        <v>8</v>
      </c>
      <c r="S606" s="8"/>
      <c r="T606" s="8" t="str">
        <f>VLOOKUP(C606,[1]Sheet1!$D$1:$M$65514,10,0)</f>
        <v>河北</v>
      </c>
      <c r="U606" s="8">
        <f t="shared" si="59"/>
        <v>8</v>
      </c>
      <c r="V606" s="8" t="e">
        <f ca="1">SUM(OFFSET(考勤!D:AH,MATCH(C606,考勤!$A$1:$A$58,0)-1,DAY(D606)-1,3,1))</f>
        <v>#N/A</v>
      </c>
      <c r="W606" s="8" t="e">
        <f ca="1" t="shared" si="60"/>
        <v>#N/A</v>
      </c>
    </row>
    <row r="607" ht="22.5" hidden="1" spans="1:23">
      <c r="A607" s="2" t="s">
        <v>323</v>
      </c>
      <c r="B607" s="2" t="s">
        <v>667</v>
      </c>
      <c r="C607" s="2" t="s">
        <v>668</v>
      </c>
      <c r="D607" s="2" t="s">
        <v>177</v>
      </c>
      <c r="E607" s="2" t="s">
        <v>127</v>
      </c>
      <c r="F607" s="2" t="s">
        <v>672</v>
      </c>
      <c r="G607" s="2" t="s">
        <v>168</v>
      </c>
      <c r="H607" s="2"/>
      <c r="I607" s="4" t="s">
        <v>169</v>
      </c>
      <c r="J607" s="2"/>
      <c r="K607" s="2"/>
      <c r="L607" s="2"/>
      <c r="M607" s="2"/>
      <c r="N607" s="2"/>
      <c r="O607" s="8" t="str">
        <f t="shared" si="55"/>
        <v>07:43</v>
      </c>
      <c r="P607" s="9" t="str">
        <f t="shared" si="56"/>
        <v>17:00</v>
      </c>
      <c r="Q607" s="11">
        <f t="shared" si="57"/>
        <v>0.386805555555556</v>
      </c>
      <c r="R607" s="12">
        <f t="shared" si="58"/>
        <v>8</v>
      </c>
      <c r="S607" s="8"/>
      <c r="T607" s="8" t="str">
        <f>VLOOKUP(C607,[1]Sheet1!$D$1:$M$65514,10,0)</f>
        <v>河北</v>
      </c>
      <c r="U607" s="8">
        <f t="shared" si="59"/>
        <v>8</v>
      </c>
      <c r="V607" s="8" t="e">
        <f ca="1">SUM(OFFSET(考勤!D:AH,MATCH(C607,考勤!$A$1:$A$58,0)-1,DAY(D607)-1,3,1))</f>
        <v>#N/A</v>
      </c>
      <c r="W607" s="8" t="e">
        <f ca="1" t="shared" si="60"/>
        <v>#N/A</v>
      </c>
    </row>
    <row r="608" ht="22.5" hidden="1" spans="1:23">
      <c r="A608" s="3" t="s">
        <v>323</v>
      </c>
      <c r="B608" s="3" t="s">
        <v>667</v>
      </c>
      <c r="C608" s="3" t="s">
        <v>668</v>
      </c>
      <c r="D608" s="3" t="s">
        <v>180</v>
      </c>
      <c r="E608" s="2" t="s">
        <v>127</v>
      </c>
      <c r="F608" s="3" t="s">
        <v>673</v>
      </c>
      <c r="G608" s="3" t="s">
        <v>229</v>
      </c>
      <c r="H608" s="3"/>
      <c r="I608" s="4" t="s">
        <v>499</v>
      </c>
      <c r="J608" s="3"/>
      <c r="K608" s="3"/>
      <c r="L608" s="3"/>
      <c r="M608" s="3"/>
      <c r="N608" s="3"/>
      <c r="O608" s="8" t="str">
        <f t="shared" si="55"/>
        <v>07:38</v>
      </c>
      <c r="P608" s="9" t="str">
        <f t="shared" si="56"/>
        <v>17:08</v>
      </c>
      <c r="Q608" s="11">
        <f t="shared" si="57"/>
        <v>0.395833333333333</v>
      </c>
      <c r="R608" s="12">
        <f t="shared" si="58"/>
        <v>8</v>
      </c>
      <c r="S608" s="8"/>
      <c r="T608" s="8" t="str">
        <f>VLOOKUP(C608,[1]Sheet1!$D$1:$M$65514,10,0)</f>
        <v>河北</v>
      </c>
      <c r="U608" s="8">
        <f t="shared" si="59"/>
        <v>8</v>
      </c>
      <c r="V608" s="8" t="e">
        <f ca="1">SUM(OFFSET(考勤!D:AH,MATCH(C608,考勤!$A$1:$A$58,0)-1,DAY(D608)-1,3,1))</f>
        <v>#N/A</v>
      </c>
      <c r="W608" s="8" t="e">
        <f ca="1" t="shared" si="60"/>
        <v>#N/A</v>
      </c>
    </row>
    <row r="609" ht="22.5" hidden="1" spans="1:23">
      <c r="A609" s="3" t="s">
        <v>323</v>
      </c>
      <c r="B609" s="3" t="s">
        <v>667</v>
      </c>
      <c r="C609" s="3" t="s">
        <v>668</v>
      </c>
      <c r="D609" s="3" t="s">
        <v>183</v>
      </c>
      <c r="E609" s="2" t="s">
        <v>127</v>
      </c>
      <c r="F609" s="3" t="s">
        <v>674</v>
      </c>
      <c r="G609" s="3" t="s">
        <v>137</v>
      </c>
      <c r="H609" s="3"/>
      <c r="I609" s="3"/>
      <c r="J609" s="10" t="s">
        <v>675</v>
      </c>
      <c r="K609" s="3"/>
      <c r="L609" s="3"/>
      <c r="M609" s="3"/>
      <c r="N609" s="3"/>
      <c r="O609" s="8" t="str">
        <f t="shared" ref="O609:O672" si="61">LEFT(F609,5)</f>
        <v>07:38</v>
      </c>
      <c r="P609" s="9" t="str">
        <f t="shared" ref="P609:P672" si="62">RIGHT(F609,5)</f>
        <v>19:01</v>
      </c>
      <c r="Q609" s="11">
        <f t="shared" ref="Q609:Q672" si="63">IFERROR(IF(LEFT(P609,2)+0&lt;6,P609+1,P609)-O609,0)</f>
        <v>0.474305555555556</v>
      </c>
      <c r="R609" s="12">
        <f t="shared" ref="R609:R672" si="64">IF(Q609=0,0,IFERROR(INT((HOUR(Q609)*60+MINUTE(Q609))/60-1),0))</f>
        <v>10</v>
      </c>
      <c r="S609" s="8"/>
      <c r="T609" s="8" t="str">
        <f>VLOOKUP(C609,[1]Sheet1!$D$1:$M$65514,10,0)</f>
        <v>河北</v>
      </c>
      <c r="U609" s="8">
        <f t="shared" ref="U609:U672" si="65">INT(R609)</f>
        <v>10</v>
      </c>
      <c r="V609" s="8" t="e">
        <f ca="1">SUM(OFFSET(考勤!D:AH,MATCH(C609,考勤!$A$1:$A$58,0)-1,DAY(D609)-1,3,1))</f>
        <v>#N/A</v>
      </c>
      <c r="W609" s="8" t="e">
        <f ca="1" t="shared" ref="W609:W672" si="66">R609-V609</f>
        <v>#N/A</v>
      </c>
    </row>
    <row r="610" ht="22.5" hidden="1" spans="1:23">
      <c r="A610" s="2" t="s">
        <v>323</v>
      </c>
      <c r="B610" s="2" t="s">
        <v>667</v>
      </c>
      <c r="C610" s="2" t="s">
        <v>668</v>
      </c>
      <c r="D610" s="2" t="s">
        <v>186</v>
      </c>
      <c r="E610" s="2" t="s">
        <v>127</v>
      </c>
      <c r="F610" s="2" t="s">
        <v>676</v>
      </c>
      <c r="G610" s="2" t="s">
        <v>137</v>
      </c>
      <c r="H610" s="2"/>
      <c r="I610" s="2"/>
      <c r="J610" s="10" t="s">
        <v>677</v>
      </c>
      <c r="K610" s="2"/>
      <c r="L610" s="2"/>
      <c r="M610" s="2"/>
      <c r="N610" s="2"/>
      <c r="O610" s="8" t="str">
        <f t="shared" si="61"/>
        <v>07:40</v>
      </c>
      <c r="P610" s="9" t="str">
        <f t="shared" si="62"/>
        <v>20:56</v>
      </c>
      <c r="Q610" s="11">
        <f t="shared" si="63"/>
        <v>0.552777777777778</v>
      </c>
      <c r="R610" s="12">
        <f t="shared" si="64"/>
        <v>12</v>
      </c>
      <c r="S610" s="8"/>
      <c r="T610" s="8" t="str">
        <f>VLOOKUP(C610,[1]Sheet1!$D$1:$M$65514,10,0)</f>
        <v>河北</v>
      </c>
      <c r="U610" s="8">
        <f t="shared" si="65"/>
        <v>12</v>
      </c>
      <c r="V610" s="8" t="e">
        <f ca="1">SUM(OFFSET(考勤!D:AH,MATCH(C610,考勤!$A$1:$A$58,0)-1,DAY(D610)-1,3,1))</f>
        <v>#N/A</v>
      </c>
      <c r="W610" s="8" t="e">
        <f ca="1" t="shared" si="66"/>
        <v>#N/A</v>
      </c>
    </row>
    <row r="611" ht="22.5" hidden="1" spans="1:23">
      <c r="A611" s="2" t="s">
        <v>323</v>
      </c>
      <c r="B611" s="2" t="s">
        <v>667</v>
      </c>
      <c r="C611" s="2" t="s">
        <v>668</v>
      </c>
      <c r="D611" s="2" t="s">
        <v>189</v>
      </c>
      <c r="E611" s="2" t="s">
        <v>127</v>
      </c>
      <c r="F611" s="2" t="s">
        <v>678</v>
      </c>
      <c r="G611" s="2" t="s">
        <v>137</v>
      </c>
      <c r="H611" s="2"/>
      <c r="I611" s="2"/>
      <c r="J611" s="10" t="s">
        <v>433</v>
      </c>
      <c r="K611" s="2"/>
      <c r="L611" s="2"/>
      <c r="M611" s="2"/>
      <c r="N611" s="2"/>
      <c r="O611" s="8" t="str">
        <f t="shared" si="61"/>
        <v>07:40</v>
      </c>
      <c r="P611" s="9" t="str">
        <f t="shared" si="62"/>
        <v>20:05</v>
      </c>
      <c r="Q611" s="11">
        <f t="shared" si="63"/>
        <v>0.517361111111111</v>
      </c>
      <c r="R611" s="12">
        <f t="shared" si="64"/>
        <v>11</v>
      </c>
      <c r="S611" s="8"/>
      <c r="T611" s="8" t="str">
        <f>VLOOKUP(C611,[1]Sheet1!$D$1:$M$65514,10,0)</f>
        <v>河北</v>
      </c>
      <c r="U611" s="8">
        <f t="shared" si="65"/>
        <v>11</v>
      </c>
      <c r="V611" s="8" t="e">
        <f ca="1">SUM(OFFSET(考勤!D:AH,MATCH(C611,考勤!$A$1:$A$58,0)-1,DAY(D611)-1,3,1))</f>
        <v>#N/A</v>
      </c>
      <c r="W611" s="8" t="e">
        <f ca="1" t="shared" si="66"/>
        <v>#N/A</v>
      </c>
    </row>
    <row r="612" ht="22.5" hidden="1" spans="1:23">
      <c r="A612" s="2" t="s">
        <v>323</v>
      </c>
      <c r="B612" s="2" t="s">
        <v>667</v>
      </c>
      <c r="C612" s="2" t="s">
        <v>668</v>
      </c>
      <c r="D612" s="2" t="s">
        <v>192</v>
      </c>
      <c r="E612" s="2" t="s">
        <v>127</v>
      </c>
      <c r="F612" s="2" t="s">
        <v>679</v>
      </c>
      <c r="G612" s="2" t="s">
        <v>680</v>
      </c>
      <c r="H612" s="2"/>
      <c r="I612" s="2"/>
      <c r="J612" s="2"/>
      <c r="K612" s="2"/>
      <c r="L612" s="2"/>
      <c r="M612" s="2"/>
      <c r="N612" s="7" t="s">
        <v>681</v>
      </c>
      <c r="O612" s="8" t="str">
        <f t="shared" si="61"/>
        <v>07:41</v>
      </c>
      <c r="P612" s="9" t="str">
        <f t="shared" si="62"/>
        <v>12:30</v>
      </c>
      <c r="Q612" s="11">
        <f t="shared" si="63"/>
        <v>0.200694444444445</v>
      </c>
      <c r="R612" s="12">
        <f t="shared" si="64"/>
        <v>3</v>
      </c>
      <c r="S612" s="8"/>
      <c r="T612" s="8" t="str">
        <f>VLOOKUP(C612,[1]Sheet1!$D$1:$M$65514,10,0)</f>
        <v>河北</v>
      </c>
      <c r="U612" s="8">
        <f t="shared" si="65"/>
        <v>3</v>
      </c>
      <c r="V612" s="8" t="e">
        <f ca="1">SUM(OFFSET(考勤!D:AH,MATCH(C612,考勤!$A$1:$A$58,0)-1,DAY(D612)-1,3,1))</f>
        <v>#N/A</v>
      </c>
      <c r="W612" s="8" t="e">
        <f ca="1" t="shared" si="66"/>
        <v>#N/A</v>
      </c>
    </row>
    <row r="613" ht="22.5" hidden="1" spans="1:23">
      <c r="A613" s="2" t="s">
        <v>323</v>
      </c>
      <c r="B613" s="2" t="s">
        <v>667</v>
      </c>
      <c r="C613" s="2" t="s">
        <v>668</v>
      </c>
      <c r="D613" s="2" t="s">
        <v>195</v>
      </c>
      <c r="E613" s="2" t="s">
        <v>127</v>
      </c>
      <c r="F613" s="2"/>
      <c r="G613" s="2"/>
      <c r="H613" s="2"/>
      <c r="I613" s="2"/>
      <c r="J613" s="2"/>
      <c r="K613" s="2"/>
      <c r="L613" s="2"/>
      <c r="M613" s="2"/>
      <c r="N613" s="7" t="s">
        <v>171</v>
      </c>
      <c r="O613" s="8" t="str">
        <f t="shared" si="61"/>
        <v/>
      </c>
      <c r="P613" s="9" t="str">
        <f t="shared" si="62"/>
        <v/>
      </c>
      <c r="Q613" s="11">
        <f t="shared" si="63"/>
        <v>0</v>
      </c>
      <c r="R613" s="12">
        <f t="shared" si="64"/>
        <v>0</v>
      </c>
      <c r="S613" s="8"/>
      <c r="T613" s="8" t="str">
        <f>VLOOKUP(C613,[1]Sheet1!$D$1:$M$65514,10,0)</f>
        <v>河北</v>
      </c>
      <c r="U613" s="8">
        <f t="shared" si="65"/>
        <v>0</v>
      </c>
      <c r="V613" s="8" t="e">
        <f ca="1">SUM(OFFSET(考勤!D:AH,MATCH(C613,考勤!$A$1:$A$58,0)-1,DAY(D613)-1,3,1))</f>
        <v>#N/A</v>
      </c>
      <c r="W613" s="8" t="e">
        <f ca="1" t="shared" si="66"/>
        <v>#N/A</v>
      </c>
    </row>
    <row r="614" ht="22.5" hidden="1" spans="1:23">
      <c r="A614" s="2" t="s">
        <v>323</v>
      </c>
      <c r="B614" s="2" t="s">
        <v>667</v>
      </c>
      <c r="C614" s="2" t="s">
        <v>668</v>
      </c>
      <c r="D614" s="2" t="s">
        <v>198</v>
      </c>
      <c r="E614" s="2" t="s">
        <v>127</v>
      </c>
      <c r="F614" s="2" t="s">
        <v>682</v>
      </c>
      <c r="G614" s="2" t="s">
        <v>683</v>
      </c>
      <c r="H614" s="4" t="s">
        <v>684</v>
      </c>
      <c r="I614" s="4" t="s">
        <v>685</v>
      </c>
      <c r="J614" s="2"/>
      <c r="K614" s="2"/>
      <c r="L614" s="2"/>
      <c r="M614" s="2"/>
      <c r="N614" s="2"/>
      <c r="O614" s="8" t="str">
        <f t="shared" si="61"/>
        <v>08:26</v>
      </c>
      <c r="P614" s="9" t="str">
        <f t="shared" si="62"/>
        <v>17:11</v>
      </c>
      <c r="Q614" s="11">
        <f t="shared" si="63"/>
        <v>0.364583333333333</v>
      </c>
      <c r="R614" s="12">
        <f t="shared" si="64"/>
        <v>7</v>
      </c>
      <c r="S614" s="8"/>
      <c r="T614" s="8" t="str">
        <f>VLOOKUP(C614,[1]Sheet1!$D$1:$M$65514,10,0)</f>
        <v>河北</v>
      </c>
      <c r="U614" s="8">
        <f t="shared" si="65"/>
        <v>7</v>
      </c>
      <c r="V614" s="8" t="e">
        <f ca="1">SUM(OFFSET(考勤!D:AH,MATCH(C614,考勤!$A$1:$A$58,0)-1,DAY(D614)-1,3,1))</f>
        <v>#N/A</v>
      </c>
      <c r="W614" s="8" t="e">
        <f ca="1" t="shared" si="66"/>
        <v>#N/A</v>
      </c>
    </row>
    <row r="615" ht="22.5" hidden="1" spans="1:23">
      <c r="A615" s="3" t="s">
        <v>323</v>
      </c>
      <c r="B615" s="3" t="s">
        <v>667</v>
      </c>
      <c r="C615" s="3" t="s">
        <v>668</v>
      </c>
      <c r="D615" s="3" t="s">
        <v>199</v>
      </c>
      <c r="E615" s="2" t="s">
        <v>127</v>
      </c>
      <c r="F615" s="3"/>
      <c r="G615" s="3"/>
      <c r="H615" s="3"/>
      <c r="I615" s="3"/>
      <c r="J615" s="3"/>
      <c r="K615" s="3"/>
      <c r="L615" s="3"/>
      <c r="M615" s="3"/>
      <c r="N615" s="7" t="s">
        <v>171</v>
      </c>
      <c r="O615" s="8" t="str">
        <f t="shared" si="61"/>
        <v/>
      </c>
      <c r="P615" s="9" t="str">
        <f t="shared" si="62"/>
        <v/>
      </c>
      <c r="Q615" s="11">
        <f t="shared" si="63"/>
        <v>0</v>
      </c>
      <c r="R615" s="12">
        <f t="shared" si="64"/>
        <v>0</v>
      </c>
      <c r="S615" s="8"/>
      <c r="T615" s="8" t="str">
        <f>VLOOKUP(C615,[1]Sheet1!$D$1:$M$65514,10,0)</f>
        <v>河北</v>
      </c>
      <c r="U615" s="8">
        <f t="shared" si="65"/>
        <v>0</v>
      </c>
      <c r="V615" s="8" t="e">
        <f ca="1">SUM(OFFSET(考勤!D:AH,MATCH(C615,考勤!$A$1:$A$58,0)-1,DAY(D615)-1,3,1))</f>
        <v>#N/A</v>
      </c>
      <c r="W615" s="8" t="e">
        <f ca="1" t="shared" si="66"/>
        <v>#N/A</v>
      </c>
    </row>
    <row r="616" ht="22.5" hidden="1" spans="1:23">
      <c r="A616" s="3" t="s">
        <v>323</v>
      </c>
      <c r="B616" s="3" t="s">
        <v>667</v>
      </c>
      <c r="C616" s="3" t="s">
        <v>668</v>
      </c>
      <c r="D616" s="3" t="s">
        <v>201</v>
      </c>
      <c r="E616" s="2" t="s">
        <v>127</v>
      </c>
      <c r="F616" s="3"/>
      <c r="G616" s="3"/>
      <c r="H616" s="3"/>
      <c r="I616" s="3"/>
      <c r="J616" s="3"/>
      <c r="K616" s="3"/>
      <c r="L616" s="3"/>
      <c r="M616" s="3"/>
      <c r="N616" s="7" t="s">
        <v>171</v>
      </c>
      <c r="O616" s="8" t="str">
        <f t="shared" si="61"/>
        <v/>
      </c>
      <c r="P616" s="9" t="str">
        <f t="shared" si="62"/>
        <v/>
      </c>
      <c r="Q616" s="11">
        <f t="shared" si="63"/>
        <v>0</v>
      </c>
      <c r="R616" s="12">
        <f t="shared" si="64"/>
        <v>0</v>
      </c>
      <c r="S616" s="8"/>
      <c r="T616" s="8" t="str">
        <f>VLOOKUP(C616,[1]Sheet1!$D$1:$M$65514,10,0)</f>
        <v>河北</v>
      </c>
      <c r="U616" s="8">
        <f t="shared" si="65"/>
        <v>0</v>
      </c>
      <c r="V616" s="8" t="e">
        <f ca="1">SUM(OFFSET(考勤!D:AH,MATCH(C616,考勤!$A$1:$A$58,0)-1,DAY(D616)-1,3,1))</f>
        <v>#N/A</v>
      </c>
      <c r="W616" s="8" t="e">
        <f ca="1" t="shared" si="66"/>
        <v>#N/A</v>
      </c>
    </row>
    <row r="617" ht="22.5" hidden="1" spans="1:23">
      <c r="A617" s="2" t="s">
        <v>323</v>
      </c>
      <c r="B617" s="2" t="s">
        <v>667</v>
      </c>
      <c r="C617" s="2" t="s">
        <v>668</v>
      </c>
      <c r="D617" s="2" t="s">
        <v>204</v>
      </c>
      <c r="E617" s="2" t="s">
        <v>127</v>
      </c>
      <c r="F617" s="5" t="s">
        <v>686</v>
      </c>
      <c r="G617" s="2"/>
      <c r="H617" s="2"/>
      <c r="I617" s="2"/>
      <c r="J617" s="2"/>
      <c r="K617" s="2"/>
      <c r="L617" s="2"/>
      <c r="M617" s="2"/>
      <c r="N617" s="7" t="s">
        <v>171</v>
      </c>
      <c r="O617" s="8" t="str">
        <f t="shared" si="61"/>
        <v>07:31</v>
      </c>
      <c r="P617" s="9" t="str">
        <f t="shared" si="62"/>
        <v>XX:XX</v>
      </c>
      <c r="Q617" s="11">
        <f t="shared" si="63"/>
        <v>0</v>
      </c>
      <c r="R617" s="12">
        <f t="shared" si="64"/>
        <v>0</v>
      </c>
      <c r="S617" s="8"/>
      <c r="T617" s="8" t="str">
        <f>VLOOKUP(C617,[1]Sheet1!$D$1:$M$65514,10,0)</f>
        <v>河北</v>
      </c>
      <c r="U617" s="9">
        <v>8</v>
      </c>
      <c r="V617" s="8" t="e">
        <f ca="1">SUM(OFFSET(考勤!D:AH,MATCH(C617,考勤!$A$1:$A$58,0)-1,DAY(D617)-1,3,1))</f>
        <v>#N/A</v>
      </c>
      <c r="W617" s="8" t="e">
        <f ca="1" t="shared" si="66"/>
        <v>#N/A</v>
      </c>
    </row>
    <row r="618" ht="22.5" hidden="1" spans="1:23">
      <c r="A618" s="2" t="s">
        <v>323</v>
      </c>
      <c r="B618" s="2" t="s">
        <v>667</v>
      </c>
      <c r="C618" s="2" t="s">
        <v>668</v>
      </c>
      <c r="D618" s="2" t="s">
        <v>206</v>
      </c>
      <c r="E618" s="2" t="s">
        <v>127</v>
      </c>
      <c r="F618" s="2" t="s">
        <v>687</v>
      </c>
      <c r="G618" s="2" t="s">
        <v>688</v>
      </c>
      <c r="H618" s="4" t="s">
        <v>689</v>
      </c>
      <c r="I618" s="2"/>
      <c r="J618" s="10" t="s">
        <v>690</v>
      </c>
      <c r="K618" s="2"/>
      <c r="L618" s="2"/>
      <c r="M618" s="2"/>
      <c r="N618" s="2"/>
      <c r="O618" s="8" t="str">
        <f t="shared" si="61"/>
        <v>08:42</v>
      </c>
      <c r="P618" s="9" t="str">
        <f t="shared" si="62"/>
        <v>19:32</v>
      </c>
      <c r="Q618" s="11">
        <f t="shared" si="63"/>
        <v>0.451388888888889</v>
      </c>
      <c r="R618" s="12">
        <f t="shared" si="64"/>
        <v>9</v>
      </c>
      <c r="S618" s="8"/>
      <c r="T618" s="8" t="str">
        <f>VLOOKUP(C618,[1]Sheet1!$D$1:$M$65514,10,0)</f>
        <v>河北</v>
      </c>
      <c r="U618" s="8">
        <f t="shared" si="65"/>
        <v>9</v>
      </c>
      <c r="V618" s="8" t="e">
        <f ca="1">SUM(OFFSET(考勤!D:AH,MATCH(C618,考勤!$A$1:$A$58,0)-1,DAY(D618)-1,3,1))</f>
        <v>#N/A</v>
      </c>
      <c r="W618" s="8" t="e">
        <f ca="1" t="shared" si="66"/>
        <v>#N/A</v>
      </c>
    </row>
    <row r="619" ht="22.5" hidden="1" spans="1:23">
      <c r="A619" s="2" t="s">
        <v>323</v>
      </c>
      <c r="B619" s="2" t="s">
        <v>667</v>
      </c>
      <c r="C619" s="2" t="s">
        <v>668</v>
      </c>
      <c r="D619" s="2" t="s">
        <v>209</v>
      </c>
      <c r="E619" s="2" t="s">
        <v>127</v>
      </c>
      <c r="F619" s="2" t="s">
        <v>691</v>
      </c>
      <c r="G619" s="2" t="s">
        <v>137</v>
      </c>
      <c r="H619" s="2"/>
      <c r="I619" s="2"/>
      <c r="J619" s="10" t="s">
        <v>692</v>
      </c>
      <c r="K619" s="2"/>
      <c r="L619" s="2"/>
      <c r="M619" s="2"/>
      <c r="N619" s="2"/>
      <c r="O619" s="8" t="str">
        <f t="shared" si="61"/>
        <v>07:46</v>
      </c>
      <c r="P619" s="9" t="str">
        <f t="shared" si="62"/>
        <v>19:01</v>
      </c>
      <c r="Q619" s="11">
        <f t="shared" si="63"/>
        <v>0.46875</v>
      </c>
      <c r="R619" s="12">
        <f t="shared" si="64"/>
        <v>10</v>
      </c>
      <c r="S619" s="8"/>
      <c r="T619" s="8" t="str">
        <f>VLOOKUP(C619,[1]Sheet1!$D$1:$M$65514,10,0)</f>
        <v>河北</v>
      </c>
      <c r="U619" s="8">
        <f t="shared" si="65"/>
        <v>10</v>
      </c>
      <c r="V619" s="8" t="e">
        <f ca="1">SUM(OFFSET(考勤!D:AH,MATCH(C619,考勤!$A$1:$A$58,0)-1,DAY(D619)-1,3,1))</f>
        <v>#N/A</v>
      </c>
      <c r="W619" s="8" t="e">
        <f ca="1" t="shared" si="66"/>
        <v>#N/A</v>
      </c>
    </row>
    <row r="620" ht="22.5" hidden="1" spans="1:23">
      <c r="A620" s="2" t="s">
        <v>323</v>
      </c>
      <c r="B620" s="2" t="s">
        <v>667</v>
      </c>
      <c r="C620" s="2" t="s">
        <v>668</v>
      </c>
      <c r="D620" s="2" t="s">
        <v>210</v>
      </c>
      <c r="E620" s="2" t="s">
        <v>127</v>
      </c>
      <c r="F620" s="2" t="s">
        <v>693</v>
      </c>
      <c r="G620" s="2" t="s">
        <v>137</v>
      </c>
      <c r="H620" s="2"/>
      <c r="I620" s="2"/>
      <c r="J620" s="10" t="s">
        <v>405</v>
      </c>
      <c r="K620" s="2"/>
      <c r="L620" s="2"/>
      <c r="M620" s="2"/>
      <c r="N620" s="2"/>
      <c r="O620" s="8" t="str">
        <f t="shared" si="61"/>
        <v>07:41</v>
      </c>
      <c r="P620" s="9" t="str">
        <f t="shared" si="62"/>
        <v>21:01</v>
      </c>
      <c r="Q620" s="11">
        <f t="shared" si="63"/>
        <v>0.555555555555556</v>
      </c>
      <c r="R620" s="12">
        <f t="shared" si="64"/>
        <v>12</v>
      </c>
      <c r="S620" s="8"/>
      <c r="T620" s="8" t="str">
        <f>VLOOKUP(C620,[1]Sheet1!$D$1:$M$65514,10,0)</f>
        <v>河北</v>
      </c>
      <c r="U620" s="8">
        <f t="shared" si="65"/>
        <v>12</v>
      </c>
      <c r="V620" s="8" t="e">
        <f ca="1">SUM(OFFSET(考勤!D:AH,MATCH(C620,考勤!$A$1:$A$58,0)-1,DAY(D620)-1,3,1))</f>
        <v>#N/A</v>
      </c>
      <c r="W620" s="8" t="e">
        <f ca="1" t="shared" si="66"/>
        <v>#N/A</v>
      </c>
    </row>
    <row r="621" ht="22.5" hidden="1" spans="1:23">
      <c r="A621" s="2" t="s">
        <v>323</v>
      </c>
      <c r="B621" s="2" t="s">
        <v>667</v>
      </c>
      <c r="C621" s="2" t="s">
        <v>668</v>
      </c>
      <c r="D621" s="2" t="s">
        <v>211</v>
      </c>
      <c r="E621" s="2" t="s">
        <v>127</v>
      </c>
      <c r="F621" s="2" t="s">
        <v>694</v>
      </c>
      <c r="G621" s="2" t="s">
        <v>137</v>
      </c>
      <c r="H621" s="2"/>
      <c r="I621" s="2"/>
      <c r="J621" s="10" t="s">
        <v>451</v>
      </c>
      <c r="K621" s="2"/>
      <c r="L621" s="2"/>
      <c r="M621" s="2"/>
      <c r="N621" s="2"/>
      <c r="O621" s="8" t="str">
        <f t="shared" si="61"/>
        <v>07:51</v>
      </c>
      <c r="P621" s="9" t="str">
        <f t="shared" si="62"/>
        <v>19:27</v>
      </c>
      <c r="Q621" s="11">
        <f t="shared" si="63"/>
        <v>0.483333333333333</v>
      </c>
      <c r="R621" s="12">
        <f t="shared" si="64"/>
        <v>10</v>
      </c>
      <c r="S621" s="8"/>
      <c r="T621" s="8" t="str">
        <f>VLOOKUP(C621,[1]Sheet1!$D$1:$M$65514,10,0)</f>
        <v>河北</v>
      </c>
      <c r="U621" s="8">
        <f t="shared" si="65"/>
        <v>10</v>
      </c>
      <c r="V621" s="8" t="e">
        <f ca="1">SUM(OFFSET(考勤!D:AH,MATCH(C621,考勤!$A$1:$A$58,0)-1,DAY(D621)-1,3,1))</f>
        <v>#N/A</v>
      </c>
      <c r="W621" s="8" t="e">
        <f ca="1" t="shared" si="66"/>
        <v>#N/A</v>
      </c>
    </row>
    <row r="622" ht="22.5" hidden="1" spans="1:23">
      <c r="A622" s="2" t="s">
        <v>323</v>
      </c>
      <c r="B622" s="2" t="s">
        <v>695</v>
      </c>
      <c r="C622" s="2" t="s">
        <v>696</v>
      </c>
      <c r="D622" s="2" t="s">
        <v>126</v>
      </c>
      <c r="E622" s="2" t="s">
        <v>127</v>
      </c>
      <c r="F622" s="2"/>
      <c r="G622" s="2"/>
      <c r="H622" s="2"/>
      <c r="I622" s="2"/>
      <c r="J622" s="2"/>
      <c r="K622" s="2"/>
      <c r="L622" s="2"/>
      <c r="M622" s="2"/>
      <c r="N622" s="7" t="s">
        <v>171</v>
      </c>
      <c r="O622" s="8" t="str">
        <f t="shared" si="61"/>
        <v/>
      </c>
      <c r="P622" s="9" t="str">
        <f t="shared" si="62"/>
        <v/>
      </c>
      <c r="Q622" s="11">
        <f t="shared" si="63"/>
        <v>0</v>
      </c>
      <c r="R622" s="12">
        <f t="shared" si="64"/>
        <v>0</v>
      </c>
      <c r="S622" s="8"/>
      <c r="T622" s="8" t="str">
        <f>VLOOKUP(C622,[1]Sheet1!$D$1:$M$65514,10,0)</f>
        <v>河北</v>
      </c>
      <c r="U622" s="8">
        <f t="shared" si="65"/>
        <v>0</v>
      </c>
      <c r="V622" s="8" t="e">
        <f ca="1">SUM(OFFSET(考勤!D:AH,MATCH(C622,考勤!$A$1:$A$58,0)-1,DAY(D622)-1,3,1))</f>
        <v>#N/A</v>
      </c>
      <c r="W622" s="8" t="e">
        <f ca="1" t="shared" si="66"/>
        <v>#N/A</v>
      </c>
    </row>
    <row r="623" ht="22.5" hidden="1" spans="1:23">
      <c r="A623" s="2" t="s">
        <v>323</v>
      </c>
      <c r="B623" s="2" t="s">
        <v>695</v>
      </c>
      <c r="C623" s="2" t="s">
        <v>696</v>
      </c>
      <c r="D623" s="2" t="s">
        <v>131</v>
      </c>
      <c r="E623" s="2" t="s">
        <v>127</v>
      </c>
      <c r="F623" s="2"/>
      <c r="G623" s="2"/>
      <c r="H623" s="2"/>
      <c r="I623" s="2"/>
      <c r="J623" s="2"/>
      <c r="K623" s="2"/>
      <c r="L623" s="2"/>
      <c r="M623" s="2"/>
      <c r="N623" s="7" t="s">
        <v>171</v>
      </c>
      <c r="O623" s="8" t="str">
        <f t="shared" si="61"/>
        <v/>
      </c>
      <c r="P623" s="9" t="str">
        <f t="shared" si="62"/>
        <v/>
      </c>
      <c r="Q623" s="11">
        <f t="shared" si="63"/>
        <v>0</v>
      </c>
      <c r="R623" s="12">
        <f t="shared" si="64"/>
        <v>0</v>
      </c>
      <c r="S623" s="8"/>
      <c r="T623" s="8" t="str">
        <f>VLOOKUP(C623,[1]Sheet1!$D$1:$M$65514,10,0)</f>
        <v>河北</v>
      </c>
      <c r="U623" s="8">
        <f t="shared" si="65"/>
        <v>0</v>
      </c>
      <c r="V623" s="8" t="e">
        <f ca="1">SUM(OFFSET(考勤!D:AH,MATCH(C623,考勤!$A$1:$A$58,0)-1,DAY(D623)-1,3,1))</f>
        <v>#N/A</v>
      </c>
      <c r="W623" s="8" t="e">
        <f ca="1" t="shared" si="66"/>
        <v>#N/A</v>
      </c>
    </row>
    <row r="624" ht="22.5" hidden="1" spans="1:23">
      <c r="A624" s="2" t="s">
        <v>323</v>
      </c>
      <c r="B624" s="2" t="s">
        <v>695</v>
      </c>
      <c r="C624" s="2" t="s">
        <v>696</v>
      </c>
      <c r="D624" s="2" t="s">
        <v>135</v>
      </c>
      <c r="E624" s="2" t="s">
        <v>127</v>
      </c>
      <c r="F624" s="2"/>
      <c r="G624" s="2"/>
      <c r="H624" s="2"/>
      <c r="I624" s="2"/>
      <c r="J624" s="2"/>
      <c r="K624" s="2"/>
      <c r="L624" s="2"/>
      <c r="M624" s="2"/>
      <c r="N624" s="7" t="s">
        <v>171</v>
      </c>
      <c r="O624" s="8" t="str">
        <f t="shared" si="61"/>
        <v/>
      </c>
      <c r="P624" s="9" t="str">
        <f t="shared" si="62"/>
        <v/>
      </c>
      <c r="Q624" s="11">
        <f t="shared" si="63"/>
        <v>0</v>
      </c>
      <c r="R624" s="12">
        <f t="shared" si="64"/>
        <v>0</v>
      </c>
      <c r="S624" s="8"/>
      <c r="T624" s="8" t="str">
        <f>VLOOKUP(C624,[1]Sheet1!$D$1:$M$65514,10,0)</f>
        <v>河北</v>
      </c>
      <c r="U624" s="8">
        <f t="shared" si="65"/>
        <v>0</v>
      </c>
      <c r="V624" s="8" t="e">
        <f ca="1">SUM(OFFSET(考勤!D:AH,MATCH(C624,考勤!$A$1:$A$58,0)-1,DAY(D624)-1,3,1))</f>
        <v>#N/A</v>
      </c>
      <c r="W624" s="8" t="e">
        <f ca="1" t="shared" si="66"/>
        <v>#N/A</v>
      </c>
    </row>
    <row r="625" ht="22.5" hidden="1" spans="1:23">
      <c r="A625" s="3" t="s">
        <v>323</v>
      </c>
      <c r="B625" s="3" t="s">
        <v>695</v>
      </c>
      <c r="C625" s="3" t="s">
        <v>696</v>
      </c>
      <c r="D625" s="3" t="s">
        <v>139</v>
      </c>
      <c r="E625" s="2" t="s">
        <v>127</v>
      </c>
      <c r="F625" s="3"/>
      <c r="G625" s="3"/>
      <c r="H625" s="3"/>
      <c r="I625" s="3"/>
      <c r="J625" s="3"/>
      <c r="K625" s="3"/>
      <c r="L625" s="3"/>
      <c r="M625" s="3"/>
      <c r="N625" s="7" t="s">
        <v>171</v>
      </c>
      <c r="O625" s="8" t="str">
        <f t="shared" si="61"/>
        <v/>
      </c>
      <c r="P625" s="9" t="str">
        <f t="shared" si="62"/>
        <v/>
      </c>
      <c r="Q625" s="11">
        <f t="shared" si="63"/>
        <v>0</v>
      </c>
      <c r="R625" s="12">
        <f t="shared" si="64"/>
        <v>0</v>
      </c>
      <c r="S625" s="8"/>
      <c r="T625" s="8" t="str">
        <f>VLOOKUP(C625,[1]Sheet1!$D$1:$M$65514,10,0)</f>
        <v>河北</v>
      </c>
      <c r="U625" s="8">
        <f t="shared" si="65"/>
        <v>0</v>
      </c>
      <c r="V625" s="8" t="e">
        <f ca="1">SUM(OFFSET(考勤!D:AH,MATCH(C625,考勤!$A$1:$A$58,0)-1,DAY(D625)-1,3,1))</f>
        <v>#N/A</v>
      </c>
      <c r="W625" s="8" t="e">
        <f ca="1" t="shared" si="66"/>
        <v>#N/A</v>
      </c>
    </row>
    <row r="626" ht="22.5" hidden="1" spans="1:23">
      <c r="A626" s="3" t="s">
        <v>323</v>
      </c>
      <c r="B626" s="3" t="s">
        <v>695</v>
      </c>
      <c r="C626" s="3" t="s">
        <v>696</v>
      </c>
      <c r="D626" s="3" t="s">
        <v>142</v>
      </c>
      <c r="E626" s="2" t="s">
        <v>127</v>
      </c>
      <c r="F626" s="3"/>
      <c r="G626" s="3"/>
      <c r="H626" s="3"/>
      <c r="I626" s="3"/>
      <c r="J626" s="3"/>
      <c r="K626" s="3"/>
      <c r="L626" s="3"/>
      <c r="M626" s="3"/>
      <c r="N626" s="7" t="s">
        <v>171</v>
      </c>
      <c r="O626" s="8" t="str">
        <f t="shared" si="61"/>
        <v/>
      </c>
      <c r="P626" s="9" t="str">
        <f t="shared" si="62"/>
        <v/>
      </c>
      <c r="Q626" s="11">
        <f t="shared" si="63"/>
        <v>0</v>
      </c>
      <c r="R626" s="12">
        <f t="shared" si="64"/>
        <v>0</v>
      </c>
      <c r="S626" s="8"/>
      <c r="T626" s="8" t="str">
        <f>VLOOKUP(C626,[1]Sheet1!$D$1:$M$65514,10,0)</f>
        <v>河北</v>
      </c>
      <c r="U626" s="8">
        <f t="shared" si="65"/>
        <v>0</v>
      </c>
      <c r="V626" s="8" t="e">
        <f ca="1">SUM(OFFSET(考勤!D:AH,MATCH(C626,考勤!$A$1:$A$58,0)-1,DAY(D626)-1,3,1))</f>
        <v>#N/A</v>
      </c>
      <c r="W626" s="8" t="e">
        <f ca="1" t="shared" si="66"/>
        <v>#N/A</v>
      </c>
    </row>
    <row r="627" ht="22.5" hidden="1" spans="1:23">
      <c r="A627" s="2" t="s">
        <v>323</v>
      </c>
      <c r="B627" s="2" t="s">
        <v>695</v>
      </c>
      <c r="C627" s="2" t="s">
        <v>696</v>
      </c>
      <c r="D627" s="2" t="s">
        <v>145</v>
      </c>
      <c r="E627" s="2" t="s">
        <v>127</v>
      </c>
      <c r="F627" s="2"/>
      <c r="G627" s="2"/>
      <c r="H627" s="2"/>
      <c r="I627" s="2"/>
      <c r="J627" s="2"/>
      <c r="K627" s="2"/>
      <c r="L627" s="2"/>
      <c r="M627" s="2"/>
      <c r="N627" s="7" t="s">
        <v>171</v>
      </c>
      <c r="O627" s="8" t="str">
        <f t="shared" si="61"/>
        <v/>
      </c>
      <c r="P627" s="9" t="str">
        <f t="shared" si="62"/>
        <v/>
      </c>
      <c r="Q627" s="11">
        <f t="shared" si="63"/>
        <v>0</v>
      </c>
      <c r="R627" s="12">
        <f t="shared" si="64"/>
        <v>0</v>
      </c>
      <c r="S627" s="8"/>
      <c r="T627" s="8" t="str">
        <f>VLOOKUP(C627,[1]Sheet1!$D$1:$M$65514,10,0)</f>
        <v>河北</v>
      </c>
      <c r="U627" s="8">
        <f t="shared" si="65"/>
        <v>0</v>
      </c>
      <c r="V627" s="8" t="e">
        <f ca="1">SUM(OFFSET(考勤!D:AH,MATCH(C627,考勤!$A$1:$A$58,0)-1,DAY(D627)-1,3,1))</f>
        <v>#N/A</v>
      </c>
      <c r="W627" s="8" t="e">
        <f ca="1" t="shared" si="66"/>
        <v>#N/A</v>
      </c>
    </row>
    <row r="628" ht="22.5" hidden="1" spans="1:23">
      <c r="A628" s="2" t="s">
        <v>323</v>
      </c>
      <c r="B628" s="2" t="s">
        <v>695</v>
      </c>
      <c r="C628" s="2" t="s">
        <v>696</v>
      </c>
      <c r="D628" s="2" t="s">
        <v>148</v>
      </c>
      <c r="E628" s="2" t="s">
        <v>127</v>
      </c>
      <c r="F628" s="2"/>
      <c r="G628" s="2"/>
      <c r="H628" s="2"/>
      <c r="I628" s="2"/>
      <c r="J628" s="2"/>
      <c r="K628" s="2"/>
      <c r="L628" s="2"/>
      <c r="M628" s="2"/>
      <c r="N628" s="7" t="s">
        <v>171</v>
      </c>
      <c r="O628" s="8" t="str">
        <f t="shared" si="61"/>
        <v/>
      </c>
      <c r="P628" s="9" t="str">
        <f t="shared" si="62"/>
        <v/>
      </c>
      <c r="Q628" s="11">
        <f t="shared" si="63"/>
        <v>0</v>
      </c>
      <c r="R628" s="12">
        <f t="shared" si="64"/>
        <v>0</v>
      </c>
      <c r="S628" s="8"/>
      <c r="T628" s="8" t="str">
        <f>VLOOKUP(C628,[1]Sheet1!$D$1:$M$65514,10,0)</f>
        <v>河北</v>
      </c>
      <c r="U628" s="8">
        <f t="shared" si="65"/>
        <v>0</v>
      </c>
      <c r="V628" s="8" t="e">
        <f ca="1">SUM(OFFSET(考勤!D:AH,MATCH(C628,考勤!$A$1:$A$58,0)-1,DAY(D628)-1,3,1))</f>
        <v>#N/A</v>
      </c>
      <c r="W628" s="8" t="e">
        <f ca="1" t="shared" si="66"/>
        <v>#N/A</v>
      </c>
    </row>
    <row r="629" ht="22.5" hidden="1" spans="1:23">
      <c r="A629" s="2" t="s">
        <v>323</v>
      </c>
      <c r="B629" s="2" t="s">
        <v>695</v>
      </c>
      <c r="C629" s="2" t="s">
        <v>696</v>
      </c>
      <c r="D629" s="2" t="s">
        <v>152</v>
      </c>
      <c r="E629" s="2" t="s">
        <v>127</v>
      </c>
      <c r="F629" s="2"/>
      <c r="G629" s="2"/>
      <c r="H629" s="2"/>
      <c r="I629" s="2"/>
      <c r="J629" s="2"/>
      <c r="K629" s="2"/>
      <c r="L629" s="2"/>
      <c r="M629" s="2"/>
      <c r="N629" s="7" t="s">
        <v>171</v>
      </c>
      <c r="O629" s="8" t="str">
        <f t="shared" si="61"/>
        <v/>
      </c>
      <c r="P629" s="9" t="str">
        <f t="shared" si="62"/>
        <v/>
      </c>
      <c r="Q629" s="11">
        <f t="shared" si="63"/>
        <v>0</v>
      </c>
      <c r="R629" s="12">
        <f t="shared" si="64"/>
        <v>0</v>
      </c>
      <c r="S629" s="8"/>
      <c r="T629" s="8" t="str">
        <f>VLOOKUP(C629,[1]Sheet1!$D$1:$M$65514,10,0)</f>
        <v>河北</v>
      </c>
      <c r="U629" s="8">
        <f t="shared" si="65"/>
        <v>0</v>
      </c>
      <c r="V629" s="8" t="e">
        <f ca="1">SUM(OFFSET(考勤!D:AH,MATCH(C629,考勤!$A$1:$A$58,0)-1,DAY(D629)-1,3,1))</f>
        <v>#N/A</v>
      </c>
      <c r="W629" s="8" t="e">
        <f ca="1" t="shared" si="66"/>
        <v>#N/A</v>
      </c>
    </row>
    <row r="630" ht="22.5" hidden="1" spans="1:23">
      <c r="A630" s="2" t="s">
        <v>323</v>
      </c>
      <c r="B630" s="2" t="s">
        <v>695</v>
      </c>
      <c r="C630" s="2" t="s">
        <v>696</v>
      </c>
      <c r="D630" s="2" t="s">
        <v>157</v>
      </c>
      <c r="E630" s="2" t="s">
        <v>127</v>
      </c>
      <c r="F630" s="2"/>
      <c r="G630" s="2"/>
      <c r="H630" s="2"/>
      <c r="I630" s="2"/>
      <c r="J630" s="2"/>
      <c r="K630" s="2"/>
      <c r="L630" s="2"/>
      <c r="M630" s="2"/>
      <c r="N630" s="7" t="s">
        <v>171</v>
      </c>
      <c r="O630" s="8" t="str">
        <f t="shared" si="61"/>
        <v/>
      </c>
      <c r="P630" s="9" t="str">
        <f t="shared" si="62"/>
        <v/>
      </c>
      <c r="Q630" s="11">
        <f t="shared" si="63"/>
        <v>0</v>
      </c>
      <c r="R630" s="12">
        <f t="shared" si="64"/>
        <v>0</v>
      </c>
      <c r="S630" s="8"/>
      <c r="T630" s="8" t="str">
        <f>VLOOKUP(C630,[1]Sheet1!$D$1:$M$65514,10,0)</f>
        <v>河北</v>
      </c>
      <c r="U630" s="8">
        <f t="shared" si="65"/>
        <v>0</v>
      </c>
      <c r="V630" s="8" t="e">
        <f ca="1">SUM(OFFSET(考勤!D:AH,MATCH(C630,考勤!$A$1:$A$58,0)-1,DAY(D630)-1,3,1))</f>
        <v>#N/A</v>
      </c>
      <c r="W630" s="8" t="e">
        <f ca="1" t="shared" si="66"/>
        <v>#N/A</v>
      </c>
    </row>
    <row r="631" ht="22.5" hidden="1" spans="1:23">
      <c r="A631" s="2" t="s">
        <v>323</v>
      </c>
      <c r="B631" s="2" t="s">
        <v>695</v>
      </c>
      <c r="C631" s="2" t="s">
        <v>696</v>
      </c>
      <c r="D631" s="2" t="s">
        <v>160</v>
      </c>
      <c r="E631" s="2" t="s">
        <v>127</v>
      </c>
      <c r="F631" s="2"/>
      <c r="G631" s="2"/>
      <c r="H631" s="2"/>
      <c r="I631" s="2"/>
      <c r="J631" s="2"/>
      <c r="K631" s="2"/>
      <c r="L631" s="2"/>
      <c r="M631" s="2"/>
      <c r="N631" s="7" t="s">
        <v>171</v>
      </c>
      <c r="O631" s="8" t="str">
        <f t="shared" si="61"/>
        <v/>
      </c>
      <c r="P631" s="9" t="str">
        <f t="shared" si="62"/>
        <v/>
      </c>
      <c r="Q631" s="11">
        <f t="shared" si="63"/>
        <v>0</v>
      </c>
      <c r="R631" s="12">
        <f t="shared" si="64"/>
        <v>0</v>
      </c>
      <c r="S631" s="8"/>
      <c r="T631" s="8" t="str">
        <f>VLOOKUP(C631,[1]Sheet1!$D$1:$M$65514,10,0)</f>
        <v>河北</v>
      </c>
      <c r="U631" s="8">
        <f t="shared" si="65"/>
        <v>0</v>
      </c>
      <c r="V631" s="8" t="e">
        <f ca="1">SUM(OFFSET(考勤!D:AH,MATCH(C631,考勤!$A$1:$A$58,0)-1,DAY(D631)-1,3,1))</f>
        <v>#N/A</v>
      </c>
      <c r="W631" s="8" t="e">
        <f ca="1" t="shared" si="66"/>
        <v>#N/A</v>
      </c>
    </row>
    <row r="632" ht="22.5" hidden="1" spans="1:23">
      <c r="A632" s="3" t="s">
        <v>323</v>
      </c>
      <c r="B632" s="3" t="s">
        <v>695</v>
      </c>
      <c r="C632" s="3" t="s">
        <v>696</v>
      </c>
      <c r="D632" s="3" t="s">
        <v>163</v>
      </c>
      <c r="E632" s="2" t="s">
        <v>127</v>
      </c>
      <c r="F632" s="3"/>
      <c r="G632" s="3"/>
      <c r="H632" s="3"/>
      <c r="I632" s="3"/>
      <c r="J632" s="3"/>
      <c r="K632" s="3"/>
      <c r="L632" s="3"/>
      <c r="M632" s="3"/>
      <c r="N632" s="7" t="s">
        <v>171</v>
      </c>
      <c r="O632" s="8" t="str">
        <f t="shared" si="61"/>
        <v/>
      </c>
      <c r="P632" s="9" t="str">
        <f t="shared" si="62"/>
        <v/>
      </c>
      <c r="Q632" s="11">
        <f t="shared" si="63"/>
        <v>0</v>
      </c>
      <c r="R632" s="12">
        <f t="shared" si="64"/>
        <v>0</v>
      </c>
      <c r="S632" s="8"/>
      <c r="T632" s="8" t="str">
        <f>VLOOKUP(C632,[1]Sheet1!$D$1:$M$65514,10,0)</f>
        <v>河北</v>
      </c>
      <c r="U632" s="8">
        <f t="shared" si="65"/>
        <v>0</v>
      </c>
      <c r="V632" s="8" t="e">
        <f ca="1">SUM(OFFSET(考勤!D:AH,MATCH(C632,考勤!$A$1:$A$58,0)-1,DAY(D632)-1,3,1))</f>
        <v>#N/A</v>
      </c>
      <c r="W632" s="8" t="e">
        <f ca="1" t="shared" si="66"/>
        <v>#N/A</v>
      </c>
    </row>
    <row r="633" ht="22.5" hidden="1" spans="1:23">
      <c r="A633" s="3" t="s">
        <v>323</v>
      </c>
      <c r="B633" s="3" t="s">
        <v>695</v>
      </c>
      <c r="C633" s="3" t="s">
        <v>696</v>
      </c>
      <c r="D633" s="3" t="s">
        <v>166</v>
      </c>
      <c r="E633" s="2" t="s">
        <v>127</v>
      </c>
      <c r="F633" s="3"/>
      <c r="G633" s="3"/>
      <c r="H633" s="3"/>
      <c r="I633" s="3"/>
      <c r="J633" s="3"/>
      <c r="K633" s="3"/>
      <c r="L633" s="3"/>
      <c r="M633" s="3"/>
      <c r="N633" s="7" t="s">
        <v>171</v>
      </c>
      <c r="O633" s="8" t="str">
        <f t="shared" si="61"/>
        <v/>
      </c>
      <c r="P633" s="9" t="str">
        <f t="shared" si="62"/>
        <v/>
      </c>
      <c r="Q633" s="11">
        <f t="shared" si="63"/>
        <v>0</v>
      </c>
      <c r="R633" s="12">
        <f t="shared" si="64"/>
        <v>0</v>
      </c>
      <c r="S633" s="8"/>
      <c r="T633" s="8" t="str">
        <f>VLOOKUP(C633,[1]Sheet1!$D$1:$M$65514,10,0)</f>
        <v>河北</v>
      </c>
      <c r="U633" s="8">
        <f t="shared" si="65"/>
        <v>0</v>
      </c>
      <c r="V633" s="8" t="e">
        <f ca="1">SUM(OFFSET(考勤!D:AH,MATCH(C633,考勤!$A$1:$A$58,0)-1,DAY(D633)-1,3,1))</f>
        <v>#N/A</v>
      </c>
      <c r="W633" s="8" t="e">
        <f ca="1" t="shared" si="66"/>
        <v>#N/A</v>
      </c>
    </row>
    <row r="634" ht="22.5" hidden="1" spans="1:23">
      <c r="A634" s="2" t="s">
        <v>323</v>
      </c>
      <c r="B634" s="2" t="s">
        <v>695</v>
      </c>
      <c r="C634" s="2" t="s">
        <v>696</v>
      </c>
      <c r="D634" s="2" t="s">
        <v>170</v>
      </c>
      <c r="E634" s="2" t="s">
        <v>127</v>
      </c>
      <c r="F634" s="2"/>
      <c r="G634" s="2"/>
      <c r="H634" s="2"/>
      <c r="I634" s="2"/>
      <c r="J634" s="2"/>
      <c r="K634" s="2"/>
      <c r="L634" s="2"/>
      <c r="M634" s="2"/>
      <c r="N634" s="7" t="s">
        <v>171</v>
      </c>
      <c r="O634" s="8" t="str">
        <f t="shared" si="61"/>
        <v/>
      </c>
      <c r="P634" s="9" t="str">
        <f t="shared" si="62"/>
        <v/>
      </c>
      <c r="Q634" s="11">
        <f t="shared" si="63"/>
        <v>0</v>
      </c>
      <c r="R634" s="12">
        <f t="shared" si="64"/>
        <v>0</v>
      </c>
      <c r="S634" s="8"/>
      <c r="T634" s="8" t="str">
        <f>VLOOKUP(C634,[1]Sheet1!$D$1:$M$65514,10,0)</f>
        <v>河北</v>
      </c>
      <c r="U634" s="8">
        <f t="shared" si="65"/>
        <v>0</v>
      </c>
      <c r="V634" s="8" t="e">
        <f ca="1">SUM(OFFSET(考勤!D:AH,MATCH(C634,考勤!$A$1:$A$58,0)-1,DAY(D634)-1,3,1))</f>
        <v>#N/A</v>
      </c>
      <c r="W634" s="8" t="e">
        <f ca="1" t="shared" si="66"/>
        <v>#N/A</v>
      </c>
    </row>
    <row r="635" ht="22.5" hidden="1" spans="1:23">
      <c r="A635" s="2" t="s">
        <v>323</v>
      </c>
      <c r="B635" s="2" t="s">
        <v>695</v>
      </c>
      <c r="C635" s="2" t="s">
        <v>696</v>
      </c>
      <c r="D635" s="2" t="s">
        <v>172</v>
      </c>
      <c r="E635" s="2" t="s">
        <v>127</v>
      </c>
      <c r="F635" s="2"/>
      <c r="G635" s="2"/>
      <c r="H635" s="2"/>
      <c r="I635" s="2"/>
      <c r="J635" s="2"/>
      <c r="K635" s="2"/>
      <c r="L635" s="2"/>
      <c r="M635" s="2"/>
      <c r="N635" s="7" t="s">
        <v>171</v>
      </c>
      <c r="O635" s="8" t="str">
        <f t="shared" si="61"/>
        <v/>
      </c>
      <c r="P635" s="9" t="str">
        <f t="shared" si="62"/>
        <v/>
      </c>
      <c r="Q635" s="11">
        <f t="shared" si="63"/>
        <v>0</v>
      </c>
      <c r="R635" s="12">
        <f t="shared" si="64"/>
        <v>0</v>
      </c>
      <c r="S635" s="8"/>
      <c r="T635" s="8" t="str">
        <f>VLOOKUP(C635,[1]Sheet1!$D$1:$M$65514,10,0)</f>
        <v>河北</v>
      </c>
      <c r="U635" s="8">
        <f t="shared" si="65"/>
        <v>0</v>
      </c>
      <c r="V635" s="8" t="e">
        <f ca="1">SUM(OFFSET(考勤!D:AH,MATCH(C635,考勤!$A$1:$A$58,0)-1,DAY(D635)-1,3,1))</f>
        <v>#N/A</v>
      </c>
      <c r="W635" s="8" t="e">
        <f ca="1" t="shared" si="66"/>
        <v>#N/A</v>
      </c>
    </row>
    <row r="636" ht="22.5" hidden="1" spans="1:23">
      <c r="A636" s="2" t="s">
        <v>323</v>
      </c>
      <c r="B636" s="2" t="s">
        <v>695</v>
      </c>
      <c r="C636" s="2" t="s">
        <v>696</v>
      </c>
      <c r="D636" s="2" t="s">
        <v>173</v>
      </c>
      <c r="E636" s="2" t="s">
        <v>127</v>
      </c>
      <c r="F636" s="2"/>
      <c r="G636" s="2"/>
      <c r="H636" s="2"/>
      <c r="I636" s="2"/>
      <c r="J636" s="2"/>
      <c r="K636" s="2"/>
      <c r="L636" s="2"/>
      <c r="M636" s="2"/>
      <c r="N636" s="7" t="s">
        <v>171</v>
      </c>
      <c r="O636" s="8" t="str">
        <f t="shared" si="61"/>
        <v/>
      </c>
      <c r="P636" s="9" t="str">
        <f t="shared" si="62"/>
        <v/>
      </c>
      <c r="Q636" s="11">
        <f t="shared" si="63"/>
        <v>0</v>
      </c>
      <c r="R636" s="12">
        <f t="shared" si="64"/>
        <v>0</v>
      </c>
      <c r="S636" s="8"/>
      <c r="T636" s="8" t="str">
        <f>VLOOKUP(C636,[1]Sheet1!$D$1:$M$65514,10,0)</f>
        <v>河北</v>
      </c>
      <c r="U636" s="8">
        <f t="shared" si="65"/>
        <v>0</v>
      </c>
      <c r="V636" s="8" t="e">
        <f ca="1">SUM(OFFSET(考勤!D:AH,MATCH(C636,考勤!$A$1:$A$58,0)-1,DAY(D636)-1,3,1))</f>
        <v>#N/A</v>
      </c>
      <c r="W636" s="8" t="e">
        <f ca="1" t="shared" si="66"/>
        <v>#N/A</v>
      </c>
    </row>
    <row r="637" ht="22.5" hidden="1" spans="1:23">
      <c r="A637" s="2" t="s">
        <v>323</v>
      </c>
      <c r="B637" s="2" t="s">
        <v>695</v>
      </c>
      <c r="C637" s="2" t="s">
        <v>696</v>
      </c>
      <c r="D637" s="2" t="s">
        <v>175</v>
      </c>
      <c r="E637" s="2" t="s">
        <v>127</v>
      </c>
      <c r="F637" s="2" t="s">
        <v>669</v>
      </c>
      <c r="G637" s="2" t="s">
        <v>670</v>
      </c>
      <c r="H637" s="2"/>
      <c r="I637" s="4" t="s">
        <v>671</v>
      </c>
      <c r="J637" s="2"/>
      <c r="K637" s="2"/>
      <c r="L637" s="2"/>
      <c r="M637" s="2"/>
      <c r="N637" s="2"/>
      <c r="O637" s="8" t="str">
        <f t="shared" si="61"/>
        <v>07:44</v>
      </c>
      <c r="P637" s="9" t="str">
        <f t="shared" si="62"/>
        <v>17:12</v>
      </c>
      <c r="Q637" s="11">
        <f t="shared" si="63"/>
        <v>0.394444444444444</v>
      </c>
      <c r="R637" s="12">
        <f t="shared" si="64"/>
        <v>8</v>
      </c>
      <c r="S637" s="8"/>
      <c r="T637" s="8" t="str">
        <f>VLOOKUP(C637,[1]Sheet1!$D$1:$M$65514,10,0)</f>
        <v>河北</v>
      </c>
      <c r="U637" s="8">
        <f t="shared" si="65"/>
        <v>8</v>
      </c>
      <c r="V637" s="8" t="e">
        <f ca="1">SUM(OFFSET(考勤!D:AH,MATCH(C637,考勤!$A$1:$A$58,0)-1,DAY(D637)-1,3,1))</f>
        <v>#N/A</v>
      </c>
      <c r="W637" s="8" t="e">
        <f ca="1" t="shared" si="66"/>
        <v>#N/A</v>
      </c>
    </row>
    <row r="638" ht="22.5" hidden="1" spans="1:23">
      <c r="A638" s="2" t="s">
        <v>323</v>
      </c>
      <c r="B638" s="2" t="s">
        <v>695</v>
      </c>
      <c r="C638" s="2" t="s">
        <v>696</v>
      </c>
      <c r="D638" s="2" t="s">
        <v>177</v>
      </c>
      <c r="E638" s="2" t="s">
        <v>127</v>
      </c>
      <c r="F638" s="2" t="s">
        <v>672</v>
      </c>
      <c r="G638" s="2" t="s">
        <v>168</v>
      </c>
      <c r="H638" s="2"/>
      <c r="I638" s="4" t="s">
        <v>169</v>
      </c>
      <c r="J638" s="2"/>
      <c r="K638" s="2"/>
      <c r="L638" s="2"/>
      <c r="M638" s="2"/>
      <c r="N638" s="2"/>
      <c r="O638" s="8" t="str">
        <f t="shared" si="61"/>
        <v>07:43</v>
      </c>
      <c r="P638" s="9" t="str">
        <f t="shared" si="62"/>
        <v>17:00</v>
      </c>
      <c r="Q638" s="11">
        <f t="shared" si="63"/>
        <v>0.386805555555556</v>
      </c>
      <c r="R638" s="12">
        <f t="shared" si="64"/>
        <v>8</v>
      </c>
      <c r="S638" s="8"/>
      <c r="T638" s="8" t="str">
        <f>VLOOKUP(C638,[1]Sheet1!$D$1:$M$65514,10,0)</f>
        <v>河北</v>
      </c>
      <c r="U638" s="8">
        <f t="shared" si="65"/>
        <v>8</v>
      </c>
      <c r="V638" s="8" t="e">
        <f ca="1">SUM(OFFSET(考勤!D:AH,MATCH(C638,考勤!$A$1:$A$58,0)-1,DAY(D638)-1,3,1))</f>
        <v>#N/A</v>
      </c>
      <c r="W638" s="8" t="e">
        <f ca="1" t="shared" si="66"/>
        <v>#N/A</v>
      </c>
    </row>
    <row r="639" ht="22.5" hidden="1" spans="1:23">
      <c r="A639" s="3" t="s">
        <v>323</v>
      </c>
      <c r="B639" s="3" t="s">
        <v>695</v>
      </c>
      <c r="C639" s="3" t="s">
        <v>696</v>
      </c>
      <c r="D639" s="3" t="s">
        <v>180</v>
      </c>
      <c r="E639" s="2" t="s">
        <v>127</v>
      </c>
      <c r="F639" s="3" t="s">
        <v>673</v>
      </c>
      <c r="G639" s="3" t="s">
        <v>229</v>
      </c>
      <c r="H639" s="3"/>
      <c r="I639" s="4" t="s">
        <v>499</v>
      </c>
      <c r="J639" s="3"/>
      <c r="K639" s="3"/>
      <c r="L639" s="3"/>
      <c r="M639" s="3"/>
      <c r="N639" s="3"/>
      <c r="O639" s="8" t="str">
        <f t="shared" si="61"/>
        <v>07:38</v>
      </c>
      <c r="P639" s="9" t="str">
        <f t="shared" si="62"/>
        <v>17:08</v>
      </c>
      <c r="Q639" s="11">
        <f t="shared" si="63"/>
        <v>0.395833333333333</v>
      </c>
      <c r="R639" s="12">
        <f t="shared" si="64"/>
        <v>8</v>
      </c>
      <c r="S639" s="8"/>
      <c r="T639" s="8" t="str">
        <f>VLOOKUP(C639,[1]Sheet1!$D$1:$M$65514,10,0)</f>
        <v>河北</v>
      </c>
      <c r="U639" s="8">
        <f t="shared" si="65"/>
        <v>8</v>
      </c>
      <c r="V639" s="8" t="e">
        <f ca="1">SUM(OFFSET(考勤!D:AH,MATCH(C639,考勤!$A$1:$A$58,0)-1,DAY(D639)-1,3,1))</f>
        <v>#N/A</v>
      </c>
      <c r="W639" s="8" t="e">
        <f ca="1" t="shared" si="66"/>
        <v>#N/A</v>
      </c>
    </row>
    <row r="640" ht="22.5" hidden="1" spans="1:23">
      <c r="A640" s="3" t="s">
        <v>323</v>
      </c>
      <c r="B640" s="3" t="s">
        <v>695</v>
      </c>
      <c r="C640" s="3" t="s">
        <v>696</v>
      </c>
      <c r="D640" s="3" t="s">
        <v>183</v>
      </c>
      <c r="E640" s="2" t="s">
        <v>127</v>
      </c>
      <c r="F640" s="3" t="s">
        <v>697</v>
      </c>
      <c r="G640" s="3" t="s">
        <v>698</v>
      </c>
      <c r="H640" s="3"/>
      <c r="I640" s="3"/>
      <c r="J640" s="3"/>
      <c r="K640" s="3"/>
      <c r="L640" s="3"/>
      <c r="M640" s="3"/>
      <c r="N640" s="7" t="s">
        <v>699</v>
      </c>
      <c r="O640" s="8" t="str">
        <f t="shared" si="61"/>
        <v>07:44</v>
      </c>
      <c r="P640" s="9" t="str">
        <f t="shared" si="62"/>
        <v>12:26</v>
      </c>
      <c r="Q640" s="11">
        <f t="shared" si="63"/>
        <v>0.195833333333333</v>
      </c>
      <c r="R640" s="12">
        <f t="shared" si="64"/>
        <v>3</v>
      </c>
      <c r="S640" s="8"/>
      <c r="T640" s="8" t="str">
        <f>VLOOKUP(C640,[1]Sheet1!$D$1:$M$65514,10,0)</f>
        <v>河北</v>
      </c>
      <c r="U640" s="8">
        <f t="shared" si="65"/>
        <v>3</v>
      </c>
      <c r="V640" s="8" t="e">
        <f ca="1">SUM(OFFSET(考勤!D:AH,MATCH(C640,考勤!$A$1:$A$58,0)-1,DAY(D640)-1,3,1))</f>
        <v>#N/A</v>
      </c>
      <c r="W640" s="8" t="e">
        <f ca="1" t="shared" si="66"/>
        <v>#N/A</v>
      </c>
    </row>
    <row r="641" ht="22.5" hidden="1" spans="1:23">
      <c r="A641" s="2" t="s">
        <v>323</v>
      </c>
      <c r="B641" s="2" t="s">
        <v>695</v>
      </c>
      <c r="C641" s="2" t="s">
        <v>696</v>
      </c>
      <c r="D641" s="2" t="s">
        <v>186</v>
      </c>
      <c r="E641" s="2" t="s">
        <v>127</v>
      </c>
      <c r="F641" s="2"/>
      <c r="G641" s="2"/>
      <c r="H641" s="2"/>
      <c r="I641" s="2"/>
      <c r="J641" s="2"/>
      <c r="K641" s="2"/>
      <c r="L641" s="2"/>
      <c r="M641" s="2"/>
      <c r="N641" s="7" t="s">
        <v>171</v>
      </c>
      <c r="O641" s="8" t="str">
        <f t="shared" si="61"/>
        <v/>
      </c>
      <c r="P641" s="9" t="str">
        <f t="shared" si="62"/>
        <v/>
      </c>
      <c r="Q641" s="11">
        <f t="shared" si="63"/>
        <v>0</v>
      </c>
      <c r="R641" s="12">
        <f t="shared" si="64"/>
        <v>0</v>
      </c>
      <c r="S641" s="8"/>
      <c r="T641" s="8" t="str">
        <f>VLOOKUP(C641,[1]Sheet1!$D$1:$M$65514,10,0)</f>
        <v>河北</v>
      </c>
      <c r="U641" s="8">
        <f t="shared" si="65"/>
        <v>0</v>
      </c>
      <c r="V641" s="8" t="e">
        <f ca="1">SUM(OFFSET(考勤!D:AH,MATCH(C641,考勤!$A$1:$A$58,0)-1,DAY(D641)-1,3,1))</f>
        <v>#N/A</v>
      </c>
      <c r="W641" s="8" t="e">
        <f ca="1" t="shared" si="66"/>
        <v>#N/A</v>
      </c>
    </row>
    <row r="642" ht="22.5" hidden="1" spans="1:23">
      <c r="A642" s="2" t="s">
        <v>323</v>
      </c>
      <c r="B642" s="2" t="s">
        <v>695</v>
      </c>
      <c r="C642" s="2" t="s">
        <v>696</v>
      </c>
      <c r="D642" s="2" t="s">
        <v>189</v>
      </c>
      <c r="E642" s="2" t="s">
        <v>127</v>
      </c>
      <c r="F642" s="2"/>
      <c r="G642" s="2"/>
      <c r="H642" s="2"/>
      <c r="I642" s="2"/>
      <c r="J642" s="2"/>
      <c r="K642" s="2"/>
      <c r="L642" s="2"/>
      <c r="M642" s="2"/>
      <c r="N642" s="7" t="s">
        <v>171</v>
      </c>
      <c r="O642" s="8" t="str">
        <f t="shared" si="61"/>
        <v/>
      </c>
      <c r="P642" s="9" t="str">
        <f t="shared" si="62"/>
        <v/>
      </c>
      <c r="Q642" s="11">
        <f t="shared" si="63"/>
        <v>0</v>
      </c>
      <c r="R642" s="12">
        <f t="shared" si="64"/>
        <v>0</v>
      </c>
      <c r="S642" s="8"/>
      <c r="T642" s="8" t="str">
        <f>VLOOKUP(C642,[1]Sheet1!$D$1:$M$65514,10,0)</f>
        <v>河北</v>
      </c>
      <c r="U642" s="8">
        <f t="shared" si="65"/>
        <v>0</v>
      </c>
      <c r="V642" s="8" t="e">
        <f ca="1">SUM(OFFSET(考勤!D:AH,MATCH(C642,考勤!$A$1:$A$58,0)-1,DAY(D642)-1,3,1))</f>
        <v>#N/A</v>
      </c>
      <c r="W642" s="8" t="e">
        <f ca="1" t="shared" si="66"/>
        <v>#N/A</v>
      </c>
    </row>
    <row r="643" ht="22.5" hidden="1" spans="1:23">
      <c r="A643" s="2" t="s">
        <v>323</v>
      </c>
      <c r="B643" s="2" t="s">
        <v>695</v>
      </c>
      <c r="C643" s="2" t="s">
        <v>696</v>
      </c>
      <c r="D643" s="2" t="s">
        <v>192</v>
      </c>
      <c r="E643" s="2" t="s">
        <v>127</v>
      </c>
      <c r="F643" s="2"/>
      <c r="G643" s="2"/>
      <c r="H643" s="2"/>
      <c r="I643" s="2"/>
      <c r="J643" s="2"/>
      <c r="K643" s="2"/>
      <c r="L643" s="2"/>
      <c r="M643" s="2"/>
      <c r="N643" s="7" t="s">
        <v>171</v>
      </c>
      <c r="O643" s="8" t="str">
        <f t="shared" si="61"/>
        <v/>
      </c>
      <c r="P643" s="9" t="str">
        <f t="shared" si="62"/>
        <v/>
      </c>
      <c r="Q643" s="11">
        <f t="shared" si="63"/>
        <v>0</v>
      </c>
      <c r="R643" s="12">
        <f t="shared" si="64"/>
        <v>0</v>
      </c>
      <c r="S643" s="8"/>
      <c r="T643" s="8" t="str">
        <f>VLOOKUP(C643,[1]Sheet1!$D$1:$M$65514,10,0)</f>
        <v>河北</v>
      </c>
      <c r="U643" s="8">
        <f t="shared" si="65"/>
        <v>0</v>
      </c>
      <c r="V643" s="8" t="e">
        <f ca="1">SUM(OFFSET(考勤!D:AH,MATCH(C643,考勤!$A$1:$A$58,0)-1,DAY(D643)-1,3,1))</f>
        <v>#N/A</v>
      </c>
      <c r="W643" s="8" t="e">
        <f ca="1" t="shared" si="66"/>
        <v>#N/A</v>
      </c>
    </row>
    <row r="644" ht="22.5" hidden="1" spans="1:23">
      <c r="A644" s="2" t="s">
        <v>323</v>
      </c>
      <c r="B644" s="2" t="s">
        <v>695</v>
      </c>
      <c r="C644" s="2" t="s">
        <v>696</v>
      </c>
      <c r="D644" s="2" t="s">
        <v>195</v>
      </c>
      <c r="E644" s="2" t="s">
        <v>127</v>
      </c>
      <c r="F644" s="2"/>
      <c r="G644" s="2"/>
      <c r="H644" s="2"/>
      <c r="I644" s="2"/>
      <c r="J644" s="2"/>
      <c r="K644" s="2"/>
      <c r="L644" s="2"/>
      <c r="M644" s="2"/>
      <c r="N644" s="7" t="s">
        <v>171</v>
      </c>
      <c r="O644" s="8" t="str">
        <f t="shared" si="61"/>
        <v/>
      </c>
      <c r="P644" s="9" t="str">
        <f t="shared" si="62"/>
        <v/>
      </c>
      <c r="Q644" s="11">
        <f t="shared" si="63"/>
        <v>0</v>
      </c>
      <c r="R644" s="12">
        <f t="shared" si="64"/>
        <v>0</v>
      </c>
      <c r="S644" s="8"/>
      <c r="T644" s="8" t="str">
        <f>VLOOKUP(C644,[1]Sheet1!$D$1:$M$65514,10,0)</f>
        <v>河北</v>
      </c>
      <c r="U644" s="8">
        <f t="shared" si="65"/>
        <v>0</v>
      </c>
      <c r="V644" s="8" t="e">
        <f ca="1">SUM(OFFSET(考勤!D:AH,MATCH(C644,考勤!$A$1:$A$58,0)-1,DAY(D644)-1,3,1))</f>
        <v>#N/A</v>
      </c>
      <c r="W644" s="8" t="e">
        <f ca="1" t="shared" si="66"/>
        <v>#N/A</v>
      </c>
    </row>
    <row r="645" ht="22.5" hidden="1" spans="1:23">
      <c r="A645" s="2" t="s">
        <v>323</v>
      </c>
      <c r="B645" s="2" t="s">
        <v>695</v>
      </c>
      <c r="C645" s="2" t="s">
        <v>696</v>
      </c>
      <c r="D645" s="2" t="s">
        <v>198</v>
      </c>
      <c r="E645" s="2" t="s">
        <v>127</v>
      </c>
      <c r="F645" s="2" t="s">
        <v>700</v>
      </c>
      <c r="G645" s="2" t="s">
        <v>537</v>
      </c>
      <c r="H645" s="4" t="s">
        <v>684</v>
      </c>
      <c r="I645" s="2"/>
      <c r="J645" s="10" t="s">
        <v>701</v>
      </c>
      <c r="K645" s="2"/>
      <c r="L645" s="2"/>
      <c r="M645" s="2"/>
      <c r="N645" s="2"/>
      <c r="O645" s="8" t="str">
        <f t="shared" si="61"/>
        <v>08:26</v>
      </c>
      <c r="P645" s="9" t="str">
        <f t="shared" si="62"/>
        <v>22:38</v>
      </c>
      <c r="Q645" s="11">
        <f t="shared" si="63"/>
        <v>0.591666666666667</v>
      </c>
      <c r="R645" s="12">
        <f t="shared" si="64"/>
        <v>13</v>
      </c>
      <c r="S645" s="8"/>
      <c r="T645" s="8" t="str">
        <f>VLOOKUP(C645,[1]Sheet1!$D$1:$M$65514,10,0)</f>
        <v>河北</v>
      </c>
      <c r="U645" s="8">
        <f t="shared" si="65"/>
        <v>13</v>
      </c>
      <c r="V645" s="8" t="e">
        <f ca="1">SUM(OFFSET(考勤!D:AH,MATCH(C645,考勤!$A$1:$A$58,0)-1,DAY(D645)-1,3,1))</f>
        <v>#N/A</v>
      </c>
      <c r="W645" s="8" t="e">
        <f ca="1" t="shared" si="66"/>
        <v>#N/A</v>
      </c>
    </row>
    <row r="646" ht="22.5" hidden="1" spans="1:23">
      <c r="A646" s="3" t="s">
        <v>323</v>
      </c>
      <c r="B646" s="3" t="s">
        <v>695</v>
      </c>
      <c r="C646" s="3" t="s">
        <v>696</v>
      </c>
      <c r="D646" s="3" t="s">
        <v>199</v>
      </c>
      <c r="E646" s="2" t="s">
        <v>127</v>
      </c>
      <c r="F646" s="3" t="s">
        <v>702</v>
      </c>
      <c r="G646" s="3" t="s">
        <v>703</v>
      </c>
      <c r="H646" s="3"/>
      <c r="I646" s="3"/>
      <c r="J646" s="10" t="s">
        <v>704</v>
      </c>
      <c r="K646" s="3"/>
      <c r="L646" s="3"/>
      <c r="M646" s="3"/>
      <c r="N646" s="7" t="s">
        <v>705</v>
      </c>
      <c r="O646" s="8" t="str">
        <f t="shared" si="61"/>
        <v>12:17</v>
      </c>
      <c r="P646" s="9" t="str">
        <f t="shared" si="62"/>
        <v>19:32</v>
      </c>
      <c r="Q646" s="11">
        <f t="shared" si="63"/>
        <v>0.302083333333333</v>
      </c>
      <c r="R646" s="12">
        <f t="shared" si="64"/>
        <v>6</v>
      </c>
      <c r="S646" s="8"/>
      <c r="T646" s="8" t="str">
        <f>VLOOKUP(C646,[1]Sheet1!$D$1:$M$65514,10,0)</f>
        <v>河北</v>
      </c>
      <c r="U646" s="8">
        <f t="shared" si="65"/>
        <v>6</v>
      </c>
      <c r="V646" s="8" t="e">
        <f ca="1">SUM(OFFSET(考勤!D:AH,MATCH(C646,考勤!$A$1:$A$58,0)-1,DAY(D646)-1,3,1))</f>
        <v>#N/A</v>
      </c>
      <c r="W646" s="8" t="e">
        <f ca="1" t="shared" si="66"/>
        <v>#N/A</v>
      </c>
    </row>
    <row r="647" ht="22.5" hidden="1" spans="1:23">
      <c r="A647" s="3" t="s">
        <v>323</v>
      </c>
      <c r="B647" s="3" t="s">
        <v>695</v>
      </c>
      <c r="C647" s="3" t="s">
        <v>696</v>
      </c>
      <c r="D647" s="3" t="s">
        <v>201</v>
      </c>
      <c r="E647" s="2" t="s">
        <v>127</v>
      </c>
      <c r="F647" s="3" t="s">
        <v>706</v>
      </c>
      <c r="G647" s="3" t="s">
        <v>137</v>
      </c>
      <c r="H647" s="3"/>
      <c r="I647" s="3"/>
      <c r="J647" s="10" t="s">
        <v>707</v>
      </c>
      <c r="K647" s="3"/>
      <c r="L647" s="3"/>
      <c r="M647" s="3"/>
      <c r="N647" s="3"/>
      <c r="O647" s="8" t="str">
        <f t="shared" si="61"/>
        <v>07:39</v>
      </c>
      <c r="P647" s="9" t="str">
        <f t="shared" si="62"/>
        <v>18:01</v>
      </c>
      <c r="Q647" s="11">
        <f t="shared" si="63"/>
        <v>0.431944444444444</v>
      </c>
      <c r="R647" s="12">
        <f t="shared" si="64"/>
        <v>9</v>
      </c>
      <c r="S647" s="8"/>
      <c r="T647" s="8" t="str">
        <f>VLOOKUP(C647,[1]Sheet1!$D$1:$M$65514,10,0)</f>
        <v>河北</v>
      </c>
      <c r="U647" s="8">
        <f t="shared" si="65"/>
        <v>9</v>
      </c>
      <c r="V647" s="8" t="e">
        <f ca="1">SUM(OFFSET(考勤!D:AH,MATCH(C647,考勤!$A$1:$A$58,0)-1,DAY(D647)-1,3,1))</f>
        <v>#N/A</v>
      </c>
      <c r="W647" s="8" t="e">
        <f ca="1" t="shared" si="66"/>
        <v>#N/A</v>
      </c>
    </row>
    <row r="648" ht="22.5" hidden="1" spans="1:23">
      <c r="A648" s="2" t="s">
        <v>323</v>
      </c>
      <c r="B648" s="2" t="s">
        <v>695</v>
      </c>
      <c r="C648" s="2" t="s">
        <v>696</v>
      </c>
      <c r="D648" s="2" t="s">
        <v>204</v>
      </c>
      <c r="E648" s="2" t="s">
        <v>127</v>
      </c>
      <c r="F648" s="2" t="s">
        <v>708</v>
      </c>
      <c r="G648" s="2" t="s">
        <v>137</v>
      </c>
      <c r="H648" s="2"/>
      <c r="I648" s="2"/>
      <c r="J648" s="10" t="s">
        <v>709</v>
      </c>
      <c r="K648" s="2"/>
      <c r="L648" s="2"/>
      <c r="M648" s="2"/>
      <c r="N648" s="2"/>
      <c r="O648" s="8" t="str">
        <f t="shared" si="61"/>
        <v>07:43</v>
      </c>
      <c r="P648" s="9" t="str">
        <f t="shared" si="62"/>
        <v>19:49</v>
      </c>
      <c r="Q648" s="11">
        <f t="shared" si="63"/>
        <v>0.504166666666667</v>
      </c>
      <c r="R648" s="12">
        <f t="shared" si="64"/>
        <v>11</v>
      </c>
      <c r="S648" s="8"/>
      <c r="T648" s="8" t="str">
        <f>VLOOKUP(C648,[1]Sheet1!$D$1:$M$65514,10,0)</f>
        <v>河北</v>
      </c>
      <c r="U648" s="8">
        <f t="shared" si="65"/>
        <v>11</v>
      </c>
      <c r="V648" s="8" t="e">
        <f ca="1">SUM(OFFSET(考勤!D:AH,MATCH(C648,考勤!$A$1:$A$58,0)-1,DAY(D648)-1,3,1))</f>
        <v>#N/A</v>
      </c>
      <c r="W648" s="8" t="e">
        <f ca="1" t="shared" si="66"/>
        <v>#N/A</v>
      </c>
    </row>
    <row r="649" ht="22.5" hidden="1" spans="1:23">
      <c r="A649" s="2" t="s">
        <v>323</v>
      </c>
      <c r="B649" s="2" t="s">
        <v>695</v>
      </c>
      <c r="C649" s="2" t="s">
        <v>696</v>
      </c>
      <c r="D649" s="2" t="s">
        <v>206</v>
      </c>
      <c r="E649" s="2" t="s">
        <v>127</v>
      </c>
      <c r="F649" s="2" t="s">
        <v>710</v>
      </c>
      <c r="G649" s="2" t="s">
        <v>137</v>
      </c>
      <c r="H649" s="2"/>
      <c r="I649" s="2"/>
      <c r="J649" s="10" t="s">
        <v>220</v>
      </c>
      <c r="K649" s="2"/>
      <c r="L649" s="2"/>
      <c r="M649" s="2"/>
      <c r="N649" s="2"/>
      <c r="O649" s="8" t="str">
        <f t="shared" si="61"/>
        <v>07:41</v>
      </c>
      <c r="P649" s="9" t="str">
        <f t="shared" si="62"/>
        <v>20:01</v>
      </c>
      <c r="Q649" s="11">
        <f t="shared" si="63"/>
        <v>0.513888888888889</v>
      </c>
      <c r="R649" s="12">
        <f t="shared" si="64"/>
        <v>11</v>
      </c>
      <c r="S649" s="8"/>
      <c r="T649" s="8" t="str">
        <f>VLOOKUP(C649,[1]Sheet1!$D$1:$M$65514,10,0)</f>
        <v>河北</v>
      </c>
      <c r="U649" s="8">
        <f t="shared" si="65"/>
        <v>11</v>
      </c>
      <c r="V649" s="8" t="e">
        <f ca="1">SUM(OFFSET(考勤!D:AH,MATCH(C649,考勤!$A$1:$A$58,0)-1,DAY(D649)-1,3,1))</f>
        <v>#N/A</v>
      </c>
      <c r="W649" s="8" t="e">
        <f ca="1" t="shared" si="66"/>
        <v>#N/A</v>
      </c>
    </row>
    <row r="650" ht="22.5" hidden="1" spans="1:23">
      <c r="A650" s="2" t="s">
        <v>323</v>
      </c>
      <c r="B650" s="2" t="s">
        <v>695</v>
      </c>
      <c r="C650" s="2" t="s">
        <v>696</v>
      </c>
      <c r="D650" s="2" t="s">
        <v>209</v>
      </c>
      <c r="E650" s="2" t="s">
        <v>127</v>
      </c>
      <c r="F650" s="2"/>
      <c r="G650" s="2"/>
      <c r="H650" s="2"/>
      <c r="I650" s="2"/>
      <c r="J650" s="2"/>
      <c r="K650" s="2"/>
      <c r="L650" s="2"/>
      <c r="M650" s="2"/>
      <c r="N650" s="7" t="s">
        <v>171</v>
      </c>
      <c r="O650" s="8" t="str">
        <f t="shared" si="61"/>
        <v/>
      </c>
      <c r="P650" s="9" t="str">
        <f t="shared" si="62"/>
        <v/>
      </c>
      <c r="Q650" s="11">
        <f t="shared" si="63"/>
        <v>0</v>
      </c>
      <c r="R650" s="12">
        <f t="shared" si="64"/>
        <v>0</v>
      </c>
      <c r="S650" s="8"/>
      <c r="T650" s="8" t="str">
        <f>VLOOKUP(C650,[1]Sheet1!$D$1:$M$65514,10,0)</f>
        <v>河北</v>
      </c>
      <c r="U650" s="8">
        <f t="shared" si="65"/>
        <v>0</v>
      </c>
      <c r="V650" s="8" t="e">
        <f ca="1">SUM(OFFSET(考勤!D:AH,MATCH(C650,考勤!$A$1:$A$58,0)-1,DAY(D650)-1,3,1))</f>
        <v>#N/A</v>
      </c>
      <c r="W650" s="8" t="e">
        <f ca="1" t="shared" si="66"/>
        <v>#N/A</v>
      </c>
    </row>
    <row r="651" ht="22.5" hidden="1" spans="1:23">
      <c r="A651" s="2" t="s">
        <v>323</v>
      </c>
      <c r="B651" s="2" t="s">
        <v>695</v>
      </c>
      <c r="C651" s="2" t="s">
        <v>696</v>
      </c>
      <c r="D651" s="2" t="s">
        <v>210</v>
      </c>
      <c r="E651" s="2" t="s">
        <v>127</v>
      </c>
      <c r="F651" s="2"/>
      <c r="G651" s="2"/>
      <c r="H651" s="2"/>
      <c r="I651" s="2"/>
      <c r="J651" s="2"/>
      <c r="K651" s="2"/>
      <c r="L651" s="2"/>
      <c r="M651" s="2"/>
      <c r="N651" s="7" t="s">
        <v>171</v>
      </c>
      <c r="O651" s="8" t="str">
        <f t="shared" si="61"/>
        <v/>
      </c>
      <c r="P651" s="9" t="str">
        <f t="shared" si="62"/>
        <v/>
      </c>
      <c r="Q651" s="11">
        <f t="shared" si="63"/>
        <v>0</v>
      </c>
      <c r="R651" s="12">
        <f t="shared" si="64"/>
        <v>0</v>
      </c>
      <c r="S651" s="8"/>
      <c r="T651" s="8" t="str">
        <f>VLOOKUP(C651,[1]Sheet1!$D$1:$M$65514,10,0)</f>
        <v>河北</v>
      </c>
      <c r="U651" s="8">
        <f t="shared" si="65"/>
        <v>0</v>
      </c>
      <c r="V651" s="8" t="e">
        <f ca="1">SUM(OFFSET(考勤!D:AH,MATCH(C651,考勤!$A$1:$A$58,0)-1,DAY(D651)-1,3,1))</f>
        <v>#N/A</v>
      </c>
      <c r="W651" s="8" t="e">
        <f ca="1" t="shared" si="66"/>
        <v>#N/A</v>
      </c>
    </row>
    <row r="652" ht="22.5" hidden="1" spans="1:23">
      <c r="A652" s="2" t="s">
        <v>323</v>
      </c>
      <c r="B652" s="2" t="s">
        <v>695</v>
      </c>
      <c r="C652" s="2" t="s">
        <v>696</v>
      </c>
      <c r="D652" s="2" t="s">
        <v>211</v>
      </c>
      <c r="E652" s="2" t="s">
        <v>127</v>
      </c>
      <c r="F652" s="2"/>
      <c r="G652" s="2"/>
      <c r="H652" s="2"/>
      <c r="I652" s="2"/>
      <c r="J652" s="2"/>
      <c r="K652" s="2"/>
      <c r="L652" s="2"/>
      <c r="M652" s="2"/>
      <c r="N652" s="7" t="s">
        <v>171</v>
      </c>
      <c r="O652" s="8" t="str">
        <f t="shared" si="61"/>
        <v/>
      </c>
      <c r="P652" s="9" t="str">
        <f t="shared" si="62"/>
        <v/>
      </c>
      <c r="Q652" s="11">
        <f t="shared" si="63"/>
        <v>0</v>
      </c>
      <c r="R652" s="12">
        <f t="shared" si="64"/>
        <v>0</v>
      </c>
      <c r="S652" s="8"/>
      <c r="T652" s="8" t="str">
        <f>VLOOKUP(C652,[1]Sheet1!$D$1:$M$65514,10,0)</f>
        <v>河北</v>
      </c>
      <c r="U652" s="8">
        <f t="shared" si="65"/>
        <v>0</v>
      </c>
      <c r="V652" s="8" t="e">
        <f ca="1">SUM(OFFSET(考勤!D:AH,MATCH(C652,考勤!$A$1:$A$58,0)-1,DAY(D652)-1,3,1))</f>
        <v>#N/A</v>
      </c>
      <c r="W652" s="8" t="e">
        <f ca="1" t="shared" si="66"/>
        <v>#N/A</v>
      </c>
    </row>
    <row r="653" hidden="1" spans="1:23">
      <c r="A653" s="2" t="s">
        <v>123</v>
      </c>
      <c r="B653" s="2" t="s">
        <v>711</v>
      </c>
      <c r="C653" s="2" t="s">
        <v>712</v>
      </c>
      <c r="D653" s="2" t="s">
        <v>126</v>
      </c>
      <c r="E653" s="2" t="s">
        <v>127</v>
      </c>
      <c r="F653" s="2"/>
      <c r="G653" s="2"/>
      <c r="H653" s="2"/>
      <c r="I653" s="2"/>
      <c r="J653" s="2"/>
      <c r="K653" s="2"/>
      <c r="L653" s="2"/>
      <c r="M653" s="2"/>
      <c r="N653" s="7" t="s">
        <v>171</v>
      </c>
      <c r="O653" s="8" t="str">
        <f t="shared" si="61"/>
        <v/>
      </c>
      <c r="P653" s="9" t="str">
        <f t="shared" si="62"/>
        <v/>
      </c>
      <c r="Q653" s="11">
        <f t="shared" si="63"/>
        <v>0</v>
      </c>
      <c r="R653" s="12">
        <f t="shared" si="64"/>
        <v>0</v>
      </c>
      <c r="S653" s="8"/>
      <c r="T653" s="8" t="str">
        <f>VLOOKUP(C653,[1]Sheet1!$D$1:$M$65514,10,0)</f>
        <v>河北</v>
      </c>
      <c r="U653" s="8">
        <f t="shared" si="65"/>
        <v>0</v>
      </c>
      <c r="V653" s="8" t="e">
        <f ca="1">SUM(OFFSET(考勤!D:AH,MATCH(C653,考勤!$A$1:$A$58,0)-1,DAY(D653)-1,3,1))</f>
        <v>#N/A</v>
      </c>
      <c r="W653" s="8" t="e">
        <f ca="1" t="shared" si="66"/>
        <v>#N/A</v>
      </c>
    </row>
    <row r="654" hidden="1" spans="1:23">
      <c r="A654" s="2" t="s">
        <v>123</v>
      </c>
      <c r="B654" s="2" t="s">
        <v>711</v>
      </c>
      <c r="C654" s="2" t="s">
        <v>712</v>
      </c>
      <c r="D654" s="2" t="s">
        <v>131</v>
      </c>
      <c r="E654" s="2" t="s">
        <v>127</v>
      </c>
      <c r="F654" s="2"/>
      <c r="G654" s="2"/>
      <c r="H654" s="2"/>
      <c r="I654" s="2"/>
      <c r="J654" s="2"/>
      <c r="K654" s="2"/>
      <c r="L654" s="2"/>
      <c r="M654" s="2"/>
      <c r="N654" s="7" t="s">
        <v>171</v>
      </c>
      <c r="O654" s="8" t="str">
        <f t="shared" si="61"/>
        <v/>
      </c>
      <c r="P654" s="9" t="str">
        <f t="shared" si="62"/>
        <v/>
      </c>
      <c r="Q654" s="11">
        <f t="shared" si="63"/>
        <v>0</v>
      </c>
      <c r="R654" s="12">
        <f t="shared" si="64"/>
        <v>0</v>
      </c>
      <c r="S654" s="8"/>
      <c r="T654" s="8" t="str">
        <f>VLOOKUP(C654,[1]Sheet1!$D$1:$M$65514,10,0)</f>
        <v>河北</v>
      </c>
      <c r="U654" s="8">
        <f t="shared" si="65"/>
        <v>0</v>
      </c>
      <c r="V654" s="8" t="e">
        <f ca="1">SUM(OFFSET(考勤!D:AH,MATCH(C654,考勤!$A$1:$A$58,0)-1,DAY(D654)-1,3,1))</f>
        <v>#N/A</v>
      </c>
      <c r="W654" s="8" t="e">
        <f ca="1" t="shared" si="66"/>
        <v>#N/A</v>
      </c>
    </row>
    <row r="655" hidden="1" spans="1:23">
      <c r="A655" s="2" t="s">
        <v>123</v>
      </c>
      <c r="B655" s="2" t="s">
        <v>711</v>
      </c>
      <c r="C655" s="2" t="s">
        <v>712</v>
      </c>
      <c r="D655" s="2" t="s">
        <v>135</v>
      </c>
      <c r="E655" s="2" t="s">
        <v>127</v>
      </c>
      <c r="F655" s="2"/>
      <c r="G655" s="2"/>
      <c r="H655" s="2"/>
      <c r="I655" s="2"/>
      <c r="J655" s="2"/>
      <c r="K655" s="2"/>
      <c r="L655" s="2"/>
      <c r="M655" s="2"/>
      <c r="N655" s="7" t="s">
        <v>171</v>
      </c>
      <c r="O655" s="8" t="str">
        <f t="shared" si="61"/>
        <v/>
      </c>
      <c r="P655" s="9" t="str">
        <f t="shared" si="62"/>
        <v/>
      </c>
      <c r="Q655" s="11">
        <f t="shared" si="63"/>
        <v>0</v>
      </c>
      <c r="R655" s="12">
        <f t="shared" si="64"/>
        <v>0</v>
      </c>
      <c r="S655" s="8"/>
      <c r="T655" s="8" t="str">
        <f>VLOOKUP(C655,[1]Sheet1!$D$1:$M$65514,10,0)</f>
        <v>河北</v>
      </c>
      <c r="U655" s="8">
        <f t="shared" si="65"/>
        <v>0</v>
      </c>
      <c r="V655" s="8" t="e">
        <f ca="1">SUM(OFFSET(考勤!D:AH,MATCH(C655,考勤!$A$1:$A$58,0)-1,DAY(D655)-1,3,1))</f>
        <v>#N/A</v>
      </c>
      <c r="W655" s="8" t="e">
        <f ca="1" t="shared" si="66"/>
        <v>#N/A</v>
      </c>
    </row>
    <row r="656" hidden="1" spans="1:23">
      <c r="A656" s="3" t="s">
        <v>123</v>
      </c>
      <c r="B656" s="3" t="s">
        <v>711</v>
      </c>
      <c r="C656" s="3" t="s">
        <v>712</v>
      </c>
      <c r="D656" s="3" t="s">
        <v>139</v>
      </c>
      <c r="E656" s="2" t="s">
        <v>127</v>
      </c>
      <c r="F656" s="3"/>
      <c r="G656" s="3"/>
      <c r="H656" s="3"/>
      <c r="I656" s="3"/>
      <c r="J656" s="3"/>
      <c r="K656" s="3"/>
      <c r="L656" s="3"/>
      <c r="M656" s="3"/>
      <c r="N656" s="7" t="s">
        <v>171</v>
      </c>
      <c r="O656" s="8" t="str">
        <f t="shared" si="61"/>
        <v/>
      </c>
      <c r="P656" s="9" t="str">
        <f t="shared" si="62"/>
        <v/>
      </c>
      <c r="Q656" s="11">
        <f t="shared" si="63"/>
        <v>0</v>
      </c>
      <c r="R656" s="12">
        <f t="shared" si="64"/>
        <v>0</v>
      </c>
      <c r="S656" s="8"/>
      <c r="T656" s="8" t="str">
        <f>VLOOKUP(C656,[1]Sheet1!$D$1:$M$65514,10,0)</f>
        <v>河北</v>
      </c>
      <c r="U656" s="8">
        <f t="shared" si="65"/>
        <v>0</v>
      </c>
      <c r="V656" s="8" t="e">
        <f ca="1">SUM(OFFSET(考勤!D:AH,MATCH(C656,考勤!$A$1:$A$58,0)-1,DAY(D656)-1,3,1))</f>
        <v>#N/A</v>
      </c>
      <c r="W656" s="8" t="e">
        <f ca="1" t="shared" si="66"/>
        <v>#N/A</v>
      </c>
    </row>
    <row r="657" hidden="1" spans="1:23">
      <c r="A657" s="3" t="s">
        <v>123</v>
      </c>
      <c r="B657" s="3" t="s">
        <v>711</v>
      </c>
      <c r="C657" s="3" t="s">
        <v>712</v>
      </c>
      <c r="D657" s="3" t="s">
        <v>142</v>
      </c>
      <c r="E657" s="2" t="s">
        <v>127</v>
      </c>
      <c r="F657" s="3"/>
      <c r="G657" s="3"/>
      <c r="H657" s="3"/>
      <c r="I657" s="3"/>
      <c r="J657" s="3"/>
      <c r="K657" s="3"/>
      <c r="L657" s="3"/>
      <c r="M657" s="3"/>
      <c r="N657" s="7" t="s">
        <v>171</v>
      </c>
      <c r="O657" s="8" t="str">
        <f t="shared" si="61"/>
        <v/>
      </c>
      <c r="P657" s="9" t="str">
        <f t="shared" si="62"/>
        <v/>
      </c>
      <c r="Q657" s="11">
        <f t="shared" si="63"/>
        <v>0</v>
      </c>
      <c r="R657" s="12">
        <f t="shared" si="64"/>
        <v>0</v>
      </c>
      <c r="S657" s="8"/>
      <c r="T657" s="8" t="str">
        <f>VLOOKUP(C657,[1]Sheet1!$D$1:$M$65514,10,0)</f>
        <v>河北</v>
      </c>
      <c r="U657" s="8">
        <f t="shared" si="65"/>
        <v>0</v>
      </c>
      <c r="V657" s="8" t="e">
        <f ca="1">SUM(OFFSET(考勤!D:AH,MATCH(C657,考勤!$A$1:$A$58,0)-1,DAY(D657)-1,3,1))</f>
        <v>#N/A</v>
      </c>
      <c r="W657" s="8" t="e">
        <f ca="1" t="shared" si="66"/>
        <v>#N/A</v>
      </c>
    </row>
    <row r="658" hidden="1" spans="1:23">
      <c r="A658" s="2" t="s">
        <v>123</v>
      </c>
      <c r="B658" s="2" t="s">
        <v>711</v>
      </c>
      <c r="C658" s="2" t="s">
        <v>712</v>
      </c>
      <c r="D658" s="2" t="s">
        <v>145</v>
      </c>
      <c r="E658" s="2" t="s">
        <v>127</v>
      </c>
      <c r="F658" s="2"/>
      <c r="G658" s="2"/>
      <c r="H658" s="2"/>
      <c r="I658" s="2"/>
      <c r="J658" s="2"/>
      <c r="K658" s="2"/>
      <c r="L658" s="2"/>
      <c r="M658" s="2"/>
      <c r="N658" s="7" t="s">
        <v>171</v>
      </c>
      <c r="O658" s="8" t="str">
        <f t="shared" si="61"/>
        <v/>
      </c>
      <c r="P658" s="9" t="str">
        <f t="shared" si="62"/>
        <v/>
      </c>
      <c r="Q658" s="11">
        <f t="shared" si="63"/>
        <v>0</v>
      </c>
      <c r="R658" s="12">
        <f t="shared" si="64"/>
        <v>0</v>
      </c>
      <c r="S658" s="8"/>
      <c r="T658" s="8" t="str">
        <f>VLOOKUP(C658,[1]Sheet1!$D$1:$M$65514,10,0)</f>
        <v>河北</v>
      </c>
      <c r="U658" s="8">
        <f t="shared" si="65"/>
        <v>0</v>
      </c>
      <c r="V658" s="8" t="e">
        <f ca="1">SUM(OFFSET(考勤!D:AH,MATCH(C658,考勤!$A$1:$A$58,0)-1,DAY(D658)-1,3,1))</f>
        <v>#N/A</v>
      </c>
      <c r="W658" s="8" t="e">
        <f ca="1" t="shared" si="66"/>
        <v>#N/A</v>
      </c>
    </row>
    <row r="659" hidden="1" spans="1:23">
      <c r="A659" s="2" t="s">
        <v>123</v>
      </c>
      <c r="B659" s="2" t="s">
        <v>711</v>
      </c>
      <c r="C659" s="2" t="s">
        <v>712</v>
      </c>
      <c r="D659" s="2" t="s">
        <v>148</v>
      </c>
      <c r="E659" s="2" t="s">
        <v>127</v>
      </c>
      <c r="F659" s="2"/>
      <c r="G659" s="2"/>
      <c r="H659" s="2"/>
      <c r="I659" s="2"/>
      <c r="J659" s="2"/>
      <c r="K659" s="2"/>
      <c r="L659" s="2"/>
      <c r="M659" s="2"/>
      <c r="N659" s="7" t="s">
        <v>171</v>
      </c>
      <c r="O659" s="8" t="str">
        <f t="shared" si="61"/>
        <v/>
      </c>
      <c r="P659" s="9" t="str">
        <f t="shared" si="62"/>
        <v/>
      </c>
      <c r="Q659" s="11">
        <f t="shared" si="63"/>
        <v>0</v>
      </c>
      <c r="R659" s="12">
        <f t="shared" si="64"/>
        <v>0</v>
      </c>
      <c r="S659" s="8"/>
      <c r="T659" s="8" t="str">
        <f>VLOOKUP(C659,[1]Sheet1!$D$1:$M$65514,10,0)</f>
        <v>河北</v>
      </c>
      <c r="U659" s="8">
        <f t="shared" si="65"/>
        <v>0</v>
      </c>
      <c r="V659" s="8" t="e">
        <f ca="1">SUM(OFFSET(考勤!D:AH,MATCH(C659,考勤!$A$1:$A$58,0)-1,DAY(D659)-1,3,1))</f>
        <v>#N/A</v>
      </c>
      <c r="W659" s="8" t="e">
        <f ca="1" t="shared" si="66"/>
        <v>#N/A</v>
      </c>
    </row>
    <row r="660" hidden="1" spans="1:23">
      <c r="A660" s="2" t="s">
        <v>123</v>
      </c>
      <c r="B660" s="2" t="s">
        <v>711</v>
      </c>
      <c r="C660" s="2" t="s">
        <v>712</v>
      </c>
      <c r="D660" s="2" t="s">
        <v>152</v>
      </c>
      <c r="E660" s="2" t="s">
        <v>127</v>
      </c>
      <c r="F660" s="2"/>
      <c r="G660" s="2"/>
      <c r="H660" s="2"/>
      <c r="I660" s="2"/>
      <c r="J660" s="2"/>
      <c r="K660" s="2"/>
      <c r="L660" s="2"/>
      <c r="M660" s="2"/>
      <c r="N660" s="7" t="s">
        <v>171</v>
      </c>
      <c r="O660" s="8" t="str">
        <f t="shared" si="61"/>
        <v/>
      </c>
      <c r="P660" s="9" t="str">
        <f t="shared" si="62"/>
        <v/>
      </c>
      <c r="Q660" s="11">
        <f t="shared" si="63"/>
        <v>0</v>
      </c>
      <c r="R660" s="12">
        <f t="shared" si="64"/>
        <v>0</v>
      </c>
      <c r="S660" s="8"/>
      <c r="T660" s="8" t="str">
        <f>VLOOKUP(C660,[1]Sheet1!$D$1:$M$65514,10,0)</f>
        <v>河北</v>
      </c>
      <c r="U660" s="8">
        <f t="shared" si="65"/>
        <v>0</v>
      </c>
      <c r="V660" s="8" t="e">
        <f ca="1">SUM(OFFSET(考勤!D:AH,MATCH(C660,考勤!$A$1:$A$58,0)-1,DAY(D660)-1,3,1))</f>
        <v>#N/A</v>
      </c>
      <c r="W660" s="8" t="e">
        <f ca="1" t="shared" si="66"/>
        <v>#N/A</v>
      </c>
    </row>
    <row r="661" hidden="1" spans="1:23">
      <c r="A661" s="2" t="s">
        <v>123</v>
      </c>
      <c r="B661" s="2" t="s">
        <v>711</v>
      </c>
      <c r="C661" s="2" t="s">
        <v>712</v>
      </c>
      <c r="D661" s="2" t="s">
        <v>157</v>
      </c>
      <c r="E661" s="2" t="s">
        <v>127</v>
      </c>
      <c r="F661" s="2"/>
      <c r="G661" s="2"/>
      <c r="H661" s="2"/>
      <c r="I661" s="2"/>
      <c r="J661" s="2"/>
      <c r="K661" s="2"/>
      <c r="L661" s="2"/>
      <c r="M661" s="2"/>
      <c r="N661" s="7" t="s">
        <v>171</v>
      </c>
      <c r="O661" s="8" t="str">
        <f t="shared" si="61"/>
        <v/>
      </c>
      <c r="P661" s="9" t="str">
        <f t="shared" si="62"/>
        <v/>
      </c>
      <c r="Q661" s="11">
        <f t="shared" si="63"/>
        <v>0</v>
      </c>
      <c r="R661" s="12">
        <f t="shared" si="64"/>
        <v>0</v>
      </c>
      <c r="S661" s="8"/>
      <c r="T661" s="8" t="str">
        <f>VLOOKUP(C661,[1]Sheet1!$D$1:$M$65514,10,0)</f>
        <v>河北</v>
      </c>
      <c r="U661" s="8">
        <f t="shared" si="65"/>
        <v>0</v>
      </c>
      <c r="V661" s="8" t="e">
        <f ca="1">SUM(OFFSET(考勤!D:AH,MATCH(C661,考勤!$A$1:$A$58,0)-1,DAY(D661)-1,3,1))</f>
        <v>#N/A</v>
      </c>
      <c r="W661" s="8" t="e">
        <f ca="1" t="shared" si="66"/>
        <v>#N/A</v>
      </c>
    </row>
    <row r="662" hidden="1" spans="1:23">
      <c r="A662" s="2" t="s">
        <v>123</v>
      </c>
      <c r="B662" s="2" t="s">
        <v>711</v>
      </c>
      <c r="C662" s="2" t="s">
        <v>712</v>
      </c>
      <c r="D662" s="2" t="s">
        <v>160</v>
      </c>
      <c r="E662" s="2" t="s">
        <v>127</v>
      </c>
      <c r="F662" s="2"/>
      <c r="G662" s="2"/>
      <c r="H662" s="2"/>
      <c r="I662" s="2"/>
      <c r="J662" s="2"/>
      <c r="K662" s="2"/>
      <c r="L662" s="2"/>
      <c r="M662" s="2"/>
      <c r="N662" s="7" t="s">
        <v>171</v>
      </c>
      <c r="O662" s="8" t="str">
        <f t="shared" si="61"/>
        <v/>
      </c>
      <c r="P662" s="9" t="str">
        <f t="shared" si="62"/>
        <v/>
      </c>
      <c r="Q662" s="11">
        <f t="shared" si="63"/>
        <v>0</v>
      </c>
      <c r="R662" s="12">
        <f t="shared" si="64"/>
        <v>0</v>
      </c>
      <c r="S662" s="8"/>
      <c r="T662" s="8" t="str">
        <f>VLOOKUP(C662,[1]Sheet1!$D$1:$M$65514,10,0)</f>
        <v>河北</v>
      </c>
      <c r="U662" s="8">
        <f t="shared" si="65"/>
        <v>0</v>
      </c>
      <c r="V662" s="8" t="e">
        <f ca="1">SUM(OFFSET(考勤!D:AH,MATCH(C662,考勤!$A$1:$A$58,0)-1,DAY(D662)-1,3,1))</f>
        <v>#N/A</v>
      </c>
      <c r="W662" s="8" t="e">
        <f ca="1" t="shared" si="66"/>
        <v>#N/A</v>
      </c>
    </row>
    <row r="663" hidden="1" spans="1:23">
      <c r="A663" s="3" t="s">
        <v>123</v>
      </c>
      <c r="B663" s="3" t="s">
        <v>711</v>
      </c>
      <c r="C663" s="3" t="s">
        <v>712</v>
      </c>
      <c r="D663" s="3" t="s">
        <v>163</v>
      </c>
      <c r="E663" s="2" t="s">
        <v>127</v>
      </c>
      <c r="F663" s="3"/>
      <c r="G663" s="3"/>
      <c r="H663" s="3"/>
      <c r="I663" s="3"/>
      <c r="J663" s="3"/>
      <c r="K663" s="3"/>
      <c r="L663" s="3"/>
      <c r="M663" s="3"/>
      <c r="N663" s="7" t="s">
        <v>171</v>
      </c>
      <c r="O663" s="8" t="str">
        <f t="shared" si="61"/>
        <v/>
      </c>
      <c r="P663" s="9" t="str">
        <f t="shared" si="62"/>
        <v/>
      </c>
      <c r="Q663" s="11">
        <f t="shared" si="63"/>
        <v>0</v>
      </c>
      <c r="R663" s="12">
        <f t="shared" si="64"/>
        <v>0</v>
      </c>
      <c r="S663" s="8"/>
      <c r="T663" s="8" t="str">
        <f>VLOOKUP(C663,[1]Sheet1!$D$1:$M$65514,10,0)</f>
        <v>河北</v>
      </c>
      <c r="U663" s="8">
        <f t="shared" si="65"/>
        <v>0</v>
      </c>
      <c r="V663" s="8" t="e">
        <f ca="1">SUM(OFFSET(考勤!D:AH,MATCH(C663,考勤!$A$1:$A$58,0)-1,DAY(D663)-1,3,1))</f>
        <v>#N/A</v>
      </c>
      <c r="W663" s="8" t="e">
        <f ca="1" t="shared" si="66"/>
        <v>#N/A</v>
      </c>
    </row>
    <row r="664" hidden="1" spans="1:23">
      <c r="A664" s="3" t="s">
        <v>123</v>
      </c>
      <c r="B664" s="3" t="s">
        <v>711</v>
      </c>
      <c r="C664" s="3" t="s">
        <v>712</v>
      </c>
      <c r="D664" s="3" t="s">
        <v>166</v>
      </c>
      <c r="E664" s="2" t="s">
        <v>127</v>
      </c>
      <c r="F664" s="3"/>
      <c r="G664" s="3"/>
      <c r="H664" s="3"/>
      <c r="I664" s="3"/>
      <c r="J664" s="3"/>
      <c r="K664" s="3"/>
      <c r="L664" s="3"/>
      <c r="M664" s="3"/>
      <c r="N664" s="7" t="s">
        <v>171</v>
      </c>
      <c r="O664" s="8" t="str">
        <f t="shared" si="61"/>
        <v/>
      </c>
      <c r="P664" s="9" t="str">
        <f t="shared" si="62"/>
        <v/>
      </c>
      <c r="Q664" s="11">
        <f t="shared" si="63"/>
        <v>0</v>
      </c>
      <c r="R664" s="12">
        <f t="shared" si="64"/>
        <v>0</v>
      </c>
      <c r="S664" s="8"/>
      <c r="T664" s="8" t="str">
        <f>VLOOKUP(C664,[1]Sheet1!$D$1:$M$65514,10,0)</f>
        <v>河北</v>
      </c>
      <c r="U664" s="8">
        <f t="shared" si="65"/>
        <v>0</v>
      </c>
      <c r="V664" s="8" t="e">
        <f ca="1">SUM(OFFSET(考勤!D:AH,MATCH(C664,考勤!$A$1:$A$58,0)-1,DAY(D664)-1,3,1))</f>
        <v>#N/A</v>
      </c>
      <c r="W664" s="8" t="e">
        <f ca="1" t="shared" si="66"/>
        <v>#N/A</v>
      </c>
    </row>
    <row r="665" hidden="1" spans="1:23">
      <c r="A665" s="2" t="s">
        <v>123</v>
      </c>
      <c r="B665" s="2" t="s">
        <v>711</v>
      </c>
      <c r="C665" s="2" t="s">
        <v>712</v>
      </c>
      <c r="D665" s="2" t="s">
        <v>170</v>
      </c>
      <c r="E665" s="2" t="s">
        <v>127</v>
      </c>
      <c r="F665" s="2"/>
      <c r="G665" s="2"/>
      <c r="H665" s="2"/>
      <c r="I665" s="2"/>
      <c r="J665" s="2"/>
      <c r="K665" s="2"/>
      <c r="L665" s="2"/>
      <c r="M665" s="2"/>
      <c r="N665" s="7" t="s">
        <v>171</v>
      </c>
      <c r="O665" s="8" t="str">
        <f t="shared" si="61"/>
        <v/>
      </c>
      <c r="P665" s="9" t="str">
        <f t="shared" si="62"/>
        <v/>
      </c>
      <c r="Q665" s="11">
        <f t="shared" si="63"/>
        <v>0</v>
      </c>
      <c r="R665" s="12">
        <f t="shared" si="64"/>
        <v>0</v>
      </c>
      <c r="S665" s="8"/>
      <c r="T665" s="8" t="str">
        <f>VLOOKUP(C665,[1]Sheet1!$D$1:$M$65514,10,0)</f>
        <v>河北</v>
      </c>
      <c r="U665" s="8">
        <f t="shared" si="65"/>
        <v>0</v>
      </c>
      <c r="V665" s="8" t="e">
        <f ca="1">SUM(OFFSET(考勤!D:AH,MATCH(C665,考勤!$A$1:$A$58,0)-1,DAY(D665)-1,3,1))</f>
        <v>#N/A</v>
      </c>
      <c r="W665" s="8" t="e">
        <f ca="1" t="shared" si="66"/>
        <v>#N/A</v>
      </c>
    </row>
    <row r="666" hidden="1" spans="1:23">
      <c r="A666" s="2" t="s">
        <v>123</v>
      </c>
      <c r="B666" s="2" t="s">
        <v>711</v>
      </c>
      <c r="C666" s="2" t="s">
        <v>712</v>
      </c>
      <c r="D666" s="2" t="s">
        <v>172</v>
      </c>
      <c r="E666" s="2" t="s">
        <v>127</v>
      </c>
      <c r="F666" s="2"/>
      <c r="G666" s="2"/>
      <c r="H666" s="2"/>
      <c r="I666" s="2"/>
      <c r="J666" s="2"/>
      <c r="K666" s="2"/>
      <c r="L666" s="2"/>
      <c r="M666" s="2"/>
      <c r="N666" s="7" t="s">
        <v>171</v>
      </c>
      <c r="O666" s="8" t="str">
        <f t="shared" si="61"/>
        <v/>
      </c>
      <c r="P666" s="9" t="str">
        <f t="shared" si="62"/>
        <v/>
      </c>
      <c r="Q666" s="11">
        <f t="shared" si="63"/>
        <v>0</v>
      </c>
      <c r="R666" s="12">
        <f t="shared" si="64"/>
        <v>0</v>
      </c>
      <c r="S666" s="8"/>
      <c r="T666" s="8" t="str">
        <f>VLOOKUP(C666,[1]Sheet1!$D$1:$M$65514,10,0)</f>
        <v>河北</v>
      </c>
      <c r="U666" s="8">
        <f t="shared" si="65"/>
        <v>0</v>
      </c>
      <c r="V666" s="8" t="e">
        <f ca="1">SUM(OFFSET(考勤!D:AH,MATCH(C666,考勤!$A$1:$A$58,0)-1,DAY(D666)-1,3,1))</f>
        <v>#N/A</v>
      </c>
      <c r="W666" s="8" t="e">
        <f ca="1" t="shared" si="66"/>
        <v>#N/A</v>
      </c>
    </row>
    <row r="667" hidden="1" spans="1:23">
      <c r="A667" s="2" t="s">
        <v>123</v>
      </c>
      <c r="B667" s="2" t="s">
        <v>711</v>
      </c>
      <c r="C667" s="2" t="s">
        <v>712</v>
      </c>
      <c r="D667" s="2" t="s">
        <v>173</v>
      </c>
      <c r="E667" s="2" t="s">
        <v>127</v>
      </c>
      <c r="F667" s="2"/>
      <c r="G667" s="2"/>
      <c r="H667" s="2"/>
      <c r="I667" s="2"/>
      <c r="J667" s="2"/>
      <c r="K667" s="2"/>
      <c r="L667" s="2"/>
      <c r="M667" s="2"/>
      <c r="N667" s="7" t="s">
        <v>171</v>
      </c>
      <c r="O667" s="8" t="str">
        <f t="shared" si="61"/>
        <v/>
      </c>
      <c r="P667" s="9" t="str">
        <f t="shared" si="62"/>
        <v/>
      </c>
      <c r="Q667" s="11">
        <f t="shared" si="63"/>
        <v>0</v>
      </c>
      <c r="R667" s="12">
        <f t="shared" si="64"/>
        <v>0</v>
      </c>
      <c r="S667" s="8"/>
      <c r="T667" s="8" t="str">
        <f>VLOOKUP(C667,[1]Sheet1!$D$1:$M$65514,10,0)</f>
        <v>河北</v>
      </c>
      <c r="U667" s="8">
        <f t="shared" si="65"/>
        <v>0</v>
      </c>
      <c r="V667" s="8" t="e">
        <f ca="1">SUM(OFFSET(考勤!D:AH,MATCH(C667,考勤!$A$1:$A$58,0)-1,DAY(D667)-1,3,1))</f>
        <v>#N/A</v>
      </c>
      <c r="W667" s="8" t="e">
        <f ca="1" t="shared" si="66"/>
        <v>#N/A</v>
      </c>
    </row>
    <row r="668" hidden="1" spans="1:23">
      <c r="A668" s="2" t="s">
        <v>123</v>
      </c>
      <c r="B668" s="2" t="s">
        <v>711</v>
      </c>
      <c r="C668" s="2" t="s">
        <v>712</v>
      </c>
      <c r="D668" s="2" t="s">
        <v>175</v>
      </c>
      <c r="E668" s="2" t="s">
        <v>127</v>
      </c>
      <c r="F668" s="2"/>
      <c r="G668" s="2"/>
      <c r="H668" s="2"/>
      <c r="I668" s="2"/>
      <c r="J668" s="2"/>
      <c r="K668" s="2"/>
      <c r="L668" s="2"/>
      <c r="M668" s="2"/>
      <c r="N668" s="7" t="s">
        <v>171</v>
      </c>
      <c r="O668" s="8" t="str">
        <f t="shared" si="61"/>
        <v/>
      </c>
      <c r="P668" s="9" t="str">
        <f t="shared" si="62"/>
        <v/>
      </c>
      <c r="Q668" s="11">
        <f t="shared" si="63"/>
        <v>0</v>
      </c>
      <c r="R668" s="12">
        <f t="shared" si="64"/>
        <v>0</v>
      </c>
      <c r="S668" s="8"/>
      <c r="T668" s="8" t="str">
        <f>VLOOKUP(C668,[1]Sheet1!$D$1:$M$65514,10,0)</f>
        <v>河北</v>
      </c>
      <c r="U668" s="8">
        <f t="shared" si="65"/>
        <v>0</v>
      </c>
      <c r="V668" s="8" t="e">
        <f ca="1">SUM(OFFSET(考勤!D:AH,MATCH(C668,考勤!$A$1:$A$58,0)-1,DAY(D668)-1,3,1))</f>
        <v>#N/A</v>
      </c>
      <c r="W668" s="8" t="e">
        <f ca="1" t="shared" si="66"/>
        <v>#N/A</v>
      </c>
    </row>
    <row r="669" hidden="1" spans="1:23">
      <c r="A669" s="2" t="s">
        <v>123</v>
      </c>
      <c r="B669" s="2" t="s">
        <v>711</v>
      </c>
      <c r="C669" s="2" t="s">
        <v>712</v>
      </c>
      <c r="D669" s="2" t="s">
        <v>177</v>
      </c>
      <c r="E669" s="2" t="s">
        <v>127</v>
      </c>
      <c r="F669" s="2"/>
      <c r="G669" s="2"/>
      <c r="H669" s="2"/>
      <c r="I669" s="2"/>
      <c r="J669" s="2"/>
      <c r="K669" s="2"/>
      <c r="L669" s="2"/>
      <c r="M669" s="2"/>
      <c r="N669" s="7" t="s">
        <v>171</v>
      </c>
      <c r="O669" s="8" t="str">
        <f t="shared" si="61"/>
        <v/>
      </c>
      <c r="P669" s="9" t="str">
        <f t="shared" si="62"/>
        <v/>
      </c>
      <c r="Q669" s="11">
        <f t="shared" si="63"/>
        <v>0</v>
      </c>
      <c r="R669" s="12">
        <f t="shared" si="64"/>
        <v>0</v>
      </c>
      <c r="S669" s="8"/>
      <c r="T669" s="8" t="str">
        <f>VLOOKUP(C669,[1]Sheet1!$D$1:$M$65514,10,0)</f>
        <v>河北</v>
      </c>
      <c r="U669" s="8">
        <f t="shared" si="65"/>
        <v>0</v>
      </c>
      <c r="V669" s="8" t="e">
        <f ca="1">SUM(OFFSET(考勤!D:AH,MATCH(C669,考勤!$A$1:$A$58,0)-1,DAY(D669)-1,3,1))</f>
        <v>#N/A</v>
      </c>
      <c r="W669" s="8" t="e">
        <f ca="1" t="shared" si="66"/>
        <v>#N/A</v>
      </c>
    </row>
    <row r="670" hidden="1" spans="1:23">
      <c r="A670" s="3" t="s">
        <v>123</v>
      </c>
      <c r="B670" s="3" t="s">
        <v>711</v>
      </c>
      <c r="C670" s="3" t="s">
        <v>712</v>
      </c>
      <c r="D670" s="3" t="s">
        <v>180</v>
      </c>
      <c r="E670" s="2" t="s">
        <v>127</v>
      </c>
      <c r="F670" s="3"/>
      <c r="G670" s="3"/>
      <c r="H670" s="3"/>
      <c r="I670" s="3"/>
      <c r="J670" s="3"/>
      <c r="K670" s="3"/>
      <c r="L670" s="3"/>
      <c r="M670" s="3"/>
      <c r="N670" s="7" t="s">
        <v>171</v>
      </c>
      <c r="O670" s="8" t="str">
        <f t="shared" si="61"/>
        <v/>
      </c>
      <c r="P670" s="9" t="str">
        <f t="shared" si="62"/>
        <v/>
      </c>
      <c r="Q670" s="11">
        <f t="shared" si="63"/>
        <v>0</v>
      </c>
      <c r="R670" s="12">
        <f t="shared" si="64"/>
        <v>0</v>
      </c>
      <c r="S670" s="8"/>
      <c r="T670" s="8" t="str">
        <f>VLOOKUP(C670,[1]Sheet1!$D$1:$M$65514,10,0)</f>
        <v>河北</v>
      </c>
      <c r="U670" s="8">
        <f t="shared" si="65"/>
        <v>0</v>
      </c>
      <c r="V670" s="8" t="e">
        <f ca="1">SUM(OFFSET(考勤!D:AH,MATCH(C670,考勤!$A$1:$A$58,0)-1,DAY(D670)-1,3,1))</f>
        <v>#N/A</v>
      </c>
      <c r="W670" s="8" t="e">
        <f ca="1" t="shared" si="66"/>
        <v>#N/A</v>
      </c>
    </row>
    <row r="671" hidden="1" spans="1:23">
      <c r="A671" s="3" t="s">
        <v>123</v>
      </c>
      <c r="B671" s="3" t="s">
        <v>711</v>
      </c>
      <c r="C671" s="3" t="s">
        <v>712</v>
      </c>
      <c r="D671" s="3" t="s">
        <v>183</v>
      </c>
      <c r="E671" s="2" t="s">
        <v>127</v>
      </c>
      <c r="F671" s="3"/>
      <c r="G671" s="3"/>
      <c r="H671" s="3"/>
      <c r="I671" s="3"/>
      <c r="J671" s="3"/>
      <c r="K671" s="3"/>
      <c r="L671" s="3"/>
      <c r="M671" s="3"/>
      <c r="N671" s="7" t="s">
        <v>171</v>
      </c>
      <c r="O671" s="8" t="str">
        <f t="shared" si="61"/>
        <v/>
      </c>
      <c r="P671" s="9" t="str">
        <f t="shared" si="62"/>
        <v/>
      </c>
      <c r="Q671" s="11">
        <f t="shared" si="63"/>
        <v>0</v>
      </c>
      <c r="R671" s="12">
        <f t="shared" si="64"/>
        <v>0</v>
      </c>
      <c r="S671" s="8"/>
      <c r="T671" s="8" t="str">
        <f>VLOOKUP(C671,[1]Sheet1!$D$1:$M$65514,10,0)</f>
        <v>河北</v>
      </c>
      <c r="U671" s="8">
        <f t="shared" si="65"/>
        <v>0</v>
      </c>
      <c r="V671" s="8" t="e">
        <f ca="1">SUM(OFFSET(考勤!D:AH,MATCH(C671,考勤!$A$1:$A$58,0)-1,DAY(D671)-1,3,1))</f>
        <v>#N/A</v>
      </c>
      <c r="W671" s="8" t="e">
        <f ca="1" t="shared" si="66"/>
        <v>#N/A</v>
      </c>
    </row>
    <row r="672" hidden="1" spans="1:23">
      <c r="A672" s="2" t="s">
        <v>123</v>
      </c>
      <c r="B672" s="2" t="s">
        <v>711</v>
      </c>
      <c r="C672" s="2" t="s">
        <v>712</v>
      </c>
      <c r="D672" s="2" t="s">
        <v>186</v>
      </c>
      <c r="E672" s="2" t="s">
        <v>127</v>
      </c>
      <c r="F672" s="2"/>
      <c r="G672" s="2"/>
      <c r="H672" s="2"/>
      <c r="I672" s="2"/>
      <c r="J672" s="2"/>
      <c r="K672" s="2"/>
      <c r="L672" s="2"/>
      <c r="M672" s="2"/>
      <c r="N672" s="7" t="s">
        <v>171</v>
      </c>
      <c r="O672" s="8" t="str">
        <f t="shared" si="61"/>
        <v/>
      </c>
      <c r="P672" s="9" t="str">
        <f t="shared" si="62"/>
        <v/>
      </c>
      <c r="Q672" s="11">
        <f t="shared" si="63"/>
        <v>0</v>
      </c>
      <c r="R672" s="12">
        <f t="shared" si="64"/>
        <v>0</v>
      </c>
      <c r="S672" s="8"/>
      <c r="T672" s="8" t="str">
        <f>VLOOKUP(C672,[1]Sheet1!$D$1:$M$65514,10,0)</f>
        <v>河北</v>
      </c>
      <c r="U672" s="8">
        <f t="shared" si="65"/>
        <v>0</v>
      </c>
      <c r="V672" s="8" t="e">
        <f ca="1">SUM(OFFSET(考勤!D:AH,MATCH(C672,考勤!$A$1:$A$58,0)-1,DAY(D672)-1,3,1))</f>
        <v>#N/A</v>
      </c>
      <c r="W672" s="8" t="e">
        <f ca="1" t="shared" si="66"/>
        <v>#N/A</v>
      </c>
    </row>
    <row r="673" hidden="1" spans="1:23">
      <c r="A673" s="2" t="s">
        <v>123</v>
      </c>
      <c r="B673" s="2" t="s">
        <v>711</v>
      </c>
      <c r="C673" s="2" t="s">
        <v>712</v>
      </c>
      <c r="D673" s="2" t="s">
        <v>189</v>
      </c>
      <c r="E673" s="2" t="s">
        <v>127</v>
      </c>
      <c r="F673" s="2" t="s">
        <v>713</v>
      </c>
      <c r="G673" s="2" t="s">
        <v>714</v>
      </c>
      <c r="H673" s="4" t="s">
        <v>715</v>
      </c>
      <c r="I673" s="2"/>
      <c r="J673" s="10" t="s">
        <v>220</v>
      </c>
      <c r="K673" s="2"/>
      <c r="L673" s="2"/>
      <c r="M673" s="2"/>
      <c r="N673" s="2"/>
      <c r="O673" s="8" t="str">
        <f t="shared" ref="O673:O736" si="67">LEFT(F673,5)</f>
        <v>09:05</v>
      </c>
      <c r="P673" s="9" t="str">
        <f t="shared" ref="P673:P736" si="68">RIGHT(F673,5)</f>
        <v>20:01</v>
      </c>
      <c r="Q673" s="11">
        <f t="shared" ref="Q673:Q736" si="69">IFERROR(IF(LEFT(P673,2)+0&lt;6,P673+1,P673)-O673,0)</f>
        <v>0.455555555555556</v>
      </c>
      <c r="R673" s="12">
        <f t="shared" ref="R673:R736" si="70">IF(Q673=0,0,IFERROR(INT((HOUR(Q673)*60+MINUTE(Q673))/60-1),0))</f>
        <v>9</v>
      </c>
      <c r="S673" s="8"/>
      <c r="T673" s="8" t="str">
        <f>VLOOKUP(C673,[1]Sheet1!$D$1:$M$65514,10,0)</f>
        <v>河北</v>
      </c>
      <c r="U673" s="8">
        <f t="shared" ref="U673:U736" si="71">INT(R673)</f>
        <v>9</v>
      </c>
      <c r="V673" s="8" t="e">
        <f ca="1">SUM(OFFSET(考勤!D:AH,MATCH(C673,考勤!$A$1:$A$58,0)-1,DAY(D673)-1,3,1))</f>
        <v>#N/A</v>
      </c>
      <c r="W673" s="8" t="e">
        <f ca="1" t="shared" ref="W673:W736" si="72">R673-V673</f>
        <v>#N/A</v>
      </c>
    </row>
    <row r="674" hidden="1" spans="1:23">
      <c r="A674" s="2" t="s">
        <v>123</v>
      </c>
      <c r="B674" s="2" t="s">
        <v>711</v>
      </c>
      <c r="C674" s="2" t="s">
        <v>712</v>
      </c>
      <c r="D674" s="2" t="s">
        <v>192</v>
      </c>
      <c r="E674" s="2" t="s">
        <v>127</v>
      </c>
      <c r="F674" s="2" t="s">
        <v>241</v>
      </c>
      <c r="G674" s="2" t="s">
        <v>137</v>
      </c>
      <c r="H674" s="2"/>
      <c r="I674" s="2"/>
      <c r="J674" s="10" t="s">
        <v>220</v>
      </c>
      <c r="K674" s="2"/>
      <c r="L674" s="2"/>
      <c r="M674" s="2"/>
      <c r="N674" s="2"/>
      <c r="O674" s="8" t="str">
        <f t="shared" si="67"/>
        <v>07:33</v>
      </c>
      <c r="P674" s="9" t="str">
        <f t="shared" si="68"/>
        <v>20:01</v>
      </c>
      <c r="Q674" s="11">
        <f t="shared" si="69"/>
        <v>0.519444444444444</v>
      </c>
      <c r="R674" s="12">
        <f t="shared" si="70"/>
        <v>11</v>
      </c>
      <c r="S674" s="8"/>
      <c r="T674" s="8" t="str">
        <f>VLOOKUP(C674,[1]Sheet1!$D$1:$M$65514,10,0)</f>
        <v>河北</v>
      </c>
      <c r="U674" s="8">
        <f t="shared" si="71"/>
        <v>11</v>
      </c>
      <c r="V674" s="8" t="e">
        <f ca="1">SUM(OFFSET(考勤!D:AH,MATCH(C674,考勤!$A$1:$A$58,0)-1,DAY(D674)-1,3,1))</f>
        <v>#N/A</v>
      </c>
      <c r="W674" s="8" t="e">
        <f ca="1" t="shared" si="72"/>
        <v>#N/A</v>
      </c>
    </row>
    <row r="675" hidden="1" spans="1:23">
      <c r="A675" s="2" t="s">
        <v>123</v>
      </c>
      <c r="B675" s="2" t="s">
        <v>711</v>
      </c>
      <c r="C675" s="2" t="s">
        <v>712</v>
      </c>
      <c r="D675" s="2" t="s">
        <v>195</v>
      </c>
      <c r="E675" s="2" t="s">
        <v>127</v>
      </c>
      <c r="F675" s="2" t="s">
        <v>716</v>
      </c>
      <c r="G675" s="2" t="s">
        <v>137</v>
      </c>
      <c r="H675" s="2"/>
      <c r="I675" s="2"/>
      <c r="J675" s="10" t="s">
        <v>225</v>
      </c>
      <c r="K675" s="2"/>
      <c r="L675" s="2"/>
      <c r="M675" s="2"/>
      <c r="N675" s="2"/>
      <c r="O675" s="8" t="str">
        <f t="shared" si="67"/>
        <v>07:26</v>
      </c>
      <c r="P675" s="9" t="str">
        <f t="shared" si="68"/>
        <v>20:00</v>
      </c>
      <c r="Q675" s="11">
        <f t="shared" si="69"/>
        <v>0.523611111111111</v>
      </c>
      <c r="R675" s="12">
        <f t="shared" si="70"/>
        <v>11</v>
      </c>
      <c r="S675" s="8"/>
      <c r="T675" s="8" t="str">
        <f>VLOOKUP(C675,[1]Sheet1!$D$1:$M$65514,10,0)</f>
        <v>河北</v>
      </c>
      <c r="U675" s="8">
        <f t="shared" si="71"/>
        <v>11</v>
      </c>
      <c r="V675" s="8" t="e">
        <f ca="1">SUM(OFFSET(考勤!D:AH,MATCH(C675,考勤!$A$1:$A$58,0)-1,DAY(D675)-1,3,1))</f>
        <v>#N/A</v>
      </c>
      <c r="W675" s="8" t="e">
        <f ca="1" t="shared" si="72"/>
        <v>#N/A</v>
      </c>
    </row>
    <row r="676" hidden="1" spans="1:23">
      <c r="A676" s="2" t="s">
        <v>123</v>
      </c>
      <c r="B676" s="2" t="s">
        <v>711</v>
      </c>
      <c r="C676" s="2" t="s">
        <v>712</v>
      </c>
      <c r="D676" s="2" t="s">
        <v>198</v>
      </c>
      <c r="E676" s="2" t="s">
        <v>127</v>
      </c>
      <c r="F676" s="2" t="s">
        <v>582</v>
      </c>
      <c r="G676" s="2" t="s">
        <v>137</v>
      </c>
      <c r="H676" s="2"/>
      <c r="I676" s="2"/>
      <c r="J676" s="10" t="s">
        <v>225</v>
      </c>
      <c r="K676" s="2"/>
      <c r="L676" s="2"/>
      <c r="M676" s="2"/>
      <c r="N676" s="2"/>
      <c r="O676" s="8" t="str">
        <f t="shared" si="67"/>
        <v>07:32</v>
      </c>
      <c r="P676" s="9" t="str">
        <f t="shared" si="68"/>
        <v>20:00</v>
      </c>
      <c r="Q676" s="11">
        <f t="shared" si="69"/>
        <v>0.519444444444444</v>
      </c>
      <c r="R676" s="12">
        <f t="shared" si="70"/>
        <v>11</v>
      </c>
      <c r="S676" s="8"/>
      <c r="T676" s="8" t="str">
        <f>VLOOKUP(C676,[1]Sheet1!$D$1:$M$65514,10,0)</f>
        <v>河北</v>
      </c>
      <c r="U676" s="8">
        <f t="shared" si="71"/>
        <v>11</v>
      </c>
      <c r="V676" s="8" t="e">
        <f ca="1">SUM(OFFSET(考勤!D:AH,MATCH(C676,考勤!$A$1:$A$58,0)-1,DAY(D676)-1,3,1))</f>
        <v>#N/A</v>
      </c>
      <c r="W676" s="8" t="e">
        <f ca="1" t="shared" si="72"/>
        <v>#N/A</v>
      </c>
    </row>
    <row r="677" hidden="1" spans="1:23">
      <c r="A677" s="3" t="s">
        <v>123</v>
      </c>
      <c r="B677" s="3" t="s">
        <v>711</v>
      </c>
      <c r="C677" s="3" t="s">
        <v>712</v>
      </c>
      <c r="D677" s="3" t="s">
        <v>199</v>
      </c>
      <c r="E677" s="2" t="s">
        <v>127</v>
      </c>
      <c r="F677" s="3" t="s">
        <v>717</v>
      </c>
      <c r="G677" s="3" t="s">
        <v>137</v>
      </c>
      <c r="H677" s="3"/>
      <c r="I677" s="3"/>
      <c r="J677" s="10" t="s">
        <v>222</v>
      </c>
      <c r="K677" s="3"/>
      <c r="L677" s="3"/>
      <c r="M677" s="3"/>
      <c r="N677" s="3"/>
      <c r="O677" s="8" t="str">
        <f t="shared" si="67"/>
        <v>07:20</v>
      </c>
      <c r="P677" s="9" t="str">
        <f t="shared" si="68"/>
        <v>20:00</v>
      </c>
      <c r="Q677" s="11">
        <f t="shared" si="69"/>
        <v>0.527777777777778</v>
      </c>
      <c r="R677" s="12">
        <f t="shared" si="70"/>
        <v>11</v>
      </c>
      <c r="S677" s="8"/>
      <c r="T677" s="8" t="str">
        <f>VLOOKUP(C677,[1]Sheet1!$D$1:$M$65514,10,0)</f>
        <v>河北</v>
      </c>
      <c r="U677" s="8">
        <f t="shared" si="71"/>
        <v>11</v>
      </c>
      <c r="V677" s="8" t="e">
        <f ca="1">SUM(OFFSET(考勤!D:AH,MATCH(C677,考勤!$A$1:$A$58,0)-1,DAY(D677)-1,3,1))</f>
        <v>#N/A</v>
      </c>
      <c r="W677" s="8" t="e">
        <f ca="1" t="shared" si="72"/>
        <v>#N/A</v>
      </c>
    </row>
    <row r="678" hidden="1" spans="1:23">
      <c r="A678" s="3" t="s">
        <v>123</v>
      </c>
      <c r="B678" s="3" t="s">
        <v>711</v>
      </c>
      <c r="C678" s="3" t="s">
        <v>712</v>
      </c>
      <c r="D678" s="3" t="s">
        <v>201</v>
      </c>
      <c r="E678" s="2" t="s">
        <v>127</v>
      </c>
      <c r="F678" s="3"/>
      <c r="G678" s="3"/>
      <c r="H678" s="3"/>
      <c r="I678" s="3"/>
      <c r="J678" s="3"/>
      <c r="K678" s="3"/>
      <c r="L678" s="3"/>
      <c r="M678" s="3"/>
      <c r="N678" s="7" t="s">
        <v>171</v>
      </c>
      <c r="O678" s="8" t="str">
        <f t="shared" si="67"/>
        <v/>
      </c>
      <c r="P678" s="9" t="str">
        <f t="shared" si="68"/>
        <v/>
      </c>
      <c r="Q678" s="11">
        <f t="shared" si="69"/>
        <v>0</v>
      </c>
      <c r="R678" s="12">
        <f t="shared" si="70"/>
        <v>0</v>
      </c>
      <c r="S678" s="8"/>
      <c r="T678" s="8" t="str">
        <f>VLOOKUP(C678,[1]Sheet1!$D$1:$M$65514,10,0)</f>
        <v>河北</v>
      </c>
      <c r="U678" s="8">
        <f t="shared" si="71"/>
        <v>0</v>
      </c>
      <c r="V678" s="8" t="e">
        <f ca="1">SUM(OFFSET(考勤!D:AH,MATCH(C678,考勤!$A$1:$A$58,0)-1,DAY(D678)-1,3,1))</f>
        <v>#N/A</v>
      </c>
      <c r="W678" s="8" t="e">
        <f ca="1" t="shared" si="72"/>
        <v>#N/A</v>
      </c>
    </row>
    <row r="679" hidden="1" spans="1:23">
      <c r="A679" s="2" t="s">
        <v>123</v>
      </c>
      <c r="B679" s="2" t="s">
        <v>711</v>
      </c>
      <c r="C679" s="2" t="s">
        <v>712</v>
      </c>
      <c r="D679" s="2" t="s">
        <v>204</v>
      </c>
      <c r="E679" s="2" t="s">
        <v>127</v>
      </c>
      <c r="F679" s="2" t="s">
        <v>586</v>
      </c>
      <c r="G679" s="2" t="s">
        <v>137</v>
      </c>
      <c r="H679" s="2"/>
      <c r="I679" s="2"/>
      <c r="J679" s="10" t="s">
        <v>225</v>
      </c>
      <c r="K679" s="2"/>
      <c r="L679" s="2"/>
      <c r="M679" s="2"/>
      <c r="N679" s="2"/>
      <c r="O679" s="8" t="str">
        <f t="shared" si="67"/>
        <v>07:29</v>
      </c>
      <c r="P679" s="9" t="str">
        <f t="shared" si="68"/>
        <v>20:00</v>
      </c>
      <c r="Q679" s="11">
        <f t="shared" si="69"/>
        <v>0.521527777777778</v>
      </c>
      <c r="R679" s="12">
        <f t="shared" si="70"/>
        <v>11</v>
      </c>
      <c r="S679" s="8"/>
      <c r="T679" s="8" t="str">
        <f>VLOOKUP(C679,[1]Sheet1!$D$1:$M$65514,10,0)</f>
        <v>河北</v>
      </c>
      <c r="U679" s="8">
        <f t="shared" si="71"/>
        <v>11</v>
      </c>
      <c r="V679" s="8" t="e">
        <f ca="1">SUM(OFFSET(考勤!D:AH,MATCH(C679,考勤!$A$1:$A$58,0)-1,DAY(D679)-1,3,1))</f>
        <v>#N/A</v>
      </c>
      <c r="W679" s="8" t="e">
        <f ca="1" t="shared" si="72"/>
        <v>#N/A</v>
      </c>
    </row>
    <row r="680" hidden="1" spans="1:23">
      <c r="A680" s="2" t="s">
        <v>123</v>
      </c>
      <c r="B680" s="2" t="s">
        <v>711</v>
      </c>
      <c r="C680" s="2" t="s">
        <v>712</v>
      </c>
      <c r="D680" s="2" t="s">
        <v>206</v>
      </c>
      <c r="E680" s="2" t="s">
        <v>127</v>
      </c>
      <c r="F680" s="2" t="s">
        <v>607</v>
      </c>
      <c r="G680" s="2" t="s">
        <v>137</v>
      </c>
      <c r="H680" s="2"/>
      <c r="I680" s="2"/>
      <c r="J680" s="10" t="s">
        <v>225</v>
      </c>
      <c r="K680" s="2"/>
      <c r="L680" s="2"/>
      <c r="M680" s="2"/>
      <c r="N680" s="2"/>
      <c r="O680" s="8" t="str">
        <f t="shared" si="67"/>
        <v>07:27</v>
      </c>
      <c r="P680" s="9" t="str">
        <f t="shared" si="68"/>
        <v>20:00</v>
      </c>
      <c r="Q680" s="11">
        <f t="shared" si="69"/>
        <v>0.522916666666667</v>
      </c>
      <c r="R680" s="12">
        <f t="shared" si="70"/>
        <v>11</v>
      </c>
      <c r="S680" s="8"/>
      <c r="T680" s="8" t="str">
        <f>VLOOKUP(C680,[1]Sheet1!$D$1:$M$65514,10,0)</f>
        <v>河北</v>
      </c>
      <c r="U680" s="8">
        <f t="shared" si="71"/>
        <v>11</v>
      </c>
      <c r="V680" s="8" t="e">
        <f ca="1">SUM(OFFSET(考勤!D:AH,MATCH(C680,考勤!$A$1:$A$58,0)-1,DAY(D680)-1,3,1))</f>
        <v>#N/A</v>
      </c>
      <c r="W680" s="8" t="e">
        <f ca="1" t="shared" si="72"/>
        <v>#N/A</v>
      </c>
    </row>
    <row r="681" hidden="1" spans="1:23">
      <c r="A681" s="2" t="s">
        <v>123</v>
      </c>
      <c r="B681" s="2" t="s">
        <v>711</v>
      </c>
      <c r="C681" s="2" t="s">
        <v>712</v>
      </c>
      <c r="D681" s="2" t="s">
        <v>209</v>
      </c>
      <c r="E681" s="2" t="s">
        <v>127</v>
      </c>
      <c r="F681" s="2" t="s">
        <v>607</v>
      </c>
      <c r="G681" s="2" t="s">
        <v>137</v>
      </c>
      <c r="H681" s="2"/>
      <c r="I681" s="2"/>
      <c r="J681" s="10" t="s">
        <v>225</v>
      </c>
      <c r="K681" s="2"/>
      <c r="L681" s="2"/>
      <c r="M681" s="2"/>
      <c r="N681" s="2"/>
      <c r="O681" s="8" t="str">
        <f t="shared" si="67"/>
        <v>07:27</v>
      </c>
      <c r="P681" s="9" t="str">
        <f t="shared" si="68"/>
        <v>20:00</v>
      </c>
      <c r="Q681" s="11">
        <f t="shared" si="69"/>
        <v>0.522916666666667</v>
      </c>
      <c r="R681" s="12">
        <f t="shared" si="70"/>
        <v>11</v>
      </c>
      <c r="S681" s="8"/>
      <c r="T681" s="8" t="str">
        <f>VLOOKUP(C681,[1]Sheet1!$D$1:$M$65514,10,0)</f>
        <v>河北</v>
      </c>
      <c r="U681" s="8">
        <f t="shared" si="71"/>
        <v>11</v>
      </c>
      <c r="V681" s="8" t="e">
        <f ca="1">SUM(OFFSET(考勤!D:AH,MATCH(C681,考勤!$A$1:$A$58,0)-1,DAY(D681)-1,3,1))</f>
        <v>#N/A</v>
      </c>
      <c r="W681" s="8" t="e">
        <f ca="1" t="shared" si="72"/>
        <v>#N/A</v>
      </c>
    </row>
    <row r="682" hidden="1" spans="1:23">
      <c r="A682" s="2" t="s">
        <v>123</v>
      </c>
      <c r="B682" s="2" t="s">
        <v>711</v>
      </c>
      <c r="C682" s="2" t="s">
        <v>712</v>
      </c>
      <c r="D682" s="2" t="s">
        <v>210</v>
      </c>
      <c r="E682" s="2" t="s">
        <v>127</v>
      </c>
      <c r="F682" s="2" t="s">
        <v>556</v>
      </c>
      <c r="G682" s="2" t="s">
        <v>137</v>
      </c>
      <c r="H682" s="2"/>
      <c r="I682" s="2"/>
      <c r="J682" s="10" t="s">
        <v>225</v>
      </c>
      <c r="K682" s="2"/>
      <c r="L682" s="2"/>
      <c r="M682" s="2"/>
      <c r="N682" s="2"/>
      <c r="O682" s="8" t="str">
        <f t="shared" si="67"/>
        <v>07:28</v>
      </c>
      <c r="P682" s="9" t="str">
        <f t="shared" si="68"/>
        <v>20:00</v>
      </c>
      <c r="Q682" s="11">
        <f t="shared" si="69"/>
        <v>0.522222222222222</v>
      </c>
      <c r="R682" s="12">
        <f t="shared" si="70"/>
        <v>11</v>
      </c>
      <c r="S682" s="8"/>
      <c r="T682" s="8" t="str">
        <f>VLOOKUP(C682,[1]Sheet1!$D$1:$M$65514,10,0)</f>
        <v>河北</v>
      </c>
      <c r="U682" s="8">
        <f t="shared" si="71"/>
        <v>11</v>
      </c>
      <c r="V682" s="8" t="e">
        <f ca="1">SUM(OFFSET(考勤!D:AH,MATCH(C682,考勤!$A$1:$A$58,0)-1,DAY(D682)-1,3,1))</f>
        <v>#N/A</v>
      </c>
      <c r="W682" s="8" t="e">
        <f ca="1" t="shared" si="72"/>
        <v>#N/A</v>
      </c>
    </row>
    <row r="683" hidden="1" spans="1:23">
      <c r="A683" s="2" t="s">
        <v>123</v>
      </c>
      <c r="B683" s="2" t="s">
        <v>711</v>
      </c>
      <c r="C683" s="2" t="s">
        <v>712</v>
      </c>
      <c r="D683" s="2" t="s">
        <v>211</v>
      </c>
      <c r="E683" s="2" t="s">
        <v>127</v>
      </c>
      <c r="F683" s="2" t="s">
        <v>718</v>
      </c>
      <c r="G683" s="2" t="s">
        <v>168</v>
      </c>
      <c r="H683" s="2"/>
      <c r="I683" s="4" t="s">
        <v>169</v>
      </c>
      <c r="J683" s="2"/>
      <c r="K683" s="2"/>
      <c r="L683" s="2"/>
      <c r="M683" s="2"/>
      <c r="N683" s="2"/>
      <c r="O683" s="8" t="str">
        <f t="shared" si="67"/>
        <v>07:28</v>
      </c>
      <c r="P683" s="9" t="str">
        <f t="shared" si="68"/>
        <v>17:00</v>
      </c>
      <c r="Q683" s="11">
        <f t="shared" si="69"/>
        <v>0.397222222222222</v>
      </c>
      <c r="R683" s="12">
        <f t="shared" si="70"/>
        <v>8</v>
      </c>
      <c r="S683" s="8"/>
      <c r="T683" s="8" t="str">
        <f>VLOOKUP(C683,[1]Sheet1!$D$1:$M$65514,10,0)</f>
        <v>河北</v>
      </c>
      <c r="U683" s="8">
        <f t="shared" si="71"/>
        <v>8</v>
      </c>
      <c r="V683" s="8" t="e">
        <f ca="1">SUM(OFFSET(考勤!D:AH,MATCH(C683,考勤!$A$1:$A$58,0)-1,DAY(D683)-1,3,1))</f>
        <v>#N/A</v>
      </c>
      <c r="W683" s="8" t="e">
        <f ca="1" t="shared" si="72"/>
        <v>#N/A</v>
      </c>
    </row>
    <row r="684" hidden="1" spans="1:23">
      <c r="A684" s="2" t="s">
        <v>123</v>
      </c>
      <c r="B684" s="2" t="s">
        <v>719</v>
      </c>
      <c r="C684" s="2" t="s">
        <v>720</v>
      </c>
      <c r="D684" s="2" t="s">
        <v>126</v>
      </c>
      <c r="E684" s="2" t="s">
        <v>127</v>
      </c>
      <c r="F684" s="2"/>
      <c r="G684" s="2"/>
      <c r="H684" s="2"/>
      <c r="I684" s="2"/>
      <c r="J684" s="2"/>
      <c r="K684" s="2"/>
      <c r="L684" s="2"/>
      <c r="M684" s="2"/>
      <c r="N684" s="7" t="s">
        <v>171</v>
      </c>
      <c r="O684" s="8" t="str">
        <f t="shared" si="67"/>
        <v/>
      </c>
      <c r="P684" s="9" t="str">
        <f t="shared" si="68"/>
        <v/>
      </c>
      <c r="Q684" s="11">
        <f t="shared" si="69"/>
        <v>0</v>
      </c>
      <c r="R684" s="12">
        <f t="shared" si="70"/>
        <v>0</v>
      </c>
      <c r="S684" s="8"/>
      <c r="T684" s="8" t="str">
        <f>VLOOKUP(C684,[1]Sheet1!$D$1:$M$65514,10,0)</f>
        <v>河北</v>
      </c>
      <c r="U684" s="8">
        <f t="shared" si="71"/>
        <v>0</v>
      </c>
      <c r="V684" s="8" t="e">
        <f ca="1">SUM(OFFSET(考勤!D:AH,MATCH(C684,考勤!$A$1:$A$58,0)-1,DAY(D684)-1,3,1))</f>
        <v>#N/A</v>
      </c>
      <c r="W684" s="8" t="e">
        <f ca="1" t="shared" si="72"/>
        <v>#N/A</v>
      </c>
    </row>
    <row r="685" hidden="1" spans="1:23">
      <c r="A685" s="2" t="s">
        <v>123</v>
      </c>
      <c r="B685" s="2" t="s">
        <v>719</v>
      </c>
      <c r="C685" s="2" t="s">
        <v>720</v>
      </c>
      <c r="D685" s="2" t="s">
        <v>131</v>
      </c>
      <c r="E685" s="2" t="s">
        <v>127</v>
      </c>
      <c r="F685" s="2"/>
      <c r="G685" s="2"/>
      <c r="H685" s="2"/>
      <c r="I685" s="2"/>
      <c r="J685" s="2"/>
      <c r="K685" s="2"/>
      <c r="L685" s="2"/>
      <c r="M685" s="2"/>
      <c r="N685" s="7" t="s">
        <v>171</v>
      </c>
      <c r="O685" s="8" t="str">
        <f t="shared" si="67"/>
        <v/>
      </c>
      <c r="P685" s="9" t="str">
        <f t="shared" si="68"/>
        <v/>
      </c>
      <c r="Q685" s="11">
        <f t="shared" si="69"/>
        <v>0</v>
      </c>
      <c r="R685" s="12">
        <f t="shared" si="70"/>
        <v>0</v>
      </c>
      <c r="S685" s="8"/>
      <c r="T685" s="8" t="str">
        <f>VLOOKUP(C685,[1]Sheet1!$D$1:$M$65514,10,0)</f>
        <v>河北</v>
      </c>
      <c r="U685" s="8">
        <f t="shared" si="71"/>
        <v>0</v>
      </c>
      <c r="V685" s="8" t="e">
        <f ca="1">SUM(OFFSET(考勤!D:AH,MATCH(C685,考勤!$A$1:$A$58,0)-1,DAY(D685)-1,3,1))</f>
        <v>#N/A</v>
      </c>
      <c r="W685" s="8" t="e">
        <f ca="1" t="shared" si="72"/>
        <v>#N/A</v>
      </c>
    </row>
    <row r="686" hidden="1" spans="1:23">
      <c r="A686" s="2" t="s">
        <v>123</v>
      </c>
      <c r="B686" s="2" t="s">
        <v>719</v>
      </c>
      <c r="C686" s="2" t="s">
        <v>720</v>
      </c>
      <c r="D686" s="2" t="s">
        <v>135</v>
      </c>
      <c r="E686" s="2" t="s">
        <v>127</v>
      </c>
      <c r="F686" s="2"/>
      <c r="G686" s="2"/>
      <c r="H686" s="2"/>
      <c r="I686" s="2"/>
      <c r="J686" s="2"/>
      <c r="K686" s="2"/>
      <c r="L686" s="2"/>
      <c r="M686" s="2"/>
      <c r="N686" s="7" t="s">
        <v>171</v>
      </c>
      <c r="O686" s="8" t="str">
        <f t="shared" si="67"/>
        <v/>
      </c>
      <c r="P686" s="9" t="str">
        <f t="shared" si="68"/>
        <v/>
      </c>
      <c r="Q686" s="11">
        <f t="shared" si="69"/>
        <v>0</v>
      </c>
      <c r="R686" s="12">
        <f t="shared" si="70"/>
        <v>0</v>
      </c>
      <c r="S686" s="8"/>
      <c r="T686" s="8" t="str">
        <f>VLOOKUP(C686,[1]Sheet1!$D$1:$M$65514,10,0)</f>
        <v>河北</v>
      </c>
      <c r="U686" s="8">
        <f t="shared" si="71"/>
        <v>0</v>
      </c>
      <c r="V686" s="8" t="e">
        <f ca="1">SUM(OFFSET(考勤!D:AH,MATCH(C686,考勤!$A$1:$A$58,0)-1,DAY(D686)-1,3,1))</f>
        <v>#N/A</v>
      </c>
      <c r="W686" s="8" t="e">
        <f ca="1" t="shared" si="72"/>
        <v>#N/A</v>
      </c>
    </row>
    <row r="687" hidden="1" spans="1:23">
      <c r="A687" s="3" t="s">
        <v>123</v>
      </c>
      <c r="B687" s="3" t="s">
        <v>719</v>
      </c>
      <c r="C687" s="3" t="s">
        <v>720</v>
      </c>
      <c r="D687" s="3" t="s">
        <v>139</v>
      </c>
      <c r="E687" s="2" t="s">
        <v>127</v>
      </c>
      <c r="F687" s="3"/>
      <c r="G687" s="3"/>
      <c r="H687" s="3"/>
      <c r="I687" s="3"/>
      <c r="J687" s="3"/>
      <c r="K687" s="3"/>
      <c r="L687" s="3"/>
      <c r="M687" s="3"/>
      <c r="N687" s="7" t="s">
        <v>171</v>
      </c>
      <c r="O687" s="8" t="str">
        <f t="shared" si="67"/>
        <v/>
      </c>
      <c r="P687" s="9" t="str">
        <f t="shared" si="68"/>
        <v/>
      </c>
      <c r="Q687" s="11">
        <f t="shared" si="69"/>
        <v>0</v>
      </c>
      <c r="R687" s="12">
        <f t="shared" si="70"/>
        <v>0</v>
      </c>
      <c r="S687" s="8"/>
      <c r="T687" s="8" t="str">
        <f>VLOOKUP(C687,[1]Sheet1!$D$1:$M$65514,10,0)</f>
        <v>河北</v>
      </c>
      <c r="U687" s="8">
        <f t="shared" si="71"/>
        <v>0</v>
      </c>
      <c r="V687" s="8" t="e">
        <f ca="1">SUM(OFFSET(考勤!D:AH,MATCH(C687,考勤!$A$1:$A$58,0)-1,DAY(D687)-1,3,1))</f>
        <v>#N/A</v>
      </c>
      <c r="W687" s="8" t="e">
        <f ca="1" t="shared" si="72"/>
        <v>#N/A</v>
      </c>
    </row>
    <row r="688" hidden="1" spans="1:23">
      <c r="A688" s="3" t="s">
        <v>123</v>
      </c>
      <c r="B688" s="3" t="s">
        <v>719</v>
      </c>
      <c r="C688" s="3" t="s">
        <v>720</v>
      </c>
      <c r="D688" s="3" t="s">
        <v>142</v>
      </c>
      <c r="E688" s="2" t="s">
        <v>127</v>
      </c>
      <c r="F688" s="3"/>
      <c r="G688" s="3"/>
      <c r="H688" s="3"/>
      <c r="I688" s="3"/>
      <c r="J688" s="3"/>
      <c r="K688" s="3"/>
      <c r="L688" s="3"/>
      <c r="M688" s="3"/>
      <c r="N688" s="7" t="s">
        <v>171</v>
      </c>
      <c r="O688" s="8" t="str">
        <f t="shared" si="67"/>
        <v/>
      </c>
      <c r="P688" s="9" t="str">
        <f t="shared" si="68"/>
        <v/>
      </c>
      <c r="Q688" s="11">
        <f t="shared" si="69"/>
        <v>0</v>
      </c>
      <c r="R688" s="12">
        <f t="shared" si="70"/>
        <v>0</v>
      </c>
      <c r="S688" s="8"/>
      <c r="T688" s="8" t="str">
        <f>VLOOKUP(C688,[1]Sheet1!$D$1:$M$65514,10,0)</f>
        <v>河北</v>
      </c>
      <c r="U688" s="8">
        <f t="shared" si="71"/>
        <v>0</v>
      </c>
      <c r="V688" s="8" t="e">
        <f ca="1">SUM(OFFSET(考勤!D:AH,MATCH(C688,考勤!$A$1:$A$58,0)-1,DAY(D688)-1,3,1))</f>
        <v>#N/A</v>
      </c>
      <c r="W688" s="8" t="e">
        <f ca="1" t="shared" si="72"/>
        <v>#N/A</v>
      </c>
    </row>
    <row r="689" hidden="1" spans="1:23">
      <c r="A689" s="2" t="s">
        <v>123</v>
      </c>
      <c r="B689" s="2" t="s">
        <v>719</v>
      </c>
      <c r="C689" s="2" t="s">
        <v>720</v>
      </c>
      <c r="D689" s="2" t="s">
        <v>145</v>
      </c>
      <c r="E689" s="2" t="s">
        <v>127</v>
      </c>
      <c r="F689" s="2"/>
      <c r="G689" s="2"/>
      <c r="H689" s="2"/>
      <c r="I689" s="2"/>
      <c r="J689" s="2"/>
      <c r="K689" s="2"/>
      <c r="L689" s="2"/>
      <c r="M689" s="2"/>
      <c r="N689" s="7" t="s">
        <v>171</v>
      </c>
      <c r="O689" s="8" t="str">
        <f t="shared" si="67"/>
        <v/>
      </c>
      <c r="P689" s="9" t="str">
        <f t="shared" si="68"/>
        <v/>
      </c>
      <c r="Q689" s="11">
        <f t="shared" si="69"/>
        <v>0</v>
      </c>
      <c r="R689" s="12">
        <f t="shared" si="70"/>
        <v>0</v>
      </c>
      <c r="S689" s="8"/>
      <c r="T689" s="8" t="str">
        <f>VLOOKUP(C689,[1]Sheet1!$D$1:$M$65514,10,0)</f>
        <v>河北</v>
      </c>
      <c r="U689" s="8">
        <f t="shared" si="71"/>
        <v>0</v>
      </c>
      <c r="V689" s="8" t="e">
        <f ca="1">SUM(OFFSET(考勤!D:AH,MATCH(C689,考勤!$A$1:$A$58,0)-1,DAY(D689)-1,3,1))</f>
        <v>#N/A</v>
      </c>
      <c r="W689" s="8" t="e">
        <f ca="1" t="shared" si="72"/>
        <v>#N/A</v>
      </c>
    </row>
    <row r="690" hidden="1" spans="1:23">
      <c r="A690" s="2" t="s">
        <v>123</v>
      </c>
      <c r="B690" s="2" t="s">
        <v>719</v>
      </c>
      <c r="C690" s="2" t="s">
        <v>720</v>
      </c>
      <c r="D690" s="2" t="s">
        <v>148</v>
      </c>
      <c r="E690" s="2" t="s">
        <v>127</v>
      </c>
      <c r="F690" s="2"/>
      <c r="G690" s="2"/>
      <c r="H690" s="2"/>
      <c r="I690" s="2"/>
      <c r="J690" s="2"/>
      <c r="K690" s="2"/>
      <c r="L690" s="2"/>
      <c r="M690" s="2"/>
      <c r="N690" s="7" t="s">
        <v>171</v>
      </c>
      <c r="O690" s="8" t="str">
        <f t="shared" si="67"/>
        <v/>
      </c>
      <c r="P690" s="9" t="str">
        <f t="shared" si="68"/>
        <v/>
      </c>
      <c r="Q690" s="11">
        <f t="shared" si="69"/>
        <v>0</v>
      </c>
      <c r="R690" s="12">
        <f t="shared" si="70"/>
        <v>0</v>
      </c>
      <c r="S690" s="8"/>
      <c r="T690" s="8" t="str">
        <f>VLOOKUP(C690,[1]Sheet1!$D$1:$M$65514,10,0)</f>
        <v>河北</v>
      </c>
      <c r="U690" s="8">
        <f t="shared" si="71"/>
        <v>0</v>
      </c>
      <c r="V690" s="8" t="e">
        <f ca="1">SUM(OFFSET(考勤!D:AH,MATCH(C690,考勤!$A$1:$A$58,0)-1,DAY(D690)-1,3,1))</f>
        <v>#N/A</v>
      </c>
      <c r="W690" s="8" t="e">
        <f ca="1" t="shared" si="72"/>
        <v>#N/A</v>
      </c>
    </row>
    <row r="691" hidden="1" spans="1:23">
      <c r="A691" s="2" t="s">
        <v>123</v>
      </c>
      <c r="B691" s="2" t="s">
        <v>719</v>
      </c>
      <c r="C691" s="2" t="s">
        <v>720</v>
      </c>
      <c r="D691" s="2" t="s">
        <v>152</v>
      </c>
      <c r="E691" s="2" t="s">
        <v>127</v>
      </c>
      <c r="F691" s="2"/>
      <c r="G691" s="2"/>
      <c r="H691" s="2"/>
      <c r="I691" s="2"/>
      <c r="J691" s="2"/>
      <c r="K691" s="2"/>
      <c r="L691" s="2"/>
      <c r="M691" s="2"/>
      <c r="N691" s="7" t="s">
        <v>171</v>
      </c>
      <c r="O691" s="8" t="str">
        <f t="shared" si="67"/>
        <v/>
      </c>
      <c r="P691" s="9" t="str">
        <f t="shared" si="68"/>
        <v/>
      </c>
      <c r="Q691" s="11">
        <f t="shared" si="69"/>
        <v>0</v>
      </c>
      <c r="R691" s="12">
        <f t="shared" si="70"/>
        <v>0</v>
      </c>
      <c r="S691" s="8"/>
      <c r="T691" s="8" t="str">
        <f>VLOOKUP(C691,[1]Sheet1!$D$1:$M$65514,10,0)</f>
        <v>河北</v>
      </c>
      <c r="U691" s="8">
        <f t="shared" si="71"/>
        <v>0</v>
      </c>
      <c r="V691" s="8" t="e">
        <f ca="1">SUM(OFFSET(考勤!D:AH,MATCH(C691,考勤!$A$1:$A$58,0)-1,DAY(D691)-1,3,1))</f>
        <v>#N/A</v>
      </c>
      <c r="W691" s="8" t="e">
        <f ca="1" t="shared" si="72"/>
        <v>#N/A</v>
      </c>
    </row>
    <row r="692" hidden="1" spans="1:23">
      <c r="A692" s="2" t="s">
        <v>123</v>
      </c>
      <c r="B692" s="2" t="s">
        <v>719</v>
      </c>
      <c r="C692" s="2" t="s">
        <v>720</v>
      </c>
      <c r="D692" s="2" t="s">
        <v>157</v>
      </c>
      <c r="E692" s="2" t="s">
        <v>127</v>
      </c>
      <c r="F692" s="2"/>
      <c r="G692" s="2"/>
      <c r="H692" s="2"/>
      <c r="I692" s="2"/>
      <c r="J692" s="2"/>
      <c r="K692" s="2"/>
      <c r="L692" s="2"/>
      <c r="M692" s="2"/>
      <c r="N692" s="7" t="s">
        <v>171</v>
      </c>
      <c r="O692" s="8" t="str">
        <f t="shared" si="67"/>
        <v/>
      </c>
      <c r="P692" s="9" t="str">
        <f t="shared" si="68"/>
        <v/>
      </c>
      <c r="Q692" s="11">
        <f t="shared" si="69"/>
        <v>0</v>
      </c>
      <c r="R692" s="12">
        <f t="shared" si="70"/>
        <v>0</v>
      </c>
      <c r="S692" s="8"/>
      <c r="T692" s="8" t="str">
        <f>VLOOKUP(C692,[1]Sheet1!$D$1:$M$65514,10,0)</f>
        <v>河北</v>
      </c>
      <c r="U692" s="8">
        <f t="shared" si="71"/>
        <v>0</v>
      </c>
      <c r="V692" s="8" t="e">
        <f ca="1">SUM(OFFSET(考勤!D:AH,MATCH(C692,考勤!$A$1:$A$58,0)-1,DAY(D692)-1,3,1))</f>
        <v>#N/A</v>
      </c>
      <c r="W692" s="8" t="e">
        <f ca="1" t="shared" si="72"/>
        <v>#N/A</v>
      </c>
    </row>
    <row r="693" hidden="1" spans="1:23">
      <c r="A693" s="2" t="s">
        <v>123</v>
      </c>
      <c r="B693" s="2" t="s">
        <v>719</v>
      </c>
      <c r="C693" s="2" t="s">
        <v>720</v>
      </c>
      <c r="D693" s="2" t="s">
        <v>160</v>
      </c>
      <c r="E693" s="2" t="s">
        <v>127</v>
      </c>
      <c r="F693" s="2"/>
      <c r="G693" s="2"/>
      <c r="H693" s="2"/>
      <c r="I693" s="2"/>
      <c r="J693" s="2"/>
      <c r="K693" s="2"/>
      <c r="L693" s="2"/>
      <c r="M693" s="2"/>
      <c r="N693" s="7" t="s">
        <v>171</v>
      </c>
      <c r="O693" s="8" t="str">
        <f t="shared" si="67"/>
        <v/>
      </c>
      <c r="P693" s="9" t="str">
        <f t="shared" si="68"/>
        <v/>
      </c>
      <c r="Q693" s="11">
        <f t="shared" si="69"/>
        <v>0</v>
      </c>
      <c r="R693" s="12">
        <f t="shared" si="70"/>
        <v>0</v>
      </c>
      <c r="S693" s="8"/>
      <c r="T693" s="8" t="str">
        <f>VLOOKUP(C693,[1]Sheet1!$D$1:$M$65514,10,0)</f>
        <v>河北</v>
      </c>
      <c r="U693" s="8">
        <f t="shared" si="71"/>
        <v>0</v>
      </c>
      <c r="V693" s="8" t="e">
        <f ca="1">SUM(OFFSET(考勤!D:AH,MATCH(C693,考勤!$A$1:$A$58,0)-1,DAY(D693)-1,3,1))</f>
        <v>#N/A</v>
      </c>
      <c r="W693" s="8" t="e">
        <f ca="1" t="shared" si="72"/>
        <v>#N/A</v>
      </c>
    </row>
    <row r="694" hidden="1" spans="1:23">
      <c r="A694" s="3" t="s">
        <v>123</v>
      </c>
      <c r="B694" s="3" t="s">
        <v>719</v>
      </c>
      <c r="C694" s="3" t="s">
        <v>720</v>
      </c>
      <c r="D694" s="3" t="s">
        <v>163</v>
      </c>
      <c r="E694" s="2" t="s">
        <v>127</v>
      </c>
      <c r="F694" s="3"/>
      <c r="G694" s="3"/>
      <c r="H694" s="3"/>
      <c r="I694" s="3"/>
      <c r="J694" s="3"/>
      <c r="K694" s="3"/>
      <c r="L694" s="3"/>
      <c r="M694" s="3"/>
      <c r="N694" s="7" t="s">
        <v>171</v>
      </c>
      <c r="O694" s="8" t="str">
        <f t="shared" si="67"/>
        <v/>
      </c>
      <c r="P694" s="9" t="str">
        <f t="shared" si="68"/>
        <v/>
      </c>
      <c r="Q694" s="11">
        <f t="shared" si="69"/>
        <v>0</v>
      </c>
      <c r="R694" s="12">
        <f t="shared" si="70"/>
        <v>0</v>
      </c>
      <c r="S694" s="8"/>
      <c r="T694" s="8" t="str">
        <f>VLOOKUP(C694,[1]Sheet1!$D$1:$M$65514,10,0)</f>
        <v>河北</v>
      </c>
      <c r="U694" s="8">
        <f t="shared" si="71"/>
        <v>0</v>
      </c>
      <c r="V694" s="8" t="e">
        <f ca="1">SUM(OFFSET(考勤!D:AH,MATCH(C694,考勤!$A$1:$A$58,0)-1,DAY(D694)-1,3,1))</f>
        <v>#N/A</v>
      </c>
      <c r="W694" s="8" t="e">
        <f ca="1" t="shared" si="72"/>
        <v>#N/A</v>
      </c>
    </row>
    <row r="695" hidden="1" spans="1:23">
      <c r="A695" s="3" t="s">
        <v>123</v>
      </c>
      <c r="B695" s="3" t="s">
        <v>719</v>
      </c>
      <c r="C695" s="3" t="s">
        <v>720</v>
      </c>
      <c r="D695" s="3" t="s">
        <v>166</v>
      </c>
      <c r="E695" s="2" t="s">
        <v>127</v>
      </c>
      <c r="F695" s="3"/>
      <c r="G695" s="3"/>
      <c r="H695" s="3"/>
      <c r="I695" s="3"/>
      <c r="J695" s="3"/>
      <c r="K695" s="3"/>
      <c r="L695" s="3"/>
      <c r="M695" s="3"/>
      <c r="N695" s="7" t="s">
        <v>171</v>
      </c>
      <c r="O695" s="8" t="str">
        <f t="shared" si="67"/>
        <v/>
      </c>
      <c r="P695" s="9" t="str">
        <f t="shared" si="68"/>
        <v/>
      </c>
      <c r="Q695" s="11">
        <f t="shared" si="69"/>
        <v>0</v>
      </c>
      <c r="R695" s="12">
        <f t="shared" si="70"/>
        <v>0</v>
      </c>
      <c r="S695" s="8"/>
      <c r="T695" s="8" t="str">
        <f>VLOOKUP(C695,[1]Sheet1!$D$1:$M$65514,10,0)</f>
        <v>河北</v>
      </c>
      <c r="U695" s="8">
        <f t="shared" si="71"/>
        <v>0</v>
      </c>
      <c r="V695" s="8" t="e">
        <f ca="1">SUM(OFFSET(考勤!D:AH,MATCH(C695,考勤!$A$1:$A$58,0)-1,DAY(D695)-1,3,1))</f>
        <v>#N/A</v>
      </c>
      <c r="W695" s="8" t="e">
        <f ca="1" t="shared" si="72"/>
        <v>#N/A</v>
      </c>
    </row>
    <row r="696" hidden="1" spans="1:23">
      <c r="A696" s="2" t="s">
        <v>123</v>
      </c>
      <c r="B696" s="2" t="s">
        <v>719</v>
      </c>
      <c r="C696" s="2" t="s">
        <v>720</v>
      </c>
      <c r="D696" s="2" t="s">
        <v>170</v>
      </c>
      <c r="E696" s="2" t="s">
        <v>127</v>
      </c>
      <c r="F696" s="2"/>
      <c r="G696" s="2"/>
      <c r="H696" s="2"/>
      <c r="I696" s="2"/>
      <c r="J696" s="2"/>
      <c r="K696" s="2"/>
      <c r="L696" s="2"/>
      <c r="M696" s="2"/>
      <c r="N696" s="7" t="s">
        <v>171</v>
      </c>
      <c r="O696" s="8" t="str">
        <f t="shared" si="67"/>
        <v/>
      </c>
      <c r="P696" s="9" t="str">
        <f t="shared" si="68"/>
        <v/>
      </c>
      <c r="Q696" s="11">
        <f t="shared" si="69"/>
        <v>0</v>
      </c>
      <c r="R696" s="12">
        <f t="shared" si="70"/>
        <v>0</v>
      </c>
      <c r="S696" s="8"/>
      <c r="T696" s="8" t="str">
        <f>VLOOKUP(C696,[1]Sheet1!$D$1:$M$65514,10,0)</f>
        <v>河北</v>
      </c>
      <c r="U696" s="8">
        <f t="shared" si="71"/>
        <v>0</v>
      </c>
      <c r="V696" s="8" t="e">
        <f ca="1">SUM(OFFSET(考勤!D:AH,MATCH(C696,考勤!$A$1:$A$58,0)-1,DAY(D696)-1,3,1))</f>
        <v>#N/A</v>
      </c>
      <c r="W696" s="8" t="e">
        <f ca="1" t="shared" si="72"/>
        <v>#N/A</v>
      </c>
    </row>
    <row r="697" hidden="1" spans="1:23">
      <c r="A697" s="2" t="s">
        <v>123</v>
      </c>
      <c r="B697" s="2" t="s">
        <v>719</v>
      </c>
      <c r="C697" s="2" t="s">
        <v>720</v>
      </c>
      <c r="D697" s="2" t="s">
        <v>172</v>
      </c>
      <c r="E697" s="2" t="s">
        <v>127</v>
      </c>
      <c r="F697" s="2"/>
      <c r="G697" s="2"/>
      <c r="H697" s="2"/>
      <c r="I697" s="2"/>
      <c r="J697" s="2"/>
      <c r="K697" s="2"/>
      <c r="L697" s="2"/>
      <c r="M697" s="2"/>
      <c r="N697" s="7" t="s">
        <v>171</v>
      </c>
      <c r="O697" s="8" t="str">
        <f t="shared" si="67"/>
        <v/>
      </c>
      <c r="P697" s="9" t="str">
        <f t="shared" si="68"/>
        <v/>
      </c>
      <c r="Q697" s="11">
        <f t="shared" si="69"/>
        <v>0</v>
      </c>
      <c r="R697" s="12">
        <f t="shared" si="70"/>
        <v>0</v>
      </c>
      <c r="S697" s="8"/>
      <c r="T697" s="8" t="str">
        <f>VLOOKUP(C697,[1]Sheet1!$D$1:$M$65514,10,0)</f>
        <v>河北</v>
      </c>
      <c r="U697" s="8">
        <f t="shared" si="71"/>
        <v>0</v>
      </c>
      <c r="V697" s="8" t="e">
        <f ca="1">SUM(OFFSET(考勤!D:AH,MATCH(C697,考勤!$A$1:$A$58,0)-1,DAY(D697)-1,3,1))</f>
        <v>#N/A</v>
      </c>
      <c r="W697" s="8" t="e">
        <f ca="1" t="shared" si="72"/>
        <v>#N/A</v>
      </c>
    </row>
    <row r="698" hidden="1" spans="1:23">
      <c r="A698" s="2" t="s">
        <v>123</v>
      </c>
      <c r="B698" s="2" t="s">
        <v>719</v>
      </c>
      <c r="C698" s="2" t="s">
        <v>720</v>
      </c>
      <c r="D698" s="2" t="s">
        <v>173</v>
      </c>
      <c r="E698" s="2" t="s">
        <v>127</v>
      </c>
      <c r="F698" s="2"/>
      <c r="G698" s="2"/>
      <c r="H698" s="2"/>
      <c r="I698" s="2"/>
      <c r="J698" s="2"/>
      <c r="K698" s="2"/>
      <c r="L698" s="2"/>
      <c r="M698" s="2"/>
      <c r="N698" s="7" t="s">
        <v>171</v>
      </c>
      <c r="O698" s="8" t="str">
        <f t="shared" si="67"/>
        <v/>
      </c>
      <c r="P698" s="9" t="str">
        <f t="shared" si="68"/>
        <v/>
      </c>
      <c r="Q698" s="11">
        <f t="shared" si="69"/>
        <v>0</v>
      </c>
      <c r="R698" s="12">
        <f t="shared" si="70"/>
        <v>0</v>
      </c>
      <c r="S698" s="8"/>
      <c r="T698" s="8" t="str">
        <f>VLOOKUP(C698,[1]Sheet1!$D$1:$M$65514,10,0)</f>
        <v>河北</v>
      </c>
      <c r="U698" s="8">
        <f t="shared" si="71"/>
        <v>0</v>
      </c>
      <c r="V698" s="8" t="e">
        <f ca="1">SUM(OFFSET(考勤!D:AH,MATCH(C698,考勤!$A$1:$A$58,0)-1,DAY(D698)-1,3,1))</f>
        <v>#N/A</v>
      </c>
      <c r="W698" s="8" t="e">
        <f ca="1" t="shared" si="72"/>
        <v>#N/A</v>
      </c>
    </row>
    <row r="699" hidden="1" spans="1:23">
      <c r="A699" s="2" t="s">
        <v>123</v>
      </c>
      <c r="B699" s="2" t="s">
        <v>719</v>
      </c>
      <c r="C699" s="2" t="s">
        <v>720</v>
      </c>
      <c r="D699" s="2" t="s">
        <v>175</v>
      </c>
      <c r="E699" s="2" t="s">
        <v>127</v>
      </c>
      <c r="F699" s="2"/>
      <c r="G699" s="2"/>
      <c r="H699" s="2"/>
      <c r="I699" s="2"/>
      <c r="J699" s="2"/>
      <c r="K699" s="2"/>
      <c r="L699" s="2"/>
      <c r="M699" s="2"/>
      <c r="N699" s="7" t="s">
        <v>171</v>
      </c>
      <c r="O699" s="8" t="str">
        <f t="shared" si="67"/>
        <v/>
      </c>
      <c r="P699" s="9" t="str">
        <f t="shared" si="68"/>
        <v/>
      </c>
      <c r="Q699" s="11">
        <f t="shared" si="69"/>
        <v>0</v>
      </c>
      <c r="R699" s="12">
        <f t="shared" si="70"/>
        <v>0</v>
      </c>
      <c r="S699" s="8"/>
      <c r="T699" s="8" t="str">
        <f>VLOOKUP(C699,[1]Sheet1!$D$1:$M$65514,10,0)</f>
        <v>河北</v>
      </c>
      <c r="U699" s="8">
        <f t="shared" si="71"/>
        <v>0</v>
      </c>
      <c r="V699" s="8" t="e">
        <f ca="1">SUM(OFFSET(考勤!D:AH,MATCH(C699,考勤!$A$1:$A$58,0)-1,DAY(D699)-1,3,1))</f>
        <v>#N/A</v>
      </c>
      <c r="W699" s="8" t="e">
        <f ca="1" t="shared" si="72"/>
        <v>#N/A</v>
      </c>
    </row>
    <row r="700" hidden="1" spans="1:23">
      <c r="A700" s="2" t="s">
        <v>123</v>
      </c>
      <c r="B700" s="2" t="s">
        <v>719</v>
      </c>
      <c r="C700" s="2" t="s">
        <v>720</v>
      </c>
      <c r="D700" s="2" t="s">
        <v>177</v>
      </c>
      <c r="E700" s="2" t="s">
        <v>127</v>
      </c>
      <c r="F700" s="2"/>
      <c r="G700" s="2"/>
      <c r="H700" s="2"/>
      <c r="I700" s="2"/>
      <c r="J700" s="2"/>
      <c r="K700" s="2"/>
      <c r="L700" s="2"/>
      <c r="M700" s="2"/>
      <c r="N700" s="7" t="s">
        <v>171</v>
      </c>
      <c r="O700" s="8" t="str">
        <f t="shared" si="67"/>
        <v/>
      </c>
      <c r="P700" s="9" t="str">
        <f t="shared" si="68"/>
        <v/>
      </c>
      <c r="Q700" s="11">
        <f t="shared" si="69"/>
        <v>0</v>
      </c>
      <c r="R700" s="12">
        <f t="shared" si="70"/>
        <v>0</v>
      </c>
      <c r="S700" s="8"/>
      <c r="T700" s="8" t="str">
        <f>VLOOKUP(C700,[1]Sheet1!$D$1:$M$65514,10,0)</f>
        <v>河北</v>
      </c>
      <c r="U700" s="8">
        <f t="shared" si="71"/>
        <v>0</v>
      </c>
      <c r="V700" s="8" t="e">
        <f ca="1">SUM(OFFSET(考勤!D:AH,MATCH(C700,考勤!$A$1:$A$58,0)-1,DAY(D700)-1,3,1))</f>
        <v>#N/A</v>
      </c>
      <c r="W700" s="8" t="e">
        <f ca="1" t="shared" si="72"/>
        <v>#N/A</v>
      </c>
    </row>
    <row r="701" hidden="1" spans="1:23">
      <c r="A701" s="3" t="s">
        <v>123</v>
      </c>
      <c r="B701" s="3" t="s">
        <v>719</v>
      </c>
      <c r="C701" s="3" t="s">
        <v>720</v>
      </c>
      <c r="D701" s="3" t="s">
        <v>180</v>
      </c>
      <c r="E701" s="2" t="s">
        <v>127</v>
      </c>
      <c r="F701" s="3"/>
      <c r="G701" s="3"/>
      <c r="H701" s="3"/>
      <c r="I701" s="3"/>
      <c r="J701" s="3"/>
      <c r="K701" s="3"/>
      <c r="L701" s="3"/>
      <c r="M701" s="3"/>
      <c r="N701" s="7" t="s">
        <v>171</v>
      </c>
      <c r="O701" s="8" t="str">
        <f t="shared" si="67"/>
        <v/>
      </c>
      <c r="P701" s="9" t="str">
        <f t="shared" si="68"/>
        <v/>
      </c>
      <c r="Q701" s="11">
        <f t="shared" si="69"/>
        <v>0</v>
      </c>
      <c r="R701" s="12">
        <f t="shared" si="70"/>
        <v>0</v>
      </c>
      <c r="S701" s="8"/>
      <c r="T701" s="8" t="str">
        <f>VLOOKUP(C701,[1]Sheet1!$D$1:$M$65514,10,0)</f>
        <v>河北</v>
      </c>
      <c r="U701" s="8">
        <f t="shared" si="71"/>
        <v>0</v>
      </c>
      <c r="V701" s="8" t="e">
        <f ca="1">SUM(OFFSET(考勤!D:AH,MATCH(C701,考勤!$A$1:$A$58,0)-1,DAY(D701)-1,3,1))</f>
        <v>#N/A</v>
      </c>
      <c r="W701" s="8" t="e">
        <f ca="1" t="shared" si="72"/>
        <v>#N/A</v>
      </c>
    </row>
    <row r="702" hidden="1" spans="1:23">
      <c r="A702" s="3" t="s">
        <v>123</v>
      </c>
      <c r="B702" s="3" t="s">
        <v>719</v>
      </c>
      <c r="C702" s="3" t="s">
        <v>720</v>
      </c>
      <c r="D702" s="3" t="s">
        <v>183</v>
      </c>
      <c r="E702" s="2" t="s">
        <v>127</v>
      </c>
      <c r="F702" s="3"/>
      <c r="G702" s="3"/>
      <c r="H702" s="3"/>
      <c r="I702" s="3"/>
      <c r="J702" s="3"/>
      <c r="K702" s="3"/>
      <c r="L702" s="3"/>
      <c r="M702" s="3"/>
      <c r="N702" s="7" t="s">
        <v>171</v>
      </c>
      <c r="O702" s="8" t="str">
        <f t="shared" si="67"/>
        <v/>
      </c>
      <c r="P702" s="9" t="str">
        <f t="shared" si="68"/>
        <v/>
      </c>
      <c r="Q702" s="11">
        <f t="shared" si="69"/>
        <v>0</v>
      </c>
      <c r="R702" s="12">
        <f t="shared" si="70"/>
        <v>0</v>
      </c>
      <c r="S702" s="8"/>
      <c r="T702" s="8" t="str">
        <f>VLOOKUP(C702,[1]Sheet1!$D$1:$M$65514,10,0)</f>
        <v>河北</v>
      </c>
      <c r="U702" s="8">
        <f t="shared" si="71"/>
        <v>0</v>
      </c>
      <c r="V702" s="8" t="e">
        <f ca="1">SUM(OFFSET(考勤!D:AH,MATCH(C702,考勤!$A$1:$A$58,0)-1,DAY(D702)-1,3,1))</f>
        <v>#N/A</v>
      </c>
      <c r="W702" s="8" t="e">
        <f ca="1" t="shared" si="72"/>
        <v>#N/A</v>
      </c>
    </row>
    <row r="703" hidden="1" spans="1:23">
      <c r="A703" s="2" t="s">
        <v>123</v>
      </c>
      <c r="B703" s="2" t="s">
        <v>719</v>
      </c>
      <c r="C703" s="2" t="s">
        <v>720</v>
      </c>
      <c r="D703" s="2" t="s">
        <v>186</v>
      </c>
      <c r="E703" s="2" t="s">
        <v>127</v>
      </c>
      <c r="F703" s="2"/>
      <c r="G703" s="2"/>
      <c r="H703" s="2"/>
      <c r="I703" s="2"/>
      <c r="J703" s="2"/>
      <c r="K703" s="2"/>
      <c r="L703" s="2"/>
      <c r="M703" s="2"/>
      <c r="N703" s="7" t="s">
        <v>171</v>
      </c>
      <c r="O703" s="8" t="str">
        <f t="shared" si="67"/>
        <v/>
      </c>
      <c r="P703" s="9" t="str">
        <f t="shared" si="68"/>
        <v/>
      </c>
      <c r="Q703" s="11">
        <f t="shared" si="69"/>
        <v>0</v>
      </c>
      <c r="R703" s="12">
        <f t="shared" si="70"/>
        <v>0</v>
      </c>
      <c r="S703" s="8"/>
      <c r="T703" s="8" t="str">
        <f>VLOOKUP(C703,[1]Sheet1!$D$1:$M$65514,10,0)</f>
        <v>河北</v>
      </c>
      <c r="U703" s="8">
        <f t="shared" si="71"/>
        <v>0</v>
      </c>
      <c r="V703" s="8" t="e">
        <f ca="1">SUM(OFFSET(考勤!D:AH,MATCH(C703,考勤!$A$1:$A$58,0)-1,DAY(D703)-1,3,1))</f>
        <v>#N/A</v>
      </c>
      <c r="W703" s="8" t="e">
        <f ca="1" t="shared" si="72"/>
        <v>#N/A</v>
      </c>
    </row>
    <row r="704" hidden="1" spans="1:23">
      <c r="A704" s="2" t="s">
        <v>123</v>
      </c>
      <c r="B704" s="2" t="s">
        <v>719</v>
      </c>
      <c r="C704" s="2" t="s">
        <v>720</v>
      </c>
      <c r="D704" s="2" t="s">
        <v>189</v>
      </c>
      <c r="E704" s="2" t="s">
        <v>127</v>
      </c>
      <c r="F704" s="2"/>
      <c r="G704" s="2"/>
      <c r="H704" s="2"/>
      <c r="I704" s="2"/>
      <c r="J704" s="2"/>
      <c r="K704" s="2"/>
      <c r="L704" s="2"/>
      <c r="M704" s="2"/>
      <c r="N704" s="7" t="s">
        <v>171</v>
      </c>
      <c r="O704" s="8" t="str">
        <f t="shared" si="67"/>
        <v/>
      </c>
      <c r="P704" s="9" t="str">
        <f t="shared" si="68"/>
        <v/>
      </c>
      <c r="Q704" s="11">
        <f t="shared" si="69"/>
        <v>0</v>
      </c>
      <c r="R704" s="12">
        <f t="shared" si="70"/>
        <v>0</v>
      </c>
      <c r="S704" s="8"/>
      <c r="T704" s="8" t="str">
        <f>VLOOKUP(C704,[1]Sheet1!$D$1:$M$65514,10,0)</f>
        <v>河北</v>
      </c>
      <c r="U704" s="8">
        <f t="shared" si="71"/>
        <v>0</v>
      </c>
      <c r="V704" s="8" t="e">
        <f ca="1">SUM(OFFSET(考勤!D:AH,MATCH(C704,考勤!$A$1:$A$58,0)-1,DAY(D704)-1,3,1))</f>
        <v>#N/A</v>
      </c>
      <c r="W704" s="8" t="e">
        <f ca="1" t="shared" si="72"/>
        <v>#N/A</v>
      </c>
    </row>
    <row r="705" hidden="1" spans="1:23">
      <c r="A705" s="2" t="s">
        <v>123</v>
      </c>
      <c r="B705" s="2" t="s">
        <v>719</v>
      </c>
      <c r="C705" s="2" t="s">
        <v>720</v>
      </c>
      <c r="D705" s="2" t="s">
        <v>192</v>
      </c>
      <c r="E705" s="2" t="s">
        <v>127</v>
      </c>
      <c r="F705" s="5" t="s">
        <v>721</v>
      </c>
      <c r="G705" s="2"/>
      <c r="H705" s="2"/>
      <c r="I705" s="2"/>
      <c r="J705" s="10" t="s">
        <v>433</v>
      </c>
      <c r="K705" s="2"/>
      <c r="L705" s="2"/>
      <c r="M705" s="2"/>
      <c r="N705" s="7" t="s">
        <v>171</v>
      </c>
      <c r="O705" s="8" t="str">
        <f t="shared" si="67"/>
        <v>XX:XX</v>
      </c>
      <c r="P705" s="9" t="str">
        <f t="shared" si="68"/>
        <v>20:05</v>
      </c>
      <c r="Q705" s="11">
        <f t="shared" si="69"/>
        <v>0</v>
      </c>
      <c r="R705" s="12">
        <f t="shared" si="70"/>
        <v>0</v>
      </c>
      <c r="S705" s="8"/>
      <c r="T705" s="8" t="str">
        <f>VLOOKUP(C705,[1]Sheet1!$D$1:$M$65514,10,0)</f>
        <v>河北</v>
      </c>
      <c r="U705" s="9">
        <v>9</v>
      </c>
      <c r="V705" s="8" t="e">
        <f ca="1">SUM(OFFSET(考勤!D:AH,MATCH(C705,考勤!$A$1:$A$58,0)-1,DAY(D705)-1,3,1))</f>
        <v>#N/A</v>
      </c>
      <c r="W705" s="8" t="e">
        <f ca="1" t="shared" si="72"/>
        <v>#N/A</v>
      </c>
    </row>
    <row r="706" hidden="1" spans="1:23">
      <c r="A706" s="2" t="s">
        <v>123</v>
      </c>
      <c r="B706" s="2" t="s">
        <v>719</v>
      </c>
      <c r="C706" s="2" t="s">
        <v>720</v>
      </c>
      <c r="D706" s="2" t="s">
        <v>195</v>
      </c>
      <c r="E706" s="2" t="s">
        <v>127</v>
      </c>
      <c r="F706" s="2" t="s">
        <v>571</v>
      </c>
      <c r="G706" s="2" t="s">
        <v>137</v>
      </c>
      <c r="H706" s="2"/>
      <c r="I706" s="2"/>
      <c r="J706" s="10" t="s">
        <v>220</v>
      </c>
      <c r="K706" s="2"/>
      <c r="L706" s="2"/>
      <c r="M706" s="2"/>
      <c r="N706" s="2"/>
      <c r="O706" s="8" t="str">
        <f t="shared" si="67"/>
        <v>07:35</v>
      </c>
      <c r="P706" s="9" t="str">
        <f t="shared" si="68"/>
        <v>20:01</v>
      </c>
      <c r="Q706" s="11">
        <f t="shared" si="69"/>
        <v>0.518055555555556</v>
      </c>
      <c r="R706" s="12">
        <f t="shared" si="70"/>
        <v>11</v>
      </c>
      <c r="S706" s="8"/>
      <c r="T706" s="8" t="str">
        <f>VLOOKUP(C706,[1]Sheet1!$D$1:$M$65514,10,0)</f>
        <v>河北</v>
      </c>
      <c r="U706" s="8">
        <f t="shared" si="71"/>
        <v>11</v>
      </c>
      <c r="V706" s="8" t="e">
        <f ca="1">SUM(OFFSET(考勤!D:AH,MATCH(C706,考勤!$A$1:$A$58,0)-1,DAY(D706)-1,3,1))</f>
        <v>#N/A</v>
      </c>
      <c r="W706" s="8" t="e">
        <f ca="1" t="shared" si="72"/>
        <v>#N/A</v>
      </c>
    </row>
    <row r="707" hidden="1" spans="1:23">
      <c r="A707" s="2" t="s">
        <v>123</v>
      </c>
      <c r="B707" s="2" t="s">
        <v>719</v>
      </c>
      <c r="C707" s="2" t="s">
        <v>720</v>
      </c>
      <c r="D707" s="2" t="s">
        <v>198</v>
      </c>
      <c r="E707" s="2" t="s">
        <v>127</v>
      </c>
      <c r="F707" s="2" t="s">
        <v>231</v>
      </c>
      <c r="G707" s="2" t="s">
        <v>137</v>
      </c>
      <c r="H707" s="2"/>
      <c r="I707" s="2"/>
      <c r="J707" s="10" t="s">
        <v>220</v>
      </c>
      <c r="K707" s="2"/>
      <c r="L707" s="2"/>
      <c r="M707" s="2"/>
      <c r="N707" s="2"/>
      <c r="O707" s="8" t="str">
        <f t="shared" si="67"/>
        <v>07:39</v>
      </c>
      <c r="P707" s="9" t="str">
        <f t="shared" si="68"/>
        <v>20:01</v>
      </c>
      <c r="Q707" s="11">
        <f t="shared" si="69"/>
        <v>0.515277777777778</v>
      </c>
      <c r="R707" s="12">
        <f t="shared" si="70"/>
        <v>11</v>
      </c>
      <c r="S707" s="8"/>
      <c r="T707" s="8" t="str">
        <f>VLOOKUP(C707,[1]Sheet1!$D$1:$M$65514,10,0)</f>
        <v>河北</v>
      </c>
      <c r="U707" s="8">
        <f t="shared" si="71"/>
        <v>11</v>
      </c>
      <c r="V707" s="8" t="e">
        <f ca="1">SUM(OFFSET(考勤!D:AH,MATCH(C707,考勤!$A$1:$A$58,0)-1,DAY(D707)-1,3,1))</f>
        <v>#N/A</v>
      </c>
      <c r="W707" s="8" t="e">
        <f ca="1" t="shared" si="72"/>
        <v>#N/A</v>
      </c>
    </row>
    <row r="708" hidden="1" spans="1:23">
      <c r="A708" s="3" t="s">
        <v>123</v>
      </c>
      <c r="B708" s="3" t="s">
        <v>719</v>
      </c>
      <c r="C708" s="3" t="s">
        <v>720</v>
      </c>
      <c r="D708" s="3" t="s">
        <v>199</v>
      </c>
      <c r="E708" s="2" t="s">
        <v>127</v>
      </c>
      <c r="F708" s="3" t="s">
        <v>722</v>
      </c>
      <c r="G708" s="3" t="s">
        <v>137</v>
      </c>
      <c r="H708" s="3"/>
      <c r="I708" s="3"/>
      <c r="J708" s="10" t="s">
        <v>520</v>
      </c>
      <c r="K708" s="3"/>
      <c r="L708" s="3"/>
      <c r="M708" s="3"/>
      <c r="N708" s="3"/>
      <c r="O708" s="8" t="str">
        <f t="shared" si="67"/>
        <v>07:35</v>
      </c>
      <c r="P708" s="9" t="str">
        <f t="shared" si="68"/>
        <v>20:04</v>
      </c>
      <c r="Q708" s="11">
        <f t="shared" si="69"/>
        <v>0.520138888888889</v>
      </c>
      <c r="R708" s="12">
        <f t="shared" si="70"/>
        <v>11</v>
      </c>
      <c r="S708" s="8"/>
      <c r="T708" s="8" t="str">
        <f>VLOOKUP(C708,[1]Sheet1!$D$1:$M$65514,10,0)</f>
        <v>河北</v>
      </c>
      <c r="U708" s="8">
        <f t="shared" si="71"/>
        <v>11</v>
      </c>
      <c r="V708" s="8" t="e">
        <f ca="1">SUM(OFFSET(考勤!D:AH,MATCH(C708,考勤!$A$1:$A$58,0)-1,DAY(D708)-1,3,1))</f>
        <v>#N/A</v>
      </c>
      <c r="W708" s="8" t="e">
        <f ca="1" t="shared" si="72"/>
        <v>#N/A</v>
      </c>
    </row>
    <row r="709" hidden="1" spans="1:23">
      <c r="A709" s="3" t="s">
        <v>123</v>
      </c>
      <c r="B709" s="3" t="s">
        <v>719</v>
      </c>
      <c r="C709" s="3" t="s">
        <v>720</v>
      </c>
      <c r="D709" s="3" t="s">
        <v>201</v>
      </c>
      <c r="E709" s="2" t="s">
        <v>127</v>
      </c>
      <c r="F709" s="3" t="s">
        <v>723</v>
      </c>
      <c r="G709" s="3" t="s">
        <v>137</v>
      </c>
      <c r="H709" s="3"/>
      <c r="I709" s="3"/>
      <c r="J709" s="10" t="s">
        <v>724</v>
      </c>
      <c r="K709" s="3"/>
      <c r="L709" s="3"/>
      <c r="M709" s="3"/>
      <c r="N709" s="3"/>
      <c r="O709" s="8" t="str">
        <f t="shared" si="67"/>
        <v>07:36</v>
      </c>
      <c r="P709" s="9" t="str">
        <f t="shared" si="68"/>
        <v>20:06</v>
      </c>
      <c r="Q709" s="11">
        <f t="shared" si="69"/>
        <v>0.520833333333333</v>
      </c>
      <c r="R709" s="12">
        <f t="shared" si="70"/>
        <v>11</v>
      </c>
      <c r="S709" s="8"/>
      <c r="T709" s="8" t="str">
        <f>VLOOKUP(C709,[1]Sheet1!$D$1:$M$65514,10,0)</f>
        <v>河北</v>
      </c>
      <c r="U709" s="8">
        <f t="shared" si="71"/>
        <v>11</v>
      </c>
      <c r="V709" s="8" t="e">
        <f ca="1">SUM(OFFSET(考勤!D:AH,MATCH(C709,考勤!$A$1:$A$58,0)-1,DAY(D709)-1,3,1))</f>
        <v>#N/A</v>
      </c>
      <c r="W709" s="8" t="e">
        <f ca="1" t="shared" si="72"/>
        <v>#N/A</v>
      </c>
    </row>
    <row r="710" hidden="1" spans="1:23">
      <c r="A710" s="2" t="s">
        <v>123</v>
      </c>
      <c r="B710" s="2" t="s">
        <v>719</v>
      </c>
      <c r="C710" s="2" t="s">
        <v>720</v>
      </c>
      <c r="D710" s="2" t="s">
        <v>204</v>
      </c>
      <c r="E710" s="2" t="s">
        <v>127</v>
      </c>
      <c r="F710" s="2" t="s">
        <v>534</v>
      </c>
      <c r="G710" s="2" t="s">
        <v>137</v>
      </c>
      <c r="H710" s="2"/>
      <c r="I710" s="2"/>
      <c r="J710" s="10" t="s">
        <v>399</v>
      </c>
      <c r="K710" s="2"/>
      <c r="L710" s="2"/>
      <c r="M710" s="2"/>
      <c r="N710" s="2"/>
      <c r="O710" s="8" t="str">
        <f t="shared" si="67"/>
        <v>07:38</v>
      </c>
      <c r="P710" s="9" t="str">
        <f t="shared" si="68"/>
        <v>20:03</v>
      </c>
      <c r="Q710" s="11">
        <f t="shared" si="69"/>
        <v>0.517361111111111</v>
      </c>
      <c r="R710" s="12">
        <f t="shared" si="70"/>
        <v>11</v>
      </c>
      <c r="S710" s="8"/>
      <c r="T710" s="8" t="str">
        <f>VLOOKUP(C710,[1]Sheet1!$D$1:$M$65514,10,0)</f>
        <v>河北</v>
      </c>
      <c r="U710" s="8">
        <f t="shared" si="71"/>
        <v>11</v>
      </c>
      <c r="V710" s="8" t="e">
        <f ca="1">SUM(OFFSET(考勤!D:AH,MATCH(C710,考勤!$A$1:$A$58,0)-1,DAY(D710)-1,3,1))</f>
        <v>#N/A</v>
      </c>
      <c r="W710" s="8" t="e">
        <f ca="1" t="shared" si="72"/>
        <v>#N/A</v>
      </c>
    </row>
    <row r="711" hidden="1" spans="1:23">
      <c r="A711" s="2" t="s">
        <v>123</v>
      </c>
      <c r="B711" s="2" t="s">
        <v>719</v>
      </c>
      <c r="C711" s="2" t="s">
        <v>720</v>
      </c>
      <c r="D711" s="2" t="s">
        <v>206</v>
      </c>
      <c r="E711" s="2" t="s">
        <v>127</v>
      </c>
      <c r="F711" s="2" t="s">
        <v>531</v>
      </c>
      <c r="G711" s="2" t="s">
        <v>137</v>
      </c>
      <c r="H711" s="2"/>
      <c r="I711" s="2"/>
      <c r="J711" s="10" t="s">
        <v>227</v>
      </c>
      <c r="K711" s="2"/>
      <c r="L711" s="2"/>
      <c r="M711" s="2"/>
      <c r="N711" s="2"/>
      <c r="O711" s="8" t="str">
        <f t="shared" si="67"/>
        <v>07:36</v>
      </c>
      <c r="P711" s="9" t="str">
        <f t="shared" si="68"/>
        <v>20:02</v>
      </c>
      <c r="Q711" s="11">
        <f t="shared" si="69"/>
        <v>0.518055555555556</v>
      </c>
      <c r="R711" s="12">
        <f t="shared" si="70"/>
        <v>11</v>
      </c>
      <c r="S711" s="8"/>
      <c r="T711" s="8" t="str">
        <f>VLOOKUP(C711,[1]Sheet1!$D$1:$M$65514,10,0)</f>
        <v>河北</v>
      </c>
      <c r="U711" s="8">
        <f t="shared" si="71"/>
        <v>11</v>
      </c>
      <c r="V711" s="8" t="e">
        <f ca="1">SUM(OFFSET(考勤!D:AH,MATCH(C711,考勤!$A$1:$A$58,0)-1,DAY(D711)-1,3,1))</f>
        <v>#N/A</v>
      </c>
      <c r="W711" s="8" t="e">
        <f ca="1" t="shared" si="72"/>
        <v>#N/A</v>
      </c>
    </row>
    <row r="712" hidden="1" spans="1:23">
      <c r="A712" s="2" t="s">
        <v>123</v>
      </c>
      <c r="B712" s="2" t="s">
        <v>719</v>
      </c>
      <c r="C712" s="2" t="s">
        <v>720</v>
      </c>
      <c r="D712" s="2" t="s">
        <v>209</v>
      </c>
      <c r="E712" s="2" t="s">
        <v>127</v>
      </c>
      <c r="F712" s="2" t="s">
        <v>241</v>
      </c>
      <c r="G712" s="2" t="s">
        <v>137</v>
      </c>
      <c r="H712" s="2"/>
      <c r="I712" s="2"/>
      <c r="J712" s="10" t="s">
        <v>220</v>
      </c>
      <c r="K712" s="2"/>
      <c r="L712" s="2"/>
      <c r="M712" s="2"/>
      <c r="N712" s="2"/>
      <c r="O712" s="8" t="str">
        <f t="shared" si="67"/>
        <v>07:33</v>
      </c>
      <c r="P712" s="9" t="str">
        <f t="shared" si="68"/>
        <v>20:01</v>
      </c>
      <c r="Q712" s="11">
        <f t="shared" si="69"/>
        <v>0.519444444444444</v>
      </c>
      <c r="R712" s="12">
        <f t="shared" si="70"/>
        <v>11</v>
      </c>
      <c r="S712" s="8"/>
      <c r="T712" s="8" t="str">
        <f>VLOOKUP(C712,[1]Sheet1!$D$1:$M$65514,10,0)</f>
        <v>河北</v>
      </c>
      <c r="U712" s="8">
        <f t="shared" si="71"/>
        <v>11</v>
      </c>
      <c r="V712" s="8" t="e">
        <f ca="1">SUM(OFFSET(考勤!D:AH,MATCH(C712,考勤!$A$1:$A$58,0)-1,DAY(D712)-1,3,1))</f>
        <v>#N/A</v>
      </c>
      <c r="W712" s="8" t="e">
        <f ca="1" t="shared" si="72"/>
        <v>#N/A</v>
      </c>
    </row>
    <row r="713" hidden="1" spans="1:23">
      <c r="A713" s="2" t="s">
        <v>123</v>
      </c>
      <c r="B713" s="2" t="s">
        <v>719</v>
      </c>
      <c r="C713" s="2" t="s">
        <v>720</v>
      </c>
      <c r="D713" s="2" t="s">
        <v>210</v>
      </c>
      <c r="E713" s="2" t="s">
        <v>127</v>
      </c>
      <c r="F713" s="2" t="s">
        <v>143</v>
      </c>
      <c r="G713" s="2" t="s">
        <v>137</v>
      </c>
      <c r="H713" s="2"/>
      <c r="I713" s="2"/>
      <c r="J713" s="10" t="s">
        <v>220</v>
      </c>
      <c r="K713" s="2"/>
      <c r="L713" s="2"/>
      <c r="M713" s="2"/>
      <c r="N713" s="2"/>
      <c r="O713" s="8" t="str">
        <f t="shared" si="67"/>
        <v>07:36</v>
      </c>
      <c r="P713" s="9" t="str">
        <f t="shared" si="68"/>
        <v>20:01</v>
      </c>
      <c r="Q713" s="11">
        <f t="shared" si="69"/>
        <v>0.517361111111111</v>
      </c>
      <c r="R713" s="12">
        <f t="shared" si="70"/>
        <v>11</v>
      </c>
      <c r="S713" s="8"/>
      <c r="T713" s="8" t="str">
        <f>VLOOKUP(C713,[1]Sheet1!$D$1:$M$65514,10,0)</f>
        <v>河北</v>
      </c>
      <c r="U713" s="8">
        <f t="shared" si="71"/>
        <v>11</v>
      </c>
      <c r="V713" s="8" t="e">
        <f ca="1">SUM(OFFSET(考勤!D:AH,MATCH(C713,考勤!$A$1:$A$58,0)-1,DAY(D713)-1,3,1))</f>
        <v>#N/A</v>
      </c>
      <c r="W713" s="8" t="e">
        <f ca="1" t="shared" si="72"/>
        <v>#N/A</v>
      </c>
    </row>
    <row r="714" hidden="1" spans="1:23">
      <c r="A714" s="2" t="s">
        <v>123</v>
      </c>
      <c r="B714" s="2" t="s">
        <v>719</v>
      </c>
      <c r="C714" s="2" t="s">
        <v>720</v>
      </c>
      <c r="D714" s="2" t="s">
        <v>211</v>
      </c>
      <c r="E714" s="2" t="s">
        <v>127</v>
      </c>
      <c r="F714" s="2"/>
      <c r="G714" s="2"/>
      <c r="H714" s="2"/>
      <c r="I714" s="2"/>
      <c r="J714" s="2"/>
      <c r="K714" s="2"/>
      <c r="L714" s="2"/>
      <c r="M714" s="2"/>
      <c r="N714" s="7" t="s">
        <v>171</v>
      </c>
      <c r="O714" s="8" t="str">
        <f t="shared" si="67"/>
        <v/>
      </c>
      <c r="P714" s="9" t="str">
        <f t="shared" si="68"/>
        <v/>
      </c>
      <c r="Q714" s="11">
        <f t="shared" si="69"/>
        <v>0</v>
      </c>
      <c r="R714" s="12">
        <f t="shared" si="70"/>
        <v>0</v>
      </c>
      <c r="S714" s="8"/>
      <c r="T714" s="8" t="str">
        <f>VLOOKUP(C714,[1]Sheet1!$D$1:$M$65514,10,0)</f>
        <v>河北</v>
      </c>
      <c r="U714" s="8">
        <f t="shared" si="71"/>
        <v>0</v>
      </c>
      <c r="V714" s="8" t="e">
        <f ca="1">SUM(OFFSET(考勤!D:AH,MATCH(C714,考勤!$A$1:$A$58,0)-1,DAY(D714)-1,3,1))</f>
        <v>#N/A</v>
      </c>
      <c r="W714" s="8" t="e">
        <f ca="1" t="shared" si="72"/>
        <v>#N/A</v>
      </c>
    </row>
    <row r="715" hidden="1" spans="1:23">
      <c r="A715" s="2" t="s">
        <v>511</v>
      </c>
      <c r="B715" s="2" t="s">
        <v>725</v>
      </c>
      <c r="C715" s="2" t="s">
        <v>726</v>
      </c>
      <c r="D715" s="2" t="s">
        <v>126</v>
      </c>
      <c r="E715" s="2" t="s">
        <v>127</v>
      </c>
      <c r="F715" s="2"/>
      <c r="G715" s="2"/>
      <c r="H715" s="2"/>
      <c r="I715" s="2"/>
      <c r="J715" s="2"/>
      <c r="K715" s="2"/>
      <c r="L715" s="2"/>
      <c r="M715" s="2"/>
      <c r="N715" s="7" t="s">
        <v>171</v>
      </c>
      <c r="O715" s="8" t="str">
        <f t="shared" si="67"/>
        <v/>
      </c>
      <c r="P715" s="9" t="str">
        <f t="shared" si="68"/>
        <v/>
      </c>
      <c r="Q715" s="11">
        <f t="shared" si="69"/>
        <v>0</v>
      </c>
      <c r="R715" s="12">
        <f t="shared" si="70"/>
        <v>0</v>
      </c>
      <c r="S715" s="8"/>
      <c r="T715" s="8" t="str">
        <f>VLOOKUP(C715,[1]Sheet1!$D$1:$M$65514,10,0)</f>
        <v>河北</v>
      </c>
      <c r="U715" s="8">
        <f t="shared" si="71"/>
        <v>0</v>
      </c>
      <c r="V715" s="8" t="e">
        <f ca="1">SUM(OFFSET(考勤!D:AH,MATCH(C715,考勤!$A$1:$A$58,0)-1,DAY(D715)-1,3,1))</f>
        <v>#N/A</v>
      </c>
      <c r="W715" s="8" t="e">
        <f ca="1" t="shared" si="72"/>
        <v>#N/A</v>
      </c>
    </row>
    <row r="716" hidden="1" spans="1:23">
      <c r="A716" s="2" t="s">
        <v>511</v>
      </c>
      <c r="B716" s="2" t="s">
        <v>725</v>
      </c>
      <c r="C716" s="2" t="s">
        <v>726</v>
      </c>
      <c r="D716" s="2" t="s">
        <v>131</v>
      </c>
      <c r="E716" s="2" t="s">
        <v>127</v>
      </c>
      <c r="F716" s="2"/>
      <c r="G716" s="2"/>
      <c r="H716" s="2"/>
      <c r="I716" s="2"/>
      <c r="J716" s="2"/>
      <c r="K716" s="2"/>
      <c r="L716" s="2"/>
      <c r="M716" s="2"/>
      <c r="N716" s="7" t="s">
        <v>171</v>
      </c>
      <c r="O716" s="8" t="str">
        <f t="shared" si="67"/>
        <v/>
      </c>
      <c r="P716" s="9" t="str">
        <f t="shared" si="68"/>
        <v/>
      </c>
      <c r="Q716" s="11">
        <f t="shared" si="69"/>
        <v>0</v>
      </c>
      <c r="R716" s="12">
        <f t="shared" si="70"/>
        <v>0</v>
      </c>
      <c r="S716" s="8"/>
      <c r="T716" s="8" t="str">
        <f>VLOOKUP(C716,[1]Sheet1!$D$1:$M$65514,10,0)</f>
        <v>河北</v>
      </c>
      <c r="U716" s="8">
        <f t="shared" si="71"/>
        <v>0</v>
      </c>
      <c r="V716" s="8" t="e">
        <f ca="1">SUM(OFFSET(考勤!D:AH,MATCH(C716,考勤!$A$1:$A$58,0)-1,DAY(D716)-1,3,1))</f>
        <v>#N/A</v>
      </c>
      <c r="W716" s="8" t="e">
        <f ca="1" t="shared" si="72"/>
        <v>#N/A</v>
      </c>
    </row>
    <row r="717" hidden="1" spans="1:23">
      <c r="A717" s="2" t="s">
        <v>511</v>
      </c>
      <c r="B717" s="2" t="s">
        <v>725</v>
      </c>
      <c r="C717" s="2" t="s">
        <v>726</v>
      </c>
      <c r="D717" s="2" t="s">
        <v>135</v>
      </c>
      <c r="E717" s="2" t="s">
        <v>127</v>
      </c>
      <c r="F717" s="2"/>
      <c r="G717" s="2"/>
      <c r="H717" s="2"/>
      <c r="I717" s="2"/>
      <c r="J717" s="2"/>
      <c r="K717" s="2"/>
      <c r="L717" s="2"/>
      <c r="M717" s="2"/>
      <c r="N717" s="7" t="s">
        <v>171</v>
      </c>
      <c r="O717" s="8" t="str">
        <f t="shared" si="67"/>
        <v/>
      </c>
      <c r="P717" s="9" t="str">
        <f t="shared" si="68"/>
        <v/>
      </c>
      <c r="Q717" s="11">
        <f t="shared" si="69"/>
        <v>0</v>
      </c>
      <c r="R717" s="12">
        <f t="shared" si="70"/>
        <v>0</v>
      </c>
      <c r="S717" s="8"/>
      <c r="T717" s="8" t="str">
        <f>VLOOKUP(C717,[1]Sheet1!$D$1:$M$65514,10,0)</f>
        <v>河北</v>
      </c>
      <c r="U717" s="8">
        <f t="shared" si="71"/>
        <v>0</v>
      </c>
      <c r="V717" s="8" t="e">
        <f ca="1">SUM(OFFSET(考勤!D:AH,MATCH(C717,考勤!$A$1:$A$58,0)-1,DAY(D717)-1,3,1))</f>
        <v>#N/A</v>
      </c>
      <c r="W717" s="8" t="e">
        <f ca="1" t="shared" si="72"/>
        <v>#N/A</v>
      </c>
    </row>
    <row r="718" hidden="1" spans="1:23">
      <c r="A718" s="3" t="s">
        <v>511</v>
      </c>
      <c r="B718" s="3" t="s">
        <v>725</v>
      </c>
      <c r="C718" s="3" t="s">
        <v>726</v>
      </c>
      <c r="D718" s="3" t="s">
        <v>139</v>
      </c>
      <c r="E718" s="2" t="s">
        <v>127</v>
      </c>
      <c r="F718" s="3"/>
      <c r="G718" s="3"/>
      <c r="H718" s="3"/>
      <c r="I718" s="3"/>
      <c r="J718" s="3"/>
      <c r="K718" s="3"/>
      <c r="L718" s="3"/>
      <c r="M718" s="3"/>
      <c r="N718" s="7" t="s">
        <v>171</v>
      </c>
      <c r="O718" s="8" t="str">
        <f t="shared" si="67"/>
        <v/>
      </c>
      <c r="P718" s="9" t="str">
        <f t="shared" si="68"/>
        <v/>
      </c>
      <c r="Q718" s="11">
        <f t="shared" si="69"/>
        <v>0</v>
      </c>
      <c r="R718" s="12">
        <f t="shared" si="70"/>
        <v>0</v>
      </c>
      <c r="S718" s="8"/>
      <c r="T718" s="8" t="str">
        <f>VLOOKUP(C718,[1]Sheet1!$D$1:$M$65514,10,0)</f>
        <v>河北</v>
      </c>
      <c r="U718" s="8">
        <f t="shared" si="71"/>
        <v>0</v>
      </c>
      <c r="V718" s="8" t="e">
        <f ca="1">SUM(OFFSET(考勤!D:AH,MATCH(C718,考勤!$A$1:$A$58,0)-1,DAY(D718)-1,3,1))</f>
        <v>#N/A</v>
      </c>
      <c r="W718" s="8" t="e">
        <f ca="1" t="shared" si="72"/>
        <v>#N/A</v>
      </c>
    </row>
    <row r="719" hidden="1" spans="1:23">
      <c r="A719" s="3" t="s">
        <v>511</v>
      </c>
      <c r="B719" s="3" t="s">
        <v>725</v>
      </c>
      <c r="C719" s="3" t="s">
        <v>726</v>
      </c>
      <c r="D719" s="3" t="s">
        <v>142</v>
      </c>
      <c r="E719" s="2" t="s">
        <v>127</v>
      </c>
      <c r="F719" s="3"/>
      <c r="G719" s="3"/>
      <c r="H719" s="3"/>
      <c r="I719" s="3"/>
      <c r="J719" s="3"/>
      <c r="K719" s="3"/>
      <c r="L719" s="3"/>
      <c r="M719" s="3"/>
      <c r="N719" s="7" t="s">
        <v>171</v>
      </c>
      <c r="O719" s="8" t="str">
        <f t="shared" si="67"/>
        <v/>
      </c>
      <c r="P719" s="9" t="str">
        <f t="shared" si="68"/>
        <v/>
      </c>
      <c r="Q719" s="11">
        <f t="shared" si="69"/>
        <v>0</v>
      </c>
      <c r="R719" s="12">
        <f t="shared" si="70"/>
        <v>0</v>
      </c>
      <c r="S719" s="8"/>
      <c r="T719" s="8" t="str">
        <f>VLOOKUP(C719,[1]Sheet1!$D$1:$M$65514,10,0)</f>
        <v>河北</v>
      </c>
      <c r="U719" s="8">
        <f t="shared" si="71"/>
        <v>0</v>
      </c>
      <c r="V719" s="8" t="e">
        <f ca="1">SUM(OFFSET(考勤!D:AH,MATCH(C719,考勤!$A$1:$A$58,0)-1,DAY(D719)-1,3,1))</f>
        <v>#N/A</v>
      </c>
      <c r="W719" s="8" t="e">
        <f ca="1" t="shared" si="72"/>
        <v>#N/A</v>
      </c>
    </row>
    <row r="720" hidden="1" spans="1:23">
      <c r="A720" s="2" t="s">
        <v>511</v>
      </c>
      <c r="B720" s="2" t="s">
        <v>725</v>
      </c>
      <c r="C720" s="2" t="s">
        <v>726</v>
      </c>
      <c r="D720" s="2" t="s">
        <v>145</v>
      </c>
      <c r="E720" s="2" t="s">
        <v>127</v>
      </c>
      <c r="F720" s="2"/>
      <c r="G720" s="2"/>
      <c r="H720" s="2"/>
      <c r="I720" s="2"/>
      <c r="J720" s="2"/>
      <c r="K720" s="2"/>
      <c r="L720" s="2"/>
      <c r="M720" s="2"/>
      <c r="N720" s="7" t="s">
        <v>171</v>
      </c>
      <c r="O720" s="8" t="str">
        <f t="shared" si="67"/>
        <v/>
      </c>
      <c r="P720" s="9" t="str">
        <f t="shared" si="68"/>
        <v/>
      </c>
      <c r="Q720" s="11">
        <f t="shared" si="69"/>
        <v>0</v>
      </c>
      <c r="R720" s="12">
        <f t="shared" si="70"/>
        <v>0</v>
      </c>
      <c r="S720" s="8"/>
      <c r="T720" s="8" t="str">
        <f>VLOOKUP(C720,[1]Sheet1!$D$1:$M$65514,10,0)</f>
        <v>河北</v>
      </c>
      <c r="U720" s="8">
        <f t="shared" si="71"/>
        <v>0</v>
      </c>
      <c r="V720" s="8" t="e">
        <f ca="1">SUM(OFFSET(考勤!D:AH,MATCH(C720,考勤!$A$1:$A$58,0)-1,DAY(D720)-1,3,1))</f>
        <v>#N/A</v>
      </c>
      <c r="W720" s="8" t="e">
        <f ca="1" t="shared" si="72"/>
        <v>#N/A</v>
      </c>
    </row>
    <row r="721" hidden="1" spans="1:23">
      <c r="A721" s="2" t="s">
        <v>511</v>
      </c>
      <c r="B721" s="2" t="s">
        <v>725</v>
      </c>
      <c r="C721" s="2" t="s">
        <v>726</v>
      </c>
      <c r="D721" s="2" t="s">
        <v>148</v>
      </c>
      <c r="E721" s="2" t="s">
        <v>127</v>
      </c>
      <c r="F721" s="2"/>
      <c r="G721" s="2"/>
      <c r="H721" s="2"/>
      <c r="I721" s="2"/>
      <c r="J721" s="2"/>
      <c r="K721" s="2"/>
      <c r="L721" s="2"/>
      <c r="M721" s="2"/>
      <c r="N721" s="7" t="s">
        <v>171</v>
      </c>
      <c r="O721" s="8" t="str">
        <f t="shared" si="67"/>
        <v/>
      </c>
      <c r="P721" s="9" t="str">
        <f t="shared" si="68"/>
        <v/>
      </c>
      <c r="Q721" s="11">
        <f t="shared" si="69"/>
        <v>0</v>
      </c>
      <c r="R721" s="12">
        <f t="shared" si="70"/>
        <v>0</v>
      </c>
      <c r="S721" s="8"/>
      <c r="T721" s="8" t="str">
        <f>VLOOKUP(C721,[1]Sheet1!$D$1:$M$65514,10,0)</f>
        <v>河北</v>
      </c>
      <c r="U721" s="8">
        <f t="shared" si="71"/>
        <v>0</v>
      </c>
      <c r="V721" s="8" t="e">
        <f ca="1">SUM(OFFSET(考勤!D:AH,MATCH(C721,考勤!$A$1:$A$58,0)-1,DAY(D721)-1,3,1))</f>
        <v>#N/A</v>
      </c>
      <c r="W721" s="8" t="e">
        <f ca="1" t="shared" si="72"/>
        <v>#N/A</v>
      </c>
    </row>
    <row r="722" hidden="1" spans="1:23">
      <c r="A722" s="2" t="s">
        <v>511</v>
      </c>
      <c r="B722" s="2" t="s">
        <v>725</v>
      </c>
      <c r="C722" s="2" t="s">
        <v>726</v>
      </c>
      <c r="D722" s="2" t="s">
        <v>152</v>
      </c>
      <c r="E722" s="2" t="s">
        <v>127</v>
      </c>
      <c r="F722" s="2"/>
      <c r="G722" s="2"/>
      <c r="H722" s="2"/>
      <c r="I722" s="2"/>
      <c r="J722" s="2"/>
      <c r="K722" s="2"/>
      <c r="L722" s="2"/>
      <c r="M722" s="2"/>
      <c r="N722" s="7" t="s">
        <v>171</v>
      </c>
      <c r="O722" s="8" t="str">
        <f t="shared" si="67"/>
        <v/>
      </c>
      <c r="P722" s="9" t="str">
        <f t="shared" si="68"/>
        <v/>
      </c>
      <c r="Q722" s="11">
        <f t="shared" si="69"/>
        <v>0</v>
      </c>
      <c r="R722" s="12">
        <f t="shared" si="70"/>
        <v>0</v>
      </c>
      <c r="S722" s="8"/>
      <c r="T722" s="8" t="str">
        <f>VLOOKUP(C722,[1]Sheet1!$D$1:$M$65514,10,0)</f>
        <v>河北</v>
      </c>
      <c r="U722" s="8">
        <f t="shared" si="71"/>
        <v>0</v>
      </c>
      <c r="V722" s="8" t="e">
        <f ca="1">SUM(OFFSET(考勤!D:AH,MATCH(C722,考勤!$A$1:$A$58,0)-1,DAY(D722)-1,3,1))</f>
        <v>#N/A</v>
      </c>
      <c r="W722" s="8" t="e">
        <f ca="1" t="shared" si="72"/>
        <v>#N/A</v>
      </c>
    </row>
    <row r="723" hidden="1" spans="1:23">
      <c r="A723" s="2" t="s">
        <v>511</v>
      </c>
      <c r="B723" s="2" t="s">
        <v>725</v>
      </c>
      <c r="C723" s="2" t="s">
        <v>726</v>
      </c>
      <c r="D723" s="2" t="s">
        <v>157</v>
      </c>
      <c r="E723" s="2" t="s">
        <v>127</v>
      </c>
      <c r="F723" s="2"/>
      <c r="G723" s="2"/>
      <c r="H723" s="2"/>
      <c r="I723" s="2"/>
      <c r="J723" s="2"/>
      <c r="K723" s="2"/>
      <c r="L723" s="2"/>
      <c r="M723" s="2"/>
      <c r="N723" s="7" t="s">
        <v>171</v>
      </c>
      <c r="O723" s="8" t="str">
        <f t="shared" si="67"/>
        <v/>
      </c>
      <c r="P723" s="9" t="str">
        <f t="shared" si="68"/>
        <v/>
      </c>
      <c r="Q723" s="11">
        <f t="shared" si="69"/>
        <v>0</v>
      </c>
      <c r="R723" s="12">
        <f t="shared" si="70"/>
        <v>0</v>
      </c>
      <c r="S723" s="8"/>
      <c r="T723" s="8" t="str">
        <f>VLOOKUP(C723,[1]Sheet1!$D$1:$M$65514,10,0)</f>
        <v>河北</v>
      </c>
      <c r="U723" s="8">
        <f t="shared" si="71"/>
        <v>0</v>
      </c>
      <c r="V723" s="8" t="e">
        <f ca="1">SUM(OFFSET(考勤!D:AH,MATCH(C723,考勤!$A$1:$A$58,0)-1,DAY(D723)-1,3,1))</f>
        <v>#N/A</v>
      </c>
      <c r="W723" s="8" t="e">
        <f ca="1" t="shared" si="72"/>
        <v>#N/A</v>
      </c>
    </row>
    <row r="724" hidden="1" spans="1:23">
      <c r="A724" s="2" t="s">
        <v>511</v>
      </c>
      <c r="B724" s="2" t="s">
        <v>725</v>
      </c>
      <c r="C724" s="2" t="s">
        <v>726</v>
      </c>
      <c r="D724" s="2" t="s">
        <v>160</v>
      </c>
      <c r="E724" s="2" t="s">
        <v>127</v>
      </c>
      <c r="F724" s="2"/>
      <c r="G724" s="2"/>
      <c r="H724" s="2"/>
      <c r="I724" s="2"/>
      <c r="J724" s="2"/>
      <c r="K724" s="2"/>
      <c r="L724" s="2"/>
      <c r="M724" s="2"/>
      <c r="N724" s="7" t="s">
        <v>171</v>
      </c>
      <c r="O724" s="8" t="str">
        <f t="shared" si="67"/>
        <v/>
      </c>
      <c r="P724" s="9" t="str">
        <f t="shared" si="68"/>
        <v/>
      </c>
      <c r="Q724" s="11">
        <f t="shared" si="69"/>
        <v>0</v>
      </c>
      <c r="R724" s="12">
        <f t="shared" si="70"/>
        <v>0</v>
      </c>
      <c r="S724" s="8"/>
      <c r="T724" s="8" t="str">
        <f>VLOOKUP(C724,[1]Sheet1!$D$1:$M$65514,10,0)</f>
        <v>河北</v>
      </c>
      <c r="U724" s="8">
        <f t="shared" si="71"/>
        <v>0</v>
      </c>
      <c r="V724" s="8" t="e">
        <f ca="1">SUM(OFFSET(考勤!D:AH,MATCH(C724,考勤!$A$1:$A$58,0)-1,DAY(D724)-1,3,1))</f>
        <v>#N/A</v>
      </c>
      <c r="W724" s="8" t="e">
        <f ca="1" t="shared" si="72"/>
        <v>#N/A</v>
      </c>
    </row>
    <row r="725" hidden="1" spans="1:23">
      <c r="A725" s="3" t="s">
        <v>511</v>
      </c>
      <c r="B725" s="3" t="s">
        <v>725</v>
      </c>
      <c r="C725" s="3" t="s">
        <v>726</v>
      </c>
      <c r="D725" s="3" t="s">
        <v>163</v>
      </c>
      <c r="E725" s="2" t="s">
        <v>127</v>
      </c>
      <c r="F725" s="3"/>
      <c r="G725" s="3"/>
      <c r="H725" s="3"/>
      <c r="I725" s="3"/>
      <c r="J725" s="3"/>
      <c r="K725" s="3"/>
      <c r="L725" s="3"/>
      <c r="M725" s="3"/>
      <c r="N725" s="7" t="s">
        <v>171</v>
      </c>
      <c r="O725" s="8" t="str">
        <f t="shared" si="67"/>
        <v/>
      </c>
      <c r="P725" s="9" t="str">
        <f t="shared" si="68"/>
        <v/>
      </c>
      <c r="Q725" s="11">
        <f t="shared" si="69"/>
        <v>0</v>
      </c>
      <c r="R725" s="12">
        <f t="shared" si="70"/>
        <v>0</v>
      </c>
      <c r="S725" s="8"/>
      <c r="T725" s="8" t="str">
        <f>VLOOKUP(C725,[1]Sheet1!$D$1:$M$65514,10,0)</f>
        <v>河北</v>
      </c>
      <c r="U725" s="8">
        <f t="shared" si="71"/>
        <v>0</v>
      </c>
      <c r="V725" s="8" t="e">
        <f ca="1">SUM(OFFSET(考勤!D:AH,MATCH(C725,考勤!$A$1:$A$58,0)-1,DAY(D725)-1,3,1))</f>
        <v>#N/A</v>
      </c>
      <c r="W725" s="8" t="e">
        <f ca="1" t="shared" si="72"/>
        <v>#N/A</v>
      </c>
    </row>
    <row r="726" hidden="1" spans="1:23">
      <c r="A726" s="3" t="s">
        <v>511</v>
      </c>
      <c r="B726" s="3" t="s">
        <v>725</v>
      </c>
      <c r="C726" s="3" t="s">
        <v>726</v>
      </c>
      <c r="D726" s="3" t="s">
        <v>166</v>
      </c>
      <c r="E726" s="2" t="s">
        <v>127</v>
      </c>
      <c r="F726" s="3"/>
      <c r="G726" s="3"/>
      <c r="H726" s="3"/>
      <c r="I726" s="3"/>
      <c r="J726" s="3"/>
      <c r="K726" s="3"/>
      <c r="L726" s="3"/>
      <c r="M726" s="3"/>
      <c r="N726" s="7" t="s">
        <v>171</v>
      </c>
      <c r="O726" s="8" t="str">
        <f t="shared" si="67"/>
        <v/>
      </c>
      <c r="P726" s="9" t="str">
        <f t="shared" si="68"/>
        <v/>
      </c>
      <c r="Q726" s="11">
        <f t="shared" si="69"/>
        <v>0</v>
      </c>
      <c r="R726" s="12">
        <f t="shared" si="70"/>
        <v>0</v>
      </c>
      <c r="S726" s="8"/>
      <c r="T726" s="8" t="str">
        <f>VLOOKUP(C726,[1]Sheet1!$D$1:$M$65514,10,0)</f>
        <v>河北</v>
      </c>
      <c r="U726" s="8">
        <f t="shared" si="71"/>
        <v>0</v>
      </c>
      <c r="V726" s="8" t="e">
        <f ca="1">SUM(OFFSET(考勤!D:AH,MATCH(C726,考勤!$A$1:$A$58,0)-1,DAY(D726)-1,3,1))</f>
        <v>#N/A</v>
      </c>
      <c r="W726" s="8" t="e">
        <f ca="1" t="shared" si="72"/>
        <v>#N/A</v>
      </c>
    </row>
    <row r="727" hidden="1" spans="1:23">
      <c r="A727" s="2" t="s">
        <v>511</v>
      </c>
      <c r="B727" s="2" t="s">
        <v>725</v>
      </c>
      <c r="C727" s="2" t="s">
        <v>726</v>
      </c>
      <c r="D727" s="2" t="s">
        <v>170</v>
      </c>
      <c r="E727" s="2" t="s">
        <v>127</v>
      </c>
      <c r="F727" s="2"/>
      <c r="G727" s="2"/>
      <c r="H727" s="2"/>
      <c r="I727" s="2"/>
      <c r="J727" s="2"/>
      <c r="K727" s="2"/>
      <c r="L727" s="2"/>
      <c r="M727" s="2"/>
      <c r="N727" s="7" t="s">
        <v>171</v>
      </c>
      <c r="O727" s="8" t="str">
        <f t="shared" si="67"/>
        <v/>
      </c>
      <c r="P727" s="9" t="str">
        <f t="shared" si="68"/>
        <v/>
      </c>
      <c r="Q727" s="11">
        <f t="shared" si="69"/>
        <v>0</v>
      </c>
      <c r="R727" s="12">
        <f t="shared" si="70"/>
        <v>0</v>
      </c>
      <c r="S727" s="8"/>
      <c r="T727" s="8" t="str">
        <f>VLOOKUP(C727,[1]Sheet1!$D$1:$M$65514,10,0)</f>
        <v>河北</v>
      </c>
      <c r="U727" s="8">
        <f t="shared" si="71"/>
        <v>0</v>
      </c>
      <c r="V727" s="8" t="e">
        <f ca="1">SUM(OFFSET(考勤!D:AH,MATCH(C727,考勤!$A$1:$A$58,0)-1,DAY(D727)-1,3,1))</f>
        <v>#N/A</v>
      </c>
      <c r="W727" s="8" t="e">
        <f ca="1" t="shared" si="72"/>
        <v>#N/A</v>
      </c>
    </row>
    <row r="728" hidden="1" spans="1:23">
      <c r="A728" s="2" t="s">
        <v>511</v>
      </c>
      <c r="B728" s="2" t="s">
        <v>725</v>
      </c>
      <c r="C728" s="2" t="s">
        <v>726</v>
      </c>
      <c r="D728" s="2" t="s">
        <v>172</v>
      </c>
      <c r="E728" s="2" t="s">
        <v>127</v>
      </c>
      <c r="F728" s="2"/>
      <c r="G728" s="2"/>
      <c r="H728" s="2"/>
      <c r="I728" s="2"/>
      <c r="J728" s="2"/>
      <c r="K728" s="2"/>
      <c r="L728" s="2"/>
      <c r="M728" s="2"/>
      <c r="N728" s="7" t="s">
        <v>171</v>
      </c>
      <c r="O728" s="8" t="str">
        <f t="shared" si="67"/>
        <v/>
      </c>
      <c r="P728" s="9" t="str">
        <f t="shared" si="68"/>
        <v/>
      </c>
      <c r="Q728" s="11">
        <f t="shared" si="69"/>
        <v>0</v>
      </c>
      <c r="R728" s="12">
        <f t="shared" si="70"/>
        <v>0</v>
      </c>
      <c r="S728" s="8"/>
      <c r="T728" s="8" t="str">
        <f>VLOOKUP(C728,[1]Sheet1!$D$1:$M$65514,10,0)</f>
        <v>河北</v>
      </c>
      <c r="U728" s="8">
        <f t="shared" si="71"/>
        <v>0</v>
      </c>
      <c r="V728" s="8" t="e">
        <f ca="1">SUM(OFFSET(考勤!D:AH,MATCH(C728,考勤!$A$1:$A$58,0)-1,DAY(D728)-1,3,1))</f>
        <v>#N/A</v>
      </c>
      <c r="W728" s="8" t="e">
        <f ca="1" t="shared" si="72"/>
        <v>#N/A</v>
      </c>
    </row>
    <row r="729" hidden="1" spans="1:23">
      <c r="A729" s="2" t="s">
        <v>511</v>
      </c>
      <c r="B729" s="2" t="s">
        <v>725</v>
      </c>
      <c r="C729" s="2" t="s">
        <v>726</v>
      </c>
      <c r="D729" s="2" t="s">
        <v>173</v>
      </c>
      <c r="E729" s="2" t="s">
        <v>127</v>
      </c>
      <c r="F729" s="2"/>
      <c r="G729" s="2"/>
      <c r="H729" s="2"/>
      <c r="I729" s="2"/>
      <c r="J729" s="2"/>
      <c r="K729" s="2"/>
      <c r="L729" s="2"/>
      <c r="M729" s="2"/>
      <c r="N729" s="7" t="s">
        <v>171</v>
      </c>
      <c r="O729" s="8" t="str">
        <f t="shared" si="67"/>
        <v/>
      </c>
      <c r="P729" s="9" t="str">
        <f t="shared" si="68"/>
        <v/>
      </c>
      <c r="Q729" s="11">
        <f t="shared" si="69"/>
        <v>0</v>
      </c>
      <c r="R729" s="12">
        <f t="shared" si="70"/>
        <v>0</v>
      </c>
      <c r="S729" s="8"/>
      <c r="T729" s="8" t="str">
        <f>VLOOKUP(C729,[1]Sheet1!$D$1:$M$65514,10,0)</f>
        <v>河北</v>
      </c>
      <c r="U729" s="8">
        <f t="shared" si="71"/>
        <v>0</v>
      </c>
      <c r="V729" s="8" t="e">
        <f ca="1">SUM(OFFSET(考勤!D:AH,MATCH(C729,考勤!$A$1:$A$58,0)-1,DAY(D729)-1,3,1))</f>
        <v>#N/A</v>
      </c>
      <c r="W729" s="8" t="e">
        <f ca="1" t="shared" si="72"/>
        <v>#N/A</v>
      </c>
    </row>
    <row r="730" hidden="1" spans="1:23">
      <c r="A730" s="2" t="s">
        <v>511</v>
      </c>
      <c r="B730" s="2" t="s">
        <v>725</v>
      </c>
      <c r="C730" s="2" t="s">
        <v>726</v>
      </c>
      <c r="D730" s="2" t="s">
        <v>175</v>
      </c>
      <c r="E730" s="2" t="s">
        <v>127</v>
      </c>
      <c r="F730" s="2"/>
      <c r="G730" s="2"/>
      <c r="H730" s="2"/>
      <c r="I730" s="2"/>
      <c r="J730" s="2"/>
      <c r="K730" s="2"/>
      <c r="L730" s="2"/>
      <c r="M730" s="2"/>
      <c r="N730" s="7" t="s">
        <v>171</v>
      </c>
      <c r="O730" s="8" t="str">
        <f t="shared" si="67"/>
        <v/>
      </c>
      <c r="P730" s="9" t="str">
        <f t="shared" si="68"/>
        <v/>
      </c>
      <c r="Q730" s="11">
        <f t="shared" si="69"/>
        <v>0</v>
      </c>
      <c r="R730" s="12">
        <f t="shared" si="70"/>
        <v>0</v>
      </c>
      <c r="S730" s="8"/>
      <c r="T730" s="8" t="str">
        <f>VLOOKUP(C730,[1]Sheet1!$D$1:$M$65514,10,0)</f>
        <v>河北</v>
      </c>
      <c r="U730" s="8">
        <f t="shared" si="71"/>
        <v>0</v>
      </c>
      <c r="V730" s="8" t="e">
        <f ca="1">SUM(OFFSET(考勤!D:AH,MATCH(C730,考勤!$A$1:$A$58,0)-1,DAY(D730)-1,3,1))</f>
        <v>#N/A</v>
      </c>
      <c r="W730" s="8" t="e">
        <f ca="1" t="shared" si="72"/>
        <v>#N/A</v>
      </c>
    </row>
    <row r="731" hidden="1" spans="1:23">
      <c r="A731" s="2" t="s">
        <v>511</v>
      </c>
      <c r="B731" s="2" t="s">
        <v>725</v>
      </c>
      <c r="C731" s="2" t="s">
        <v>726</v>
      </c>
      <c r="D731" s="2" t="s">
        <v>177</v>
      </c>
      <c r="E731" s="2" t="s">
        <v>127</v>
      </c>
      <c r="F731" s="2"/>
      <c r="G731" s="2"/>
      <c r="H731" s="2"/>
      <c r="I731" s="2"/>
      <c r="J731" s="2"/>
      <c r="K731" s="2"/>
      <c r="L731" s="2"/>
      <c r="M731" s="2"/>
      <c r="N731" s="7" t="s">
        <v>171</v>
      </c>
      <c r="O731" s="8" t="str">
        <f t="shared" si="67"/>
        <v/>
      </c>
      <c r="P731" s="9" t="str">
        <f t="shared" si="68"/>
        <v/>
      </c>
      <c r="Q731" s="11">
        <f t="shared" si="69"/>
        <v>0</v>
      </c>
      <c r="R731" s="12">
        <f t="shared" si="70"/>
        <v>0</v>
      </c>
      <c r="S731" s="8"/>
      <c r="T731" s="8" t="str">
        <f>VLOOKUP(C731,[1]Sheet1!$D$1:$M$65514,10,0)</f>
        <v>河北</v>
      </c>
      <c r="U731" s="8">
        <f t="shared" si="71"/>
        <v>0</v>
      </c>
      <c r="V731" s="8" t="e">
        <f ca="1">SUM(OFFSET(考勤!D:AH,MATCH(C731,考勤!$A$1:$A$58,0)-1,DAY(D731)-1,3,1))</f>
        <v>#N/A</v>
      </c>
      <c r="W731" s="8" t="e">
        <f ca="1" t="shared" si="72"/>
        <v>#N/A</v>
      </c>
    </row>
    <row r="732" hidden="1" spans="1:23">
      <c r="A732" s="3" t="s">
        <v>511</v>
      </c>
      <c r="B732" s="3" t="s">
        <v>725</v>
      </c>
      <c r="C732" s="3" t="s">
        <v>726</v>
      </c>
      <c r="D732" s="3" t="s">
        <v>180</v>
      </c>
      <c r="E732" s="2" t="s">
        <v>127</v>
      </c>
      <c r="F732" s="3"/>
      <c r="G732" s="3"/>
      <c r="H732" s="3"/>
      <c r="I732" s="3"/>
      <c r="J732" s="3"/>
      <c r="K732" s="3"/>
      <c r="L732" s="3"/>
      <c r="M732" s="3"/>
      <c r="N732" s="7" t="s">
        <v>171</v>
      </c>
      <c r="O732" s="8" t="str">
        <f t="shared" si="67"/>
        <v/>
      </c>
      <c r="P732" s="9" t="str">
        <f t="shared" si="68"/>
        <v/>
      </c>
      <c r="Q732" s="11">
        <f t="shared" si="69"/>
        <v>0</v>
      </c>
      <c r="R732" s="12">
        <f t="shared" si="70"/>
        <v>0</v>
      </c>
      <c r="S732" s="8"/>
      <c r="T732" s="8" t="str">
        <f>VLOOKUP(C732,[1]Sheet1!$D$1:$M$65514,10,0)</f>
        <v>河北</v>
      </c>
      <c r="U732" s="8">
        <f t="shared" si="71"/>
        <v>0</v>
      </c>
      <c r="V732" s="8" t="e">
        <f ca="1">SUM(OFFSET(考勤!D:AH,MATCH(C732,考勤!$A$1:$A$58,0)-1,DAY(D732)-1,3,1))</f>
        <v>#N/A</v>
      </c>
      <c r="W732" s="8" t="e">
        <f ca="1" t="shared" si="72"/>
        <v>#N/A</v>
      </c>
    </row>
    <row r="733" hidden="1" spans="1:23">
      <c r="A733" s="3" t="s">
        <v>511</v>
      </c>
      <c r="B733" s="3" t="s">
        <v>725</v>
      </c>
      <c r="C733" s="3" t="s">
        <v>726</v>
      </c>
      <c r="D733" s="3" t="s">
        <v>183</v>
      </c>
      <c r="E733" s="2" t="s">
        <v>127</v>
      </c>
      <c r="F733" s="3"/>
      <c r="G733" s="3"/>
      <c r="H733" s="3"/>
      <c r="I733" s="3"/>
      <c r="J733" s="3"/>
      <c r="K733" s="3"/>
      <c r="L733" s="3"/>
      <c r="M733" s="3"/>
      <c r="N733" s="7" t="s">
        <v>171</v>
      </c>
      <c r="O733" s="8" t="str">
        <f t="shared" si="67"/>
        <v/>
      </c>
      <c r="P733" s="9" t="str">
        <f t="shared" si="68"/>
        <v/>
      </c>
      <c r="Q733" s="11">
        <f t="shared" si="69"/>
        <v>0</v>
      </c>
      <c r="R733" s="12">
        <f t="shared" si="70"/>
        <v>0</v>
      </c>
      <c r="S733" s="8"/>
      <c r="T733" s="8" t="str">
        <f>VLOOKUP(C733,[1]Sheet1!$D$1:$M$65514,10,0)</f>
        <v>河北</v>
      </c>
      <c r="U733" s="8">
        <f t="shared" si="71"/>
        <v>0</v>
      </c>
      <c r="V733" s="8" t="e">
        <f ca="1">SUM(OFFSET(考勤!D:AH,MATCH(C733,考勤!$A$1:$A$58,0)-1,DAY(D733)-1,3,1))</f>
        <v>#N/A</v>
      </c>
      <c r="W733" s="8" t="e">
        <f ca="1" t="shared" si="72"/>
        <v>#N/A</v>
      </c>
    </row>
    <row r="734" hidden="1" spans="1:23">
      <c r="A734" s="2" t="s">
        <v>511</v>
      </c>
      <c r="B734" s="2" t="s">
        <v>725</v>
      </c>
      <c r="C734" s="2" t="s">
        <v>726</v>
      </c>
      <c r="D734" s="2" t="s">
        <v>186</v>
      </c>
      <c r="E734" s="2" t="s">
        <v>127</v>
      </c>
      <c r="F734" s="2"/>
      <c r="G734" s="2"/>
      <c r="H734" s="2"/>
      <c r="I734" s="2"/>
      <c r="J734" s="2"/>
      <c r="K734" s="2"/>
      <c r="L734" s="2"/>
      <c r="M734" s="2"/>
      <c r="N734" s="7" t="s">
        <v>171</v>
      </c>
      <c r="O734" s="8" t="str">
        <f t="shared" si="67"/>
        <v/>
      </c>
      <c r="P734" s="9" t="str">
        <f t="shared" si="68"/>
        <v/>
      </c>
      <c r="Q734" s="11">
        <f t="shared" si="69"/>
        <v>0</v>
      </c>
      <c r="R734" s="12">
        <f t="shared" si="70"/>
        <v>0</v>
      </c>
      <c r="S734" s="8"/>
      <c r="T734" s="8" t="str">
        <f>VLOOKUP(C734,[1]Sheet1!$D$1:$M$65514,10,0)</f>
        <v>河北</v>
      </c>
      <c r="U734" s="8">
        <f t="shared" si="71"/>
        <v>0</v>
      </c>
      <c r="V734" s="8" t="e">
        <f ca="1">SUM(OFFSET(考勤!D:AH,MATCH(C734,考勤!$A$1:$A$58,0)-1,DAY(D734)-1,3,1))</f>
        <v>#N/A</v>
      </c>
      <c r="W734" s="8" t="e">
        <f ca="1" t="shared" si="72"/>
        <v>#N/A</v>
      </c>
    </row>
    <row r="735" hidden="1" spans="1:23">
      <c r="A735" s="2" t="s">
        <v>511</v>
      </c>
      <c r="B735" s="2" t="s">
        <v>725</v>
      </c>
      <c r="C735" s="2" t="s">
        <v>726</v>
      </c>
      <c r="D735" s="2" t="s">
        <v>189</v>
      </c>
      <c r="E735" s="2" t="s">
        <v>127</v>
      </c>
      <c r="F735" s="2"/>
      <c r="G735" s="2"/>
      <c r="H735" s="2"/>
      <c r="I735" s="2"/>
      <c r="J735" s="2"/>
      <c r="K735" s="2"/>
      <c r="L735" s="2"/>
      <c r="M735" s="2"/>
      <c r="N735" s="7" t="s">
        <v>171</v>
      </c>
      <c r="O735" s="8" t="str">
        <f t="shared" si="67"/>
        <v/>
      </c>
      <c r="P735" s="9" t="str">
        <f t="shared" si="68"/>
        <v/>
      </c>
      <c r="Q735" s="11">
        <f t="shared" si="69"/>
        <v>0</v>
      </c>
      <c r="R735" s="12">
        <f t="shared" si="70"/>
        <v>0</v>
      </c>
      <c r="S735" s="8"/>
      <c r="T735" s="8" t="str">
        <f>VLOOKUP(C735,[1]Sheet1!$D$1:$M$65514,10,0)</f>
        <v>河北</v>
      </c>
      <c r="U735" s="8">
        <f t="shared" si="71"/>
        <v>0</v>
      </c>
      <c r="V735" s="8" t="e">
        <f ca="1">SUM(OFFSET(考勤!D:AH,MATCH(C735,考勤!$A$1:$A$58,0)-1,DAY(D735)-1,3,1))</f>
        <v>#N/A</v>
      </c>
      <c r="W735" s="8" t="e">
        <f ca="1" t="shared" si="72"/>
        <v>#N/A</v>
      </c>
    </row>
    <row r="736" hidden="1" spans="1:23">
      <c r="A736" s="2" t="s">
        <v>511</v>
      </c>
      <c r="B736" s="2" t="s">
        <v>725</v>
      </c>
      <c r="C736" s="2" t="s">
        <v>726</v>
      </c>
      <c r="D736" s="2" t="s">
        <v>192</v>
      </c>
      <c r="E736" s="2" t="s">
        <v>127</v>
      </c>
      <c r="F736" s="2" t="s">
        <v>727</v>
      </c>
      <c r="G736" s="2" t="s">
        <v>291</v>
      </c>
      <c r="H736" s="2"/>
      <c r="I736" s="2"/>
      <c r="J736" s="10" t="s">
        <v>220</v>
      </c>
      <c r="K736" s="2"/>
      <c r="L736" s="2"/>
      <c r="M736" s="2"/>
      <c r="N736" s="7" t="s">
        <v>293</v>
      </c>
      <c r="O736" s="8" t="str">
        <f t="shared" si="67"/>
        <v>12:49</v>
      </c>
      <c r="P736" s="9" t="str">
        <f t="shared" si="68"/>
        <v>20:01</v>
      </c>
      <c r="Q736" s="11">
        <f t="shared" si="69"/>
        <v>0.3</v>
      </c>
      <c r="R736" s="12">
        <f t="shared" si="70"/>
        <v>6</v>
      </c>
      <c r="S736" s="8"/>
      <c r="T736" s="8" t="str">
        <f>VLOOKUP(C736,[1]Sheet1!$D$1:$M$65514,10,0)</f>
        <v>河北</v>
      </c>
      <c r="U736" s="8">
        <f t="shared" si="71"/>
        <v>6</v>
      </c>
      <c r="V736" s="8" t="e">
        <f ca="1">SUM(OFFSET(考勤!D:AH,MATCH(C736,考勤!$A$1:$A$58,0)-1,DAY(D736)-1,3,1))</f>
        <v>#N/A</v>
      </c>
      <c r="W736" s="8" t="e">
        <f ca="1" t="shared" si="72"/>
        <v>#N/A</v>
      </c>
    </row>
    <row r="737" hidden="1" spans="1:23">
      <c r="A737" s="2" t="s">
        <v>511</v>
      </c>
      <c r="B737" s="2" t="s">
        <v>725</v>
      </c>
      <c r="C737" s="2" t="s">
        <v>726</v>
      </c>
      <c r="D737" s="2" t="s">
        <v>195</v>
      </c>
      <c r="E737" s="2" t="s">
        <v>127</v>
      </c>
      <c r="F737" s="2" t="s">
        <v>507</v>
      </c>
      <c r="G737" s="2" t="s">
        <v>137</v>
      </c>
      <c r="H737" s="2"/>
      <c r="I737" s="2"/>
      <c r="J737" s="10" t="s">
        <v>496</v>
      </c>
      <c r="K737" s="2"/>
      <c r="L737" s="2"/>
      <c r="M737" s="2"/>
      <c r="N737" s="2"/>
      <c r="O737" s="8" t="str">
        <f t="shared" ref="O737:O800" si="73">LEFT(F737,5)</f>
        <v>07:40</v>
      </c>
      <c r="P737" s="9" t="str">
        <f t="shared" ref="P737:P800" si="74">RIGHT(F737,5)</f>
        <v>20:07</v>
      </c>
      <c r="Q737" s="11">
        <f t="shared" ref="Q737:Q800" si="75">IFERROR(IF(LEFT(P737,2)+0&lt;6,P737+1,P737)-O737,0)</f>
        <v>0.51875</v>
      </c>
      <c r="R737" s="12">
        <f t="shared" ref="R737:R800" si="76">IF(Q737=0,0,IFERROR(INT((HOUR(Q737)*60+MINUTE(Q737))/60-1),0))</f>
        <v>11</v>
      </c>
      <c r="S737" s="8"/>
      <c r="T737" s="8" t="str">
        <f>VLOOKUP(C737,[1]Sheet1!$D$1:$M$65514,10,0)</f>
        <v>河北</v>
      </c>
      <c r="U737" s="8">
        <f t="shared" ref="U737:U800" si="77">INT(R737)</f>
        <v>11</v>
      </c>
      <c r="V737" s="8" t="e">
        <f ca="1">SUM(OFFSET(考勤!D:AH,MATCH(C737,考勤!$A$1:$A$58,0)-1,DAY(D737)-1,3,1))</f>
        <v>#N/A</v>
      </c>
      <c r="W737" s="8" t="e">
        <f ca="1" t="shared" ref="W737:W800" si="78">R737-V737</f>
        <v>#N/A</v>
      </c>
    </row>
    <row r="738" hidden="1" spans="1:23">
      <c r="A738" s="2" t="s">
        <v>511</v>
      </c>
      <c r="B738" s="2" t="s">
        <v>725</v>
      </c>
      <c r="C738" s="2" t="s">
        <v>726</v>
      </c>
      <c r="D738" s="2" t="s">
        <v>198</v>
      </c>
      <c r="E738" s="2" t="s">
        <v>127</v>
      </c>
      <c r="F738" s="2" t="s">
        <v>728</v>
      </c>
      <c r="G738" s="2" t="s">
        <v>137</v>
      </c>
      <c r="H738" s="2"/>
      <c r="I738" s="2"/>
      <c r="J738" s="10" t="s">
        <v>729</v>
      </c>
      <c r="K738" s="2"/>
      <c r="L738" s="2"/>
      <c r="M738" s="2"/>
      <c r="N738" s="2"/>
      <c r="O738" s="8" t="str">
        <f t="shared" si="73"/>
        <v>07:36</v>
      </c>
      <c r="P738" s="9" t="str">
        <f t="shared" si="74"/>
        <v>20:09</v>
      </c>
      <c r="Q738" s="11">
        <f t="shared" si="75"/>
        <v>0.522916666666667</v>
      </c>
      <c r="R738" s="12">
        <f t="shared" si="76"/>
        <v>11</v>
      </c>
      <c r="S738" s="8"/>
      <c r="T738" s="8" t="str">
        <f>VLOOKUP(C738,[1]Sheet1!$D$1:$M$65514,10,0)</f>
        <v>河北</v>
      </c>
      <c r="U738" s="8">
        <f t="shared" si="77"/>
        <v>11</v>
      </c>
      <c r="V738" s="8" t="e">
        <f ca="1">SUM(OFFSET(考勤!D:AH,MATCH(C738,考勤!$A$1:$A$58,0)-1,DAY(D738)-1,3,1))</f>
        <v>#N/A</v>
      </c>
      <c r="W738" s="8" t="e">
        <f ca="1" t="shared" si="78"/>
        <v>#N/A</v>
      </c>
    </row>
    <row r="739" hidden="1" spans="1:23">
      <c r="A739" s="3" t="s">
        <v>511</v>
      </c>
      <c r="B739" s="3" t="s">
        <v>725</v>
      </c>
      <c r="C739" s="3" t="s">
        <v>726</v>
      </c>
      <c r="D739" s="3" t="s">
        <v>199</v>
      </c>
      <c r="E739" s="2" t="s">
        <v>127</v>
      </c>
      <c r="F739" s="3" t="s">
        <v>730</v>
      </c>
      <c r="G739" s="3" t="s">
        <v>137</v>
      </c>
      <c r="H739" s="3"/>
      <c r="I739" s="3"/>
      <c r="J739" s="10" t="s">
        <v>141</v>
      </c>
      <c r="K739" s="3"/>
      <c r="L739" s="3"/>
      <c r="M739" s="3"/>
      <c r="N739" s="3"/>
      <c r="O739" s="8" t="str">
        <f t="shared" si="73"/>
        <v>07:39</v>
      </c>
      <c r="P739" s="9" t="str">
        <f t="shared" si="74"/>
        <v>20:03</v>
      </c>
      <c r="Q739" s="11">
        <f t="shared" si="75"/>
        <v>0.516666666666667</v>
      </c>
      <c r="R739" s="12">
        <f t="shared" si="76"/>
        <v>11</v>
      </c>
      <c r="S739" s="8"/>
      <c r="T739" s="8" t="str">
        <f>VLOOKUP(C739,[1]Sheet1!$D$1:$M$65514,10,0)</f>
        <v>河北</v>
      </c>
      <c r="U739" s="8">
        <f t="shared" si="77"/>
        <v>11</v>
      </c>
      <c r="V739" s="8" t="e">
        <f ca="1">SUM(OFFSET(考勤!D:AH,MATCH(C739,考勤!$A$1:$A$58,0)-1,DAY(D739)-1,3,1))</f>
        <v>#N/A</v>
      </c>
      <c r="W739" s="8" t="e">
        <f ca="1" t="shared" si="78"/>
        <v>#N/A</v>
      </c>
    </row>
    <row r="740" hidden="1" spans="1:23">
      <c r="A740" s="3" t="s">
        <v>511</v>
      </c>
      <c r="B740" s="3" t="s">
        <v>725</v>
      </c>
      <c r="C740" s="3" t="s">
        <v>726</v>
      </c>
      <c r="D740" s="3" t="s">
        <v>201</v>
      </c>
      <c r="E740" s="2" t="s">
        <v>127</v>
      </c>
      <c r="F740" s="3" t="s">
        <v>432</v>
      </c>
      <c r="G740" s="3" t="s">
        <v>137</v>
      </c>
      <c r="H740" s="3"/>
      <c r="I740" s="3"/>
      <c r="J740" s="10" t="s">
        <v>731</v>
      </c>
      <c r="K740" s="3"/>
      <c r="L740" s="3"/>
      <c r="M740" s="3"/>
      <c r="N740" s="3"/>
      <c r="O740" s="8" t="str">
        <f t="shared" si="73"/>
        <v>07:38</v>
      </c>
      <c r="P740" s="9" t="str">
        <f t="shared" si="74"/>
        <v>20:05</v>
      </c>
      <c r="Q740" s="11">
        <f t="shared" si="75"/>
        <v>0.51875</v>
      </c>
      <c r="R740" s="12">
        <f t="shared" si="76"/>
        <v>11</v>
      </c>
      <c r="S740" s="8"/>
      <c r="T740" s="8" t="str">
        <f>VLOOKUP(C740,[1]Sheet1!$D$1:$M$65514,10,0)</f>
        <v>河北</v>
      </c>
      <c r="U740" s="8">
        <f t="shared" si="77"/>
        <v>11</v>
      </c>
      <c r="V740" s="8" t="e">
        <f ca="1">SUM(OFFSET(考勤!D:AH,MATCH(C740,考勤!$A$1:$A$58,0)-1,DAY(D740)-1,3,1))</f>
        <v>#N/A</v>
      </c>
      <c r="W740" s="8" t="e">
        <f ca="1" t="shared" si="78"/>
        <v>#N/A</v>
      </c>
    </row>
    <row r="741" hidden="1" spans="1:23">
      <c r="A741" s="2" t="s">
        <v>511</v>
      </c>
      <c r="B741" s="2" t="s">
        <v>725</v>
      </c>
      <c r="C741" s="2" t="s">
        <v>726</v>
      </c>
      <c r="D741" s="2" t="s">
        <v>204</v>
      </c>
      <c r="E741" s="2" t="s">
        <v>127</v>
      </c>
      <c r="F741" s="2" t="s">
        <v>624</v>
      </c>
      <c r="G741" s="2" t="s">
        <v>137</v>
      </c>
      <c r="H741" s="2"/>
      <c r="I741" s="2"/>
      <c r="J741" s="10" t="s">
        <v>399</v>
      </c>
      <c r="K741" s="2"/>
      <c r="L741" s="2"/>
      <c r="M741" s="2"/>
      <c r="N741" s="2"/>
      <c r="O741" s="8" t="str">
        <f t="shared" si="73"/>
        <v>07:40</v>
      </c>
      <c r="P741" s="9" t="str">
        <f t="shared" si="74"/>
        <v>20:03</v>
      </c>
      <c r="Q741" s="11">
        <f t="shared" si="75"/>
        <v>0.515972222222222</v>
      </c>
      <c r="R741" s="12">
        <f t="shared" si="76"/>
        <v>11</v>
      </c>
      <c r="S741" s="8"/>
      <c r="T741" s="8" t="str">
        <f>VLOOKUP(C741,[1]Sheet1!$D$1:$M$65514,10,0)</f>
        <v>河北</v>
      </c>
      <c r="U741" s="8">
        <f t="shared" si="77"/>
        <v>11</v>
      </c>
      <c r="V741" s="8" t="e">
        <f ca="1">SUM(OFFSET(考勤!D:AH,MATCH(C741,考勤!$A$1:$A$58,0)-1,DAY(D741)-1,3,1))</f>
        <v>#N/A</v>
      </c>
      <c r="W741" s="8" t="e">
        <f ca="1" t="shared" si="78"/>
        <v>#N/A</v>
      </c>
    </row>
    <row r="742" hidden="1" spans="1:23">
      <c r="A742" s="2" t="s">
        <v>511</v>
      </c>
      <c r="B742" s="2" t="s">
        <v>725</v>
      </c>
      <c r="C742" s="2" t="s">
        <v>726</v>
      </c>
      <c r="D742" s="2" t="s">
        <v>206</v>
      </c>
      <c r="E742" s="2" t="s">
        <v>127</v>
      </c>
      <c r="F742" s="2" t="s">
        <v>732</v>
      </c>
      <c r="G742" s="2" t="s">
        <v>137</v>
      </c>
      <c r="H742" s="2"/>
      <c r="I742" s="2"/>
      <c r="J742" s="10" t="s">
        <v>496</v>
      </c>
      <c r="K742" s="2"/>
      <c r="L742" s="2"/>
      <c r="M742" s="2"/>
      <c r="N742" s="2"/>
      <c r="O742" s="8" t="str">
        <f t="shared" si="73"/>
        <v>07:42</v>
      </c>
      <c r="P742" s="9" t="str">
        <f t="shared" si="74"/>
        <v>20:07</v>
      </c>
      <c r="Q742" s="11">
        <f t="shared" si="75"/>
        <v>0.517361111111111</v>
      </c>
      <c r="R742" s="12">
        <f t="shared" si="76"/>
        <v>11</v>
      </c>
      <c r="S742" s="8"/>
      <c r="T742" s="8" t="str">
        <f>VLOOKUP(C742,[1]Sheet1!$D$1:$M$65514,10,0)</f>
        <v>河北</v>
      </c>
      <c r="U742" s="8">
        <f t="shared" si="77"/>
        <v>11</v>
      </c>
      <c r="V742" s="8" t="e">
        <f ca="1">SUM(OFFSET(考勤!D:AH,MATCH(C742,考勤!$A$1:$A$58,0)-1,DAY(D742)-1,3,1))</f>
        <v>#N/A</v>
      </c>
      <c r="W742" s="8" t="e">
        <f ca="1" t="shared" si="78"/>
        <v>#N/A</v>
      </c>
    </row>
    <row r="743" hidden="1" spans="1:23">
      <c r="A743" s="2" t="s">
        <v>511</v>
      </c>
      <c r="B743" s="2" t="s">
        <v>725</v>
      </c>
      <c r="C743" s="2" t="s">
        <v>726</v>
      </c>
      <c r="D743" s="2" t="s">
        <v>209</v>
      </c>
      <c r="E743" s="2" t="s">
        <v>127</v>
      </c>
      <c r="F743" s="2" t="s">
        <v>733</v>
      </c>
      <c r="G743" s="2" t="s">
        <v>137</v>
      </c>
      <c r="H743" s="2"/>
      <c r="I743" s="2"/>
      <c r="J743" s="10" t="s">
        <v>734</v>
      </c>
      <c r="K743" s="2"/>
      <c r="L743" s="2"/>
      <c r="M743" s="2"/>
      <c r="N743" s="2"/>
      <c r="O743" s="8" t="str">
        <f t="shared" si="73"/>
        <v>07:40</v>
      </c>
      <c r="P743" s="9" t="str">
        <f t="shared" si="74"/>
        <v>20:13</v>
      </c>
      <c r="Q743" s="11">
        <f t="shared" si="75"/>
        <v>0.522916666666667</v>
      </c>
      <c r="R743" s="12">
        <f t="shared" si="76"/>
        <v>11</v>
      </c>
      <c r="S743" s="8"/>
      <c r="T743" s="8" t="str">
        <f>VLOOKUP(C743,[1]Sheet1!$D$1:$M$65514,10,0)</f>
        <v>河北</v>
      </c>
      <c r="U743" s="8">
        <f t="shared" si="77"/>
        <v>11</v>
      </c>
      <c r="V743" s="8" t="e">
        <f ca="1">SUM(OFFSET(考勤!D:AH,MATCH(C743,考勤!$A$1:$A$58,0)-1,DAY(D743)-1,3,1))</f>
        <v>#N/A</v>
      </c>
      <c r="W743" s="8" t="e">
        <f ca="1" t="shared" si="78"/>
        <v>#N/A</v>
      </c>
    </row>
    <row r="744" hidden="1" spans="1:23">
      <c r="A744" s="2" t="s">
        <v>511</v>
      </c>
      <c r="B744" s="2" t="s">
        <v>725</v>
      </c>
      <c r="C744" s="2" t="s">
        <v>726</v>
      </c>
      <c r="D744" s="2" t="s">
        <v>210</v>
      </c>
      <c r="E744" s="2" t="s">
        <v>127</v>
      </c>
      <c r="F744" s="2" t="s">
        <v>735</v>
      </c>
      <c r="G744" s="2" t="s">
        <v>137</v>
      </c>
      <c r="H744" s="2"/>
      <c r="I744" s="2"/>
      <c r="J744" s="10" t="s">
        <v>736</v>
      </c>
      <c r="K744" s="2"/>
      <c r="L744" s="2"/>
      <c r="M744" s="2"/>
      <c r="N744" s="2"/>
      <c r="O744" s="8" t="str">
        <f t="shared" si="73"/>
        <v>07:39</v>
      </c>
      <c r="P744" s="9" t="str">
        <f t="shared" si="74"/>
        <v>20:11</v>
      </c>
      <c r="Q744" s="11">
        <f t="shared" si="75"/>
        <v>0.522222222222222</v>
      </c>
      <c r="R744" s="12">
        <f t="shared" si="76"/>
        <v>11</v>
      </c>
      <c r="S744" s="8"/>
      <c r="T744" s="8" t="str">
        <f>VLOOKUP(C744,[1]Sheet1!$D$1:$M$65514,10,0)</f>
        <v>河北</v>
      </c>
      <c r="U744" s="8">
        <f t="shared" si="77"/>
        <v>11</v>
      </c>
      <c r="V744" s="8" t="e">
        <f ca="1">SUM(OFFSET(考勤!D:AH,MATCH(C744,考勤!$A$1:$A$58,0)-1,DAY(D744)-1,3,1))</f>
        <v>#N/A</v>
      </c>
      <c r="W744" s="8" t="e">
        <f ca="1" t="shared" si="78"/>
        <v>#N/A</v>
      </c>
    </row>
    <row r="745" hidden="1" spans="1:23">
      <c r="A745" s="2" t="s">
        <v>511</v>
      </c>
      <c r="B745" s="2" t="s">
        <v>725</v>
      </c>
      <c r="C745" s="2" t="s">
        <v>726</v>
      </c>
      <c r="D745" s="2" t="s">
        <v>211</v>
      </c>
      <c r="E745" s="2" t="s">
        <v>127</v>
      </c>
      <c r="F745" s="2" t="s">
        <v>581</v>
      </c>
      <c r="G745" s="2" t="s">
        <v>137</v>
      </c>
      <c r="H745" s="2"/>
      <c r="I745" s="2"/>
      <c r="J745" s="10" t="s">
        <v>220</v>
      </c>
      <c r="K745" s="2"/>
      <c r="L745" s="2"/>
      <c r="M745" s="2"/>
      <c r="N745" s="2"/>
      <c r="O745" s="8" t="str">
        <f t="shared" si="73"/>
        <v>07:40</v>
      </c>
      <c r="P745" s="9" t="str">
        <f t="shared" si="74"/>
        <v>20:01</v>
      </c>
      <c r="Q745" s="11">
        <f t="shared" si="75"/>
        <v>0.514583333333333</v>
      </c>
      <c r="R745" s="12">
        <f t="shared" si="76"/>
        <v>11</v>
      </c>
      <c r="S745" s="8"/>
      <c r="T745" s="8" t="str">
        <f>VLOOKUP(C745,[1]Sheet1!$D$1:$M$65514,10,0)</f>
        <v>河北</v>
      </c>
      <c r="U745" s="8">
        <f t="shared" si="77"/>
        <v>11</v>
      </c>
      <c r="V745" s="8" t="e">
        <f ca="1">SUM(OFFSET(考勤!D:AH,MATCH(C745,考勤!$A$1:$A$58,0)-1,DAY(D745)-1,3,1))</f>
        <v>#N/A</v>
      </c>
      <c r="W745" s="8" t="e">
        <f ca="1" t="shared" si="78"/>
        <v>#N/A</v>
      </c>
    </row>
    <row r="746" hidden="1" spans="1:23">
      <c r="A746" s="2" t="s">
        <v>511</v>
      </c>
      <c r="B746" s="2" t="s">
        <v>737</v>
      </c>
      <c r="C746" s="2" t="s">
        <v>738</v>
      </c>
      <c r="D746" s="2" t="s">
        <v>126</v>
      </c>
      <c r="E746" s="2" t="s">
        <v>127</v>
      </c>
      <c r="F746" s="2"/>
      <c r="G746" s="2"/>
      <c r="H746" s="2"/>
      <c r="I746" s="2"/>
      <c r="J746" s="2"/>
      <c r="K746" s="2"/>
      <c r="L746" s="2"/>
      <c r="M746" s="2"/>
      <c r="N746" s="7" t="s">
        <v>171</v>
      </c>
      <c r="O746" s="8" t="str">
        <f t="shared" si="73"/>
        <v/>
      </c>
      <c r="P746" s="9" t="str">
        <f t="shared" si="74"/>
        <v/>
      </c>
      <c r="Q746" s="11">
        <f t="shared" si="75"/>
        <v>0</v>
      </c>
      <c r="R746" s="12">
        <f t="shared" si="76"/>
        <v>0</v>
      </c>
      <c r="S746" s="8"/>
      <c r="T746" s="8" t="str">
        <f>VLOOKUP(C746,[1]Sheet1!$D$1:$M$65514,10,0)</f>
        <v>河北</v>
      </c>
      <c r="U746" s="8">
        <f t="shared" si="77"/>
        <v>0</v>
      </c>
      <c r="V746" s="8" t="e">
        <f ca="1">SUM(OFFSET(考勤!D:AH,MATCH(C746,考勤!$A$1:$A$58,0)-1,DAY(D746)-1,3,1))</f>
        <v>#N/A</v>
      </c>
      <c r="W746" s="8" t="e">
        <f ca="1" t="shared" si="78"/>
        <v>#N/A</v>
      </c>
    </row>
    <row r="747" hidden="1" spans="1:23">
      <c r="A747" s="2" t="s">
        <v>511</v>
      </c>
      <c r="B747" s="2" t="s">
        <v>737</v>
      </c>
      <c r="C747" s="2" t="s">
        <v>738</v>
      </c>
      <c r="D747" s="2" t="s">
        <v>131</v>
      </c>
      <c r="E747" s="2" t="s">
        <v>127</v>
      </c>
      <c r="F747" s="2"/>
      <c r="G747" s="2"/>
      <c r="H747" s="2"/>
      <c r="I747" s="2"/>
      <c r="J747" s="2"/>
      <c r="K747" s="2"/>
      <c r="L747" s="2"/>
      <c r="M747" s="2"/>
      <c r="N747" s="7" t="s">
        <v>171</v>
      </c>
      <c r="O747" s="8" t="str">
        <f t="shared" si="73"/>
        <v/>
      </c>
      <c r="P747" s="9" t="str">
        <f t="shared" si="74"/>
        <v/>
      </c>
      <c r="Q747" s="11">
        <f t="shared" si="75"/>
        <v>0</v>
      </c>
      <c r="R747" s="12">
        <f t="shared" si="76"/>
        <v>0</v>
      </c>
      <c r="S747" s="8"/>
      <c r="T747" s="8" t="str">
        <f>VLOOKUP(C747,[1]Sheet1!$D$1:$M$65514,10,0)</f>
        <v>河北</v>
      </c>
      <c r="U747" s="8">
        <f t="shared" si="77"/>
        <v>0</v>
      </c>
      <c r="V747" s="8" t="e">
        <f ca="1">SUM(OFFSET(考勤!D:AH,MATCH(C747,考勤!$A$1:$A$58,0)-1,DAY(D747)-1,3,1))</f>
        <v>#N/A</v>
      </c>
      <c r="W747" s="8" t="e">
        <f ca="1" t="shared" si="78"/>
        <v>#N/A</v>
      </c>
    </row>
    <row r="748" hidden="1" spans="1:23">
      <c r="A748" s="2" t="s">
        <v>511</v>
      </c>
      <c r="B748" s="2" t="s">
        <v>737</v>
      </c>
      <c r="C748" s="2" t="s">
        <v>738</v>
      </c>
      <c r="D748" s="2" t="s">
        <v>135</v>
      </c>
      <c r="E748" s="2" t="s">
        <v>127</v>
      </c>
      <c r="F748" s="2"/>
      <c r="G748" s="2"/>
      <c r="H748" s="2"/>
      <c r="I748" s="2"/>
      <c r="J748" s="2"/>
      <c r="K748" s="2"/>
      <c r="L748" s="2"/>
      <c r="M748" s="2"/>
      <c r="N748" s="7" t="s">
        <v>171</v>
      </c>
      <c r="O748" s="8" t="str">
        <f t="shared" si="73"/>
        <v/>
      </c>
      <c r="P748" s="9" t="str">
        <f t="shared" si="74"/>
        <v/>
      </c>
      <c r="Q748" s="11">
        <f t="shared" si="75"/>
        <v>0</v>
      </c>
      <c r="R748" s="12">
        <f t="shared" si="76"/>
        <v>0</v>
      </c>
      <c r="S748" s="8"/>
      <c r="T748" s="8" t="str">
        <f>VLOOKUP(C748,[1]Sheet1!$D$1:$M$65514,10,0)</f>
        <v>河北</v>
      </c>
      <c r="U748" s="8">
        <f t="shared" si="77"/>
        <v>0</v>
      </c>
      <c r="V748" s="8" t="e">
        <f ca="1">SUM(OFFSET(考勤!D:AH,MATCH(C748,考勤!$A$1:$A$58,0)-1,DAY(D748)-1,3,1))</f>
        <v>#N/A</v>
      </c>
      <c r="W748" s="8" t="e">
        <f ca="1" t="shared" si="78"/>
        <v>#N/A</v>
      </c>
    </row>
    <row r="749" hidden="1" spans="1:23">
      <c r="A749" s="3" t="s">
        <v>511</v>
      </c>
      <c r="B749" s="3" t="s">
        <v>737</v>
      </c>
      <c r="C749" s="3" t="s">
        <v>738</v>
      </c>
      <c r="D749" s="3" t="s">
        <v>139</v>
      </c>
      <c r="E749" s="2" t="s">
        <v>127</v>
      </c>
      <c r="F749" s="3"/>
      <c r="G749" s="3"/>
      <c r="H749" s="3"/>
      <c r="I749" s="3"/>
      <c r="J749" s="3"/>
      <c r="K749" s="3"/>
      <c r="L749" s="3"/>
      <c r="M749" s="3"/>
      <c r="N749" s="7" t="s">
        <v>171</v>
      </c>
      <c r="O749" s="8" t="str">
        <f t="shared" si="73"/>
        <v/>
      </c>
      <c r="P749" s="9" t="str">
        <f t="shared" si="74"/>
        <v/>
      </c>
      <c r="Q749" s="11">
        <f t="shared" si="75"/>
        <v>0</v>
      </c>
      <c r="R749" s="12">
        <f t="shared" si="76"/>
        <v>0</v>
      </c>
      <c r="S749" s="8"/>
      <c r="T749" s="8" t="str">
        <f>VLOOKUP(C749,[1]Sheet1!$D$1:$M$65514,10,0)</f>
        <v>河北</v>
      </c>
      <c r="U749" s="8">
        <f t="shared" si="77"/>
        <v>0</v>
      </c>
      <c r="V749" s="8" t="e">
        <f ca="1">SUM(OFFSET(考勤!D:AH,MATCH(C749,考勤!$A$1:$A$58,0)-1,DAY(D749)-1,3,1))</f>
        <v>#N/A</v>
      </c>
      <c r="W749" s="8" t="e">
        <f ca="1" t="shared" si="78"/>
        <v>#N/A</v>
      </c>
    </row>
    <row r="750" hidden="1" spans="1:23">
      <c r="A750" s="3" t="s">
        <v>511</v>
      </c>
      <c r="B750" s="3" t="s">
        <v>737</v>
      </c>
      <c r="C750" s="3" t="s">
        <v>738</v>
      </c>
      <c r="D750" s="3" t="s">
        <v>142</v>
      </c>
      <c r="E750" s="2" t="s">
        <v>127</v>
      </c>
      <c r="F750" s="3"/>
      <c r="G750" s="3"/>
      <c r="H750" s="3"/>
      <c r="I750" s="3"/>
      <c r="J750" s="3"/>
      <c r="K750" s="3"/>
      <c r="L750" s="3"/>
      <c r="M750" s="3"/>
      <c r="N750" s="7" t="s">
        <v>171</v>
      </c>
      <c r="O750" s="8" t="str">
        <f t="shared" si="73"/>
        <v/>
      </c>
      <c r="P750" s="9" t="str">
        <f t="shared" si="74"/>
        <v/>
      </c>
      <c r="Q750" s="11">
        <f t="shared" si="75"/>
        <v>0</v>
      </c>
      <c r="R750" s="12">
        <f t="shared" si="76"/>
        <v>0</v>
      </c>
      <c r="S750" s="8"/>
      <c r="T750" s="8" t="str">
        <f>VLOOKUP(C750,[1]Sheet1!$D$1:$M$65514,10,0)</f>
        <v>河北</v>
      </c>
      <c r="U750" s="8">
        <f t="shared" si="77"/>
        <v>0</v>
      </c>
      <c r="V750" s="8" t="e">
        <f ca="1">SUM(OFFSET(考勤!D:AH,MATCH(C750,考勤!$A$1:$A$58,0)-1,DAY(D750)-1,3,1))</f>
        <v>#N/A</v>
      </c>
      <c r="W750" s="8" t="e">
        <f ca="1" t="shared" si="78"/>
        <v>#N/A</v>
      </c>
    </row>
    <row r="751" hidden="1" spans="1:23">
      <c r="A751" s="2" t="s">
        <v>511</v>
      </c>
      <c r="B751" s="2" t="s">
        <v>737</v>
      </c>
      <c r="C751" s="2" t="s">
        <v>738</v>
      </c>
      <c r="D751" s="2" t="s">
        <v>145</v>
      </c>
      <c r="E751" s="2" t="s">
        <v>127</v>
      </c>
      <c r="F751" s="2"/>
      <c r="G751" s="2"/>
      <c r="H751" s="2"/>
      <c r="I751" s="2"/>
      <c r="J751" s="2"/>
      <c r="K751" s="2"/>
      <c r="L751" s="2"/>
      <c r="M751" s="2"/>
      <c r="N751" s="7" t="s">
        <v>171</v>
      </c>
      <c r="O751" s="8" t="str">
        <f t="shared" si="73"/>
        <v/>
      </c>
      <c r="P751" s="9" t="str">
        <f t="shared" si="74"/>
        <v/>
      </c>
      <c r="Q751" s="11">
        <f t="shared" si="75"/>
        <v>0</v>
      </c>
      <c r="R751" s="12">
        <f t="shared" si="76"/>
        <v>0</v>
      </c>
      <c r="S751" s="8"/>
      <c r="T751" s="8" t="str">
        <f>VLOOKUP(C751,[1]Sheet1!$D$1:$M$65514,10,0)</f>
        <v>河北</v>
      </c>
      <c r="U751" s="8">
        <f t="shared" si="77"/>
        <v>0</v>
      </c>
      <c r="V751" s="8" t="e">
        <f ca="1">SUM(OFFSET(考勤!D:AH,MATCH(C751,考勤!$A$1:$A$58,0)-1,DAY(D751)-1,3,1))</f>
        <v>#N/A</v>
      </c>
      <c r="W751" s="8" t="e">
        <f ca="1" t="shared" si="78"/>
        <v>#N/A</v>
      </c>
    </row>
    <row r="752" hidden="1" spans="1:23">
      <c r="A752" s="2" t="s">
        <v>511</v>
      </c>
      <c r="B752" s="2" t="s">
        <v>737</v>
      </c>
      <c r="C752" s="2" t="s">
        <v>738</v>
      </c>
      <c r="D752" s="2" t="s">
        <v>148</v>
      </c>
      <c r="E752" s="2" t="s">
        <v>127</v>
      </c>
      <c r="F752" s="2"/>
      <c r="G752" s="2"/>
      <c r="H752" s="2"/>
      <c r="I752" s="2"/>
      <c r="J752" s="2"/>
      <c r="K752" s="2"/>
      <c r="L752" s="2"/>
      <c r="M752" s="2"/>
      <c r="N752" s="7" t="s">
        <v>171</v>
      </c>
      <c r="O752" s="8" t="str">
        <f t="shared" si="73"/>
        <v/>
      </c>
      <c r="P752" s="9" t="str">
        <f t="shared" si="74"/>
        <v/>
      </c>
      <c r="Q752" s="11">
        <f t="shared" si="75"/>
        <v>0</v>
      </c>
      <c r="R752" s="12">
        <f t="shared" si="76"/>
        <v>0</v>
      </c>
      <c r="S752" s="8"/>
      <c r="T752" s="8" t="str">
        <f>VLOOKUP(C752,[1]Sheet1!$D$1:$M$65514,10,0)</f>
        <v>河北</v>
      </c>
      <c r="U752" s="8">
        <f t="shared" si="77"/>
        <v>0</v>
      </c>
      <c r="V752" s="8" t="e">
        <f ca="1">SUM(OFFSET(考勤!D:AH,MATCH(C752,考勤!$A$1:$A$58,0)-1,DAY(D752)-1,3,1))</f>
        <v>#N/A</v>
      </c>
      <c r="W752" s="8" t="e">
        <f ca="1" t="shared" si="78"/>
        <v>#N/A</v>
      </c>
    </row>
    <row r="753" hidden="1" spans="1:23">
      <c r="A753" s="2" t="s">
        <v>511</v>
      </c>
      <c r="B753" s="2" t="s">
        <v>737</v>
      </c>
      <c r="C753" s="2" t="s">
        <v>738</v>
      </c>
      <c r="D753" s="2" t="s">
        <v>152</v>
      </c>
      <c r="E753" s="2" t="s">
        <v>127</v>
      </c>
      <c r="F753" s="2"/>
      <c r="G753" s="2"/>
      <c r="H753" s="2"/>
      <c r="I753" s="2"/>
      <c r="J753" s="2"/>
      <c r="K753" s="2"/>
      <c r="L753" s="2"/>
      <c r="M753" s="2"/>
      <c r="N753" s="7" t="s">
        <v>171</v>
      </c>
      <c r="O753" s="8" t="str">
        <f t="shared" si="73"/>
        <v/>
      </c>
      <c r="P753" s="9" t="str">
        <f t="shared" si="74"/>
        <v/>
      </c>
      <c r="Q753" s="11">
        <f t="shared" si="75"/>
        <v>0</v>
      </c>
      <c r="R753" s="12">
        <f t="shared" si="76"/>
        <v>0</v>
      </c>
      <c r="S753" s="8"/>
      <c r="T753" s="8" t="str">
        <f>VLOOKUP(C753,[1]Sheet1!$D$1:$M$65514,10,0)</f>
        <v>河北</v>
      </c>
      <c r="U753" s="8">
        <f t="shared" si="77"/>
        <v>0</v>
      </c>
      <c r="V753" s="8" t="e">
        <f ca="1">SUM(OFFSET(考勤!D:AH,MATCH(C753,考勤!$A$1:$A$58,0)-1,DAY(D753)-1,3,1))</f>
        <v>#N/A</v>
      </c>
      <c r="W753" s="8" t="e">
        <f ca="1" t="shared" si="78"/>
        <v>#N/A</v>
      </c>
    </row>
    <row r="754" hidden="1" spans="1:23">
      <c r="A754" s="2" t="s">
        <v>511</v>
      </c>
      <c r="B754" s="2" t="s">
        <v>737</v>
      </c>
      <c r="C754" s="2" t="s">
        <v>738</v>
      </c>
      <c r="D754" s="2" t="s">
        <v>157</v>
      </c>
      <c r="E754" s="2" t="s">
        <v>127</v>
      </c>
      <c r="F754" s="2"/>
      <c r="G754" s="2"/>
      <c r="H754" s="2"/>
      <c r="I754" s="2"/>
      <c r="J754" s="2"/>
      <c r="K754" s="2"/>
      <c r="L754" s="2"/>
      <c r="M754" s="2"/>
      <c r="N754" s="7" t="s">
        <v>171</v>
      </c>
      <c r="O754" s="8" t="str">
        <f t="shared" si="73"/>
        <v/>
      </c>
      <c r="P754" s="9" t="str">
        <f t="shared" si="74"/>
        <v/>
      </c>
      <c r="Q754" s="11">
        <f t="shared" si="75"/>
        <v>0</v>
      </c>
      <c r="R754" s="12">
        <f t="shared" si="76"/>
        <v>0</v>
      </c>
      <c r="S754" s="8"/>
      <c r="T754" s="8" t="str">
        <f>VLOOKUP(C754,[1]Sheet1!$D$1:$M$65514,10,0)</f>
        <v>河北</v>
      </c>
      <c r="U754" s="8">
        <f t="shared" si="77"/>
        <v>0</v>
      </c>
      <c r="V754" s="8" t="e">
        <f ca="1">SUM(OFFSET(考勤!D:AH,MATCH(C754,考勤!$A$1:$A$58,0)-1,DAY(D754)-1,3,1))</f>
        <v>#N/A</v>
      </c>
      <c r="W754" s="8" t="e">
        <f ca="1" t="shared" si="78"/>
        <v>#N/A</v>
      </c>
    </row>
    <row r="755" hidden="1" spans="1:23">
      <c r="A755" s="2" t="s">
        <v>511</v>
      </c>
      <c r="B755" s="2" t="s">
        <v>737</v>
      </c>
      <c r="C755" s="2" t="s">
        <v>738</v>
      </c>
      <c r="D755" s="2" t="s">
        <v>160</v>
      </c>
      <c r="E755" s="2" t="s">
        <v>127</v>
      </c>
      <c r="F755" s="2"/>
      <c r="G755" s="2"/>
      <c r="H755" s="2"/>
      <c r="I755" s="2"/>
      <c r="J755" s="2"/>
      <c r="K755" s="2"/>
      <c r="L755" s="2"/>
      <c r="M755" s="2"/>
      <c r="N755" s="7" t="s">
        <v>171</v>
      </c>
      <c r="O755" s="8" t="str">
        <f t="shared" si="73"/>
        <v/>
      </c>
      <c r="P755" s="9" t="str">
        <f t="shared" si="74"/>
        <v/>
      </c>
      <c r="Q755" s="11">
        <f t="shared" si="75"/>
        <v>0</v>
      </c>
      <c r="R755" s="12">
        <f t="shared" si="76"/>
        <v>0</v>
      </c>
      <c r="S755" s="8"/>
      <c r="T755" s="8" t="str">
        <f>VLOOKUP(C755,[1]Sheet1!$D$1:$M$65514,10,0)</f>
        <v>河北</v>
      </c>
      <c r="U755" s="8">
        <f t="shared" si="77"/>
        <v>0</v>
      </c>
      <c r="V755" s="8" t="e">
        <f ca="1">SUM(OFFSET(考勤!D:AH,MATCH(C755,考勤!$A$1:$A$58,0)-1,DAY(D755)-1,3,1))</f>
        <v>#N/A</v>
      </c>
      <c r="W755" s="8" t="e">
        <f ca="1" t="shared" si="78"/>
        <v>#N/A</v>
      </c>
    </row>
    <row r="756" hidden="1" spans="1:23">
      <c r="A756" s="3" t="s">
        <v>511</v>
      </c>
      <c r="B756" s="3" t="s">
        <v>737</v>
      </c>
      <c r="C756" s="3" t="s">
        <v>738</v>
      </c>
      <c r="D756" s="3" t="s">
        <v>163</v>
      </c>
      <c r="E756" s="2" t="s">
        <v>127</v>
      </c>
      <c r="F756" s="3"/>
      <c r="G756" s="3"/>
      <c r="H756" s="3"/>
      <c r="I756" s="3"/>
      <c r="J756" s="3"/>
      <c r="K756" s="3"/>
      <c r="L756" s="3"/>
      <c r="M756" s="3"/>
      <c r="N756" s="7" t="s">
        <v>171</v>
      </c>
      <c r="O756" s="8" t="str">
        <f t="shared" si="73"/>
        <v/>
      </c>
      <c r="P756" s="9" t="str">
        <f t="shared" si="74"/>
        <v/>
      </c>
      <c r="Q756" s="11">
        <f t="shared" si="75"/>
        <v>0</v>
      </c>
      <c r="R756" s="12">
        <f t="shared" si="76"/>
        <v>0</v>
      </c>
      <c r="S756" s="8"/>
      <c r="T756" s="8" t="str">
        <f>VLOOKUP(C756,[1]Sheet1!$D$1:$M$65514,10,0)</f>
        <v>河北</v>
      </c>
      <c r="U756" s="8">
        <f t="shared" si="77"/>
        <v>0</v>
      </c>
      <c r="V756" s="8" t="e">
        <f ca="1">SUM(OFFSET(考勤!D:AH,MATCH(C756,考勤!$A$1:$A$58,0)-1,DAY(D756)-1,3,1))</f>
        <v>#N/A</v>
      </c>
      <c r="W756" s="8" t="e">
        <f ca="1" t="shared" si="78"/>
        <v>#N/A</v>
      </c>
    </row>
    <row r="757" hidden="1" spans="1:23">
      <c r="A757" s="3" t="s">
        <v>511</v>
      </c>
      <c r="B757" s="3" t="s">
        <v>737</v>
      </c>
      <c r="C757" s="3" t="s">
        <v>738</v>
      </c>
      <c r="D757" s="3" t="s">
        <v>166</v>
      </c>
      <c r="E757" s="2" t="s">
        <v>127</v>
      </c>
      <c r="F757" s="3"/>
      <c r="G757" s="3"/>
      <c r="H757" s="3"/>
      <c r="I757" s="3"/>
      <c r="J757" s="3"/>
      <c r="K757" s="3"/>
      <c r="L757" s="3"/>
      <c r="M757" s="3"/>
      <c r="N757" s="7" t="s">
        <v>171</v>
      </c>
      <c r="O757" s="8" t="str">
        <f t="shared" si="73"/>
        <v/>
      </c>
      <c r="P757" s="9" t="str">
        <f t="shared" si="74"/>
        <v/>
      </c>
      <c r="Q757" s="11">
        <f t="shared" si="75"/>
        <v>0</v>
      </c>
      <c r="R757" s="12">
        <f t="shared" si="76"/>
        <v>0</v>
      </c>
      <c r="S757" s="8"/>
      <c r="T757" s="8" t="str">
        <f>VLOOKUP(C757,[1]Sheet1!$D$1:$M$65514,10,0)</f>
        <v>河北</v>
      </c>
      <c r="U757" s="8">
        <f t="shared" si="77"/>
        <v>0</v>
      </c>
      <c r="V757" s="8" t="e">
        <f ca="1">SUM(OFFSET(考勤!D:AH,MATCH(C757,考勤!$A$1:$A$58,0)-1,DAY(D757)-1,3,1))</f>
        <v>#N/A</v>
      </c>
      <c r="W757" s="8" t="e">
        <f ca="1" t="shared" si="78"/>
        <v>#N/A</v>
      </c>
    </row>
    <row r="758" hidden="1" spans="1:23">
      <c r="A758" s="2" t="s">
        <v>511</v>
      </c>
      <c r="B758" s="2" t="s">
        <v>737</v>
      </c>
      <c r="C758" s="2" t="s">
        <v>738</v>
      </c>
      <c r="D758" s="2" t="s">
        <v>170</v>
      </c>
      <c r="E758" s="2" t="s">
        <v>127</v>
      </c>
      <c r="F758" s="2"/>
      <c r="G758" s="2"/>
      <c r="H758" s="2"/>
      <c r="I758" s="2"/>
      <c r="J758" s="2"/>
      <c r="K758" s="2"/>
      <c r="L758" s="2"/>
      <c r="M758" s="2"/>
      <c r="N758" s="7" t="s">
        <v>171</v>
      </c>
      <c r="O758" s="8" t="str">
        <f t="shared" si="73"/>
        <v/>
      </c>
      <c r="P758" s="9" t="str">
        <f t="shared" si="74"/>
        <v/>
      </c>
      <c r="Q758" s="11">
        <f t="shared" si="75"/>
        <v>0</v>
      </c>
      <c r="R758" s="12">
        <f t="shared" si="76"/>
        <v>0</v>
      </c>
      <c r="S758" s="8"/>
      <c r="T758" s="8" t="str">
        <f>VLOOKUP(C758,[1]Sheet1!$D$1:$M$65514,10,0)</f>
        <v>河北</v>
      </c>
      <c r="U758" s="8">
        <f t="shared" si="77"/>
        <v>0</v>
      </c>
      <c r="V758" s="8" t="e">
        <f ca="1">SUM(OFFSET(考勤!D:AH,MATCH(C758,考勤!$A$1:$A$58,0)-1,DAY(D758)-1,3,1))</f>
        <v>#N/A</v>
      </c>
      <c r="W758" s="8" t="e">
        <f ca="1" t="shared" si="78"/>
        <v>#N/A</v>
      </c>
    </row>
    <row r="759" hidden="1" spans="1:23">
      <c r="A759" s="2" t="s">
        <v>511</v>
      </c>
      <c r="B759" s="2" t="s">
        <v>737</v>
      </c>
      <c r="C759" s="2" t="s">
        <v>738</v>
      </c>
      <c r="D759" s="2" t="s">
        <v>172</v>
      </c>
      <c r="E759" s="2" t="s">
        <v>127</v>
      </c>
      <c r="F759" s="2"/>
      <c r="G759" s="2"/>
      <c r="H759" s="2"/>
      <c r="I759" s="2"/>
      <c r="J759" s="2"/>
      <c r="K759" s="2"/>
      <c r="L759" s="2"/>
      <c r="M759" s="2"/>
      <c r="N759" s="7" t="s">
        <v>171</v>
      </c>
      <c r="O759" s="8" t="str">
        <f t="shared" si="73"/>
        <v/>
      </c>
      <c r="P759" s="9" t="str">
        <f t="shared" si="74"/>
        <v/>
      </c>
      <c r="Q759" s="11">
        <f t="shared" si="75"/>
        <v>0</v>
      </c>
      <c r="R759" s="12">
        <f t="shared" si="76"/>
        <v>0</v>
      </c>
      <c r="S759" s="8"/>
      <c r="T759" s="8" t="str">
        <f>VLOOKUP(C759,[1]Sheet1!$D$1:$M$65514,10,0)</f>
        <v>河北</v>
      </c>
      <c r="U759" s="8">
        <f t="shared" si="77"/>
        <v>0</v>
      </c>
      <c r="V759" s="8" t="e">
        <f ca="1">SUM(OFFSET(考勤!D:AH,MATCH(C759,考勤!$A$1:$A$58,0)-1,DAY(D759)-1,3,1))</f>
        <v>#N/A</v>
      </c>
      <c r="W759" s="8" t="e">
        <f ca="1" t="shared" si="78"/>
        <v>#N/A</v>
      </c>
    </row>
    <row r="760" hidden="1" spans="1:23">
      <c r="A760" s="2" t="s">
        <v>511</v>
      </c>
      <c r="B760" s="2" t="s">
        <v>737</v>
      </c>
      <c r="C760" s="2" t="s">
        <v>738</v>
      </c>
      <c r="D760" s="2" t="s">
        <v>173</v>
      </c>
      <c r="E760" s="2" t="s">
        <v>127</v>
      </c>
      <c r="F760" s="2"/>
      <c r="G760" s="2"/>
      <c r="H760" s="2"/>
      <c r="I760" s="2"/>
      <c r="J760" s="2"/>
      <c r="K760" s="2"/>
      <c r="L760" s="2"/>
      <c r="M760" s="2"/>
      <c r="N760" s="7" t="s">
        <v>171</v>
      </c>
      <c r="O760" s="8" t="str">
        <f t="shared" si="73"/>
        <v/>
      </c>
      <c r="P760" s="9" t="str">
        <f t="shared" si="74"/>
        <v/>
      </c>
      <c r="Q760" s="11">
        <f t="shared" si="75"/>
        <v>0</v>
      </c>
      <c r="R760" s="12">
        <f t="shared" si="76"/>
        <v>0</v>
      </c>
      <c r="S760" s="8"/>
      <c r="T760" s="8" t="str">
        <f>VLOOKUP(C760,[1]Sheet1!$D$1:$M$65514,10,0)</f>
        <v>河北</v>
      </c>
      <c r="U760" s="8">
        <f t="shared" si="77"/>
        <v>0</v>
      </c>
      <c r="V760" s="8" t="e">
        <f ca="1">SUM(OFFSET(考勤!D:AH,MATCH(C760,考勤!$A$1:$A$58,0)-1,DAY(D760)-1,3,1))</f>
        <v>#N/A</v>
      </c>
      <c r="W760" s="8" t="e">
        <f ca="1" t="shared" si="78"/>
        <v>#N/A</v>
      </c>
    </row>
    <row r="761" hidden="1" spans="1:23">
      <c r="A761" s="2" t="s">
        <v>511</v>
      </c>
      <c r="B761" s="2" t="s">
        <v>737</v>
      </c>
      <c r="C761" s="2" t="s">
        <v>738</v>
      </c>
      <c r="D761" s="2" t="s">
        <v>175</v>
      </c>
      <c r="E761" s="2" t="s">
        <v>127</v>
      </c>
      <c r="F761" s="2"/>
      <c r="G761" s="2"/>
      <c r="H761" s="2"/>
      <c r="I761" s="2"/>
      <c r="J761" s="2"/>
      <c r="K761" s="2"/>
      <c r="L761" s="2"/>
      <c r="M761" s="2"/>
      <c r="N761" s="7" t="s">
        <v>171</v>
      </c>
      <c r="O761" s="8" t="str">
        <f t="shared" si="73"/>
        <v/>
      </c>
      <c r="P761" s="9" t="str">
        <f t="shared" si="74"/>
        <v/>
      </c>
      <c r="Q761" s="11">
        <f t="shared" si="75"/>
        <v>0</v>
      </c>
      <c r="R761" s="12">
        <f t="shared" si="76"/>
        <v>0</v>
      </c>
      <c r="S761" s="8"/>
      <c r="T761" s="8" t="str">
        <f>VLOOKUP(C761,[1]Sheet1!$D$1:$M$65514,10,0)</f>
        <v>河北</v>
      </c>
      <c r="U761" s="8">
        <f t="shared" si="77"/>
        <v>0</v>
      </c>
      <c r="V761" s="8" t="e">
        <f ca="1">SUM(OFFSET(考勤!D:AH,MATCH(C761,考勤!$A$1:$A$58,0)-1,DAY(D761)-1,3,1))</f>
        <v>#N/A</v>
      </c>
      <c r="W761" s="8" t="e">
        <f ca="1" t="shared" si="78"/>
        <v>#N/A</v>
      </c>
    </row>
    <row r="762" hidden="1" spans="1:23">
      <c r="A762" s="2" t="s">
        <v>511</v>
      </c>
      <c r="B762" s="2" t="s">
        <v>737</v>
      </c>
      <c r="C762" s="2" t="s">
        <v>738</v>
      </c>
      <c r="D762" s="2" t="s">
        <v>177</v>
      </c>
      <c r="E762" s="2" t="s">
        <v>127</v>
      </c>
      <c r="F762" s="2"/>
      <c r="G762" s="2"/>
      <c r="H762" s="2"/>
      <c r="I762" s="2"/>
      <c r="J762" s="2"/>
      <c r="K762" s="2"/>
      <c r="L762" s="2"/>
      <c r="M762" s="2"/>
      <c r="N762" s="7" t="s">
        <v>171</v>
      </c>
      <c r="O762" s="8" t="str">
        <f t="shared" si="73"/>
        <v/>
      </c>
      <c r="P762" s="9" t="str">
        <f t="shared" si="74"/>
        <v/>
      </c>
      <c r="Q762" s="11">
        <f t="shared" si="75"/>
        <v>0</v>
      </c>
      <c r="R762" s="12">
        <f t="shared" si="76"/>
        <v>0</v>
      </c>
      <c r="S762" s="8"/>
      <c r="T762" s="8" t="str">
        <f>VLOOKUP(C762,[1]Sheet1!$D$1:$M$65514,10,0)</f>
        <v>河北</v>
      </c>
      <c r="U762" s="8">
        <f t="shared" si="77"/>
        <v>0</v>
      </c>
      <c r="V762" s="8" t="e">
        <f ca="1">SUM(OFFSET(考勤!D:AH,MATCH(C762,考勤!$A$1:$A$58,0)-1,DAY(D762)-1,3,1))</f>
        <v>#N/A</v>
      </c>
      <c r="W762" s="8" t="e">
        <f ca="1" t="shared" si="78"/>
        <v>#N/A</v>
      </c>
    </row>
    <row r="763" hidden="1" spans="1:23">
      <c r="A763" s="3" t="s">
        <v>511</v>
      </c>
      <c r="B763" s="3" t="s">
        <v>737</v>
      </c>
      <c r="C763" s="3" t="s">
        <v>738</v>
      </c>
      <c r="D763" s="3" t="s">
        <v>180</v>
      </c>
      <c r="E763" s="2" t="s">
        <v>127</v>
      </c>
      <c r="F763" s="3"/>
      <c r="G763" s="3"/>
      <c r="H763" s="3"/>
      <c r="I763" s="3"/>
      <c r="J763" s="3"/>
      <c r="K763" s="3"/>
      <c r="L763" s="3"/>
      <c r="M763" s="3"/>
      <c r="N763" s="7" t="s">
        <v>171</v>
      </c>
      <c r="O763" s="8" t="str">
        <f t="shared" si="73"/>
        <v/>
      </c>
      <c r="P763" s="9" t="str">
        <f t="shared" si="74"/>
        <v/>
      </c>
      <c r="Q763" s="11">
        <f t="shared" si="75"/>
        <v>0</v>
      </c>
      <c r="R763" s="12">
        <f t="shared" si="76"/>
        <v>0</v>
      </c>
      <c r="S763" s="8"/>
      <c r="T763" s="8" t="str">
        <f>VLOOKUP(C763,[1]Sheet1!$D$1:$M$65514,10,0)</f>
        <v>河北</v>
      </c>
      <c r="U763" s="8">
        <f t="shared" si="77"/>
        <v>0</v>
      </c>
      <c r="V763" s="8" t="e">
        <f ca="1">SUM(OFFSET(考勤!D:AH,MATCH(C763,考勤!$A$1:$A$58,0)-1,DAY(D763)-1,3,1))</f>
        <v>#N/A</v>
      </c>
      <c r="W763" s="8" t="e">
        <f ca="1" t="shared" si="78"/>
        <v>#N/A</v>
      </c>
    </row>
    <row r="764" hidden="1" spans="1:23">
      <c r="A764" s="3" t="s">
        <v>511</v>
      </c>
      <c r="B764" s="3" t="s">
        <v>737</v>
      </c>
      <c r="C764" s="3" t="s">
        <v>738</v>
      </c>
      <c r="D764" s="3" t="s">
        <v>183</v>
      </c>
      <c r="E764" s="2" t="s">
        <v>127</v>
      </c>
      <c r="F764" s="3"/>
      <c r="G764" s="3"/>
      <c r="H764" s="3"/>
      <c r="I764" s="3"/>
      <c r="J764" s="3"/>
      <c r="K764" s="3"/>
      <c r="L764" s="3"/>
      <c r="M764" s="3"/>
      <c r="N764" s="7" t="s">
        <v>171</v>
      </c>
      <c r="O764" s="8" t="str">
        <f t="shared" si="73"/>
        <v/>
      </c>
      <c r="P764" s="9" t="str">
        <f t="shared" si="74"/>
        <v/>
      </c>
      <c r="Q764" s="11">
        <f t="shared" si="75"/>
        <v>0</v>
      </c>
      <c r="R764" s="12">
        <f t="shared" si="76"/>
        <v>0</v>
      </c>
      <c r="S764" s="8"/>
      <c r="T764" s="8" t="str">
        <f>VLOOKUP(C764,[1]Sheet1!$D$1:$M$65514,10,0)</f>
        <v>河北</v>
      </c>
      <c r="U764" s="8">
        <f t="shared" si="77"/>
        <v>0</v>
      </c>
      <c r="V764" s="8" t="e">
        <f ca="1">SUM(OFFSET(考勤!D:AH,MATCH(C764,考勤!$A$1:$A$58,0)-1,DAY(D764)-1,3,1))</f>
        <v>#N/A</v>
      </c>
      <c r="W764" s="8" t="e">
        <f ca="1" t="shared" si="78"/>
        <v>#N/A</v>
      </c>
    </row>
    <row r="765" hidden="1" spans="1:23">
      <c r="A765" s="2" t="s">
        <v>511</v>
      </c>
      <c r="B765" s="2" t="s">
        <v>737</v>
      </c>
      <c r="C765" s="2" t="s">
        <v>738</v>
      </c>
      <c r="D765" s="2" t="s">
        <v>186</v>
      </c>
      <c r="E765" s="2" t="s">
        <v>127</v>
      </c>
      <c r="F765" s="2"/>
      <c r="G765" s="2"/>
      <c r="H765" s="2"/>
      <c r="I765" s="2"/>
      <c r="J765" s="2"/>
      <c r="K765" s="2"/>
      <c r="L765" s="2"/>
      <c r="M765" s="2"/>
      <c r="N765" s="7" t="s">
        <v>171</v>
      </c>
      <c r="O765" s="8" t="str">
        <f t="shared" si="73"/>
        <v/>
      </c>
      <c r="P765" s="9" t="str">
        <f t="shared" si="74"/>
        <v/>
      </c>
      <c r="Q765" s="11">
        <f t="shared" si="75"/>
        <v>0</v>
      </c>
      <c r="R765" s="12">
        <f t="shared" si="76"/>
        <v>0</v>
      </c>
      <c r="S765" s="8"/>
      <c r="T765" s="8" t="str">
        <f>VLOOKUP(C765,[1]Sheet1!$D$1:$M$65514,10,0)</f>
        <v>河北</v>
      </c>
      <c r="U765" s="8">
        <f t="shared" si="77"/>
        <v>0</v>
      </c>
      <c r="V765" s="8" t="e">
        <f ca="1">SUM(OFFSET(考勤!D:AH,MATCH(C765,考勤!$A$1:$A$58,0)-1,DAY(D765)-1,3,1))</f>
        <v>#N/A</v>
      </c>
      <c r="W765" s="8" t="e">
        <f ca="1" t="shared" si="78"/>
        <v>#N/A</v>
      </c>
    </row>
    <row r="766" hidden="1" spans="1:23">
      <c r="A766" s="2" t="s">
        <v>511</v>
      </c>
      <c r="B766" s="2" t="s">
        <v>737</v>
      </c>
      <c r="C766" s="2" t="s">
        <v>738</v>
      </c>
      <c r="D766" s="2" t="s">
        <v>189</v>
      </c>
      <c r="E766" s="2" t="s">
        <v>127</v>
      </c>
      <c r="F766" s="2"/>
      <c r="G766" s="2"/>
      <c r="H766" s="2"/>
      <c r="I766" s="2"/>
      <c r="J766" s="2"/>
      <c r="K766" s="2"/>
      <c r="L766" s="2"/>
      <c r="M766" s="2"/>
      <c r="N766" s="7" t="s">
        <v>171</v>
      </c>
      <c r="O766" s="8" t="str">
        <f t="shared" si="73"/>
        <v/>
      </c>
      <c r="P766" s="9" t="str">
        <f t="shared" si="74"/>
        <v/>
      </c>
      <c r="Q766" s="11">
        <f t="shared" si="75"/>
        <v>0</v>
      </c>
      <c r="R766" s="12">
        <f t="shared" si="76"/>
        <v>0</v>
      </c>
      <c r="S766" s="8"/>
      <c r="T766" s="8" t="str">
        <f>VLOOKUP(C766,[1]Sheet1!$D$1:$M$65514,10,0)</f>
        <v>河北</v>
      </c>
      <c r="U766" s="8">
        <f t="shared" si="77"/>
        <v>0</v>
      </c>
      <c r="V766" s="8" t="e">
        <f ca="1">SUM(OFFSET(考勤!D:AH,MATCH(C766,考勤!$A$1:$A$58,0)-1,DAY(D766)-1,3,1))</f>
        <v>#N/A</v>
      </c>
      <c r="W766" s="8" t="e">
        <f ca="1" t="shared" si="78"/>
        <v>#N/A</v>
      </c>
    </row>
    <row r="767" hidden="1" spans="1:23">
      <c r="A767" s="2" t="s">
        <v>511</v>
      </c>
      <c r="B767" s="2" t="s">
        <v>737</v>
      </c>
      <c r="C767" s="2" t="s">
        <v>738</v>
      </c>
      <c r="D767" s="2" t="s">
        <v>192</v>
      </c>
      <c r="E767" s="2" t="s">
        <v>127</v>
      </c>
      <c r="F767" s="2" t="s">
        <v>739</v>
      </c>
      <c r="G767" s="2" t="s">
        <v>740</v>
      </c>
      <c r="H767" s="2"/>
      <c r="I767" s="2"/>
      <c r="J767" s="10" t="s">
        <v>741</v>
      </c>
      <c r="K767" s="2"/>
      <c r="L767" s="2"/>
      <c r="M767" s="2"/>
      <c r="N767" s="7" t="s">
        <v>742</v>
      </c>
      <c r="O767" s="8" t="str">
        <f t="shared" si="73"/>
        <v>13:10</v>
      </c>
      <c r="P767" s="9" t="str">
        <f t="shared" si="74"/>
        <v>18:00</v>
      </c>
      <c r="Q767" s="11">
        <f t="shared" si="75"/>
        <v>0.201388888888889</v>
      </c>
      <c r="R767" s="12">
        <f t="shared" si="76"/>
        <v>3</v>
      </c>
      <c r="S767" s="8"/>
      <c r="T767" s="8" t="str">
        <f>VLOOKUP(C767,[1]Sheet1!$D$1:$M$65514,10,0)</f>
        <v>河北</v>
      </c>
      <c r="U767" s="8">
        <f t="shared" si="77"/>
        <v>3</v>
      </c>
      <c r="V767" s="8" t="e">
        <f ca="1">SUM(OFFSET(考勤!D:AH,MATCH(C767,考勤!$A$1:$A$58,0)-1,DAY(D767)-1,3,1))</f>
        <v>#N/A</v>
      </c>
      <c r="W767" s="8" t="e">
        <f ca="1" t="shared" si="78"/>
        <v>#N/A</v>
      </c>
    </row>
    <row r="768" hidden="1" spans="1:23">
      <c r="A768" s="2" t="s">
        <v>511</v>
      </c>
      <c r="B768" s="2" t="s">
        <v>737</v>
      </c>
      <c r="C768" s="2" t="s">
        <v>738</v>
      </c>
      <c r="D768" s="2" t="s">
        <v>195</v>
      </c>
      <c r="E768" s="2" t="s">
        <v>127</v>
      </c>
      <c r="F768" s="2" t="s">
        <v>743</v>
      </c>
      <c r="G768" s="2" t="s">
        <v>744</v>
      </c>
      <c r="H768" s="2"/>
      <c r="I768" s="2"/>
      <c r="J768" s="10" t="s">
        <v>593</v>
      </c>
      <c r="K768" s="2"/>
      <c r="L768" s="2"/>
      <c r="M768" s="2"/>
      <c r="N768" s="7" t="s">
        <v>745</v>
      </c>
      <c r="O768" s="8" t="str">
        <f t="shared" si="73"/>
        <v>14:23</v>
      </c>
      <c r="P768" s="9" t="str">
        <f t="shared" si="74"/>
        <v>20:06</v>
      </c>
      <c r="Q768" s="11">
        <f t="shared" si="75"/>
        <v>0.238194444444444</v>
      </c>
      <c r="R768" s="12">
        <f t="shared" si="76"/>
        <v>4</v>
      </c>
      <c r="S768" s="8"/>
      <c r="T768" s="8" t="str">
        <f>VLOOKUP(C768,[1]Sheet1!$D$1:$M$65514,10,0)</f>
        <v>河北</v>
      </c>
      <c r="U768" s="8">
        <f t="shared" si="77"/>
        <v>4</v>
      </c>
      <c r="V768" s="8" t="e">
        <f ca="1">SUM(OFFSET(考勤!D:AH,MATCH(C768,考勤!$A$1:$A$58,0)-1,DAY(D768)-1,3,1))</f>
        <v>#N/A</v>
      </c>
      <c r="W768" s="8" t="e">
        <f ca="1" t="shared" si="78"/>
        <v>#N/A</v>
      </c>
    </row>
    <row r="769" hidden="1" spans="1:23">
      <c r="A769" s="2" t="s">
        <v>511</v>
      </c>
      <c r="B769" s="2" t="s">
        <v>737</v>
      </c>
      <c r="C769" s="2" t="s">
        <v>738</v>
      </c>
      <c r="D769" s="2" t="s">
        <v>198</v>
      </c>
      <c r="E769" s="2" t="s">
        <v>127</v>
      </c>
      <c r="F769" s="2" t="s">
        <v>514</v>
      </c>
      <c r="G769" s="2" t="s">
        <v>137</v>
      </c>
      <c r="H769" s="2"/>
      <c r="I769" s="2"/>
      <c r="J769" s="10" t="s">
        <v>225</v>
      </c>
      <c r="K769" s="2"/>
      <c r="L769" s="2"/>
      <c r="M769" s="2"/>
      <c r="N769" s="2"/>
      <c r="O769" s="8" t="str">
        <f t="shared" si="73"/>
        <v>07:35</v>
      </c>
      <c r="P769" s="9" t="str">
        <f t="shared" si="74"/>
        <v>20:00</v>
      </c>
      <c r="Q769" s="11">
        <f t="shared" si="75"/>
        <v>0.517361111111111</v>
      </c>
      <c r="R769" s="12">
        <f t="shared" si="76"/>
        <v>11</v>
      </c>
      <c r="S769" s="8"/>
      <c r="T769" s="8" t="str">
        <f>VLOOKUP(C769,[1]Sheet1!$D$1:$M$65514,10,0)</f>
        <v>河北</v>
      </c>
      <c r="U769" s="8">
        <f t="shared" si="77"/>
        <v>11</v>
      </c>
      <c r="V769" s="8" t="e">
        <f ca="1">SUM(OFFSET(考勤!D:AH,MATCH(C769,考勤!$A$1:$A$58,0)-1,DAY(D769)-1,3,1))</f>
        <v>#N/A</v>
      </c>
      <c r="W769" s="8" t="e">
        <f ca="1" t="shared" si="78"/>
        <v>#N/A</v>
      </c>
    </row>
    <row r="770" hidden="1" spans="1:23">
      <c r="A770" s="3" t="s">
        <v>511</v>
      </c>
      <c r="B770" s="3" t="s">
        <v>737</v>
      </c>
      <c r="C770" s="3" t="s">
        <v>738</v>
      </c>
      <c r="D770" s="3" t="s">
        <v>199</v>
      </c>
      <c r="E770" s="2" t="s">
        <v>127</v>
      </c>
      <c r="F770" s="3" t="s">
        <v>746</v>
      </c>
      <c r="G770" s="3" t="s">
        <v>137</v>
      </c>
      <c r="H770" s="3"/>
      <c r="I770" s="3"/>
      <c r="J770" s="10" t="s">
        <v>747</v>
      </c>
      <c r="K770" s="3"/>
      <c r="L770" s="3"/>
      <c r="M770" s="3"/>
      <c r="N770" s="3"/>
      <c r="O770" s="8" t="str">
        <f t="shared" si="73"/>
        <v>07:40</v>
      </c>
      <c r="P770" s="9" t="str">
        <f t="shared" si="74"/>
        <v>18:18</v>
      </c>
      <c r="Q770" s="11">
        <f t="shared" si="75"/>
        <v>0.443055555555556</v>
      </c>
      <c r="R770" s="12">
        <f t="shared" si="76"/>
        <v>9</v>
      </c>
      <c r="S770" s="8"/>
      <c r="T770" s="8" t="str">
        <f>VLOOKUP(C770,[1]Sheet1!$D$1:$M$65514,10,0)</f>
        <v>河北</v>
      </c>
      <c r="U770" s="8">
        <f t="shared" si="77"/>
        <v>9</v>
      </c>
      <c r="V770" s="8" t="e">
        <f ca="1">SUM(OFFSET(考勤!D:AH,MATCH(C770,考勤!$A$1:$A$58,0)-1,DAY(D770)-1,3,1))</f>
        <v>#N/A</v>
      </c>
      <c r="W770" s="8" t="e">
        <f ca="1" t="shared" si="78"/>
        <v>#N/A</v>
      </c>
    </row>
    <row r="771" hidden="1" spans="1:23">
      <c r="A771" s="3" t="s">
        <v>511</v>
      </c>
      <c r="B771" s="3" t="s">
        <v>737</v>
      </c>
      <c r="C771" s="3" t="s">
        <v>738</v>
      </c>
      <c r="D771" s="3" t="s">
        <v>201</v>
      </c>
      <c r="E771" s="2" t="s">
        <v>127</v>
      </c>
      <c r="F771" s="3"/>
      <c r="G771" s="3"/>
      <c r="H771" s="3"/>
      <c r="I771" s="3"/>
      <c r="J771" s="3"/>
      <c r="K771" s="3"/>
      <c r="L771" s="3"/>
      <c r="M771" s="3"/>
      <c r="N771" s="7" t="s">
        <v>171</v>
      </c>
      <c r="O771" s="8" t="str">
        <f t="shared" si="73"/>
        <v/>
      </c>
      <c r="P771" s="9" t="str">
        <f t="shared" si="74"/>
        <v/>
      </c>
      <c r="Q771" s="11">
        <f t="shared" si="75"/>
        <v>0</v>
      </c>
      <c r="R771" s="12">
        <f t="shared" si="76"/>
        <v>0</v>
      </c>
      <c r="S771" s="8"/>
      <c r="T771" s="8" t="str">
        <f>VLOOKUP(C771,[1]Sheet1!$D$1:$M$65514,10,0)</f>
        <v>河北</v>
      </c>
      <c r="U771" s="8">
        <f t="shared" si="77"/>
        <v>0</v>
      </c>
      <c r="V771" s="8" t="e">
        <f ca="1">SUM(OFFSET(考勤!D:AH,MATCH(C771,考勤!$A$1:$A$58,0)-1,DAY(D771)-1,3,1))</f>
        <v>#N/A</v>
      </c>
      <c r="W771" s="8" t="e">
        <f ca="1" t="shared" si="78"/>
        <v>#N/A</v>
      </c>
    </row>
    <row r="772" hidden="1" spans="1:23">
      <c r="A772" s="2" t="s">
        <v>511</v>
      </c>
      <c r="B772" s="2" t="s">
        <v>737</v>
      </c>
      <c r="C772" s="2" t="s">
        <v>738</v>
      </c>
      <c r="D772" s="2" t="s">
        <v>204</v>
      </c>
      <c r="E772" s="2" t="s">
        <v>127</v>
      </c>
      <c r="F772" s="2" t="s">
        <v>748</v>
      </c>
      <c r="G772" s="2" t="s">
        <v>137</v>
      </c>
      <c r="H772" s="2"/>
      <c r="I772" s="2"/>
      <c r="J772" s="10" t="s">
        <v>399</v>
      </c>
      <c r="K772" s="2"/>
      <c r="L772" s="2"/>
      <c r="M772" s="2"/>
      <c r="N772" s="2"/>
      <c r="O772" s="8" t="str">
        <f t="shared" si="73"/>
        <v>07:42</v>
      </c>
      <c r="P772" s="9" t="str">
        <f t="shared" si="74"/>
        <v>20:03</v>
      </c>
      <c r="Q772" s="11">
        <f t="shared" si="75"/>
        <v>0.514583333333333</v>
      </c>
      <c r="R772" s="12">
        <f t="shared" si="76"/>
        <v>11</v>
      </c>
      <c r="S772" s="8"/>
      <c r="T772" s="8" t="str">
        <f>VLOOKUP(C772,[1]Sheet1!$D$1:$M$65514,10,0)</f>
        <v>河北</v>
      </c>
      <c r="U772" s="8">
        <f t="shared" si="77"/>
        <v>11</v>
      </c>
      <c r="V772" s="8" t="e">
        <f ca="1">SUM(OFFSET(考勤!D:AH,MATCH(C772,考勤!$A$1:$A$58,0)-1,DAY(D772)-1,3,1))</f>
        <v>#N/A</v>
      </c>
      <c r="W772" s="8" t="e">
        <f ca="1" t="shared" si="78"/>
        <v>#N/A</v>
      </c>
    </row>
    <row r="773" hidden="1" spans="1:23">
      <c r="A773" s="2" t="s">
        <v>511</v>
      </c>
      <c r="B773" s="2" t="s">
        <v>737</v>
      </c>
      <c r="C773" s="2" t="s">
        <v>738</v>
      </c>
      <c r="D773" s="2" t="s">
        <v>206</v>
      </c>
      <c r="E773" s="2" t="s">
        <v>127</v>
      </c>
      <c r="F773" s="2" t="s">
        <v>749</v>
      </c>
      <c r="G773" s="2" t="s">
        <v>750</v>
      </c>
      <c r="H773" s="4" t="s">
        <v>751</v>
      </c>
      <c r="I773" s="2"/>
      <c r="J773" s="10" t="s">
        <v>433</v>
      </c>
      <c r="K773" s="2"/>
      <c r="L773" s="2"/>
      <c r="M773" s="2"/>
      <c r="N773" s="2"/>
      <c r="O773" s="8" t="str">
        <f t="shared" si="73"/>
        <v>08:03</v>
      </c>
      <c r="P773" s="9" t="str">
        <f t="shared" si="74"/>
        <v>20:05</v>
      </c>
      <c r="Q773" s="11">
        <f t="shared" si="75"/>
        <v>0.501388888888889</v>
      </c>
      <c r="R773" s="12">
        <f t="shared" si="76"/>
        <v>11</v>
      </c>
      <c r="S773" s="8"/>
      <c r="T773" s="8" t="str">
        <f>VLOOKUP(C773,[1]Sheet1!$D$1:$M$65514,10,0)</f>
        <v>河北</v>
      </c>
      <c r="U773" s="8">
        <f t="shared" si="77"/>
        <v>11</v>
      </c>
      <c r="V773" s="8" t="e">
        <f ca="1">SUM(OFFSET(考勤!D:AH,MATCH(C773,考勤!$A$1:$A$58,0)-1,DAY(D773)-1,3,1))</f>
        <v>#N/A</v>
      </c>
      <c r="W773" s="8" t="e">
        <f ca="1" t="shared" si="78"/>
        <v>#N/A</v>
      </c>
    </row>
    <row r="774" hidden="1" spans="1:23">
      <c r="A774" s="2" t="s">
        <v>511</v>
      </c>
      <c r="B774" s="2" t="s">
        <v>737</v>
      </c>
      <c r="C774" s="2" t="s">
        <v>738</v>
      </c>
      <c r="D774" s="2" t="s">
        <v>209</v>
      </c>
      <c r="E774" s="2" t="s">
        <v>127</v>
      </c>
      <c r="F774" s="2" t="s">
        <v>752</v>
      </c>
      <c r="G774" s="2" t="s">
        <v>137</v>
      </c>
      <c r="H774" s="2"/>
      <c r="I774" s="2"/>
      <c r="J774" s="10" t="s">
        <v>227</v>
      </c>
      <c r="K774" s="2"/>
      <c r="L774" s="2"/>
      <c r="M774" s="2"/>
      <c r="N774" s="2"/>
      <c r="O774" s="8" t="str">
        <f t="shared" si="73"/>
        <v>07:45</v>
      </c>
      <c r="P774" s="9" t="str">
        <f t="shared" si="74"/>
        <v>20:02</v>
      </c>
      <c r="Q774" s="11">
        <f t="shared" si="75"/>
        <v>0.511805555555556</v>
      </c>
      <c r="R774" s="12">
        <f t="shared" si="76"/>
        <v>11</v>
      </c>
      <c r="S774" s="8"/>
      <c r="T774" s="8" t="str">
        <f>VLOOKUP(C774,[1]Sheet1!$D$1:$M$65514,10,0)</f>
        <v>河北</v>
      </c>
      <c r="U774" s="8">
        <f t="shared" si="77"/>
        <v>11</v>
      </c>
      <c r="V774" s="8" t="e">
        <f ca="1">SUM(OFFSET(考勤!D:AH,MATCH(C774,考勤!$A$1:$A$58,0)-1,DAY(D774)-1,3,1))</f>
        <v>#N/A</v>
      </c>
      <c r="W774" s="8" t="e">
        <f ca="1" t="shared" si="78"/>
        <v>#N/A</v>
      </c>
    </row>
    <row r="775" hidden="1" spans="1:23">
      <c r="A775" s="2" t="s">
        <v>511</v>
      </c>
      <c r="B775" s="2" t="s">
        <v>737</v>
      </c>
      <c r="C775" s="2" t="s">
        <v>738</v>
      </c>
      <c r="D775" s="2" t="s">
        <v>210</v>
      </c>
      <c r="E775" s="2" t="s">
        <v>127</v>
      </c>
      <c r="F775" s="2" t="s">
        <v>311</v>
      </c>
      <c r="G775" s="2" t="s">
        <v>137</v>
      </c>
      <c r="H775" s="2"/>
      <c r="I775" s="2"/>
      <c r="J775" s="10" t="s">
        <v>225</v>
      </c>
      <c r="K775" s="2"/>
      <c r="L775" s="2"/>
      <c r="M775" s="2"/>
      <c r="N775" s="2"/>
      <c r="O775" s="8" t="str">
        <f t="shared" si="73"/>
        <v>07:40</v>
      </c>
      <c r="P775" s="9" t="str">
        <f t="shared" si="74"/>
        <v>20:00</v>
      </c>
      <c r="Q775" s="11">
        <f t="shared" si="75"/>
        <v>0.513888888888889</v>
      </c>
      <c r="R775" s="12">
        <f t="shared" si="76"/>
        <v>11</v>
      </c>
      <c r="S775" s="8"/>
      <c r="T775" s="8" t="str">
        <f>VLOOKUP(C775,[1]Sheet1!$D$1:$M$65514,10,0)</f>
        <v>河北</v>
      </c>
      <c r="U775" s="8">
        <f t="shared" si="77"/>
        <v>11</v>
      </c>
      <c r="V775" s="8" t="e">
        <f ca="1">SUM(OFFSET(考勤!D:AH,MATCH(C775,考勤!$A$1:$A$58,0)-1,DAY(D775)-1,3,1))</f>
        <v>#N/A</v>
      </c>
      <c r="W775" s="8" t="e">
        <f ca="1" t="shared" si="78"/>
        <v>#N/A</v>
      </c>
    </row>
    <row r="776" hidden="1" spans="1:23">
      <c r="A776" s="2" t="s">
        <v>511</v>
      </c>
      <c r="B776" s="2" t="s">
        <v>737</v>
      </c>
      <c r="C776" s="2" t="s">
        <v>738</v>
      </c>
      <c r="D776" s="2" t="s">
        <v>211</v>
      </c>
      <c r="E776" s="2" t="s">
        <v>127</v>
      </c>
      <c r="F776" s="5" t="s">
        <v>753</v>
      </c>
      <c r="G776" s="2"/>
      <c r="H776" s="2"/>
      <c r="I776" s="2"/>
      <c r="J776" s="2"/>
      <c r="K776" s="2"/>
      <c r="L776" s="2"/>
      <c r="M776" s="2"/>
      <c r="N776" s="7" t="s">
        <v>171</v>
      </c>
      <c r="O776" s="8" t="str">
        <f t="shared" si="73"/>
        <v>07:51</v>
      </c>
      <c r="P776" s="9" t="str">
        <f t="shared" si="74"/>
        <v>XX:XX</v>
      </c>
      <c r="Q776" s="11">
        <f t="shared" si="75"/>
        <v>0</v>
      </c>
      <c r="R776" s="12">
        <f t="shared" si="76"/>
        <v>0</v>
      </c>
      <c r="S776" s="8"/>
      <c r="T776" s="8" t="str">
        <f>VLOOKUP(C776,[1]Sheet1!$D$1:$M$65514,10,0)</f>
        <v>河北</v>
      </c>
      <c r="U776" s="9">
        <v>0</v>
      </c>
      <c r="V776" s="8" t="e">
        <f ca="1">SUM(OFFSET(考勤!D:AH,MATCH(C776,考勤!$A$1:$A$58,0)-1,DAY(D776)-1,3,1))</f>
        <v>#N/A</v>
      </c>
      <c r="W776" s="8" t="e">
        <f ca="1" t="shared" si="78"/>
        <v>#N/A</v>
      </c>
    </row>
    <row r="777" ht="22.5" hidden="1" spans="1:23">
      <c r="A777" s="2" t="s">
        <v>250</v>
      </c>
      <c r="B777" s="2" t="s">
        <v>754</v>
      </c>
      <c r="C777" s="2" t="s">
        <v>755</v>
      </c>
      <c r="D777" s="2" t="s">
        <v>126</v>
      </c>
      <c r="E777" s="2" t="s">
        <v>127</v>
      </c>
      <c r="F777" s="2"/>
      <c r="G777" s="2"/>
      <c r="H777" s="2"/>
      <c r="I777" s="2"/>
      <c r="J777" s="2"/>
      <c r="K777" s="2"/>
      <c r="L777" s="2"/>
      <c r="M777" s="2"/>
      <c r="N777" s="7" t="s">
        <v>171</v>
      </c>
      <c r="O777" s="8" t="str">
        <f t="shared" si="73"/>
        <v/>
      </c>
      <c r="P777" s="9" t="str">
        <f t="shared" si="74"/>
        <v/>
      </c>
      <c r="Q777" s="11">
        <f t="shared" si="75"/>
        <v>0</v>
      </c>
      <c r="R777" s="12">
        <f t="shared" si="76"/>
        <v>0</v>
      </c>
      <c r="S777" s="8"/>
      <c r="T777" s="8" t="str">
        <f>VLOOKUP(C777,[1]Sheet1!$D$1:$M$65514,10,0)</f>
        <v>河北</v>
      </c>
      <c r="U777" s="8">
        <f t="shared" si="77"/>
        <v>0</v>
      </c>
      <c r="V777" s="8" t="e">
        <f ca="1">SUM(OFFSET(考勤!D:AH,MATCH(C777,考勤!$A$1:$A$58,0)-1,DAY(D777)-1,3,1))</f>
        <v>#N/A</v>
      </c>
      <c r="W777" s="8" t="e">
        <f ca="1" t="shared" si="78"/>
        <v>#N/A</v>
      </c>
    </row>
    <row r="778" ht="22.5" hidden="1" spans="1:23">
      <c r="A778" s="2" t="s">
        <v>250</v>
      </c>
      <c r="B778" s="2" t="s">
        <v>754</v>
      </c>
      <c r="C778" s="2" t="s">
        <v>755</v>
      </c>
      <c r="D778" s="2" t="s">
        <v>131</v>
      </c>
      <c r="E778" s="2" t="s">
        <v>127</v>
      </c>
      <c r="F778" s="2"/>
      <c r="G778" s="2"/>
      <c r="H778" s="2"/>
      <c r="I778" s="2"/>
      <c r="J778" s="2"/>
      <c r="K778" s="2"/>
      <c r="L778" s="2"/>
      <c r="M778" s="2"/>
      <c r="N778" s="7" t="s">
        <v>171</v>
      </c>
      <c r="O778" s="8" t="str">
        <f t="shared" si="73"/>
        <v/>
      </c>
      <c r="P778" s="9" t="str">
        <f t="shared" si="74"/>
        <v/>
      </c>
      <c r="Q778" s="11">
        <f t="shared" si="75"/>
        <v>0</v>
      </c>
      <c r="R778" s="12">
        <f t="shared" si="76"/>
        <v>0</v>
      </c>
      <c r="S778" s="8"/>
      <c r="T778" s="8" t="str">
        <f>VLOOKUP(C778,[1]Sheet1!$D$1:$M$65514,10,0)</f>
        <v>河北</v>
      </c>
      <c r="U778" s="8">
        <f t="shared" si="77"/>
        <v>0</v>
      </c>
      <c r="V778" s="8" t="e">
        <f ca="1">SUM(OFFSET(考勤!D:AH,MATCH(C778,考勤!$A$1:$A$58,0)-1,DAY(D778)-1,3,1))</f>
        <v>#N/A</v>
      </c>
      <c r="W778" s="8" t="e">
        <f ca="1" t="shared" si="78"/>
        <v>#N/A</v>
      </c>
    </row>
    <row r="779" ht="22.5" hidden="1" spans="1:23">
      <c r="A779" s="2" t="s">
        <v>250</v>
      </c>
      <c r="B779" s="2" t="s">
        <v>754</v>
      </c>
      <c r="C779" s="2" t="s">
        <v>755</v>
      </c>
      <c r="D779" s="2" t="s">
        <v>135</v>
      </c>
      <c r="E779" s="2" t="s">
        <v>127</v>
      </c>
      <c r="F779" s="2"/>
      <c r="G779" s="2"/>
      <c r="H779" s="2"/>
      <c r="I779" s="2"/>
      <c r="J779" s="2"/>
      <c r="K779" s="2"/>
      <c r="L779" s="2"/>
      <c r="M779" s="2"/>
      <c r="N779" s="7" t="s">
        <v>171</v>
      </c>
      <c r="O779" s="8" t="str">
        <f t="shared" si="73"/>
        <v/>
      </c>
      <c r="P779" s="9" t="str">
        <f t="shared" si="74"/>
        <v/>
      </c>
      <c r="Q779" s="11">
        <f t="shared" si="75"/>
        <v>0</v>
      </c>
      <c r="R779" s="12">
        <f t="shared" si="76"/>
        <v>0</v>
      </c>
      <c r="S779" s="8"/>
      <c r="T779" s="8" t="str">
        <f>VLOOKUP(C779,[1]Sheet1!$D$1:$M$65514,10,0)</f>
        <v>河北</v>
      </c>
      <c r="U779" s="8">
        <f t="shared" si="77"/>
        <v>0</v>
      </c>
      <c r="V779" s="8" t="e">
        <f ca="1">SUM(OFFSET(考勤!D:AH,MATCH(C779,考勤!$A$1:$A$58,0)-1,DAY(D779)-1,3,1))</f>
        <v>#N/A</v>
      </c>
      <c r="W779" s="8" t="e">
        <f ca="1" t="shared" si="78"/>
        <v>#N/A</v>
      </c>
    </row>
    <row r="780" ht="22.5" hidden="1" spans="1:23">
      <c r="A780" s="3" t="s">
        <v>250</v>
      </c>
      <c r="B780" s="3" t="s">
        <v>754</v>
      </c>
      <c r="C780" s="3" t="s">
        <v>755</v>
      </c>
      <c r="D780" s="3" t="s">
        <v>139</v>
      </c>
      <c r="E780" s="2" t="s">
        <v>127</v>
      </c>
      <c r="F780" s="3"/>
      <c r="G780" s="3"/>
      <c r="H780" s="3"/>
      <c r="I780" s="3"/>
      <c r="J780" s="3"/>
      <c r="K780" s="3"/>
      <c r="L780" s="3"/>
      <c r="M780" s="3"/>
      <c r="N780" s="7" t="s">
        <v>171</v>
      </c>
      <c r="O780" s="8" t="str">
        <f t="shared" si="73"/>
        <v/>
      </c>
      <c r="P780" s="9" t="str">
        <f t="shared" si="74"/>
        <v/>
      </c>
      <c r="Q780" s="11">
        <f t="shared" si="75"/>
        <v>0</v>
      </c>
      <c r="R780" s="12">
        <f t="shared" si="76"/>
        <v>0</v>
      </c>
      <c r="S780" s="8"/>
      <c r="T780" s="8" t="str">
        <f>VLOOKUP(C780,[1]Sheet1!$D$1:$M$65514,10,0)</f>
        <v>河北</v>
      </c>
      <c r="U780" s="8">
        <f t="shared" si="77"/>
        <v>0</v>
      </c>
      <c r="V780" s="8" t="e">
        <f ca="1">SUM(OFFSET(考勤!D:AH,MATCH(C780,考勤!$A$1:$A$58,0)-1,DAY(D780)-1,3,1))</f>
        <v>#N/A</v>
      </c>
      <c r="W780" s="8" t="e">
        <f ca="1" t="shared" si="78"/>
        <v>#N/A</v>
      </c>
    </row>
    <row r="781" ht="22.5" hidden="1" spans="1:23">
      <c r="A781" s="3" t="s">
        <v>250</v>
      </c>
      <c r="B781" s="3" t="s">
        <v>754</v>
      </c>
      <c r="C781" s="3" t="s">
        <v>755</v>
      </c>
      <c r="D781" s="3" t="s">
        <v>142</v>
      </c>
      <c r="E781" s="2" t="s">
        <v>127</v>
      </c>
      <c r="F781" s="3"/>
      <c r="G781" s="3"/>
      <c r="H781" s="3"/>
      <c r="I781" s="3"/>
      <c r="J781" s="3"/>
      <c r="K781" s="3"/>
      <c r="L781" s="3"/>
      <c r="M781" s="3"/>
      <c r="N781" s="7" t="s">
        <v>171</v>
      </c>
      <c r="O781" s="8" t="str">
        <f t="shared" si="73"/>
        <v/>
      </c>
      <c r="P781" s="9" t="str">
        <f t="shared" si="74"/>
        <v/>
      </c>
      <c r="Q781" s="11">
        <f t="shared" si="75"/>
        <v>0</v>
      </c>
      <c r="R781" s="12">
        <f t="shared" si="76"/>
        <v>0</v>
      </c>
      <c r="S781" s="8"/>
      <c r="T781" s="8" t="str">
        <f>VLOOKUP(C781,[1]Sheet1!$D$1:$M$65514,10,0)</f>
        <v>河北</v>
      </c>
      <c r="U781" s="8">
        <f t="shared" si="77"/>
        <v>0</v>
      </c>
      <c r="V781" s="8" t="e">
        <f ca="1">SUM(OFFSET(考勤!D:AH,MATCH(C781,考勤!$A$1:$A$58,0)-1,DAY(D781)-1,3,1))</f>
        <v>#N/A</v>
      </c>
      <c r="W781" s="8" t="e">
        <f ca="1" t="shared" si="78"/>
        <v>#N/A</v>
      </c>
    </row>
    <row r="782" ht="22.5" hidden="1" spans="1:23">
      <c r="A782" s="2" t="s">
        <v>250</v>
      </c>
      <c r="B782" s="2" t="s">
        <v>754</v>
      </c>
      <c r="C782" s="2" t="s">
        <v>755</v>
      </c>
      <c r="D782" s="2" t="s">
        <v>145</v>
      </c>
      <c r="E782" s="2" t="s">
        <v>127</v>
      </c>
      <c r="F782" s="2"/>
      <c r="G782" s="2"/>
      <c r="H782" s="2"/>
      <c r="I782" s="2"/>
      <c r="J782" s="2"/>
      <c r="K782" s="2"/>
      <c r="L782" s="2"/>
      <c r="M782" s="2"/>
      <c r="N782" s="7" t="s">
        <v>171</v>
      </c>
      <c r="O782" s="8" t="str">
        <f t="shared" si="73"/>
        <v/>
      </c>
      <c r="P782" s="9" t="str">
        <f t="shared" si="74"/>
        <v/>
      </c>
      <c r="Q782" s="11">
        <f t="shared" si="75"/>
        <v>0</v>
      </c>
      <c r="R782" s="12">
        <f t="shared" si="76"/>
        <v>0</v>
      </c>
      <c r="S782" s="8"/>
      <c r="T782" s="8" t="str">
        <f>VLOOKUP(C782,[1]Sheet1!$D$1:$M$65514,10,0)</f>
        <v>河北</v>
      </c>
      <c r="U782" s="8">
        <f t="shared" si="77"/>
        <v>0</v>
      </c>
      <c r="V782" s="8" t="e">
        <f ca="1">SUM(OFFSET(考勤!D:AH,MATCH(C782,考勤!$A$1:$A$58,0)-1,DAY(D782)-1,3,1))</f>
        <v>#N/A</v>
      </c>
      <c r="W782" s="8" t="e">
        <f ca="1" t="shared" si="78"/>
        <v>#N/A</v>
      </c>
    </row>
    <row r="783" ht="22.5" hidden="1" spans="1:23">
      <c r="A783" s="2" t="s">
        <v>250</v>
      </c>
      <c r="B783" s="2" t="s">
        <v>754</v>
      </c>
      <c r="C783" s="2" t="s">
        <v>755</v>
      </c>
      <c r="D783" s="2" t="s">
        <v>148</v>
      </c>
      <c r="E783" s="2" t="s">
        <v>127</v>
      </c>
      <c r="F783" s="2"/>
      <c r="G783" s="2"/>
      <c r="H783" s="2"/>
      <c r="I783" s="2"/>
      <c r="J783" s="2"/>
      <c r="K783" s="2"/>
      <c r="L783" s="2"/>
      <c r="M783" s="2"/>
      <c r="N783" s="7" t="s">
        <v>171</v>
      </c>
      <c r="O783" s="8" t="str">
        <f t="shared" si="73"/>
        <v/>
      </c>
      <c r="P783" s="9" t="str">
        <f t="shared" si="74"/>
        <v/>
      </c>
      <c r="Q783" s="11">
        <f t="shared" si="75"/>
        <v>0</v>
      </c>
      <c r="R783" s="12">
        <f t="shared" si="76"/>
        <v>0</v>
      </c>
      <c r="S783" s="8"/>
      <c r="T783" s="8" t="str">
        <f>VLOOKUP(C783,[1]Sheet1!$D$1:$M$65514,10,0)</f>
        <v>河北</v>
      </c>
      <c r="U783" s="8">
        <f t="shared" si="77"/>
        <v>0</v>
      </c>
      <c r="V783" s="8" t="e">
        <f ca="1">SUM(OFFSET(考勤!D:AH,MATCH(C783,考勤!$A$1:$A$58,0)-1,DAY(D783)-1,3,1))</f>
        <v>#N/A</v>
      </c>
      <c r="W783" s="8" t="e">
        <f ca="1" t="shared" si="78"/>
        <v>#N/A</v>
      </c>
    </row>
    <row r="784" ht="22.5" hidden="1" spans="1:23">
      <c r="A784" s="2" t="s">
        <v>250</v>
      </c>
      <c r="B784" s="2" t="s">
        <v>754</v>
      </c>
      <c r="C784" s="2" t="s">
        <v>755</v>
      </c>
      <c r="D784" s="2" t="s">
        <v>152</v>
      </c>
      <c r="E784" s="2" t="s">
        <v>127</v>
      </c>
      <c r="F784" s="2"/>
      <c r="G784" s="2"/>
      <c r="H784" s="2"/>
      <c r="I784" s="2"/>
      <c r="J784" s="2"/>
      <c r="K784" s="2"/>
      <c r="L784" s="2"/>
      <c r="M784" s="2"/>
      <c r="N784" s="7" t="s">
        <v>171</v>
      </c>
      <c r="O784" s="8" t="str">
        <f t="shared" si="73"/>
        <v/>
      </c>
      <c r="P784" s="9" t="str">
        <f t="shared" si="74"/>
        <v/>
      </c>
      <c r="Q784" s="11">
        <f t="shared" si="75"/>
        <v>0</v>
      </c>
      <c r="R784" s="12">
        <f t="shared" si="76"/>
        <v>0</v>
      </c>
      <c r="S784" s="8"/>
      <c r="T784" s="8" t="str">
        <f>VLOOKUP(C784,[1]Sheet1!$D$1:$M$65514,10,0)</f>
        <v>河北</v>
      </c>
      <c r="U784" s="8">
        <f t="shared" si="77"/>
        <v>0</v>
      </c>
      <c r="V784" s="8" t="e">
        <f ca="1">SUM(OFFSET(考勤!D:AH,MATCH(C784,考勤!$A$1:$A$58,0)-1,DAY(D784)-1,3,1))</f>
        <v>#N/A</v>
      </c>
      <c r="W784" s="8" t="e">
        <f ca="1" t="shared" si="78"/>
        <v>#N/A</v>
      </c>
    </row>
    <row r="785" ht="22.5" hidden="1" spans="1:23">
      <c r="A785" s="2" t="s">
        <v>250</v>
      </c>
      <c r="B785" s="2" t="s">
        <v>754</v>
      </c>
      <c r="C785" s="2" t="s">
        <v>755</v>
      </c>
      <c r="D785" s="2" t="s">
        <v>157</v>
      </c>
      <c r="E785" s="2" t="s">
        <v>127</v>
      </c>
      <c r="F785" s="2"/>
      <c r="G785" s="2"/>
      <c r="H785" s="2"/>
      <c r="I785" s="2"/>
      <c r="J785" s="2"/>
      <c r="K785" s="2"/>
      <c r="L785" s="2"/>
      <c r="M785" s="2"/>
      <c r="N785" s="7" t="s">
        <v>171</v>
      </c>
      <c r="O785" s="8" t="str">
        <f t="shared" si="73"/>
        <v/>
      </c>
      <c r="P785" s="9" t="str">
        <f t="shared" si="74"/>
        <v/>
      </c>
      <c r="Q785" s="11">
        <f t="shared" si="75"/>
        <v>0</v>
      </c>
      <c r="R785" s="12">
        <f t="shared" si="76"/>
        <v>0</v>
      </c>
      <c r="S785" s="8"/>
      <c r="T785" s="8" t="str">
        <f>VLOOKUP(C785,[1]Sheet1!$D$1:$M$65514,10,0)</f>
        <v>河北</v>
      </c>
      <c r="U785" s="8">
        <f t="shared" si="77"/>
        <v>0</v>
      </c>
      <c r="V785" s="8" t="e">
        <f ca="1">SUM(OFFSET(考勤!D:AH,MATCH(C785,考勤!$A$1:$A$58,0)-1,DAY(D785)-1,3,1))</f>
        <v>#N/A</v>
      </c>
      <c r="W785" s="8" t="e">
        <f ca="1" t="shared" si="78"/>
        <v>#N/A</v>
      </c>
    </row>
    <row r="786" ht="22.5" hidden="1" spans="1:23">
      <c r="A786" s="2" t="s">
        <v>250</v>
      </c>
      <c r="B786" s="2" t="s">
        <v>754</v>
      </c>
      <c r="C786" s="2" t="s">
        <v>755</v>
      </c>
      <c r="D786" s="2" t="s">
        <v>160</v>
      </c>
      <c r="E786" s="2" t="s">
        <v>127</v>
      </c>
      <c r="F786" s="2"/>
      <c r="G786" s="2"/>
      <c r="H786" s="2"/>
      <c r="I786" s="2"/>
      <c r="J786" s="2"/>
      <c r="K786" s="2"/>
      <c r="L786" s="2"/>
      <c r="M786" s="2"/>
      <c r="N786" s="7" t="s">
        <v>171</v>
      </c>
      <c r="O786" s="8" t="str">
        <f t="shared" si="73"/>
        <v/>
      </c>
      <c r="P786" s="9" t="str">
        <f t="shared" si="74"/>
        <v/>
      </c>
      <c r="Q786" s="11">
        <f t="shared" si="75"/>
        <v>0</v>
      </c>
      <c r="R786" s="12">
        <f t="shared" si="76"/>
        <v>0</v>
      </c>
      <c r="S786" s="8"/>
      <c r="T786" s="8" t="str">
        <f>VLOOKUP(C786,[1]Sheet1!$D$1:$M$65514,10,0)</f>
        <v>河北</v>
      </c>
      <c r="U786" s="8">
        <f t="shared" si="77"/>
        <v>0</v>
      </c>
      <c r="V786" s="8" t="e">
        <f ca="1">SUM(OFFSET(考勤!D:AH,MATCH(C786,考勤!$A$1:$A$58,0)-1,DAY(D786)-1,3,1))</f>
        <v>#N/A</v>
      </c>
      <c r="W786" s="8" t="e">
        <f ca="1" t="shared" si="78"/>
        <v>#N/A</v>
      </c>
    </row>
    <row r="787" ht="22.5" hidden="1" spans="1:23">
      <c r="A787" s="3" t="s">
        <v>250</v>
      </c>
      <c r="B787" s="3" t="s">
        <v>754</v>
      </c>
      <c r="C787" s="3" t="s">
        <v>755</v>
      </c>
      <c r="D787" s="3" t="s">
        <v>163</v>
      </c>
      <c r="E787" s="2" t="s">
        <v>127</v>
      </c>
      <c r="F787" s="3"/>
      <c r="G787" s="3"/>
      <c r="H787" s="3"/>
      <c r="I787" s="3"/>
      <c r="J787" s="3"/>
      <c r="K787" s="3"/>
      <c r="L787" s="3"/>
      <c r="M787" s="3"/>
      <c r="N787" s="7" t="s">
        <v>171</v>
      </c>
      <c r="O787" s="8" t="str">
        <f t="shared" si="73"/>
        <v/>
      </c>
      <c r="P787" s="9" t="str">
        <f t="shared" si="74"/>
        <v/>
      </c>
      <c r="Q787" s="11">
        <f t="shared" si="75"/>
        <v>0</v>
      </c>
      <c r="R787" s="12">
        <f t="shared" si="76"/>
        <v>0</v>
      </c>
      <c r="S787" s="8"/>
      <c r="T787" s="8" t="str">
        <f>VLOOKUP(C787,[1]Sheet1!$D$1:$M$65514,10,0)</f>
        <v>河北</v>
      </c>
      <c r="U787" s="8">
        <f t="shared" si="77"/>
        <v>0</v>
      </c>
      <c r="V787" s="8" t="e">
        <f ca="1">SUM(OFFSET(考勤!D:AH,MATCH(C787,考勤!$A$1:$A$58,0)-1,DAY(D787)-1,3,1))</f>
        <v>#N/A</v>
      </c>
      <c r="W787" s="8" t="e">
        <f ca="1" t="shared" si="78"/>
        <v>#N/A</v>
      </c>
    </row>
    <row r="788" ht="22.5" hidden="1" spans="1:23">
      <c r="A788" s="3" t="s">
        <v>250</v>
      </c>
      <c r="B788" s="3" t="s">
        <v>754</v>
      </c>
      <c r="C788" s="3" t="s">
        <v>755</v>
      </c>
      <c r="D788" s="3" t="s">
        <v>166</v>
      </c>
      <c r="E788" s="2" t="s">
        <v>127</v>
      </c>
      <c r="F788" s="3"/>
      <c r="G788" s="3"/>
      <c r="H788" s="3"/>
      <c r="I788" s="3"/>
      <c r="J788" s="3"/>
      <c r="K788" s="3"/>
      <c r="L788" s="3"/>
      <c r="M788" s="3"/>
      <c r="N788" s="7" t="s">
        <v>171</v>
      </c>
      <c r="O788" s="8" t="str">
        <f t="shared" si="73"/>
        <v/>
      </c>
      <c r="P788" s="9" t="str">
        <f t="shared" si="74"/>
        <v/>
      </c>
      <c r="Q788" s="11">
        <f t="shared" si="75"/>
        <v>0</v>
      </c>
      <c r="R788" s="12">
        <f t="shared" si="76"/>
        <v>0</v>
      </c>
      <c r="S788" s="8"/>
      <c r="T788" s="8" t="str">
        <f>VLOOKUP(C788,[1]Sheet1!$D$1:$M$65514,10,0)</f>
        <v>河北</v>
      </c>
      <c r="U788" s="8">
        <f t="shared" si="77"/>
        <v>0</v>
      </c>
      <c r="V788" s="8" t="e">
        <f ca="1">SUM(OFFSET(考勤!D:AH,MATCH(C788,考勤!$A$1:$A$58,0)-1,DAY(D788)-1,3,1))</f>
        <v>#N/A</v>
      </c>
      <c r="W788" s="8" t="e">
        <f ca="1" t="shared" si="78"/>
        <v>#N/A</v>
      </c>
    </row>
    <row r="789" ht="22.5" hidden="1" spans="1:23">
      <c r="A789" s="2" t="s">
        <v>250</v>
      </c>
      <c r="B789" s="2" t="s">
        <v>754</v>
      </c>
      <c r="C789" s="2" t="s">
        <v>755</v>
      </c>
      <c r="D789" s="2" t="s">
        <v>170</v>
      </c>
      <c r="E789" s="2" t="s">
        <v>127</v>
      </c>
      <c r="F789" s="2"/>
      <c r="G789" s="2"/>
      <c r="H789" s="2"/>
      <c r="I789" s="2"/>
      <c r="J789" s="2"/>
      <c r="K789" s="2"/>
      <c r="L789" s="2"/>
      <c r="M789" s="2"/>
      <c r="N789" s="7" t="s">
        <v>171</v>
      </c>
      <c r="O789" s="8" t="str">
        <f t="shared" si="73"/>
        <v/>
      </c>
      <c r="P789" s="9" t="str">
        <f t="shared" si="74"/>
        <v/>
      </c>
      <c r="Q789" s="11">
        <f t="shared" si="75"/>
        <v>0</v>
      </c>
      <c r="R789" s="12">
        <f t="shared" si="76"/>
        <v>0</v>
      </c>
      <c r="S789" s="8"/>
      <c r="T789" s="8" t="str">
        <f>VLOOKUP(C789,[1]Sheet1!$D$1:$M$65514,10,0)</f>
        <v>河北</v>
      </c>
      <c r="U789" s="8">
        <f t="shared" si="77"/>
        <v>0</v>
      </c>
      <c r="V789" s="8" t="e">
        <f ca="1">SUM(OFFSET(考勤!D:AH,MATCH(C789,考勤!$A$1:$A$58,0)-1,DAY(D789)-1,3,1))</f>
        <v>#N/A</v>
      </c>
      <c r="W789" s="8" t="e">
        <f ca="1" t="shared" si="78"/>
        <v>#N/A</v>
      </c>
    </row>
    <row r="790" ht="22.5" hidden="1" spans="1:23">
      <c r="A790" s="2" t="s">
        <v>250</v>
      </c>
      <c r="B790" s="2" t="s">
        <v>754</v>
      </c>
      <c r="C790" s="2" t="s">
        <v>755</v>
      </c>
      <c r="D790" s="2" t="s">
        <v>172</v>
      </c>
      <c r="E790" s="2" t="s">
        <v>127</v>
      </c>
      <c r="F790" s="2"/>
      <c r="G790" s="2"/>
      <c r="H790" s="2"/>
      <c r="I790" s="2"/>
      <c r="J790" s="2"/>
      <c r="K790" s="2"/>
      <c r="L790" s="2"/>
      <c r="M790" s="2"/>
      <c r="N790" s="7" t="s">
        <v>171</v>
      </c>
      <c r="O790" s="8" t="str">
        <f t="shared" si="73"/>
        <v/>
      </c>
      <c r="P790" s="9" t="str">
        <f t="shared" si="74"/>
        <v/>
      </c>
      <c r="Q790" s="11">
        <f t="shared" si="75"/>
        <v>0</v>
      </c>
      <c r="R790" s="12">
        <f t="shared" si="76"/>
        <v>0</v>
      </c>
      <c r="S790" s="8"/>
      <c r="T790" s="8" t="str">
        <f>VLOOKUP(C790,[1]Sheet1!$D$1:$M$65514,10,0)</f>
        <v>河北</v>
      </c>
      <c r="U790" s="8">
        <f t="shared" si="77"/>
        <v>0</v>
      </c>
      <c r="V790" s="8" t="e">
        <f ca="1">SUM(OFFSET(考勤!D:AH,MATCH(C790,考勤!$A$1:$A$58,0)-1,DAY(D790)-1,3,1))</f>
        <v>#N/A</v>
      </c>
      <c r="W790" s="8" t="e">
        <f ca="1" t="shared" si="78"/>
        <v>#N/A</v>
      </c>
    </row>
    <row r="791" ht="22.5" hidden="1" spans="1:23">
      <c r="A791" s="2" t="s">
        <v>250</v>
      </c>
      <c r="B791" s="2" t="s">
        <v>754</v>
      </c>
      <c r="C791" s="2" t="s">
        <v>755</v>
      </c>
      <c r="D791" s="2" t="s">
        <v>173</v>
      </c>
      <c r="E791" s="2" t="s">
        <v>127</v>
      </c>
      <c r="F791" s="2"/>
      <c r="G791" s="2"/>
      <c r="H791" s="2"/>
      <c r="I791" s="2"/>
      <c r="J791" s="2"/>
      <c r="K791" s="2"/>
      <c r="L791" s="2"/>
      <c r="M791" s="2"/>
      <c r="N791" s="7" t="s">
        <v>171</v>
      </c>
      <c r="O791" s="8" t="str">
        <f t="shared" si="73"/>
        <v/>
      </c>
      <c r="P791" s="9" t="str">
        <f t="shared" si="74"/>
        <v/>
      </c>
      <c r="Q791" s="11">
        <f t="shared" si="75"/>
        <v>0</v>
      </c>
      <c r="R791" s="12">
        <f t="shared" si="76"/>
        <v>0</v>
      </c>
      <c r="S791" s="8"/>
      <c r="T791" s="8" t="str">
        <f>VLOOKUP(C791,[1]Sheet1!$D$1:$M$65514,10,0)</f>
        <v>河北</v>
      </c>
      <c r="U791" s="8">
        <f t="shared" si="77"/>
        <v>0</v>
      </c>
      <c r="V791" s="8" t="e">
        <f ca="1">SUM(OFFSET(考勤!D:AH,MATCH(C791,考勤!$A$1:$A$58,0)-1,DAY(D791)-1,3,1))</f>
        <v>#N/A</v>
      </c>
      <c r="W791" s="8" t="e">
        <f ca="1" t="shared" si="78"/>
        <v>#N/A</v>
      </c>
    </row>
    <row r="792" ht="22.5" hidden="1" spans="1:23">
      <c r="A792" s="2" t="s">
        <v>250</v>
      </c>
      <c r="B792" s="2" t="s">
        <v>754</v>
      </c>
      <c r="C792" s="2" t="s">
        <v>755</v>
      </c>
      <c r="D792" s="2" t="s">
        <v>175</v>
      </c>
      <c r="E792" s="2" t="s">
        <v>127</v>
      </c>
      <c r="F792" s="2"/>
      <c r="G792" s="2"/>
      <c r="H792" s="2"/>
      <c r="I792" s="2"/>
      <c r="J792" s="2"/>
      <c r="K792" s="2"/>
      <c r="L792" s="2"/>
      <c r="M792" s="2"/>
      <c r="N792" s="7" t="s">
        <v>171</v>
      </c>
      <c r="O792" s="8" t="str">
        <f t="shared" si="73"/>
        <v/>
      </c>
      <c r="P792" s="9" t="str">
        <f t="shared" si="74"/>
        <v/>
      </c>
      <c r="Q792" s="11">
        <f t="shared" si="75"/>
        <v>0</v>
      </c>
      <c r="R792" s="12">
        <f t="shared" si="76"/>
        <v>0</v>
      </c>
      <c r="S792" s="8"/>
      <c r="T792" s="8" t="str">
        <f>VLOOKUP(C792,[1]Sheet1!$D$1:$M$65514,10,0)</f>
        <v>河北</v>
      </c>
      <c r="U792" s="8">
        <f t="shared" si="77"/>
        <v>0</v>
      </c>
      <c r="V792" s="8" t="e">
        <f ca="1">SUM(OFFSET(考勤!D:AH,MATCH(C792,考勤!$A$1:$A$58,0)-1,DAY(D792)-1,3,1))</f>
        <v>#N/A</v>
      </c>
      <c r="W792" s="8" t="e">
        <f ca="1" t="shared" si="78"/>
        <v>#N/A</v>
      </c>
    </row>
    <row r="793" ht="22.5" hidden="1" spans="1:23">
      <c r="A793" s="2" t="s">
        <v>250</v>
      </c>
      <c r="B793" s="2" t="s">
        <v>754</v>
      </c>
      <c r="C793" s="2" t="s">
        <v>755</v>
      </c>
      <c r="D793" s="2" t="s">
        <v>177</v>
      </c>
      <c r="E793" s="2" t="s">
        <v>127</v>
      </c>
      <c r="F793" s="2"/>
      <c r="G793" s="2"/>
      <c r="H793" s="2"/>
      <c r="I793" s="2"/>
      <c r="J793" s="2"/>
      <c r="K793" s="2"/>
      <c r="L793" s="2"/>
      <c r="M793" s="2"/>
      <c r="N793" s="7" t="s">
        <v>171</v>
      </c>
      <c r="O793" s="8" t="str">
        <f t="shared" si="73"/>
        <v/>
      </c>
      <c r="P793" s="9" t="str">
        <f t="shared" si="74"/>
        <v/>
      </c>
      <c r="Q793" s="11">
        <f t="shared" si="75"/>
        <v>0</v>
      </c>
      <c r="R793" s="12">
        <f t="shared" si="76"/>
        <v>0</v>
      </c>
      <c r="S793" s="8"/>
      <c r="T793" s="8" t="str">
        <f>VLOOKUP(C793,[1]Sheet1!$D$1:$M$65514,10,0)</f>
        <v>河北</v>
      </c>
      <c r="U793" s="8">
        <f t="shared" si="77"/>
        <v>0</v>
      </c>
      <c r="V793" s="8" t="e">
        <f ca="1">SUM(OFFSET(考勤!D:AH,MATCH(C793,考勤!$A$1:$A$58,0)-1,DAY(D793)-1,3,1))</f>
        <v>#N/A</v>
      </c>
      <c r="W793" s="8" t="e">
        <f ca="1" t="shared" si="78"/>
        <v>#N/A</v>
      </c>
    </row>
    <row r="794" ht="22.5" hidden="1" spans="1:23">
      <c r="A794" s="3" t="s">
        <v>250</v>
      </c>
      <c r="B794" s="3" t="s">
        <v>754</v>
      </c>
      <c r="C794" s="3" t="s">
        <v>755</v>
      </c>
      <c r="D794" s="3" t="s">
        <v>180</v>
      </c>
      <c r="E794" s="2" t="s">
        <v>127</v>
      </c>
      <c r="F794" s="3"/>
      <c r="G794" s="3"/>
      <c r="H794" s="3"/>
      <c r="I794" s="3"/>
      <c r="J794" s="3"/>
      <c r="K794" s="3"/>
      <c r="L794" s="3"/>
      <c r="M794" s="3"/>
      <c r="N794" s="7" t="s">
        <v>171</v>
      </c>
      <c r="O794" s="8" t="str">
        <f t="shared" si="73"/>
        <v/>
      </c>
      <c r="P794" s="9" t="str">
        <f t="shared" si="74"/>
        <v/>
      </c>
      <c r="Q794" s="11">
        <f t="shared" si="75"/>
        <v>0</v>
      </c>
      <c r="R794" s="12">
        <f t="shared" si="76"/>
        <v>0</v>
      </c>
      <c r="S794" s="8"/>
      <c r="T794" s="8" t="str">
        <f>VLOOKUP(C794,[1]Sheet1!$D$1:$M$65514,10,0)</f>
        <v>河北</v>
      </c>
      <c r="U794" s="8">
        <f t="shared" si="77"/>
        <v>0</v>
      </c>
      <c r="V794" s="8" t="e">
        <f ca="1">SUM(OFFSET(考勤!D:AH,MATCH(C794,考勤!$A$1:$A$58,0)-1,DAY(D794)-1,3,1))</f>
        <v>#N/A</v>
      </c>
      <c r="W794" s="8" t="e">
        <f ca="1" t="shared" si="78"/>
        <v>#N/A</v>
      </c>
    </row>
    <row r="795" ht="22.5" hidden="1" spans="1:23">
      <c r="A795" s="3" t="s">
        <v>250</v>
      </c>
      <c r="B795" s="3" t="s">
        <v>754</v>
      </c>
      <c r="C795" s="3" t="s">
        <v>755</v>
      </c>
      <c r="D795" s="3" t="s">
        <v>183</v>
      </c>
      <c r="E795" s="2" t="s">
        <v>127</v>
      </c>
      <c r="F795" s="3"/>
      <c r="G795" s="3"/>
      <c r="H795" s="3"/>
      <c r="I795" s="3"/>
      <c r="J795" s="3"/>
      <c r="K795" s="3"/>
      <c r="L795" s="3"/>
      <c r="M795" s="3"/>
      <c r="N795" s="7" t="s">
        <v>171</v>
      </c>
      <c r="O795" s="8" t="str">
        <f t="shared" si="73"/>
        <v/>
      </c>
      <c r="P795" s="9" t="str">
        <f t="shared" si="74"/>
        <v/>
      </c>
      <c r="Q795" s="11">
        <f t="shared" si="75"/>
        <v>0</v>
      </c>
      <c r="R795" s="12">
        <f t="shared" si="76"/>
        <v>0</v>
      </c>
      <c r="S795" s="8"/>
      <c r="T795" s="8" t="str">
        <f>VLOOKUP(C795,[1]Sheet1!$D$1:$M$65514,10,0)</f>
        <v>河北</v>
      </c>
      <c r="U795" s="8">
        <f t="shared" si="77"/>
        <v>0</v>
      </c>
      <c r="V795" s="8" t="e">
        <f ca="1">SUM(OFFSET(考勤!D:AH,MATCH(C795,考勤!$A$1:$A$58,0)-1,DAY(D795)-1,3,1))</f>
        <v>#N/A</v>
      </c>
      <c r="W795" s="8" t="e">
        <f ca="1" t="shared" si="78"/>
        <v>#N/A</v>
      </c>
    </row>
    <row r="796" ht="22.5" hidden="1" spans="1:23">
      <c r="A796" s="2" t="s">
        <v>250</v>
      </c>
      <c r="B796" s="2" t="s">
        <v>754</v>
      </c>
      <c r="C796" s="2" t="s">
        <v>755</v>
      </c>
      <c r="D796" s="2" t="s">
        <v>186</v>
      </c>
      <c r="E796" s="2" t="s">
        <v>127</v>
      </c>
      <c r="F796" s="2"/>
      <c r="G796" s="2"/>
      <c r="H796" s="2"/>
      <c r="I796" s="2"/>
      <c r="J796" s="2"/>
      <c r="K796" s="2"/>
      <c r="L796" s="2"/>
      <c r="M796" s="2"/>
      <c r="N796" s="7" t="s">
        <v>171</v>
      </c>
      <c r="O796" s="8" t="str">
        <f t="shared" si="73"/>
        <v/>
      </c>
      <c r="P796" s="9" t="str">
        <f t="shared" si="74"/>
        <v/>
      </c>
      <c r="Q796" s="11">
        <f t="shared" si="75"/>
        <v>0</v>
      </c>
      <c r="R796" s="12">
        <f t="shared" si="76"/>
        <v>0</v>
      </c>
      <c r="S796" s="8"/>
      <c r="T796" s="8" t="str">
        <f>VLOOKUP(C796,[1]Sheet1!$D$1:$M$65514,10,0)</f>
        <v>河北</v>
      </c>
      <c r="U796" s="8">
        <f t="shared" si="77"/>
        <v>0</v>
      </c>
      <c r="V796" s="8" t="e">
        <f ca="1">SUM(OFFSET(考勤!D:AH,MATCH(C796,考勤!$A$1:$A$58,0)-1,DAY(D796)-1,3,1))</f>
        <v>#N/A</v>
      </c>
      <c r="W796" s="8" t="e">
        <f ca="1" t="shared" si="78"/>
        <v>#N/A</v>
      </c>
    </row>
    <row r="797" ht="22.5" hidden="1" spans="1:23">
      <c r="A797" s="2" t="s">
        <v>250</v>
      </c>
      <c r="B797" s="2" t="s">
        <v>754</v>
      </c>
      <c r="C797" s="2" t="s">
        <v>755</v>
      </c>
      <c r="D797" s="2" t="s">
        <v>189</v>
      </c>
      <c r="E797" s="2" t="s">
        <v>127</v>
      </c>
      <c r="F797" s="2"/>
      <c r="G797" s="2"/>
      <c r="H797" s="2"/>
      <c r="I797" s="2"/>
      <c r="J797" s="2"/>
      <c r="K797" s="2"/>
      <c r="L797" s="2"/>
      <c r="M797" s="2"/>
      <c r="N797" s="7" t="s">
        <v>171</v>
      </c>
      <c r="O797" s="8" t="str">
        <f t="shared" si="73"/>
        <v/>
      </c>
      <c r="P797" s="9" t="str">
        <f t="shared" si="74"/>
        <v/>
      </c>
      <c r="Q797" s="11">
        <f t="shared" si="75"/>
        <v>0</v>
      </c>
      <c r="R797" s="12">
        <f t="shared" si="76"/>
        <v>0</v>
      </c>
      <c r="S797" s="8"/>
      <c r="T797" s="8" t="str">
        <f>VLOOKUP(C797,[1]Sheet1!$D$1:$M$65514,10,0)</f>
        <v>河北</v>
      </c>
      <c r="U797" s="8">
        <f t="shared" si="77"/>
        <v>0</v>
      </c>
      <c r="V797" s="8" t="e">
        <f ca="1">SUM(OFFSET(考勤!D:AH,MATCH(C797,考勤!$A$1:$A$58,0)-1,DAY(D797)-1,3,1))</f>
        <v>#N/A</v>
      </c>
      <c r="W797" s="8" t="e">
        <f ca="1" t="shared" si="78"/>
        <v>#N/A</v>
      </c>
    </row>
    <row r="798" ht="22.5" hidden="1" spans="1:23">
      <c r="A798" s="2" t="s">
        <v>250</v>
      </c>
      <c r="B798" s="2" t="s">
        <v>754</v>
      </c>
      <c r="C798" s="2" t="s">
        <v>755</v>
      </c>
      <c r="D798" s="2" t="s">
        <v>192</v>
      </c>
      <c r="E798" s="2" t="s">
        <v>127</v>
      </c>
      <c r="F798" s="2"/>
      <c r="G798" s="2"/>
      <c r="H798" s="2"/>
      <c r="I798" s="2"/>
      <c r="J798" s="2"/>
      <c r="K798" s="2"/>
      <c r="L798" s="2"/>
      <c r="M798" s="2"/>
      <c r="N798" s="7" t="s">
        <v>171</v>
      </c>
      <c r="O798" s="8" t="str">
        <f t="shared" si="73"/>
        <v/>
      </c>
      <c r="P798" s="9" t="str">
        <f t="shared" si="74"/>
        <v/>
      </c>
      <c r="Q798" s="11">
        <f t="shared" si="75"/>
        <v>0</v>
      </c>
      <c r="R798" s="12">
        <f t="shared" si="76"/>
        <v>0</v>
      </c>
      <c r="S798" s="8"/>
      <c r="T798" s="8" t="str">
        <f>VLOOKUP(C798,[1]Sheet1!$D$1:$M$65514,10,0)</f>
        <v>河北</v>
      </c>
      <c r="U798" s="8">
        <f t="shared" si="77"/>
        <v>0</v>
      </c>
      <c r="V798" s="8" t="e">
        <f ca="1">SUM(OFFSET(考勤!D:AH,MATCH(C798,考勤!$A$1:$A$58,0)-1,DAY(D798)-1,3,1))</f>
        <v>#N/A</v>
      </c>
      <c r="W798" s="8" t="e">
        <f ca="1" t="shared" si="78"/>
        <v>#N/A</v>
      </c>
    </row>
    <row r="799" ht="22.5" hidden="1" spans="1:23">
      <c r="A799" s="2" t="s">
        <v>250</v>
      </c>
      <c r="B799" s="2" t="s">
        <v>754</v>
      </c>
      <c r="C799" s="2" t="s">
        <v>755</v>
      </c>
      <c r="D799" s="2" t="s">
        <v>195</v>
      </c>
      <c r="E799" s="2" t="s">
        <v>127</v>
      </c>
      <c r="F799" s="2"/>
      <c r="G799" s="2"/>
      <c r="H799" s="2"/>
      <c r="I799" s="2"/>
      <c r="J799" s="2"/>
      <c r="K799" s="2"/>
      <c r="L799" s="2"/>
      <c r="M799" s="2"/>
      <c r="N799" s="7" t="s">
        <v>171</v>
      </c>
      <c r="O799" s="8" t="str">
        <f t="shared" si="73"/>
        <v/>
      </c>
      <c r="P799" s="9" t="str">
        <f t="shared" si="74"/>
        <v/>
      </c>
      <c r="Q799" s="11">
        <f t="shared" si="75"/>
        <v>0</v>
      </c>
      <c r="R799" s="12">
        <f t="shared" si="76"/>
        <v>0</v>
      </c>
      <c r="S799" s="8"/>
      <c r="T799" s="8" t="str">
        <f>VLOOKUP(C799,[1]Sheet1!$D$1:$M$65514,10,0)</f>
        <v>河北</v>
      </c>
      <c r="U799" s="8">
        <f t="shared" si="77"/>
        <v>0</v>
      </c>
      <c r="V799" s="8" t="e">
        <f ca="1">SUM(OFFSET(考勤!D:AH,MATCH(C799,考勤!$A$1:$A$58,0)-1,DAY(D799)-1,3,1))</f>
        <v>#N/A</v>
      </c>
      <c r="W799" s="8" t="e">
        <f ca="1" t="shared" si="78"/>
        <v>#N/A</v>
      </c>
    </row>
    <row r="800" ht="22.5" hidden="1" spans="1:23">
      <c r="A800" s="2" t="s">
        <v>250</v>
      </c>
      <c r="B800" s="2" t="s">
        <v>754</v>
      </c>
      <c r="C800" s="2" t="s">
        <v>755</v>
      </c>
      <c r="D800" s="2" t="s">
        <v>198</v>
      </c>
      <c r="E800" s="2" t="s">
        <v>127</v>
      </c>
      <c r="F800" s="5" t="s">
        <v>756</v>
      </c>
      <c r="G800" s="2"/>
      <c r="H800" s="2"/>
      <c r="I800" s="2"/>
      <c r="J800" s="2"/>
      <c r="K800" s="2"/>
      <c r="L800" s="2"/>
      <c r="M800" s="2"/>
      <c r="N800" s="7" t="s">
        <v>171</v>
      </c>
      <c r="O800" s="8" t="str">
        <f t="shared" si="73"/>
        <v>10:33</v>
      </c>
      <c r="P800" s="9" t="str">
        <f t="shared" si="74"/>
        <v>XX:XX</v>
      </c>
      <c r="Q800" s="11">
        <f t="shared" si="75"/>
        <v>0</v>
      </c>
      <c r="R800" s="12">
        <f t="shared" si="76"/>
        <v>0</v>
      </c>
      <c r="S800" s="8"/>
      <c r="T800" s="8" t="str">
        <f>VLOOKUP(C800,[1]Sheet1!$D$1:$M$65514,10,0)</f>
        <v>河北</v>
      </c>
      <c r="U800" s="9">
        <v>0</v>
      </c>
      <c r="V800" s="8" t="e">
        <f ca="1">SUM(OFFSET(考勤!D:AH,MATCH(C800,考勤!$A$1:$A$58,0)-1,DAY(D800)-1,3,1))</f>
        <v>#N/A</v>
      </c>
      <c r="W800" s="8" t="e">
        <f ca="1" t="shared" si="78"/>
        <v>#N/A</v>
      </c>
    </row>
    <row r="801" ht="22.5" hidden="1" spans="1:23">
      <c r="A801" s="3" t="s">
        <v>250</v>
      </c>
      <c r="B801" s="3" t="s">
        <v>754</v>
      </c>
      <c r="C801" s="3" t="s">
        <v>755</v>
      </c>
      <c r="D801" s="3" t="s">
        <v>199</v>
      </c>
      <c r="E801" s="2" t="s">
        <v>127</v>
      </c>
      <c r="F801" s="3"/>
      <c r="G801" s="3"/>
      <c r="H801" s="3"/>
      <c r="I801" s="3"/>
      <c r="J801" s="3"/>
      <c r="K801" s="3"/>
      <c r="L801" s="3"/>
      <c r="M801" s="3"/>
      <c r="N801" s="7" t="s">
        <v>171</v>
      </c>
      <c r="O801" s="8" t="str">
        <f t="shared" ref="O801:O864" si="79">LEFT(F801,5)</f>
        <v/>
      </c>
      <c r="P801" s="9" t="str">
        <f t="shared" ref="P801:P864" si="80">RIGHT(F801,5)</f>
        <v/>
      </c>
      <c r="Q801" s="11">
        <f t="shared" ref="Q801:Q864" si="81">IFERROR(IF(LEFT(P801,2)+0&lt;6,P801+1,P801)-O801,0)</f>
        <v>0</v>
      </c>
      <c r="R801" s="12">
        <f t="shared" ref="R801:R864" si="82">IF(Q801=0,0,IFERROR(INT((HOUR(Q801)*60+MINUTE(Q801))/60-1),0))</f>
        <v>0</v>
      </c>
      <c r="S801" s="8"/>
      <c r="T801" s="8" t="str">
        <f>VLOOKUP(C801,[1]Sheet1!$D$1:$M$65514,10,0)</f>
        <v>河北</v>
      </c>
      <c r="U801" s="8">
        <f t="shared" ref="U801:U864" si="83">INT(R801)</f>
        <v>0</v>
      </c>
      <c r="V801" s="8" t="e">
        <f ca="1">SUM(OFFSET(考勤!D:AH,MATCH(C801,考勤!$A$1:$A$58,0)-1,DAY(D801)-1,3,1))</f>
        <v>#N/A</v>
      </c>
      <c r="W801" s="8" t="e">
        <f ca="1" t="shared" ref="W801:W864" si="84">R801-V801</f>
        <v>#N/A</v>
      </c>
    </row>
    <row r="802" ht="22.5" hidden="1" spans="1:23">
      <c r="A802" s="3" t="s">
        <v>250</v>
      </c>
      <c r="B802" s="3" t="s">
        <v>754</v>
      </c>
      <c r="C802" s="3" t="s">
        <v>755</v>
      </c>
      <c r="D802" s="3" t="s">
        <v>201</v>
      </c>
      <c r="E802" s="2" t="s">
        <v>127</v>
      </c>
      <c r="F802" s="3" t="s">
        <v>757</v>
      </c>
      <c r="G802" s="3" t="s">
        <v>351</v>
      </c>
      <c r="H802" s="4" t="s">
        <v>352</v>
      </c>
      <c r="I802" s="3"/>
      <c r="J802" s="3"/>
      <c r="K802" s="3"/>
      <c r="L802" s="3"/>
      <c r="M802" s="3"/>
      <c r="N802" s="3"/>
      <c r="O802" s="8" t="str">
        <f t="shared" si="79"/>
        <v>08:01</v>
      </c>
      <c r="P802" s="9" t="str">
        <f t="shared" si="80"/>
        <v>17:31</v>
      </c>
      <c r="Q802" s="11">
        <f t="shared" si="81"/>
        <v>0.395833333333333</v>
      </c>
      <c r="R802" s="12">
        <f t="shared" si="82"/>
        <v>8</v>
      </c>
      <c r="S802" s="8"/>
      <c r="T802" s="8" t="str">
        <f>VLOOKUP(C802,[1]Sheet1!$D$1:$M$65514,10,0)</f>
        <v>河北</v>
      </c>
      <c r="U802" s="8">
        <f t="shared" si="83"/>
        <v>8</v>
      </c>
      <c r="V802" s="8" t="e">
        <f ca="1">SUM(OFFSET(考勤!D:AH,MATCH(C802,考勤!$A$1:$A$58,0)-1,DAY(D802)-1,3,1))</f>
        <v>#N/A</v>
      </c>
      <c r="W802" s="8" t="e">
        <f ca="1" t="shared" si="84"/>
        <v>#N/A</v>
      </c>
    </row>
    <row r="803" ht="22.5" hidden="1" spans="1:23">
      <c r="A803" s="2" t="s">
        <v>250</v>
      </c>
      <c r="B803" s="2" t="s">
        <v>754</v>
      </c>
      <c r="C803" s="2" t="s">
        <v>755</v>
      </c>
      <c r="D803" s="2" t="s">
        <v>204</v>
      </c>
      <c r="E803" s="2" t="s">
        <v>127</v>
      </c>
      <c r="F803" s="2" t="s">
        <v>606</v>
      </c>
      <c r="G803" s="2" t="s">
        <v>137</v>
      </c>
      <c r="H803" s="2"/>
      <c r="I803" s="2"/>
      <c r="J803" s="10" t="s">
        <v>225</v>
      </c>
      <c r="K803" s="2"/>
      <c r="L803" s="2"/>
      <c r="M803" s="2"/>
      <c r="N803" s="2"/>
      <c r="O803" s="8" t="str">
        <f t="shared" si="79"/>
        <v>07:41</v>
      </c>
      <c r="P803" s="9" t="str">
        <f t="shared" si="80"/>
        <v>20:00</v>
      </c>
      <c r="Q803" s="11">
        <f t="shared" si="81"/>
        <v>0.513194444444445</v>
      </c>
      <c r="R803" s="12">
        <f t="shared" si="82"/>
        <v>11</v>
      </c>
      <c r="S803" s="8"/>
      <c r="T803" s="8" t="str">
        <f>VLOOKUP(C803,[1]Sheet1!$D$1:$M$65514,10,0)</f>
        <v>河北</v>
      </c>
      <c r="U803" s="8">
        <f t="shared" si="83"/>
        <v>11</v>
      </c>
      <c r="V803" s="8" t="e">
        <f ca="1">SUM(OFFSET(考勤!D:AH,MATCH(C803,考勤!$A$1:$A$58,0)-1,DAY(D803)-1,3,1))</f>
        <v>#N/A</v>
      </c>
      <c r="W803" s="8" t="e">
        <f ca="1" t="shared" si="84"/>
        <v>#N/A</v>
      </c>
    </row>
    <row r="804" ht="22.5" hidden="1" spans="1:23">
      <c r="A804" s="2" t="s">
        <v>250</v>
      </c>
      <c r="B804" s="2" t="s">
        <v>754</v>
      </c>
      <c r="C804" s="2" t="s">
        <v>755</v>
      </c>
      <c r="D804" s="2" t="s">
        <v>206</v>
      </c>
      <c r="E804" s="2" t="s">
        <v>127</v>
      </c>
      <c r="F804" s="2" t="s">
        <v>758</v>
      </c>
      <c r="G804" s="2" t="s">
        <v>137</v>
      </c>
      <c r="H804" s="2"/>
      <c r="I804" s="2"/>
      <c r="J804" s="2"/>
      <c r="K804" s="2"/>
      <c r="L804" s="2"/>
      <c r="M804" s="2"/>
      <c r="N804" s="2"/>
      <c r="O804" s="8" t="str">
        <f t="shared" si="79"/>
        <v>07:41</v>
      </c>
      <c r="P804" s="9" t="str">
        <f t="shared" si="80"/>
        <v>17:30</v>
      </c>
      <c r="Q804" s="11">
        <f t="shared" si="81"/>
        <v>0.409027777777778</v>
      </c>
      <c r="R804" s="12">
        <f t="shared" si="82"/>
        <v>8</v>
      </c>
      <c r="S804" s="8"/>
      <c r="T804" s="8" t="str">
        <f>VLOOKUP(C804,[1]Sheet1!$D$1:$M$65514,10,0)</f>
        <v>河北</v>
      </c>
      <c r="U804" s="8">
        <f t="shared" si="83"/>
        <v>8</v>
      </c>
      <c r="V804" s="8" t="e">
        <f ca="1">SUM(OFFSET(考勤!D:AH,MATCH(C804,考勤!$A$1:$A$58,0)-1,DAY(D804)-1,3,1))</f>
        <v>#N/A</v>
      </c>
      <c r="W804" s="8" t="e">
        <f ca="1" t="shared" si="84"/>
        <v>#N/A</v>
      </c>
    </row>
    <row r="805" ht="22.5" hidden="1" spans="1:23">
      <c r="A805" s="2" t="s">
        <v>250</v>
      </c>
      <c r="B805" s="2" t="s">
        <v>754</v>
      </c>
      <c r="C805" s="2" t="s">
        <v>755</v>
      </c>
      <c r="D805" s="2" t="s">
        <v>209</v>
      </c>
      <c r="E805" s="2" t="s">
        <v>127</v>
      </c>
      <c r="F805" s="2" t="s">
        <v>759</v>
      </c>
      <c r="G805" s="2" t="s">
        <v>137</v>
      </c>
      <c r="H805" s="2"/>
      <c r="I805" s="2"/>
      <c r="J805" s="10" t="s">
        <v>399</v>
      </c>
      <c r="K805" s="2"/>
      <c r="L805" s="2"/>
      <c r="M805" s="2"/>
      <c r="N805" s="2"/>
      <c r="O805" s="8" t="str">
        <f t="shared" si="79"/>
        <v>08:00</v>
      </c>
      <c r="P805" s="9" t="str">
        <f t="shared" si="80"/>
        <v>20:03</v>
      </c>
      <c r="Q805" s="11">
        <f t="shared" si="81"/>
        <v>0.502083333333333</v>
      </c>
      <c r="R805" s="12">
        <f t="shared" si="82"/>
        <v>11</v>
      </c>
      <c r="S805" s="8"/>
      <c r="T805" s="8" t="str">
        <f>VLOOKUP(C805,[1]Sheet1!$D$1:$M$65514,10,0)</f>
        <v>河北</v>
      </c>
      <c r="U805" s="8">
        <f t="shared" si="83"/>
        <v>11</v>
      </c>
      <c r="V805" s="8" t="e">
        <f ca="1">SUM(OFFSET(考勤!D:AH,MATCH(C805,考勤!$A$1:$A$58,0)-1,DAY(D805)-1,3,1))</f>
        <v>#N/A</v>
      </c>
      <c r="W805" s="8" t="e">
        <f ca="1" t="shared" si="84"/>
        <v>#N/A</v>
      </c>
    </row>
    <row r="806" ht="22.5" hidden="1" spans="1:23">
      <c r="A806" s="2" t="s">
        <v>250</v>
      </c>
      <c r="B806" s="2" t="s">
        <v>754</v>
      </c>
      <c r="C806" s="2" t="s">
        <v>755</v>
      </c>
      <c r="D806" s="2" t="s">
        <v>210</v>
      </c>
      <c r="E806" s="2" t="s">
        <v>127</v>
      </c>
      <c r="F806" s="2" t="s">
        <v>235</v>
      </c>
      <c r="G806" s="2" t="s">
        <v>137</v>
      </c>
      <c r="H806" s="2"/>
      <c r="I806" s="2"/>
      <c r="J806" s="10" t="s">
        <v>220</v>
      </c>
      <c r="K806" s="2"/>
      <c r="L806" s="2"/>
      <c r="M806" s="2"/>
      <c r="N806" s="2"/>
      <c r="O806" s="8" t="str">
        <f t="shared" si="79"/>
        <v>07:43</v>
      </c>
      <c r="P806" s="9" t="str">
        <f t="shared" si="80"/>
        <v>20:01</v>
      </c>
      <c r="Q806" s="11">
        <f t="shared" si="81"/>
        <v>0.5125</v>
      </c>
      <c r="R806" s="12">
        <f t="shared" si="82"/>
        <v>11</v>
      </c>
      <c r="S806" s="8"/>
      <c r="T806" s="8" t="str">
        <f>VLOOKUP(C806,[1]Sheet1!$D$1:$M$65514,10,0)</f>
        <v>河北</v>
      </c>
      <c r="U806" s="8">
        <f t="shared" si="83"/>
        <v>11</v>
      </c>
      <c r="V806" s="8" t="e">
        <f ca="1">SUM(OFFSET(考勤!D:AH,MATCH(C806,考勤!$A$1:$A$58,0)-1,DAY(D806)-1,3,1))</f>
        <v>#N/A</v>
      </c>
      <c r="W806" s="8" t="e">
        <f ca="1" t="shared" si="84"/>
        <v>#N/A</v>
      </c>
    </row>
    <row r="807" ht="22.5" hidden="1" spans="1:23">
      <c r="A807" s="2" t="s">
        <v>250</v>
      </c>
      <c r="B807" s="2" t="s">
        <v>754</v>
      </c>
      <c r="C807" s="2" t="s">
        <v>755</v>
      </c>
      <c r="D807" s="2" t="s">
        <v>211</v>
      </c>
      <c r="E807" s="2" t="s">
        <v>127</v>
      </c>
      <c r="F807" s="2"/>
      <c r="G807" s="2"/>
      <c r="H807" s="2"/>
      <c r="I807" s="2"/>
      <c r="J807" s="2"/>
      <c r="K807" s="2"/>
      <c r="L807" s="2"/>
      <c r="M807" s="2"/>
      <c r="N807" s="7" t="s">
        <v>171</v>
      </c>
      <c r="O807" s="8" t="str">
        <f t="shared" si="79"/>
        <v/>
      </c>
      <c r="P807" s="9" t="str">
        <f t="shared" si="80"/>
        <v/>
      </c>
      <c r="Q807" s="11">
        <f t="shared" si="81"/>
        <v>0</v>
      </c>
      <c r="R807" s="12">
        <f t="shared" si="82"/>
        <v>0</v>
      </c>
      <c r="S807" s="8"/>
      <c r="T807" s="8" t="str">
        <f>VLOOKUP(C807,[1]Sheet1!$D$1:$M$65514,10,0)</f>
        <v>河北</v>
      </c>
      <c r="U807" s="8">
        <f t="shared" si="83"/>
        <v>0</v>
      </c>
      <c r="V807" s="8" t="e">
        <f ca="1">SUM(OFFSET(考勤!D:AH,MATCH(C807,考勤!$A$1:$A$58,0)-1,DAY(D807)-1,3,1))</f>
        <v>#N/A</v>
      </c>
      <c r="W807" s="8" t="e">
        <f ca="1" t="shared" si="84"/>
        <v>#N/A</v>
      </c>
    </row>
    <row r="808" hidden="1" spans="1:23">
      <c r="A808" s="2" t="s">
        <v>123</v>
      </c>
      <c r="B808" s="2" t="s">
        <v>760</v>
      </c>
      <c r="C808" s="2" t="s">
        <v>761</v>
      </c>
      <c r="D808" s="2" t="s">
        <v>126</v>
      </c>
      <c r="E808" s="2" t="s">
        <v>127</v>
      </c>
      <c r="F808" s="2"/>
      <c r="G808" s="2"/>
      <c r="H808" s="2"/>
      <c r="I808" s="2"/>
      <c r="J808" s="2"/>
      <c r="K808" s="2"/>
      <c r="L808" s="2"/>
      <c r="M808" s="2"/>
      <c r="N808" s="7" t="s">
        <v>171</v>
      </c>
      <c r="O808" s="8" t="str">
        <f t="shared" si="79"/>
        <v/>
      </c>
      <c r="P808" s="9" t="str">
        <f t="shared" si="80"/>
        <v/>
      </c>
      <c r="Q808" s="11">
        <f t="shared" si="81"/>
        <v>0</v>
      </c>
      <c r="R808" s="12">
        <f t="shared" si="82"/>
        <v>0</v>
      </c>
      <c r="S808" s="8"/>
      <c r="T808" s="8" t="str">
        <f>VLOOKUP(C808,[1]Sheet1!$D$1:$M$65514,10,0)</f>
        <v>河北</v>
      </c>
      <c r="U808" s="8">
        <f t="shared" si="83"/>
        <v>0</v>
      </c>
      <c r="V808" s="8" t="e">
        <f ca="1">SUM(OFFSET(考勤!D:AH,MATCH(C808,考勤!$A$1:$A$58,0)-1,DAY(D808)-1,3,1))</f>
        <v>#N/A</v>
      </c>
      <c r="W808" s="8" t="e">
        <f ca="1" t="shared" si="84"/>
        <v>#N/A</v>
      </c>
    </row>
    <row r="809" hidden="1" spans="1:23">
      <c r="A809" s="2" t="s">
        <v>123</v>
      </c>
      <c r="B809" s="2" t="s">
        <v>760</v>
      </c>
      <c r="C809" s="2" t="s">
        <v>761</v>
      </c>
      <c r="D809" s="2" t="s">
        <v>131</v>
      </c>
      <c r="E809" s="2" t="s">
        <v>127</v>
      </c>
      <c r="F809" s="2"/>
      <c r="G809" s="2"/>
      <c r="H809" s="2"/>
      <c r="I809" s="2"/>
      <c r="J809" s="2"/>
      <c r="K809" s="2"/>
      <c r="L809" s="2"/>
      <c r="M809" s="2"/>
      <c r="N809" s="7" t="s">
        <v>171</v>
      </c>
      <c r="O809" s="8" t="str">
        <f t="shared" si="79"/>
        <v/>
      </c>
      <c r="P809" s="9" t="str">
        <f t="shared" si="80"/>
        <v/>
      </c>
      <c r="Q809" s="11">
        <f t="shared" si="81"/>
        <v>0</v>
      </c>
      <c r="R809" s="12">
        <f t="shared" si="82"/>
        <v>0</v>
      </c>
      <c r="S809" s="8"/>
      <c r="T809" s="8" t="str">
        <f>VLOOKUP(C809,[1]Sheet1!$D$1:$M$65514,10,0)</f>
        <v>河北</v>
      </c>
      <c r="U809" s="8">
        <f t="shared" si="83"/>
        <v>0</v>
      </c>
      <c r="V809" s="8" t="e">
        <f ca="1">SUM(OFFSET(考勤!D:AH,MATCH(C809,考勤!$A$1:$A$58,0)-1,DAY(D809)-1,3,1))</f>
        <v>#N/A</v>
      </c>
      <c r="W809" s="8" t="e">
        <f ca="1" t="shared" si="84"/>
        <v>#N/A</v>
      </c>
    </row>
    <row r="810" hidden="1" spans="1:23">
      <c r="A810" s="2" t="s">
        <v>123</v>
      </c>
      <c r="B810" s="2" t="s">
        <v>760</v>
      </c>
      <c r="C810" s="2" t="s">
        <v>761</v>
      </c>
      <c r="D810" s="2" t="s">
        <v>135</v>
      </c>
      <c r="E810" s="2" t="s">
        <v>127</v>
      </c>
      <c r="F810" s="2"/>
      <c r="G810" s="2"/>
      <c r="H810" s="2"/>
      <c r="I810" s="2"/>
      <c r="J810" s="2"/>
      <c r="K810" s="2"/>
      <c r="L810" s="2"/>
      <c r="M810" s="2"/>
      <c r="N810" s="7" t="s">
        <v>171</v>
      </c>
      <c r="O810" s="8" t="str">
        <f t="shared" si="79"/>
        <v/>
      </c>
      <c r="P810" s="9" t="str">
        <f t="shared" si="80"/>
        <v/>
      </c>
      <c r="Q810" s="11">
        <f t="shared" si="81"/>
        <v>0</v>
      </c>
      <c r="R810" s="12">
        <f t="shared" si="82"/>
        <v>0</v>
      </c>
      <c r="S810" s="8"/>
      <c r="T810" s="8" t="str">
        <f>VLOOKUP(C810,[1]Sheet1!$D$1:$M$65514,10,0)</f>
        <v>河北</v>
      </c>
      <c r="U810" s="8">
        <f t="shared" si="83"/>
        <v>0</v>
      </c>
      <c r="V810" s="8" t="e">
        <f ca="1">SUM(OFFSET(考勤!D:AH,MATCH(C810,考勤!$A$1:$A$58,0)-1,DAY(D810)-1,3,1))</f>
        <v>#N/A</v>
      </c>
      <c r="W810" s="8" t="e">
        <f ca="1" t="shared" si="84"/>
        <v>#N/A</v>
      </c>
    </row>
    <row r="811" hidden="1" spans="1:23">
      <c r="A811" s="3" t="s">
        <v>123</v>
      </c>
      <c r="B811" s="3" t="s">
        <v>760</v>
      </c>
      <c r="C811" s="3" t="s">
        <v>761</v>
      </c>
      <c r="D811" s="3" t="s">
        <v>139</v>
      </c>
      <c r="E811" s="2" t="s">
        <v>127</v>
      </c>
      <c r="F811" s="3"/>
      <c r="G811" s="3"/>
      <c r="H811" s="3"/>
      <c r="I811" s="3"/>
      <c r="J811" s="3"/>
      <c r="K811" s="3"/>
      <c r="L811" s="3"/>
      <c r="M811" s="3"/>
      <c r="N811" s="7" t="s">
        <v>171</v>
      </c>
      <c r="O811" s="8" t="str">
        <f t="shared" si="79"/>
        <v/>
      </c>
      <c r="P811" s="9" t="str">
        <f t="shared" si="80"/>
        <v/>
      </c>
      <c r="Q811" s="11">
        <f t="shared" si="81"/>
        <v>0</v>
      </c>
      <c r="R811" s="12">
        <f t="shared" si="82"/>
        <v>0</v>
      </c>
      <c r="S811" s="8"/>
      <c r="T811" s="8" t="str">
        <f>VLOOKUP(C811,[1]Sheet1!$D$1:$M$65514,10,0)</f>
        <v>河北</v>
      </c>
      <c r="U811" s="8">
        <f t="shared" si="83"/>
        <v>0</v>
      </c>
      <c r="V811" s="8" t="e">
        <f ca="1">SUM(OFFSET(考勤!D:AH,MATCH(C811,考勤!$A$1:$A$58,0)-1,DAY(D811)-1,3,1))</f>
        <v>#N/A</v>
      </c>
      <c r="W811" s="8" t="e">
        <f ca="1" t="shared" si="84"/>
        <v>#N/A</v>
      </c>
    </row>
    <row r="812" hidden="1" spans="1:23">
      <c r="A812" s="3" t="s">
        <v>123</v>
      </c>
      <c r="B812" s="3" t="s">
        <v>760</v>
      </c>
      <c r="C812" s="3" t="s">
        <v>761</v>
      </c>
      <c r="D812" s="3" t="s">
        <v>142</v>
      </c>
      <c r="E812" s="2" t="s">
        <v>127</v>
      </c>
      <c r="F812" s="3"/>
      <c r="G812" s="3"/>
      <c r="H812" s="3"/>
      <c r="I812" s="3"/>
      <c r="J812" s="3"/>
      <c r="K812" s="3"/>
      <c r="L812" s="3"/>
      <c r="M812" s="3"/>
      <c r="N812" s="7" t="s">
        <v>171</v>
      </c>
      <c r="O812" s="8" t="str">
        <f t="shared" si="79"/>
        <v/>
      </c>
      <c r="P812" s="9" t="str">
        <f t="shared" si="80"/>
        <v/>
      </c>
      <c r="Q812" s="11">
        <f t="shared" si="81"/>
        <v>0</v>
      </c>
      <c r="R812" s="12">
        <f t="shared" si="82"/>
        <v>0</v>
      </c>
      <c r="S812" s="8"/>
      <c r="T812" s="8" t="str">
        <f>VLOOKUP(C812,[1]Sheet1!$D$1:$M$65514,10,0)</f>
        <v>河北</v>
      </c>
      <c r="U812" s="8">
        <f t="shared" si="83"/>
        <v>0</v>
      </c>
      <c r="V812" s="8" t="e">
        <f ca="1">SUM(OFFSET(考勤!D:AH,MATCH(C812,考勤!$A$1:$A$58,0)-1,DAY(D812)-1,3,1))</f>
        <v>#N/A</v>
      </c>
      <c r="W812" s="8" t="e">
        <f ca="1" t="shared" si="84"/>
        <v>#N/A</v>
      </c>
    </row>
    <row r="813" hidden="1" spans="1:23">
      <c r="A813" s="2" t="s">
        <v>123</v>
      </c>
      <c r="B813" s="2" t="s">
        <v>760</v>
      </c>
      <c r="C813" s="2" t="s">
        <v>761</v>
      </c>
      <c r="D813" s="2" t="s">
        <v>145</v>
      </c>
      <c r="E813" s="2" t="s">
        <v>127</v>
      </c>
      <c r="F813" s="2"/>
      <c r="G813" s="2"/>
      <c r="H813" s="2"/>
      <c r="I813" s="2"/>
      <c r="J813" s="2"/>
      <c r="K813" s="2"/>
      <c r="L813" s="2"/>
      <c r="M813" s="2"/>
      <c r="N813" s="7" t="s">
        <v>171</v>
      </c>
      <c r="O813" s="8" t="str">
        <f t="shared" si="79"/>
        <v/>
      </c>
      <c r="P813" s="9" t="str">
        <f t="shared" si="80"/>
        <v/>
      </c>
      <c r="Q813" s="11">
        <f t="shared" si="81"/>
        <v>0</v>
      </c>
      <c r="R813" s="12">
        <f t="shared" si="82"/>
        <v>0</v>
      </c>
      <c r="S813" s="8"/>
      <c r="T813" s="8" t="str">
        <f>VLOOKUP(C813,[1]Sheet1!$D$1:$M$65514,10,0)</f>
        <v>河北</v>
      </c>
      <c r="U813" s="8">
        <f t="shared" si="83"/>
        <v>0</v>
      </c>
      <c r="V813" s="8" t="e">
        <f ca="1">SUM(OFFSET(考勤!D:AH,MATCH(C813,考勤!$A$1:$A$58,0)-1,DAY(D813)-1,3,1))</f>
        <v>#N/A</v>
      </c>
      <c r="W813" s="8" t="e">
        <f ca="1" t="shared" si="84"/>
        <v>#N/A</v>
      </c>
    </row>
    <row r="814" hidden="1" spans="1:23">
      <c r="A814" s="2" t="s">
        <v>123</v>
      </c>
      <c r="B814" s="2" t="s">
        <v>760</v>
      </c>
      <c r="C814" s="2" t="s">
        <v>761</v>
      </c>
      <c r="D814" s="2" t="s">
        <v>148</v>
      </c>
      <c r="E814" s="2" t="s">
        <v>127</v>
      </c>
      <c r="F814" s="2"/>
      <c r="G814" s="2"/>
      <c r="H814" s="2"/>
      <c r="I814" s="2"/>
      <c r="J814" s="2"/>
      <c r="K814" s="2"/>
      <c r="L814" s="2"/>
      <c r="M814" s="2"/>
      <c r="N814" s="7" t="s">
        <v>171</v>
      </c>
      <c r="O814" s="8" t="str">
        <f t="shared" si="79"/>
        <v/>
      </c>
      <c r="P814" s="9" t="str">
        <f t="shared" si="80"/>
        <v/>
      </c>
      <c r="Q814" s="11">
        <f t="shared" si="81"/>
        <v>0</v>
      </c>
      <c r="R814" s="12">
        <f t="shared" si="82"/>
        <v>0</v>
      </c>
      <c r="S814" s="8"/>
      <c r="T814" s="8" t="str">
        <f>VLOOKUP(C814,[1]Sheet1!$D$1:$M$65514,10,0)</f>
        <v>河北</v>
      </c>
      <c r="U814" s="8">
        <f t="shared" si="83"/>
        <v>0</v>
      </c>
      <c r="V814" s="8" t="e">
        <f ca="1">SUM(OFFSET(考勤!D:AH,MATCH(C814,考勤!$A$1:$A$58,0)-1,DAY(D814)-1,3,1))</f>
        <v>#N/A</v>
      </c>
      <c r="W814" s="8" t="e">
        <f ca="1" t="shared" si="84"/>
        <v>#N/A</v>
      </c>
    </row>
    <row r="815" hidden="1" spans="1:23">
      <c r="A815" s="2" t="s">
        <v>123</v>
      </c>
      <c r="B815" s="2" t="s">
        <v>760</v>
      </c>
      <c r="C815" s="2" t="s">
        <v>761</v>
      </c>
      <c r="D815" s="2" t="s">
        <v>152</v>
      </c>
      <c r="E815" s="2" t="s">
        <v>127</v>
      </c>
      <c r="F815" s="2"/>
      <c r="G815" s="2"/>
      <c r="H815" s="2"/>
      <c r="I815" s="2"/>
      <c r="J815" s="2"/>
      <c r="K815" s="2"/>
      <c r="L815" s="2"/>
      <c r="M815" s="2"/>
      <c r="N815" s="7" t="s">
        <v>171</v>
      </c>
      <c r="O815" s="8" t="str">
        <f t="shared" si="79"/>
        <v/>
      </c>
      <c r="P815" s="9" t="str">
        <f t="shared" si="80"/>
        <v/>
      </c>
      <c r="Q815" s="11">
        <f t="shared" si="81"/>
        <v>0</v>
      </c>
      <c r="R815" s="12">
        <f t="shared" si="82"/>
        <v>0</v>
      </c>
      <c r="S815" s="8"/>
      <c r="T815" s="8" t="str">
        <f>VLOOKUP(C815,[1]Sheet1!$D$1:$M$65514,10,0)</f>
        <v>河北</v>
      </c>
      <c r="U815" s="8">
        <f t="shared" si="83"/>
        <v>0</v>
      </c>
      <c r="V815" s="8" t="e">
        <f ca="1">SUM(OFFSET(考勤!D:AH,MATCH(C815,考勤!$A$1:$A$58,0)-1,DAY(D815)-1,3,1))</f>
        <v>#N/A</v>
      </c>
      <c r="W815" s="8" t="e">
        <f ca="1" t="shared" si="84"/>
        <v>#N/A</v>
      </c>
    </row>
    <row r="816" hidden="1" spans="1:23">
      <c r="A816" s="2" t="s">
        <v>123</v>
      </c>
      <c r="B816" s="2" t="s">
        <v>760</v>
      </c>
      <c r="C816" s="2" t="s">
        <v>761</v>
      </c>
      <c r="D816" s="2" t="s">
        <v>157</v>
      </c>
      <c r="E816" s="2" t="s">
        <v>127</v>
      </c>
      <c r="F816" s="2"/>
      <c r="G816" s="2"/>
      <c r="H816" s="2"/>
      <c r="I816" s="2"/>
      <c r="J816" s="2"/>
      <c r="K816" s="2"/>
      <c r="L816" s="2"/>
      <c r="M816" s="2"/>
      <c r="N816" s="7" t="s">
        <v>171</v>
      </c>
      <c r="O816" s="8" t="str">
        <f t="shared" si="79"/>
        <v/>
      </c>
      <c r="P816" s="9" t="str">
        <f t="shared" si="80"/>
        <v/>
      </c>
      <c r="Q816" s="11">
        <f t="shared" si="81"/>
        <v>0</v>
      </c>
      <c r="R816" s="12">
        <f t="shared" si="82"/>
        <v>0</v>
      </c>
      <c r="S816" s="8"/>
      <c r="T816" s="8" t="str">
        <f>VLOOKUP(C816,[1]Sheet1!$D$1:$M$65514,10,0)</f>
        <v>河北</v>
      </c>
      <c r="U816" s="8">
        <f t="shared" si="83"/>
        <v>0</v>
      </c>
      <c r="V816" s="8" t="e">
        <f ca="1">SUM(OFFSET(考勤!D:AH,MATCH(C816,考勤!$A$1:$A$58,0)-1,DAY(D816)-1,3,1))</f>
        <v>#N/A</v>
      </c>
      <c r="W816" s="8" t="e">
        <f ca="1" t="shared" si="84"/>
        <v>#N/A</v>
      </c>
    </row>
    <row r="817" hidden="1" spans="1:23">
      <c r="A817" s="2" t="s">
        <v>123</v>
      </c>
      <c r="B817" s="2" t="s">
        <v>760</v>
      </c>
      <c r="C817" s="2" t="s">
        <v>761</v>
      </c>
      <c r="D817" s="2" t="s">
        <v>160</v>
      </c>
      <c r="E817" s="2" t="s">
        <v>127</v>
      </c>
      <c r="F817" s="2"/>
      <c r="G817" s="2"/>
      <c r="H817" s="2"/>
      <c r="I817" s="2"/>
      <c r="J817" s="2"/>
      <c r="K817" s="2"/>
      <c r="L817" s="2"/>
      <c r="M817" s="2"/>
      <c r="N817" s="7" t="s">
        <v>171</v>
      </c>
      <c r="O817" s="8" t="str">
        <f t="shared" si="79"/>
        <v/>
      </c>
      <c r="P817" s="9" t="str">
        <f t="shared" si="80"/>
        <v/>
      </c>
      <c r="Q817" s="11">
        <f t="shared" si="81"/>
        <v>0</v>
      </c>
      <c r="R817" s="12">
        <f t="shared" si="82"/>
        <v>0</v>
      </c>
      <c r="S817" s="8"/>
      <c r="T817" s="8" t="str">
        <f>VLOOKUP(C817,[1]Sheet1!$D$1:$M$65514,10,0)</f>
        <v>河北</v>
      </c>
      <c r="U817" s="8">
        <f t="shared" si="83"/>
        <v>0</v>
      </c>
      <c r="V817" s="8" t="e">
        <f ca="1">SUM(OFFSET(考勤!D:AH,MATCH(C817,考勤!$A$1:$A$58,0)-1,DAY(D817)-1,3,1))</f>
        <v>#N/A</v>
      </c>
      <c r="W817" s="8" t="e">
        <f ca="1" t="shared" si="84"/>
        <v>#N/A</v>
      </c>
    </row>
    <row r="818" hidden="1" spans="1:23">
      <c r="A818" s="3" t="s">
        <v>123</v>
      </c>
      <c r="B818" s="3" t="s">
        <v>760</v>
      </c>
      <c r="C818" s="3" t="s">
        <v>761</v>
      </c>
      <c r="D818" s="3" t="s">
        <v>163</v>
      </c>
      <c r="E818" s="2" t="s">
        <v>127</v>
      </c>
      <c r="F818" s="3"/>
      <c r="G818" s="3"/>
      <c r="H818" s="3"/>
      <c r="I818" s="3"/>
      <c r="J818" s="3"/>
      <c r="K818" s="3"/>
      <c r="L818" s="3"/>
      <c r="M818" s="3"/>
      <c r="N818" s="7" t="s">
        <v>171</v>
      </c>
      <c r="O818" s="8" t="str">
        <f t="shared" si="79"/>
        <v/>
      </c>
      <c r="P818" s="9" t="str">
        <f t="shared" si="80"/>
        <v/>
      </c>
      <c r="Q818" s="11">
        <f t="shared" si="81"/>
        <v>0</v>
      </c>
      <c r="R818" s="12">
        <f t="shared" si="82"/>
        <v>0</v>
      </c>
      <c r="S818" s="8"/>
      <c r="T818" s="8" t="str">
        <f>VLOOKUP(C818,[1]Sheet1!$D$1:$M$65514,10,0)</f>
        <v>河北</v>
      </c>
      <c r="U818" s="8">
        <f t="shared" si="83"/>
        <v>0</v>
      </c>
      <c r="V818" s="8" t="e">
        <f ca="1">SUM(OFFSET(考勤!D:AH,MATCH(C818,考勤!$A$1:$A$58,0)-1,DAY(D818)-1,3,1))</f>
        <v>#N/A</v>
      </c>
      <c r="W818" s="8" t="e">
        <f ca="1" t="shared" si="84"/>
        <v>#N/A</v>
      </c>
    </row>
    <row r="819" hidden="1" spans="1:23">
      <c r="A819" s="3" t="s">
        <v>123</v>
      </c>
      <c r="B819" s="3" t="s">
        <v>760</v>
      </c>
      <c r="C819" s="3" t="s">
        <v>761</v>
      </c>
      <c r="D819" s="3" t="s">
        <v>166</v>
      </c>
      <c r="E819" s="2" t="s">
        <v>127</v>
      </c>
      <c r="F819" s="3"/>
      <c r="G819" s="3"/>
      <c r="H819" s="3"/>
      <c r="I819" s="3"/>
      <c r="J819" s="3"/>
      <c r="K819" s="3"/>
      <c r="L819" s="3"/>
      <c r="M819" s="3"/>
      <c r="N819" s="7" t="s">
        <v>171</v>
      </c>
      <c r="O819" s="8" t="str">
        <f t="shared" si="79"/>
        <v/>
      </c>
      <c r="P819" s="9" t="str">
        <f t="shared" si="80"/>
        <v/>
      </c>
      <c r="Q819" s="11">
        <f t="shared" si="81"/>
        <v>0</v>
      </c>
      <c r="R819" s="12">
        <f t="shared" si="82"/>
        <v>0</v>
      </c>
      <c r="S819" s="8"/>
      <c r="T819" s="8" t="str">
        <f>VLOOKUP(C819,[1]Sheet1!$D$1:$M$65514,10,0)</f>
        <v>河北</v>
      </c>
      <c r="U819" s="8">
        <f t="shared" si="83"/>
        <v>0</v>
      </c>
      <c r="V819" s="8" t="e">
        <f ca="1">SUM(OFFSET(考勤!D:AH,MATCH(C819,考勤!$A$1:$A$58,0)-1,DAY(D819)-1,3,1))</f>
        <v>#N/A</v>
      </c>
      <c r="W819" s="8" t="e">
        <f ca="1" t="shared" si="84"/>
        <v>#N/A</v>
      </c>
    </row>
    <row r="820" hidden="1" spans="1:23">
      <c r="A820" s="2" t="s">
        <v>123</v>
      </c>
      <c r="B820" s="2" t="s">
        <v>760</v>
      </c>
      <c r="C820" s="2" t="s">
        <v>761</v>
      </c>
      <c r="D820" s="2" t="s">
        <v>170</v>
      </c>
      <c r="E820" s="2" t="s">
        <v>127</v>
      </c>
      <c r="F820" s="2"/>
      <c r="G820" s="2"/>
      <c r="H820" s="2"/>
      <c r="I820" s="2"/>
      <c r="J820" s="2"/>
      <c r="K820" s="2"/>
      <c r="L820" s="2"/>
      <c r="M820" s="2"/>
      <c r="N820" s="7" t="s">
        <v>171</v>
      </c>
      <c r="O820" s="8" t="str">
        <f t="shared" si="79"/>
        <v/>
      </c>
      <c r="P820" s="9" t="str">
        <f t="shared" si="80"/>
        <v/>
      </c>
      <c r="Q820" s="11">
        <f t="shared" si="81"/>
        <v>0</v>
      </c>
      <c r="R820" s="12">
        <f t="shared" si="82"/>
        <v>0</v>
      </c>
      <c r="S820" s="8"/>
      <c r="T820" s="8" t="str">
        <f>VLOOKUP(C820,[1]Sheet1!$D$1:$M$65514,10,0)</f>
        <v>河北</v>
      </c>
      <c r="U820" s="8">
        <f t="shared" si="83"/>
        <v>0</v>
      </c>
      <c r="V820" s="8" t="e">
        <f ca="1">SUM(OFFSET(考勤!D:AH,MATCH(C820,考勤!$A$1:$A$58,0)-1,DAY(D820)-1,3,1))</f>
        <v>#N/A</v>
      </c>
      <c r="W820" s="8" t="e">
        <f ca="1" t="shared" si="84"/>
        <v>#N/A</v>
      </c>
    </row>
    <row r="821" hidden="1" spans="1:23">
      <c r="A821" s="2" t="s">
        <v>123</v>
      </c>
      <c r="B821" s="2" t="s">
        <v>760</v>
      </c>
      <c r="C821" s="2" t="s">
        <v>761</v>
      </c>
      <c r="D821" s="2" t="s">
        <v>172</v>
      </c>
      <c r="E821" s="2" t="s">
        <v>127</v>
      </c>
      <c r="F821" s="2"/>
      <c r="G821" s="2"/>
      <c r="H821" s="2"/>
      <c r="I821" s="2"/>
      <c r="J821" s="2"/>
      <c r="K821" s="2"/>
      <c r="L821" s="2"/>
      <c r="M821" s="2"/>
      <c r="N821" s="7" t="s">
        <v>171</v>
      </c>
      <c r="O821" s="8" t="str">
        <f t="shared" si="79"/>
        <v/>
      </c>
      <c r="P821" s="9" t="str">
        <f t="shared" si="80"/>
        <v/>
      </c>
      <c r="Q821" s="11">
        <f t="shared" si="81"/>
        <v>0</v>
      </c>
      <c r="R821" s="12">
        <f t="shared" si="82"/>
        <v>0</v>
      </c>
      <c r="S821" s="8"/>
      <c r="T821" s="8" t="str">
        <f>VLOOKUP(C821,[1]Sheet1!$D$1:$M$65514,10,0)</f>
        <v>河北</v>
      </c>
      <c r="U821" s="8">
        <f t="shared" si="83"/>
        <v>0</v>
      </c>
      <c r="V821" s="8" t="e">
        <f ca="1">SUM(OFFSET(考勤!D:AH,MATCH(C821,考勤!$A$1:$A$58,0)-1,DAY(D821)-1,3,1))</f>
        <v>#N/A</v>
      </c>
      <c r="W821" s="8" t="e">
        <f ca="1" t="shared" si="84"/>
        <v>#N/A</v>
      </c>
    </row>
    <row r="822" hidden="1" spans="1:23">
      <c r="A822" s="2" t="s">
        <v>123</v>
      </c>
      <c r="B822" s="2" t="s">
        <v>760</v>
      </c>
      <c r="C822" s="2" t="s">
        <v>761</v>
      </c>
      <c r="D822" s="2" t="s">
        <v>173</v>
      </c>
      <c r="E822" s="2" t="s">
        <v>127</v>
      </c>
      <c r="F822" s="2"/>
      <c r="G822" s="2"/>
      <c r="H822" s="2"/>
      <c r="I822" s="2"/>
      <c r="J822" s="2"/>
      <c r="K822" s="2"/>
      <c r="L822" s="2"/>
      <c r="M822" s="2"/>
      <c r="N822" s="7" t="s">
        <v>171</v>
      </c>
      <c r="O822" s="8" t="str">
        <f t="shared" si="79"/>
        <v/>
      </c>
      <c r="P822" s="9" t="str">
        <f t="shared" si="80"/>
        <v/>
      </c>
      <c r="Q822" s="11">
        <f t="shared" si="81"/>
        <v>0</v>
      </c>
      <c r="R822" s="12">
        <f t="shared" si="82"/>
        <v>0</v>
      </c>
      <c r="S822" s="8"/>
      <c r="T822" s="8" t="str">
        <f>VLOOKUP(C822,[1]Sheet1!$D$1:$M$65514,10,0)</f>
        <v>河北</v>
      </c>
      <c r="U822" s="8">
        <f t="shared" si="83"/>
        <v>0</v>
      </c>
      <c r="V822" s="8" t="e">
        <f ca="1">SUM(OFFSET(考勤!D:AH,MATCH(C822,考勤!$A$1:$A$58,0)-1,DAY(D822)-1,3,1))</f>
        <v>#N/A</v>
      </c>
      <c r="W822" s="8" t="e">
        <f ca="1" t="shared" si="84"/>
        <v>#N/A</v>
      </c>
    </row>
    <row r="823" hidden="1" spans="1:23">
      <c r="A823" s="2" t="s">
        <v>123</v>
      </c>
      <c r="B823" s="2" t="s">
        <v>760</v>
      </c>
      <c r="C823" s="2" t="s">
        <v>761</v>
      </c>
      <c r="D823" s="2" t="s">
        <v>175</v>
      </c>
      <c r="E823" s="2" t="s">
        <v>127</v>
      </c>
      <c r="F823" s="2"/>
      <c r="G823" s="2"/>
      <c r="H823" s="2"/>
      <c r="I823" s="2"/>
      <c r="J823" s="2"/>
      <c r="K823" s="2"/>
      <c r="L823" s="2"/>
      <c r="M823" s="2"/>
      <c r="N823" s="7" t="s">
        <v>171</v>
      </c>
      <c r="O823" s="8" t="str">
        <f t="shared" si="79"/>
        <v/>
      </c>
      <c r="P823" s="9" t="str">
        <f t="shared" si="80"/>
        <v/>
      </c>
      <c r="Q823" s="11">
        <f t="shared" si="81"/>
        <v>0</v>
      </c>
      <c r="R823" s="12">
        <f t="shared" si="82"/>
        <v>0</v>
      </c>
      <c r="S823" s="8"/>
      <c r="T823" s="8" t="str">
        <f>VLOOKUP(C823,[1]Sheet1!$D$1:$M$65514,10,0)</f>
        <v>河北</v>
      </c>
      <c r="U823" s="8">
        <f t="shared" si="83"/>
        <v>0</v>
      </c>
      <c r="V823" s="8" t="e">
        <f ca="1">SUM(OFFSET(考勤!D:AH,MATCH(C823,考勤!$A$1:$A$58,0)-1,DAY(D823)-1,3,1))</f>
        <v>#N/A</v>
      </c>
      <c r="W823" s="8" t="e">
        <f ca="1" t="shared" si="84"/>
        <v>#N/A</v>
      </c>
    </row>
    <row r="824" hidden="1" spans="1:23">
      <c r="A824" s="2" t="s">
        <v>123</v>
      </c>
      <c r="B824" s="2" t="s">
        <v>760</v>
      </c>
      <c r="C824" s="2" t="s">
        <v>761</v>
      </c>
      <c r="D824" s="2" t="s">
        <v>177</v>
      </c>
      <c r="E824" s="2" t="s">
        <v>127</v>
      </c>
      <c r="F824" s="2"/>
      <c r="G824" s="2"/>
      <c r="H824" s="2"/>
      <c r="I824" s="2"/>
      <c r="J824" s="2"/>
      <c r="K824" s="2"/>
      <c r="L824" s="2"/>
      <c r="M824" s="2"/>
      <c r="N824" s="7" t="s">
        <v>171</v>
      </c>
      <c r="O824" s="8" t="str">
        <f t="shared" si="79"/>
        <v/>
      </c>
      <c r="P824" s="9" t="str">
        <f t="shared" si="80"/>
        <v/>
      </c>
      <c r="Q824" s="11">
        <f t="shared" si="81"/>
        <v>0</v>
      </c>
      <c r="R824" s="12">
        <f t="shared" si="82"/>
        <v>0</v>
      </c>
      <c r="S824" s="8"/>
      <c r="T824" s="8" t="str">
        <f>VLOOKUP(C824,[1]Sheet1!$D$1:$M$65514,10,0)</f>
        <v>河北</v>
      </c>
      <c r="U824" s="8">
        <f t="shared" si="83"/>
        <v>0</v>
      </c>
      <c r="V824" s="8" t="e">
        <f ca="1">SUM(OFFSET(考勤!D:AH,MATCH(C824,考勤!$A$1:$A$58,0)-1,DAY(D824)-1,3,1))</f>
        <v>#N/A</v>
      </c>
      <c r="W824" s="8" t="e">
        <f ca="1" t="shared" si="84"/>
        <v>#N/A</v>
      </c>
    </row>
    <row r="825" hidden="1" spans="1:23">
      <c r="A825" s="3" t="s">
        <v>123</v>
      </c>
      <c r="B825" s="3" t="s">
        <v>760</v>
      </c>
      <c r="C825" s="3" t="s">
        <v>761</v>
      </c>
      <c r="D825" s="3" t="s">
        <v>180</v>
      </c>
      <c r="E825" s="2" t="s">
        <v>127</v>
      </c>
      <c r="F825" s="3"/>
      <c r="G825" s="3"/>
      <c r="H825" s="3"/>
      <c r="I825" s="3"/>
      <c r="J825" s="3"/>
      <c r="K825" s="3"/>
      <c r="L825" s="3"/>
      <c r="M825" s="3"/>
      <c r="N825" s="7" t="s">
        <v>171</v>
      </c>
      <c r="O825" s="8" t="str">
        <f t="shared" si="79"/>
        <v/>
      </c>
      <c r="P825" s="9" t="str">
        <f t="shared" si="80"/>
        <v/>
      </c>
      <c r="Q825" s="11">
        <f t="shared" si="81"/>
        <v>0</v>
      </c>
      <c r="R825" s="12">
        <f t="shared" si="82"/>
        <v>0</v>
      </c>
      <c r="S825" s="8"/>
      <c r="T825" s="8" t="str">
        <f>VLOOKUP(C825,[1]Sheet1!$D$1:$M$65514,10,0)</f>
        <v>河北</v>
      </c>
      <c r="U825" s="8">
        <f t="shared" si="83"/>
        <v>0</v>
      </c>
      <c r="V825" s="8" t="e">
        <f ca="1">SUM(OFFSET(考勤!D:AH,MATCH(C825,考勤!$A$1:$A$58,0)-1,DAY(D825)-1,3,1))</f>
        <v>#N/A</v>
      </c>
      <c r="W825" s="8" t="e">
        <f ca="1" t="shared" si="84"/>
        <v>#N/A</v>
      </c>
    </row>
    <row r="826" hidden="1" spans="1:23">
      <c r="A826" s="3" t="s">
        <v>123</v>
      </c>
      <c r="B826" s="3" t="s">
        <v>760</v>
      </c>
      <c r="C826" s="3" t="s">
        <v>761</v>
      </c>
      <c r="D826" s="3" t="s">
        <v>183</v>
      </c>
      <c r="E826" s="2" t="s">
        <v>127</v>
      </c>
      <c r="F826" s="3"/>
      <c r="G826" s="3"/>
      <c r="H826" s="3"/>
      <c r="I826" s="3"/>
      <c r="J826" s="3"/>
      <c r="K826" s="3"/>
      <c r="L826" s="3"/>
      <c r="M826" s="3"/>
      <c r="N826" s="7" t="s">
        <v>171</v>
      </c>
      <c r="O826" s="8" t="str">
        <f t="shared" si="79"/>
        <v/>
      </c>
      <c r="P826" s="9" t="str">
        <f t="shared" si="80"/>
        <v/>
      </c>
      <c r="Q826" s="11">
        <f t="shared" si="81"/>
        <v>0</v>
      </c>
      <c r="R826" s="12">
        <f t="shared" si="82"/>
        <v>0</v>
      </c>
      <c r="S826" s="8"/>
      <c r="T826" s="8" t="str">
        <f>VLOOKUP(C826,[1]Sheet1!$D$1:$M$65514,10,0)</f>
        <v>河北</v>
      </c>
      <c r="U826" s="8">
        <f t="shared" si="83"/>
        <v>0</v>
      </c>
      <c r="V826" s="8" t="e">
        <f ca="1">SUM(OFFSET(考勤!D:AH,MATCH(C826,考勤!$A$1:$A$58,0)-1,DAY(D826)-1,3,1))</f>
        <v>#N/A</v>
      </c>
      <c r="W826" s="8" t="e">
        <f ca="1" t="shared" si="84"/>
        <v>#N/A</v>
      </c>
    </row>
    <row r="827" hidden="1" spans="1:23">
      <c r="A827" s="2" t="s">
        <v>123</v>
      </c>
      <c r="B827" s="2" t="s">
        <v>760</v>
      </c>
      <c r="C827" s="2" t="s">
        <v>761</v>
      </c>
      <c r="D827" s="2" t="s">
        <v>186</v>
      </c>
      <c r="E827" s="2" t="s">
        <v>127</v>
      </c>
      <c r="F827" s="2"/>
      <c r="G827" s="2"/>
      <c r="H827" s="2"/>
      <c r="I827" s="2"/>
      <c r="J827" s="2"/>
      <c r="K827" s="2"/>
      <c r="L827" s="2"/>
      <c r="M827" s="2"/>
      <c r="N827" s="7" t="s">
        <v>171</v>
      </c>
      <c r="O827" s="8" t="str">
        <f t="shared" si="79"/>
        <v/>
      </c>
      <c r="P827" s="9" t="str">
        <f t="shared" si="80"/>
        <v/>
      </c>
      <c r="Q827" s="11">
        <f t="shared" si="81"/>
        <v>0</v>
      </c>
      <c r="R827" s="12">
        <f t="shared" si="82"/>
        <v>0</v>
      </c>
      <c r="S827" s="8"/>
      <c r="T827" s="8" t="str">
        <f>VLOOKUP(C827,[1]Sheet1!$D$1:$M$65514,10,0)</f>
        <v>河北</v>
      </c>
      <c r="U827" s="8">
        <f t="shared" si="83"/>
        <v>0</v>
      </c>
      <c r="V827" s="8" t="e">
        <f ca="1">SUM(OFFSET(考勤!D:AH,MATCH(C827,考勤!$A$1:$A$58,0)-1,DAY(D827)-1,3,1))</f>
        <v>#N/A</v>
      </c>
      <c r="W827" s="8" t="e">
        <f ca="1" t="shared" si="84"/>
        <v>#N/A</v>
      </c>
    </row>
    <row r="828" hidden="1" spans="1:23">
      <c r="A828" s="2" t="s">
        <v>123</v>
      </c>
      <c r="B828" s="2" t="s">
        <v>760</v>
      </c>
      <c r="C828" s="2" t="s">
        <v>761</v>
      </c>
      <c r="D828" s="2" t="s">
        <v>189</v>
      </c>
      <c r="E828" s="2" t="s">
        <v>127</v>
      </c>
      <c r="F828" s="2"/>
      <c r="G828" s="2"/>
      <c r="H828" s="2"/>
      <c r="I828" s="2"/>
      <c r="J828" s="2"/>
      <c r="K828" s="2"/>
      <c r="L828" s="2"/>
      <c r="M828" s="2"/>
      <c r="N828" s="7" t="s">
        <v>171</v>
      </c>
      <c r="O828" s="8" t="str">
        <f t="shared" si="79"/>
        <v/>
      </c>
      <c r="P828" s="9" t="str">
        <f t="shared" si="80"/>
        <v/>
      </c>
      <c r="Q828" s="11">
        <f t="shared" si="81"/>
        <v>0</v>
      </c>
      <c r="R828" s="12">
        <f t="shared" si="82"/>
        <v>0</v>
      </c>
      <c r="S828" s="8"/>
      <c r="T828" s="8" t="str">
        <f>VLOOKUP(C828,[1]Sheet1!$D$1:$M$65514,10,0)</f>
        <v>河北</v>
      </c>
      <c r="U828" s="8">
        <f t="shared" si="83"/>
        <v>0</v>
      </c>
      <c r="V828" s="8" t="e">
        <f ca="1">SUM(OFFSET(考勤!D:AH,MATCH(C828,考勤!$A$1:$A$58,0)-1,DAY(D828)-1,3,1))</f>
        <v>#N/A</v>
      </c>
      <c r="W828" s="8" t="e">
        <f ca="1" t="shared" si="84"/>
        <v>#N/A</v>
      </c>
    </row>
    <row r="829" hidden="1" spans="1:23">
      <c r="A829" s="2" t="s">
        <v>123</v>
      </c>
      <c r="B829" s="2" t="s">
        <v>760</v>
      </c>
      <c r="C829" s="2" t="s">
        <v>761</v>
      </c>
      <c r="D829" s="2" t="s">
        <v>192</v>
      </c>
      <c r="E829" s="2" t="s">
        <v>127</v>
      </c>
      <c r="F829" s="2"/>
      <c r="G829" s="2"/>
      <c r="H829" s="2"/>
      <c r="I829" s="2"/>
      <c r="J829" s="2"/>
      <c r="K829" s="2"/>
      <c r="L829" s="2"/>
      <c r="M829" s="2"/>
      <c r="N829" s="7" t="s">
        <v>171</v>
      </c>
      <c r="O829" s="8" t="str">
        <f t="shared" si="79"/>
        <v/>
      </c>
      <c r="P829" s="9" t="str">
        <f t="shared" si="80"/>
        <v/>
      </c>
      <c r="Q829" s="11">
        <f t="shared" si="81"/>
        <v>0</v>
      </c>
      <c r="R829" s="12">
        <f t="shared" si="82"/>
        <v>0</v>
      </c>
      <c r="S829" s="8"/>
      <c r="T829" s="8" t="str">
        <f>VLOOKUP(C829,[1]Sheet1!$D$1:$M$65514,10,0)</f>
        <v>河北</v>
      </c>
      <c r="U829" s="8">
        <f t="shared" si="83"/>
        <v>0</v>
      </c>
      <c r="V829" s="8" t="e">
        <f ca="1">SUM(OFFSET(考勤!D:AH,MATCH(C829,考勤!$A$1:$A$58,0)-1,DAY(D829)-1,3,1))</f>
        <v>#N/A</v>
      </c>
      <c r="W829" s="8" t="e">
        <f ca="1" t="shared" si="84"/>
        <v>#N/A</v>
      </c>
    </row>
    <row r="830" hidden="1" spans="1:23">
      <c r="A830" s="2" t="s">
        <v>123</v>
      </c>
      <c r="B830" s="2" t="s">
        <v>760</v>
      </c>
      <c r="C830" s="2" t="s">
        <v>761</v>
      </c>
      <c r="D830" s="2" t="s">
        <v>195</v>
      </c>
      <c r="E830" s="2" t="s">
        <v>127</v>
      </c>
      <c r="F830" s="2"/>
      <c r="G830" s="2"/>
      <c r="H830" s="2"/>
      <c r="I830" s="2"/>
      <c r="J830" s="2"/>
      <c r="K830" s="2"/>
      <c r="L830" s="2"/>
      <c r="M830" s="2"/>
      <c r="N830" s="7" t="s">
        <v>171</v>
      </c>
      <c r="O830" s="8" t="str">
        <f t="shared" si="79"/>
        <v/>
      </c>
      <c r="P830" s="9" t="str">
        <f t="shared" si="80"/>
        <v/>
      </c>
      <c r="Q830" s="11">
        <f t="shared" si="81"/>
        <v>0</v>
      </c>
      <c r="R830" s="12">
        <f t="shared" si="82"/>
        <v>0</v>
      </c>
      <c r="S830" s="8"/>
      <c r="T830" s="8" t="str">
        <f>VLOOKUP(C830,[1]Sheet1!$D$1:$M$65514,10,0)</f>
        <v>河北</v>
      </c>
      <c r="U830" s="8">
        <f t="shared" si="83"/>
        <v>0</v>
      </c>
      <c r="V830" s="8" t="e">
        <f ca="1">SUM(OFFSET(考勤!D:AH,MATCH(C830,考勤!$A$1:$A$58,0)-1,DAY(D830)-1,3,1))</f>
        <v>#N/A</v>
      </c>
      <c r="W830" s="8" t="e">
        <f ca="1" t="shared" si="84"/>
        <v>#N/A</v>
      </c>
    </row>
    <row r="831" hidden="1" spans="1:23">
      <c r="A831" s="2" t="s">
        <v>123</v>
      </c>
      <c r="B831" s="2" t="s">
        <v>760</v>
      </c>
      <c r="C831" s="2" t="s">
        <v>761</v>
      </c>
      <c r="D831" s="2" t="s">
        <v>198</v>
      </c>
      <c r="E831" s="2" t="s">
        <v>127</v>
      </c>
      <c r="F831" s="2"/>
      <c r="G831" s="2"/>
      <c r="H831" s="2"/>
      <c r="I831" s="2"/>
      <c r="J831" s="2"/>
      <c r="K831" s="2"/>
      <c r="L831" s="2"/>
      <c r="M831" s="2"/>
      <c r="N831" s="7" t="s">
        <v>171</v>
      </c>
      <c r="O831" s="8" t="str">
        <f t="shared" si="79"/>
        <v/>
      </c>
      <c r="P831" s="9" t="str">
        <f t="shared" si="80"/>
        <v/>
      </c>
      <c r="Q831" s="11">
        <f t="shared" si="81"/>
        <v>0</v>
      </c>
      <c r="R831" s="12">
        <f t="shared" si="82"/>
        <v>0</v>
      </c>
      <c r="S831" s="8"/>
      <c r="T831" s="8" t="str">
        <f>VLOOKUP(C831,[1]Sheet1!$D$1:$M$65514,10,0)</f>
        <v>河北</v>
      </c>
      <c r="U831" s="8">
        <f t="shared" si="83"/>
        <v>0</v>
      </c>
      <c r="V831" s="8" t="e">
        <f ca="1">SUM(OFFSET(考勤!D:AH,MATCH(C831,考勤!$A$1:$A$58,0)-1,DAY(D831)-1,3,1))</f>
        <v>#N/A</v>
      </c>
      <c r="W831" s="8" t="e">
        <f ca="1" t="shared" si="84"/>
        <v>#N/A</v>
      </c>
    </row>
    <row r="832" hidden="1" spans="1:23">
      <c r="A832" s="3" t="s">
        <v>123</v>
      </c>
      <c r="B832" s="3" t="s">
        <v>760</v>
      </c>
      <c r="C832" s="3" t="s">
        <v>761</v>
      </c>
      <c r="D832" s="3" t="s">
        <v>199</v>
      </c>
      <c r="E832" s="2" t="s">
        <v>127</v>
      </c>
      <c r="F832" s="3"/>
      <c r="G832" s="3"/>
      <c r="H832" s="3"/>
      <c r="I832" s="3"/>
      <c r="J832" s="3"/>
      <c r="K832" s="3"/>
      <c r="L832" s="3"/>
      <c r="M832" s="3"/>
      <c r="N832" s="7" t="s">
        <v>171</v>
      </c>
      <c r="O832" s="8" t="str">
        <f t="shared" si="79"/>
        <v/>
      </c>
      <c r="P832" s="9" t="str">
        <f t="shared" si="80"/>
        <v/>
      </c>
      <c r="Q832" s="11">
        <f t="shared" si="81"/>
        <v>0</v>
      </c>
      <c r="R832" s="12">
        <f t="shared" si="82"/>
        <v>0</v>
      </c>
      <c r="S832" s="8"/>
      <c r="T832" s="8" t="str">
        <f>VLOOKUP(C832,[1]Sheet1!$D$1:$M$65514,10,0)</f>
        <v>河北</v>
      </c>
      <c r="U832" s="8">
        <f t="shared" si="83"/>
        <v>0</v>
      </c>
      <c r="V832" s="8" t="e">
        <f ca="1">SUM(OFFSET(考勤!D:AH,MATCH(C832,考勤!$A$1:$A$58,0)-1,DAY(D832)-1,3,1))</f>
        <v>#N/A</v>
      </c>
      <c r="W832" s="8" t="e">
        <f ca="1" t="shared" si="84"/>
        <v>#N/A</v>
      </c>
    </row>
    <row r="833" hidden="1" spans="1:23">
      <c r="A833" s="3" t="s">
        <v>123</v>
      </c>
      <c r="B833" s="3" t="s">
        <v>760</v>
      </c>
      <c r="C833" s="3" t="s">
        <v>761</v>
      </c>
      <c r="D833" s="3" t="s">
        <v>201</v>
      </c>
      <c r="E833" s="2" t="s">
        <v>127</v>
      </c>
      <c r="F833" s="3"/>
      <c r="G833" s="3"/>
      <c r="H833" s="3"/>
      <c r="I833" s="3"/>
      <c r="J833" s="3"/>
      <c r="K833" s="3"/>
      <c r="L833" s="3"/>
      <c r="M833" s="3"/>
      <c r="N833" s="7" t="s">
        <v>171</v>
      </c>
      <c r="O833" s="8" t="str">
        <f t="shared" si="79"/>
        <v/>
      </c>
      <c r="P833" s="9" t="str">
        <f t="shared" si="80"/>
        <v/>
      </c>
      <c r="Q833" s="11">
        <f t="shared" si="81"/>
        <v>0</v>
      </c>
      <c r="R833" s="12">
        <f t="shared" si="82"/>
        <v>0</v>
      </c>
      <c r="S833" s="8"/>
      <c r="T833" s="8" t="str">
        <f>VLOOKUP(C833,[1]Sheet1!$D$1:$M$65514,10,0)</f>
        <v>河北</v>
      </c>
      <c r="U833" s="8">
        <f t="shared" si="83"/>
        <v>0</v>
      </c>
      <c r="V833" s="8" t="e">
        <f ca="1">SUM(OFFSET(考勤!D:AH,MATCH(C833,考勤!$A$1:$A$58,0)-1,DAY(D833)-1,3,1))</f>
        <v>#N/A</v>
      </c>
      <c r="W833" s="8" t="e">
        <f ca="1" t="shared" si="84"/>
        <v>#N/A</v>
      </c>
    </row>
    <row r="834" hidden="1" spans="1:23">
      <c r="A834" s="2" t="s">
        <v>123</v>
      </c>
      <c r="B834" s="2" t="s">
        <v>760</v>
      </c>
      <c r="C834" s="2" t="s">
        <v>761</v>
      </c>
      <c r="D834" s="2" t="s">
        <v>204</v>
      </c>
      <c r="E834" s="2" t="s">
        <v>127</v>
      </c>
      <c r="F834" s="2"/>
      <c r="G834" s="2"/>
      <c r="H834" s="2"/>
      <c r="I834" s="2"/>
      <c r="J834" s="2"/>
      <c r="K834" s="2"/>
      <c r="L834" s="2"/>
      <c r="M834" s="2"/>
      <c r="N834" s="7" t="s">
        <v>171</v>
      </c>
      <c r="O834" s="8" t="str">
        <f t="shared" si="79"/>
        <v/>
      </c>
      <c r="P834" s="9" t="str">
        <f t="shared" si="80"/>
        <v/>
      </c>
      <c r="Q834" s="11">
        <f t="shared" si="81"/>
        <v>0</v>
      </c>
      <c r="R834" s="12">
        <f t="shared" si="82"/>
        <v>0</v>
      </c>
      <c r="S834" s="8"/>
      <c r="T834" s="8" t="str">
        <f>VLOOKUP(C834,[1]Sheet1!$D$1:$M$65514,10,0)</f>
        <v>河北</v>
      </c>
      <c r="U834" s="8">
        <f t="shared" si="83"/>
        <v>0</v>
      </c>
      <c r="V834" s="8" t="e">
        <f ca="1">SUM(OFFSET(考勤!D:AH,MATCH(C834,考勤!$A$1:$A$58,0)-1,DAY(D834)-1,3,1))</f>
        <v>#N/A</v>
      </c>
      <c r="W834" s="8" t="e">
        <f ca="1" t="shared" si="84"/>
        <v>#N/A</v>
      </c>
    </row>
    <row r="835" hidden="1" spans="1:23">
      <c r="A835" s="2" t="s">
        <v>123</v>
      </c>
      <c r="B835" s="2" t="s">
        <v>760</v>
      </c>
      <c r="C835" s="2" t="s">
        <v>761</v>
      </c>
      <c r="D835" s="2" t="s">
        <v>206</v>
      </c>
      <c r="E835" s="2" t="s">
        <v>127</v>
      </c>
      <c r="F835" s="2"/>
      <c r="G835" s="2"/>
      <c r="H835" s="2"/>
      <c r="I835" s="2"/>
      <c r="J835" s="2"/>
      <c r="K835" s="2"/>
      <c r="L835" s="2"/>
      <c r="M835" s="2"/>
      <c r="N835" s="7" t="s">
        <v>171</v>
      </c>
      <c r="O835" s="8" t="str">
        <f t="shared" si="79"/>
        <v/>
      </c>
      <c r="P835" s="9" t="str">
        <f t="shared" si="80"/>
        <v/>
      </c>
      <c r="Q835" s="11">
        <f t="shared" si="81"/>
        <v>0</v>
      </c>
      <c r="R835" s="12">
        <f t="shared" si="82"/>
        <v>0</v>
      </c>
      <c r="S835" s="8"/>
      <c r="T835" s="8" t="str">
        <f>VLOOKUP(C835,[1]Sheet1!$D$1:$M$65514,10,0)</f>
        <v>河北</v>
      </c>
      <c r="U835" s="8">
        <f t="shared" si="83"/>
        <v>0</v>
      </c>
      <c r="V835" s="8" t="e">
        <f ca="1">SUM(OFFSET(考勤!D:AH,MATCH(C835,考勤!$A$1:$A$58,0)-1,DAY(D835)-1,3,1))</f>
        <v>#N/A</v>
      </c>
      <c r="W835" s="8" t="e">
        <f ca="1" t="shared" si="84"/>
        <v>#N/A</v>
      </c>
    </row>
    <row r="836" hidden="1" spans="1:23">
      <c r="A836" s="2" t="s">
        <v>123</v>
      </c>
      <c r="B836" s="2" t="s">
        <v>760</v>
      </c>
      <c r="C836" s="2" t="s">
        <v>761</v>
      </c>
      <c r="D836" s="2" t="s">
        <v>209</v>
      </c>
      <c r="E836" s="2" t="s">
        <v>127</v>
      </c>
      <c r="F836" s="2"/>
      <c r="G836" s="2"/>
      <c r="H836" s="2"/>
      <c r="I836" s="2"/>
      <c r="J836" s="2"/>
      <c r="K836" s="2"/>
      <c r="L836" s="2"/>
      <c r="M836" s="2"/>
      <c r="N836" s="7" t="s">
        <v>171</v>
      </c>
      <c r="O836" s="8" t="str">
        <f t="shared" si="79"/>
        <v/>
      </c>
      <c r="P836" s="9" t="str">
        <f t="shared" si="80"/>
        <v/>
      </c>
      <c r="Q836" s="11">
        <f t="shared" si="81"/>
        <v>0</v>
      </c>
      <c r="R836" s="12">
        <f t="shared" si="82"/>
        <v>0</v>
      </c>
      <c r="S836" s="8"/>
      <c r="T836" s="8" t="str">
        <f>VLOOKUP(C836,[1]Sheet1!$D$1:$M$65514,10,0)</f>
        <v>河北</v>
      </c>
      <c r="U836" s="8">
        <f t="shared" si="83"/>
        <v>0</v>
      </c>
      <c r="V836" s="8" t="e">
        <f ca="1">SUM(OFFSET(考勤!D:AH,MATCH(C836,考勤!$A$1:$A$58,0)-1,DAY(D836)-1,3,1))</f>
        <v>#N/A</v>
      </c>
      <c r="W836" s="8" t="e">
        <f ca="1" t="shared" si="84"/>
        <v>#N/A</v>
      </c>
    </row>
    <row r="837" hidden="1" spans="1:23">
      <c r="A837" s="2" t="s">
        <v>123</v>
      </c>
      <c r="B837" s="2" t="s">
        <v>760</v>
      </c>
      <c r="C837" s="2" t="s">
        <v>761</v>
      </c>
      <c r="D837" s="2" t="s">
        <v>210</v>
      </c>
      <c r="E837" s="2" t="s">
        <v>127</v>
      </c>
      <c r="F837" s="2"/>
      <c r="G837" s="2"/>
      <c r="H837" s="2"/>
      <c r="I837" s="2"/>
      <c r="J837" s="2"/>
      <c r="K837" s="2"/>
      <c r="L837" s="2"/>
      <c r="M837" s="2"/>
      <c r="N837" s="7" t="s">
        <v>171</v>
      </c>
      <c r="O837" s="8" t="str">
        <f t="shared" si="79"/>
        <v/>
      </c>
      <c r="P837" s="9" t="str">
        <f t="shared" si="80"/>
        <v/>
      </c>
      <c r="Q837" s="11">
        <f t="shared" si="81"/>
        <v>0</v>
      </c>
      <c r="R837" s="12">
        <f t="shared" si="82"/>
        <v>0</v>
      </c>
      <c r="S837" s="8"/>
      <c r="T837" s="8" t="str">
        <f>VLOOKUP(C837,[1]Sheet1!$D$1:$M$65514,10,0)</f>
        <v>河北</v>
      </c>
      <c r="U837" s="8">
        <f t="shared" si="83"/>
        <v>0</v>
      </c>
      <c r="V837" s="8" t="e">
        <f ca="1">SUM(OFFSET(考勤!D:AH,MATCH(C837,考勤!$A$1:$A$58,0)-1,DAY(D837)-1,3,1))</f>
        <v>#N/A</v>
      </c>
      <c r="W837" s="8" t="e">
        <f ca="1" t="shared" si="84"/>
        <v>#N/A</v>
      </c>
    </row>
    <row r="838" hidden="1" spans="1:23">
      <c r="A838" s="2" t="s">
        <v>123</v>
      </c>
      <c r="B838" s="2" t="s">
        <v>760</v>
      </c>
      <c r="C838" s="2" t="s">
        <v>761</v>
      </c>
      <c r="D838" s="2" t="s">
        <v>211</v>
      </c>
      <c r="E838" s="2" t="s">
        <v>127</v>
      </c>
      <c r="F838" s="5" t="s">
        <v>762</v>
      </c>
      <c r="G838" s="2"/>
      <c r="H838" s="2"/>
      <c r="I838" s="2"/>
      <c r="J838" s="2"/>
      <c r="K838" s="2"/>
      <c r="L838" s="2"/>
      <c r="M838" s="2"/>
      <c r="N838" s="7" t="s">
        <v>171</v>
      </c>
      <c r="O838" s="8" t="str">
        <f t="shared" si="79"/>
        <v>08:38</v>
      </c>
      <c r="P838" s="9" t="str">
        <f t="shared" si="80"/>
        <v>XX:XX</v>
      </c>
      <c r="Q838" s="11">
        <f t="shared" si="81"/>
        <v>0</v>
      </c>
      <c r="R838" s="12">
        <f t="shared" si="82"/>
        <v>0</v>
      </c>
      <c r="S838" s="8"/>
      <c r="T838" s="8" t="str">
        <f>VLOOKUP(C838,[1]Sheet1!$D$1:$M$65514,10,0)</f>
        <v>河北</v>
      </c>
      <c r="U838" s="9"/>
      <c r="V838" s="8"/>
      <c r="W838" s="8"/>
    </row>
    <row r="839" spans="1:23">
      <c r="A839" s="2" t="s">
        <v>763</v>
      </c>
      <c r="B839" s="2" t="s">
        <v>764</v>
      </c>
      <c r="C839" s="2" t="s">
        <v>765</v>
      </c>
      <c r="D839" s="2" t="s">
        <v>126</v>
      </c>
      <c r="E839" s="2" t="s">
        <v>127</v>
      </c>
      <c r="F839" s="2" t="s">
        <v>143</v>
      </c>
      <c r="G839" s="2" t="s">
        <v>137</v>
      </c>
      <c r="H839" s="2"/>
      <c r="I839" s="2"/>
      <c r="J839" s="10" t="s">
        <v>220</v>
      </c>
      <c r="K839" s="2"/>
      <c r="L839" s="2"/>
      <c r="M839" s="2"/>
      <c r="N839" s="2"/>
      <c r="O839" s="8" t="str">
        <f t="shared" si="79"/>
        <v>07:36</v>
      </c>
      <c r="P839" s="9" t="str">
        <f t="shared" si="80"/>
        <v>20:01</v>
      </c>
      <c r="Q839" s="11">
        <f t="shared" si="81"/>
        <v>0.517361111111111</v>
      </c>
      <c r="R839" s="12">
        <f t="shared" si="82"/>
        <v>11</v>
      </c>
      <c r="S839" s="8"/>
      <c r="T839" s="8" t="str">
        <f>VLOOKUP(C839,[1]Sheet1!$D$1:$M$65514,10,0)</f>
        <v>河北</v>
      </c>
      <c r="U839" s="8">
        <f t="shared" si="83"/>
        <v>11</v>
      </c>
      <c r="V839" s="8" t="e">
        <f ca="1">SUM(OFFSET(考勤!D:AH,MATCH(C839,考勤!$A$1:$A$58,0)-1,DAY(D839)-1,3,1))</f>
        <v>#N/A</v>
      </c>
      <c r="W839" s="8" t="e">
        <f ca="1" t="shared" si="84"/>
        <v>#N/A</v>
      </c>
    </row>
    <row r="840" spans="1:23">
      <c r="A840" s="2" t="s">
        <v>763</v>
      </c>
      <c r="B840" s="2" t="s">
        <v>764</v>
      </c>
      <c r="C840" s="2" t="s">
        <v>765</v>
      </c>
      <c r="D840" s="2" t="s">
        <v>131</v>
      </c>
      <c r="E840" s="2" t="s">
        <v>127</v>
      </c>
      <c r="F840" s="2" t="s">
        <v>766</v>
      </c>
      <c r="G840" s="2" t="s">
        <v>137</v>
      </c>
      <c r="H840" s="2"/>
      <c r="I840" s="2"/>
      <c r="J840" s="10" t="s">
        <v>767</v>
      </c>
      <c r="K840" s="2"/>
      <c r="L840" s="2"/>
      <c r="M840" s="2"/>
      <c r="N840" s="2"/>
      <c r="O840" s="8" t="str">
        <f t="shared" si="79"/>
        <v>07:38</v>
      </c>
      <c r="P840" s="9" t="str">
        <f t="shared" si="80"/>
        <v>01:31</v>
      </c>
      <c r="Q840" s="11">
        <f t="shared" si="81"/>
        <v>0.745138888888889</v>
      </c>
      <c r="R840" s="12">
        <f t="shared" si="82"/>
        <v>16</v>
      </c>
      <c r="S840" s="8"/>
      <c r="T840" s="8" t="str">
        <f>VLOOKUP(C840,[1]Sheet1!$D$1:$M$65514,10,0)</f>
        <v>河北</v>
      </c>
      <c r="U840" s="8">
        <f t="shared" si="83"/>
        <v>16</v>
      </c>
      <c r="V840" s="8" t="e">
        <f ca="1">SUM(OFFSET(考勤!D:AH,MATCH(C840,考勤!$A$1:$A$58,0)-1,DAY(D840)-1,3,1))</f>
        <v>#N/A</v>
      </c>
      <c r="W840" s="8" t="e">
        <f ca="1" t="shared" si="84"/>
        <v>#N/A</v>
      </c>
    </row>
    <row r="841" spans="1:23">
      <c r="A841" s="2" t="s">
        <v>763</v>
      </c>
      <c r="B841" s="2" t="s">
        <v>764</v>
      </c>
      <c r="C841" s="2" t="s">
        <v>765</v>
      </c>
      <c r="D841" s="2" t="s">
        <v>135</v>
      </c>
      <c r="E841" s="2" t="s">
        <v>127</v>
      </c>
      <c r="F841" s="2" t="s">
        <v>768</v>
      </c>
      <c r="G841" s="2" t="s">
        <v>769</v>
      </c>
      <c r="H841" s="2"/>
      <c r="I841" s="2"/>
      <c r="J841" s="10" t="s">
        <v>770</v>
      </c>
      <c r="K841" s="2"/>
      <c r="L841" s="2"/>
      <c r="M841" s="2"/>
      <c r="N841" s="7" t="s">
        <v>771</v>
      </c>
      <c r="O841" s="8" t="str">
        <f t="shared" si="79"/>
        <v>10:00</v>
      </c>
      <c r="P841" s="9" t="str">
        <f t="shared" si="80"/>
        <v>21:34</v>
      </c>
      <c r="Q841" s="11">
        <f t="shared" si="81"/>
        <v>0.481944444444444</v>
      </c>
      <c r="R841" s="12">
        <f t="shared" si="82"/>
        <v>10</v>
      </c>
      <c r="S841" s="8"/>
      <c r="T841" s="8" t="str">
        <f>VLOOKUP(C841,[1]Sheet1!$D$1:$M$65514,10,0)</f>
        <v>河北</v>
      </c>
      <c r="U841" s="8">
        <f t="shared" si="83"/>
        <v>10</v>
      </c>
      <c r="V841" s="8" t="e">
        <f ca="1">SUM(OFFSET(考勤!D:AH,MATCH(C841,考勤!$A$1:$A$58,0)-1,DAY(D841)-1,3,1))</f>
        <v>#N/A</v>
      </c>
      <c r="W841" s="8" t="e">
        <f ca="1" t="shared" si="84"/>
        <v>#N/A</v>
      </c>
    </row>
    <row r="842" spans="1:23">
      <c r="A842" s="3" t="s">
        <v>763</v>
      </c>
      <c r="B842" s="3" t="s">
        <v>764</v>
      </c>
      <c r="C842" s="3" t="s">
        <v>765</v>
      </c>
      <c r="D842" s="3" t="s">
        <v>139</v>
      </c>
      <c r="E842" s="2" t="s">
        <v>127</v>
      </c>
      <c r="F842" s="3" t="s">
        <v>772</v>
      </c>
      <c r="G842" s="3" t="s">
        <v>137</v>
      </c>
      <c r="H842" s="3"/>
      <c r="I842" s="3"/>
      <c r="J842" s="10" t="s">
        <v>773</v>
      </c>
      <c r="K842" s="3"/>
      <c r="L842" s="3"/>
      <c r="M842" s="3"/>
      <c r="N842" s="3"/>
      <c r="O842" s="8" t="str">
        <f t="shared" si="79"/>
        <v>07:41</v>
      </c>
      <c r="P842" s="9" t="str">
        <f t="shared" si="80"/>
        <v>01:33</v>
      </c>
      <c r="Q842" s="11">
        <f t="shared" si="81"/>
        <v>0.744444444444445</v>
      </c>
      <c r="R842" s="12">
        <f t="shared" si="82"/>
        <v>16</v>
      </c>
      <c r="S842" s="8"/>
      <c r="T842" s="8" t="str">
        <f>VLOOKUP(C842,[1]Sheet1!$D$1:$M$65514,10,0)</f>
        <v>河北</v>
      </c>
      <c r="U842" s="8">
        <f t="shared" si="83"/>
        <v>16</v>
      </c>
      <c r="V842" s="8" t="e">
        <f ca="1">SUM(OFFSET(考勤!D:AH,MATCH(C842,考勤!$A$1:$A$58,0)-1,DAY(D842)-1,3,1))</f>
        <v>#N/A</v>
      </c>
      <c r="W842" s="8" t="e">
        <f ca="1" t="shared" si="84"/>
        <v>#N/A</v>
      </c>
    </row>
    <row r="843" spans="1:23">
      <c r="A843" s="3" t="s">
        <v>763</v>
      </c>
      <c r="B843" s="3" t="s">
        <v>764</v>
      </c>
      <c r="C843" s="3" t="s">
        <v>765</v>
      </c>
      <c r="D843" s="3" t="s">
        <v>142</v>
      </c>
      <c r="E843" s="2" t="s">
        <v>127</v>
      </c>
      <c r="F843" s="3" t="s">
        <v>774</v>
      </c>
      <c r="G843" s="3" t="s">
        <v>775</v>
      </c>
      <c r="H843" s="3"/>
      <c r="I843" s="3"/>
      <c r="J843" s="10" t="s">
        <v>776</v>
      </c>
      <c r="K843" s="3"/>
      <c r="L843" s="3"/>
      <c r="M843" s="3"/>
      <c r="N843" s="7" t="s">
        <v>777</v>
      </c>
      <c r="O843" s="8" t="str">
        <f t="shared" si="79"/>
        <v>10:04</v>
      </c>
      <c r="P843" s="9" t="str">
        <f t="shared" si="80"/>
        <v>22:09</v>
      </c>
      <c r="Q843" s="11">
        <f t="shared" si="81"/>
        <v>0.503472222222222</v>
      </c>
      <c r="R843" s="12">
        <f t="shared" si="82"/>
        <v>11</v>
      </c>
      <c r="S843" s="8"/>
      <c r="T843" s="8" t="str">
        <f>VLOOKUP(C843,[1]Sheet1!$D$1:$M$65514,10,0)</f>
        <v>河北</v>
      </c>
      <c r="U843" s="8">
        <f t="shared" si="83"/>
        <v>11</v>
      </c>
      <c r="V843" s="8" t="e">
        <f ca="1">SUM(OFFSET(考勤!D:AH,MATCH(C843,考勤!$A$1:$A$58,0)-1,DAY(D843)-1,3,1))</f>
        <v>#N/A</v>
      </c>
      <c r="W843" s="8" t="e">
        <f ca="1" t="shared" si="84"/>
        <v>#N/A</v>
      </c>
    </row>
    <row r="844" spans="1:23">
      <c r="A844" s="2" t="s">
        <v>763</v>
      </c>
      <c r="B844" s="2" t="s">
        <v>764</v>
      </c>
      <c r="C844" s="2" t="s">
        <v>765</v>
      </c>
      <c r="D844" s="2" t="s">
        <v>145</v>
      </c>
      <c r="E844" s="2" t="s">
        <v>127</v>
      </c>
      <c r="F844" s="2" t="s">
        <v>778</v>
      </c>
      <c r="G844" s="2" t="s">
        <v>137</v>
      </c>
      <c r="H844" s="2"/>
      <c r="I844" s="2"/>
      <c r="J844" s="10" t="s">
        <v>328</v>
      </c>
      <c r="K844" s="2"/>
      <c r="L844" s="2"/>
      <c r="M844" s="2"/>
      <c r="N844" s="2"/>
      <c r="O844" s="8" t="str">
        <f t="shared" si="79"/>
        <v>07:44</v>
      </c>
      <c r="P844" s="9" t="str">
        <f t="shared" si="80"/>
        <v>02:01</v>
      </c>
      <c r="Q844" s="11">
        <f t="shared" si="81"/>
        <v>0.761805555555556</v>
      </c>
      <c r="R844" s="12">
        <f t="shared" si="82"/>
        <v>17</v>
      </c>
      <c r="S844" s="8"/>
      <c r="T844" s="8" t="str">
        <f>VLOOKUP(C844,[1]Sheet1!$D$1:$M$65514,10,0)</f>
        <v>河北</v>
      </c>
      <c r="U844" s="8">
        <f t="shared" si="83"/>
        <v>17</v>
      </c>
      <c r="V844" s="8" t="e">
        <f ca="1">SUM(OFFSET(考勤!D:AH,MATCH(C844,考勤!$A$1:$A$58,0)-1,DAY(D844)-1,3,1))</f>
        <v>#N/A</v>
      </c>
      <c r="W844" s="8" t="e">
        <f ca="1" t="shared" si="84"/>
        <v>#N/A</v>
      </c>
    </row>
    <row r="845" spans="1:23">
      <c r="A845" s="2" t="s">
        <v>763</v>
      </c>
      <c r="B845" s="2" t="s">
        <v>764</v>
      </c>
      <c r="C845" s="2" t="s">
        <v>765</v>
      </c>
      <c r="D845" s="2" t="s">
        <v>148</v>
      </c>
      <c r="E845" s="2" t="s">
        <v>127</v>
      </c>
      <c r="F845" s="2" t="s">
        <v>779</v>
      </c>
      <c r="G845" s="2" t="s">
        <v>330</v>
      </c>
      <c r="H845" s="2"/>
      <c r="I845" s="2"/>
      <c r="J845" s="10" t="s">
        <v>780</v>
      </c>
      <c r="K845" s="2"/>
      <c r="L845" s="2"/>
      <c r="M845" s="2"/>
      <c r="N845" s="7" t="s">
        <v>332</v>
      </c>
      <c r="O845" s="8" t="str">
        <f t="shared" si="79"/>
        <v>10:02</v>
      </c>
      <c r="P845" s="9" t="str">
        <f t="shared" si="80"/>
        <v>01:05</v>
      </c>
      <c r="Q845" s="11">
        <f t="shared" si="81"/>
        <v>0.627083333333333</v>
      </c>
      <c r="R845" s="12">
        <f t="shared" si="82"/>
        <v>14</v>
      </c>
      <c r="S845" s="8"/>
      <c r="T845" s="8" t="str">
        <f>VLOOKUP(C845,[1]Sheet1!$D$1:$M$65514,10,0)</f>
        <v>河北</v>
      </c>
      <c r="U845" s="8">
        <f t="shared" si="83"/>
        <v>14</v>
      </c>
      <c r="V845" s="8" t="e">
        <f ca="1">SUM(OFFSET(考勤!D:AH,MATCH(C845,考勤!$A$1:$A$58,0)-1,DAY(D845)-1,3,1))</f>
        <v>#N/A</v>
      </c>
      <c r="W845" s="8" t="e">
        <f ca="1" t="shared" si="84"/>
        <v>#N/A</v>
      </c>
    </row>
    <row r="846" spans="1:23">
      <c r="A846" s="2" t="s">
        <v>763</v>
      </c>
      <c r="B846" s="2" t="s">
        <v>764</v>
      </c>
      <c r="C846" s="2" t="s">
        <v>765</v>
      </c>
      <c r="D846" s="2" t="s">
        <v>152</v>
      </c>
      <c r="E846" s="2" t="s">
        <v>127</v>
      </c>
      <c r="F846" s="2" t="s">
        <v>781</v>
      </c>
      <c r="G846" s="2" t="s">
        <v>782</v>
      </c>
      <c r="H846" s="2"/>
      <c r="I846" s="2"/>
      <c r="J846" s="10" t="s">
        <v>783</v>
      </c>
      <c r="K846" s="2"/>
      <c r="L846" s="2"/>
      <c r="M846" s="2"/>
      <c r="N846" s="7" t="s">
        <v>784</v>
      </c>
      <c r="O846" s="8" t="str">
        <f t="shared" si="79"/>
        <v>10:03</v>
      </c>
      <c r="P846" s="9" t="str">
        <f t="shared" si="80"/>
        <v>00:38</v>
      </c>
      <c r="Q846" s="11">
        <f t="shared" si="81"/>
        <v>0.607638888888889</v>
      </c>
      <c r="R846" s="12">
        <f t="shared" si="82"/>
        <v>13</v>
      </c>
      <c r="S846" s="8"/>
      <c r="T846" s="8" t="str">
        <f>VLOOKUP(C846,[1]Sheet1!$D$1:$M$65514,10,0)</f>
        <v>河北</v>
      </c>
      <c r="U846" s="8">
        <f t="shared" si="83"/>
        <v>13</v>
      </c>
      <c r="V846" s="8" t="e">
        <f ca="1">SUM(OFFSET(考勤!D:AH,MATCH(C846,考勤!$A$1:$A$58,0)-1,DAY(D846)-1,3,1))</f>
        <v>#N/A</v>
      </c>
      <c r="W846" s="8" t="e">
        <f ca="1" t="shared" si="84"/>
        <v>#N/A</v>
      </c>
    </row>
    <row r="847" spans="1:23">
      <c r="A847" s="2" t="s">
        <v>763</v>
      </c>
      <c r="B847" s="2" t="s">
        <v>764</v>
      </c>
      <c r="C847" s="2" t="s">
        <v>765</v>
      </c>
      <c r="D847" s="2" t="s">
        <v>157</v>
      </c>
      <c r="E847" s="2" t="s">
        <v>127</v>
      </c>
      <c r="F847" s="2" t="s">
        <v>785</v>
      </c>
      <c r="G847" s="2" t="s">
        <v>330</v>
      </c>
      <c r="H847" s="2"/>
      <c r="I847" s="2"/>
      <c r="J847" s="10" t="s">
        <v>786</v>
      </c>
      <c r="K847" s="2"/>
      <c r="L847" s="2"/>
      <c r="M847" s="2"/>
      <c r="N847" s="7" t="s">
        <v>332</v>
      </c>
      <c r="O847" s="8" t="str">
        <f t="shared" si="79"/>
        <v>10:02</v>
      </c>
      <c r="P847" s="9" t="str">
        <f t="shared" si="80"/>
        <v>23:18</v>
      </c>
      <c r="Q847" s="11">
        <f t="shared" si="81"/>
        <v>0.552777777777778</v>
      </c>
      <c r="R847" s="12">
        <f t="shared" si="82"/>
        <v>12</v>
      </c>
      <c r="S847" s="8"/>
      <c r="T847" s="8" t="str">
        <f>VLOOKUP(C847,[1]Sheet1!$D$1:$M$65514,10,0)</f>
        <v>河北</v>
      </c>
      <c r="U847" s="8">
        <f t="shared" si="83"/>
        <v>12</v>
      </c>
      <c r="V847" s="8" t="e">
        <f ca="1">SUM(OFFSET(考勤!D:AH,MATCH(C847,考勤!$A$1:$A$58,0)-1,DAY(D847)-1,3,1))</f>
        <v>#N/A</v>
      </c>
      <c r="W847" s="8" t="e">
        <f ca="1" t="shared" si="84"/>
        <v>#N/A</v>
      </c>
    </row>
    <row r="848" spans="1:23">
      <c r="A848" s="2" t="s">
        <v>763</v>
      </c>
      <c r="B848" s="2" t="s">
        <v>764</v>
      </c>
      <c r="C848" s="2" t="s">
        <v>765</v>
      </c>
      <c r="D848" s="2" t="s">
        <v>160</v>
      </c>
      <c r="E848" s="2" t="s">
        <v>127</v>
      </c>
      <c r="F848" s="2"/>
      <c r="G848" s="2"/>
      <c r="H848" s="2"/>
      <c r="I848" s="2"/>
      <c r="J848" s="2"/>
      <c r="K848" s="2"/>
      <c r="L848" s="2"/>
      <c r="M848" s="2"/>
      <c r="N848" s="7" t="s">
        <v>171</v>
      </c>
      <c r="O848" s="8" t="str">
        <f t="shared" si="79"/>
        <v/>
      </c>
      <c r="P848" s="9" t="str">
        <f t="shared" si="80"/>
        <v/>
      </c>
      <c r="Q848" s="11">
        <f t="shared" si="81"/>
        <v>0</v>
      </c>
      <c r="R848" s="12">
        <f t="shared" si="82"/>
        <v>0</v>
      </c>
      <c r="S848" s="8"/>
      <c r="T848" s="8" t="str">
        <f>VLOOKUP(C848,[1]Sheet1!$D$1:$M$65514,10,0)</f>
        <v>河北</v>
      </c>
      <c r="U848" s="8">
        <f t="shared" si="83"/>
        <v>0</v>
      </c>
      <c r="V848" s="8" t="e">
        <f ca="1">SUM(OFFSET(考勤!D:AH,MATCH(C848,考勤!$A$1:$A$58,0)-1,DAY(D848)-1,3,1))</f>
        <v>#N/A</v>
      </c>
      <c r="W848" s="8" t="e">
        <f ca="1" t="shared" si="84"/>
        <v>#N/A</v>
      </c>
    </row>
    <row r="849" spans="1:23">
      <c r="A849" s="3" t="s">
        <v>763</v>
      </c>
      <c r="B849" s="3" t="s">
        <v>764</v>
      </c>
      <c r="C849" s="3" t="s">
        <v>765</v>
      </c>
      <c r="D849" s="3" t="s">
        <v>163</v>
      </c>
      <c r="E849" s="2" t="s">
        <v>127</v>
      </c>
      <c r="F849" s="3"/>
      <c r="G849" s="3"/>
      <c r="H849" s="3"/>
      <c r="I849" s="3"/>
      <c r="J849" s="3"/>
      <c r="K849" s="3"/>
      <c r="L849" s="3"/>
      <c r="M849" s="3"/>
      <c r="N849" s="7" t="s">
        <v>171</v>
      </c>
      <c r="O849" s="8" t="str">
        <f t="shared" si="79"/>
        <v/>
      </c>
      <c r="P849" s="9" t="str">
        <f t="shared" si="80"/>
        <v/>
      </c>
      <c r="Q849" s="11">
        <f t="shared" si="81"/>
        <v>0</v>
      </c>
      <c r="R849" s="12">
        <f t="shared" si="82"/>
        <v>0</v>
      </c>
      <c r="S849" s="8"/>
      <c r="T849" s="8" t="str">
        <f>VLOOKUP(C849,[1]Sheet1!$D$1:$M$65514,10,0)</f>
        <v>河北</v>
      </c>
      <c r="U849" s="8">
        <f t="shared" si="83"/>
        <v>0</v>
      </c>
      <c r="V849" s="8" t="e">
        <f ca="1">SUM(OFFSET(考勤!D:AH,MATCH(C849,考勤!$A$1:$A$58,0)-1,DAY(D849)-1,3,1))</f>
        <v>#N/A</v>
      </c>
      <c r="W849" s="8" t="e">
        <f ca="1" t="shared" si="84"/>
        <v>#N/A</v>
      </c>
    </row>
    <row r="850" spans="1:23">
      <c r="A850" s="3" t="s">
        <v>763</v>
      </c>
      <c r="B850" s="3" t="s">
        <v>764</v>
      </c>
      <c r="C850" s="3" t="s">
        <v>765</v>
      </c>
      <c r="D850" s="3" t="s">
        <v>166</v>
      </c>
      <c r="E850" s="2" t="s">
        <v>127</v>
      </c>
      <c r="F850" s="3" t="s">
        <v>787</v>
      </c>
      <c r="G850" s="3" t="s">
        <v>788</v>
      </c>
      <c r="H850" s="4" t="s">
        <v>789</v>
      </c>
      <c r="I850" s="3"/>
      <c r="J850" s="10" t="s">
        <v>790</v>
      </c>
      <c r="K850" s="3"/>
      <c r="L850" s="3"/>
      <c r="M850" s="3"/>
      <c r="N850" s="3"/>
      <c r="O850" s="8" t="str">
        <f t="shared" si="79"/>
        <v>08:47</v>
      </c>
      <c r="P850" s="9" t="str">
        <f t="shared" si="80"/>
        <v>22:02</v>
      </c>
      <c r="Q850" s="11">
        <f t="shared" si="81"/>
        <v>0.552083333333333</v>
      </c>
      <c r="R850" s="12">
        <f t="shared" si="82"/>
        <v>12</v>
      </c>
      <c r="S850" s="8"/>
      <c r="T850" s="8" t="str">
        <f>VLOOKUP(C850,[1]Sheet1!$D$1:$M$65514,10,0)</f>
        <v>河北</v>
      </c>
      <c r="U850" s="8">
        <f t="shared" si="83"/>
        <v>12</v>
      </c>
      <c r="V850" s="8" t="e">
        <f ca="1">SUM(OFFSET(考勤!D:AH,MATCH(C850,考勤!$A$1:$A$58,0)-1,DAY(D850)-1,3,1))</f>
        <v>#N/A</v>
      </c>
      <c r="W850" s="8" t="e">
        <f ca="1" t="shared" si="84"/>
        <v>#N/A</v>
      </c>
    </row>
    <row r="851" spans="1:23">
      <c r="A851" s="2" t="s">
        <v>763</v>
      </c>
      <c r="B851" s="2" t="s">
        <v>764</v>
      </c>
      <c r="C851" s="2" t="s">
        <v>765</v>
      </c>
      <c r="D851" s="2" t="s">
        <v>170</v>
      </c>
      <c r="E851" s="2" t="s">
        <v>127</v>
      </c>
      <c r="F851" s="2" t="s">
        <v>791</v>
      </c>
      <c r="G851" s="2" t="s">
        <v>792</v>
      </c>
      <c r="H851" s="4" t="s">
        <v>793</v>
      </c>
      <c r="I851" s="2"/>
      <c r="J851" s="10" t="s">
        <v>794</v>
      </c>
      <c r="K851" s="2"/>
      <c r="L851" s="2"/>
      <c r="M851" s="2"/>
      <c r="N851" s="2"/>
      <c r="O851" s="8" t="str">
        <f t="shared" si="79"/>
        <v>08:37</v>
      </c>
      <c r="P851" s="9" t="str">
        <f t="shared" si="80"/>
        <v>01:09</v>
      </c>
      <c r="Q851" s="11">
        <f t="shared" si="81"/>
        <v>0.688888888888889</v>
      </c>
      <c r="R851" s="12">
        <f t="shared" si="82"/>
        <v>15</v>
      </c>
      <c r="S851" s="8"/>
      <c r="T851" s="8" t="str">
        <f>VLOOKUP(C851,[1]Sheet1!$D$1:$M$65514,10,0)</f>
        <v>河北</v>
      </c>
      <c r="U851" s="8">
        <f t="shared" si="83"/>
        <v>15</v>
      </c>
      <c r="V851" s="8" t="e">
        <f ca="1">SUM(OFFSET(考勤!D:AH,MATCH(C851,考勤!$A$1:$A$58,0)-1,DAY(D851)-1,3,1))</f>
        <v>#N/A</v>
      </c>
      <c r="W851" s="8" t="e">
        <f ca="1" t="shared" si="84"/>
        <v>#N/A</v>
      </c>
    </row>
    <row r="852" spans="1:23">
      <c r="A852" s="2" t="s">
        <v>763</v>
      </c>
      <c r="B852" s="2" t="s">
        <v>764</v>
      </c>
      <c r="C852" s="2" t="s">
        <v>765</v>
      </c>
      <c r="D852" s="2" t="s">
        <v>172</v>
      </c>
      <c r="E852" s="2" t="s">
        <v>127</v>
      </c>
      <c r="F852" s="2" t="s">
        <v>795</v>
      </c>
      <c r="G852" s="2" t="s">
        <v>796</v>
      </c>
      <c r="H852" s="2"/>
      <c r="I852" s="2"/>
      <c r="J852" s="10" t="s">
        <v>797</v>
      </c>
      <c r="K852" s="2"/>
      <c r="L852" s="2"/>
      <c r="M852" s="2"/>
      <c r="N852" s="7" t="s">
        <v>798</v>
      </c>
      <c r="O852" s="8" t="str">
        <f t="shared" si="79"/>
        <v>10:07</v>
      </c>
      <c r="P852" s="9" t="str">
        <f t="shared" si="80"/>
        <v>21:42</v>
      </c>
      <c r="Q852" s="11">
        <f t="shared" si="81"/>
        <v>0.482638888888889</v>
      </c>
      <c r="R852" s="12">
        <f t="shared" si="82"/>
        <v>10</v>
      </c>
      <c r="S852" s="8"/>
      <c r="T852" s="8" t="str">
        <f>VLOOKUP(C852,[1]Sheet1!$D$1:$M$65514,10,0)</f>
        <v>河北</v>
      </c>
      <c r="U852" s="8">
        <f t="shared" si="83"/>
        <v>10</v>
      </c>
      <c r="V852" s="8" t="e">
        <f ca="1">SUM(OFFSET(考勤!D:AH,MATCH(C852,考勤!$A$1:$A$58,0)-1,DAY(D852)-1,3,1))</f>
        <v>#N/A</v>
      </c>
      <c r="W852" s="8" t="e">
        <f ca="1" t="shared" si="84"/>
        <v>#N/A</v>
      </c>
    </row>
    <row r="853" spans="1:23">
      <c r="A853" s="2" t="s">
        <v>763</v>
      </c>
      <c r="B853" s="2" t="s">
        <v>764</v>
      </c>
      <c r="C853" s="2" t="s">
        <v>765</v>
      </c>
      <c r="D853" s="2" t="s">
        <v>173</v>
      </c>
      <c r="E853" s="2" t="s">
        <v>127</v>
      </c>
      <c r="F853" s="2" t="s">
        <v>799</v>
      </c>
      <c r="G853" s="2" t="s">
        <v>137</v>
      </c>
      <c r="H853" s="2"/>
      <c r="I853" s="2"/>
      <c r="J853" s="10" t="s">
        <v>359</v>
      </c>
      <c r="K853" s="2"/>
      <c r="L853" s="2"/>
      <c r="M853" s="2"/>
      <c r="N853" s="2"/>
      <c r="O853" s="8" t="str">
        <f t="shared" si="79"/>
        <v>07:47</v>
      </c>
      <c r="P853" s="9" t="str">
        <f t="shared" si="80"/>
        <v>21:30</v>
      </c>
      <c r="Q853" s="11">
        <f t="shared" si="81"/>
        <v>0.571527777777778</v>
      </c>
      <c r="R853" s="12">
        <f t="shared" si="82"/>
        <v>12</v>
      </c>
      <c r="S853" s="8"/>
      <c r="T853" s="8" t="str">
        <f>VLOOKUP(C853,[1]Sheet1!$D$1:$M$65514,10,0)</f>
        <v>河北</v>
      </c>
      <c r="U853" s="8">
        <f t="shared" si="83"/>
        <v>12</v>
      </c>
      <c r="V853" s="8" t="e">
        <f ca="1">SUM(OFFSET(考勤!D:AH,MATCH(C853,考勤!$A$1:$A$58,0)-1,DAY(D853)-1,3,1))</f>
        <v>#N/A</v>
      </c>
      <c r="W853" s="8" t="e">
        <f ca="1" t="shared" si="84"/>
        <v>#N/A</v>
      </c>
    </row>
    <row r="854" spans="1:23">
      <c r="A854" s="2" t="s">
        <v>763</v>
      </c>
      <c r="B854" s="2" t="s">
        <v>764</v>
      </c>
      <c r="C854" s="2" t="s">
        <v>765</v>
      </c>
      <c r="D854" s="2" t="s">
        <v>175</v>
      </c>
      <c r="E854" s="2" t="s">
        <v>127</v>
      </c>
      <c r="F854" s="2" t="s">
        <v>800</v>
      </c>
      <c r="G854" s="2" t="s">
        <v>801</v>
      </c>
      <c r="H854" s="4" t="s">
        <v>802</v>
      </c>
      <c r="I854" s="2"/>
      <c r="J854" s="10" t="s">
        <v>361</v>
      </c>
      <c r="K854" s="2"/>
      <c r="L854" s="2"/>
      <c r="M854" s="2"/>
      <c r="N854" s="2"/>
      <c r="O854" s="8" t="str">
        <f t="shared" si="79"/>
        <v>08:33</v>
      </c>
      <c r="P854" s="9" t="str">
        <f t="shared" si="80"/>
        <v>00:01</v>
      </c>
      <c r="Q854" s="11">
        <f t="shared" si="81"/>
        <v>0.644444444444445</v>
      </c>
      <c r="R854" s="12">
        <f t="shared" si="82"/>
        <v>14</v>
      </c>
      <c r="S854" s="8"/>
      <c r="T854" s="8" t="str">
        <f>VLOOKUP(C854,[1]Sheet1!$D$1:$M$65514,10,0)</f>
        <v>河北</v>
      </c>
      <c r="U854" s="8">
        <f t="shared" si="83"/>
        <v>14</v>
      </c>
      <c r="V854" s="8" t="e">
        <f ca="1">SUM(OFFSET(考勤!D:AH,MATCH(C854,考勤!$A$1:$A$58,0)-1,DAY(D854)-1,3,1))</f>
        <v>#N/A</v>
      </c>
      <c r="W854" s="8" t="e">
        <f ca="1" t="shared" si="84"/>
        <v>#N/A</v>
      </c>
    </row>
    <row r="855" spans="1:23">
      <c r="A855" s="2" t="s">
        <v>763</v>
      </c>
      <c r="B855" s="2" t="s">
        <v>764</v>
      </c>
      <c r="C855" s="2" t="s">
        <v>765</v>
      </c>
      <c r="D855" s="2" t="s">
        <v>177</v>
      </c>
      <c r="E855" s="2" t="s">
        <v>127</v>
      </c>
      <c r="F855" s="2" t="s">
        <v>803</v>
      </c>
      <c r="G855" s="2" t="s">
        <v>804</v>
      </c>
      <c r="H855" s="4" t="s">
        <v>805</v>
      </c>
      <c r="I855" s="2"/>
      <c r="J855" s="10" t="s">
        <v>806</v>
      </c>
      <c r="K855" s="2"/>
      <c r="L855" s="2"/>
      <c r="M855" s="2"/>
      <c r="N855" s="2"/>
      <c r="O855" s="8" t="str">
        <f t="shared" si="79"/>
        <v>09:15</v>
      </c>
      <c r="P855" s="9" t="str">
        <f t="shared" si="80"/>
        <v>00:32</v>
      </c>
      <c r="Q855" s="11">
        <f t="shared" si="81"/>
        <v>0.636805555555555</v>
      </c>
      <c r="R855" s="12">
        <f t="shared" si="82"/>
        <v>14</v>
      </c>
      <c r="S855" s="8"/>
      <c r="T855" s="8" t="str">
        <f>VLOOKUP(C855,[1]Sheet1!$D$1:$M$65514,10,0)</f>
        <v>河北</v>
      </c>
      <c r="U855" s="8">
        <f t="shared" si="83"/>
        <v>14</v>
      </c>
      <c r="V855" s="8" t="e">
        <f ca="1">SUM(OFFSET(考勤!D:AH,MATCH(C855,考勤!$A$1:$A$58,0)-1,DAY(D855)-1,3,1))</f>
        <v>#N/A</v>
      </c>
      <c r="W855" s="8" t="e">
        <f ca="1" t="shared" si="84"/>
        <v>#N/A</v>
      </c>
    </row>
    <row r="856" spans="1:23">
      <c r="A856" s="3" t="s">
        <v>763</v>
      </c>
      <c r="B856" s="3" t="s">
        <v>764</v>
      </c>
      <c r="C856" s="3" t="s">
        <v>765</v>
      </c>
      <c r="D856" s="3" t="s">
        <v>180</v>
      </c>
      <c r="E856" s="2" t="s">
        <v>127</v>
      </c>
      <c r="F856" s="3" t="s">
        <v>807</v>
      </c>
      <c r="G856" s="3" t="s">
        <v>769</v>
      </c>
      <c r="H856" s="3"/>
      <c r="I856" s="3"/>
      <c r="J856" s="10" t="s">
        <v>808</v>
      </c>
      <c r="K856" s="3"/>
      <c r="L856" s="3"/>
      <c r="M856" s="3"/>
      <c r="N856" s="7" t="s">
        <v>771</v>
      </c>
      <c r="O856" s="8" t="str">
        <f t="shared" si="79"/>
        <v>10:00</v>
      </c>
      <c r="P856" s="9" t="str">
        <f t="shared" si="80"/>
        <v>03:33</v>
      </c>
      <c r="Q856" s="11">
        <f t="shared" si="81"/>
        <v>0.73125</v>
      </c>
      <c r="R856" s="12">
        <f t="shared" si="82"/>
        <v>16</v>
      </c>
      <c r="S856" s="8"/>
      <c r="T856" s="8" t="str">
        <f>VLOOKUP(C856,[1]Sheet1!$D$1:$M$65514,10,0)</f>
        <v>河北</v>
      </c>
      <c r="U856" s="8">
        <f t="shared" si="83"/>
        <v>16</v>
      </c>
      <c r="V856" s="8" t="e">
        <f ca="1">SUM(OFFSET(考勤!D:AH,MATCH(C856,考勤!$A$1:$A$58,0)-1,DAY(D856)-1,3,1))</f>
        <v>#N/A</v>
      </c>
      <c r="W856" s="8" t="e">
        <f ca="1" t="shared" si="84"/>
        <v>#N/A</v>
      </c>
    </row>
    <row r="857" spans="1:23">
      <c r="A857" s="3" t="s">
        <v>763</v>
      </c>
      <c r="B857" s="3" t="s">
        <v>764</v>
      </c>
      <c r="C857" s="3" t="s">
        <v>765</v>
      </c>
      <c r="D857" s="3" t="s">
        <v>183</v>
      </c>
      <c r="E857" s="2" t="s">
        <v>127</v>
      </c>
      <c r="F857" s="3" t="s">
        <v>809</v>
      </c>
      <c r="G857" s="3" t="s">
        <v>810</v>
      </c>
      <c r="H857" s="3"/>
      <c r="I857" s="3"/>
      <c r="J857" s="10" t="s">
        <v>811</v>
      </c>
      <c r="K857" s="3"/>
      <c r="L857" s="3"/>
      <c r="M857" s="3"/>
      <c r="N857" s="7" t="s">
        <v>812</v>
      </c>
      <c r="O857" s="8" t="str">
        <f t="shared" si="79"/>
        <v>13:27</v>
      </c>
      <c r="P857" s="9" t="str">
        <f t="shared" si="80"/>
        <v>22:36</v>
      </c>
      <c r="Q857" s="11">
        <f t="shared" si="81"/>
        <v>0.38125</v>
      </c>
      <c r="R857" s="12">
        <f t="shared" si="82"/>
        <v>8</v>
      </c>
      <c r="S857" s="8"/>
      <c r="T857" s="8" t="str">
        <f>VLOOKUP(C857,[1]Sheet1!$D$1:$M$65514,10,0)</f>
        <v>河北</v>
      </c>
      <c r="U857" s="8">
        <f t="shared" si="83"/>
        <v>8</v>
      </c>
      <c r="V857" s="8" t="e">
        <f ca="1">SUM(OFFSET(考勤!D:AH,MATCH(C857,考勤!$A$1:$A$58,0)-1,DAY(D857)-1,3,1))</f>
        <v>#N/A</v>
      </c>
      <c r="W857" s="8" t="e">
        <f ca="1" t="shared" si="84"/>
        <v>#N/A</v>
      </c>
    </row>
    <row r="858" spans="1:23">
      <c r="A858" s="2" t="s">
        <v>763</v>
      </c>
      <c r="B858" s="2" t="s">
        <v>764</v>
      </c>
      <c r="C858" s="2" t="s">
        <v>765</v>
      </c>
      <c r="D858" s="2" t="s">
        <v>186</v>
      </c>
      <c r="E858" s="2" t="s">
        <v>127</v>
      </c>
      <c r="F858" s="2" t="s">
        <v>813</v>
      </c>
      <c r="G858" s="2" t="s">
        <v>137</v>
      </c>
      <c r="H858" s="2"/>
      <c r="I858" s="2"/>
      <c r="J858" s="10" t="s">
        <v>814</v>
      </c>
      <c r="K858" s="2"/>
      <c r="L858" s="2"/>
      <c r="M858" s="2"/>
      <c r="N858" s="2"/>
      <c r="O858" s="8" t="str">
        <f t="shared" si="79"/>
        <v>07:44</v>
      </c>
      <c r="P858" s="9" t="str">
        <f t="shared" si="80"/>
        <v>00:14</v>
      </c>
      <c r="Q858" s="11">
        <f t="shared" si="81"/>
        <v>0.6875</v>
      </c>
      <c r="R858" s="12">
        <f t="shared" si="82"/>
        <v>15</v>
      </c>
      <c r="S858" s="8"/>
      <c r="T858" s="8" t="str">
        <f>VLOOKUP(C858,[1]Sheet1!$D$1:$M$65514,10,0)</f>
        <v>河北</v>
      </c>
      <c r="U858" s="8">
        <f t="shared" si="83"/>
        <v>15</v>
      </c>
      <c r="V858" s="8" t="e">
        <f ca="1">SUM(OFFSET(考勤!D:AH,MATCH(C858,考勤!$A$1:$A$58,0)-1,DAY(D858)-1,3,1))</f>
        <v>#N/A</v>
      </c>
      <c r="W858" s="8" t="e">
        <f ca="1" t="shared" si="84"/>
        <v>#N/A</v>
      </c>
    </row>
    <row r="859" spans="1:23">
      <c r="A859" s="2" t="s">
        <v>763</v>
      </c>
      <c r="B859" s="2" t="s">
        <v>764</v>
      </c>
      <c r="C859" s="2" t="s">
        <v>765</v>
      </c>
      <c r="D859" s="2" t="s">
        <v>189</v>
      </c>
      <c r="E859" s="2" t="s">
        <v>127</v>
      </c>
      <c r="F859" s="2" t="s">
        <v>815</v>
      </c>
      <c r="G859" s="2" t="s">
        <v>330</v>
      </c>
      <c r="H859" s="2"/>
      <c r="I859" s="2"/>
      <c r="J859" s="10" t="s">
        <v>281</v>
      </c>
      <c r="K859" s="2"/>
      <c r="L859" s="2"/>
      <c r="M859" s="2"/>
      <c r="N859" s="7" t="s">
        <v>332</v>
      </c>
      <c r="O859" s="8" t="str">
        <f t="shared" si="79"/>
        <v>10:02</v>
      </c>
      <c r="P859" s="9" t="str">
        <f t="shared" si="80"/>
        <v>01:00</v>
      </c>
      <c r="Q859" s="11">
        <f t="shared" si="81"/>
        <v>0.623611111111111</v>
      </c>
      <c r="R859" s="12">
        <f t="shared" si="82"/>
        <v>13</v>
      </c>
      <c r="S859" s="8"/>
      <c r="T859" s="8" t="str">
        <f>VLOOKUP(C859,[1]Sheet1!$D$1:$M$65514,10,0)</f>
        <v>河北</v>
      </c>
      <c r="U859" s="8">
        <f t="shared" si="83"/>
        <v>13</v>
      </c>
      <c r="V859" s="8" t="e">
        <f ca="1">SUM(OFFSET(考勤!D:AH,MATCH(C859,考勤!$A$1:$A$58,0)-1,DAY(D859)-1,3,1))</f>
        <v>#N/A</v>
      </c>
      <c r="W859" s="8" t="e">
        <f ca="1" t="shared" si="84"/>
        <v>#N/A</v>
      </c>
    </row>
    <row r="860" spans="1:23">
      <c r="A860" s="2" t="s">
        <v>763</v>
      </c>
      <c r="B860" s="2" t="s">
        <v>764</v>
      </c>
      <c r="C860" s="2" t="s">
        <v>765</v>
      </c>
      <c r="D860" s="2" t="s">
        <v>192</v>
      </c>
      <c r="E860" s="2" t="s">
        <v>127</v>
      </c>
      <c r="F860" s="2" t="s">
        <v>816</v>
      </c>
      <c r="G860" s="2" t="s">
        <v>817</v>
      </c>
      <c r="H860" s="4" t="s">
        <v>818</v>
      </c>
      <c r="I860" s="2"/>
      <c r="J860" s="10" t="s">
        <v>819</v>
      </c>
      <c r="K860" s="2"/>
      <c r="L860" s="2"/>
      <c r="M860" s="2"/>
      <c r="N860" s="2"/>
      <c r="O860" s="8" t="str">
        <f t="shared" si="79"/>
        <v>09:10</v>
      </c>
      <c r="P860" s="9" t="str">
        <f t="shared" si="80"/>
        <v>02:02</v>
      </c>
      <c r="Q860" s="11">
        <f t="shared" si="81"/>
        <v>0.702777777777778</v>
      </c>
      <c r="R860" s="12">
        <f t="shared" si="82"/>
        <v>15</v>
      </c>
      <c r="S860" s="8"/>
      <c r="T860" s="8" t="str">
        <f>VLOOKUP(C860,[1]Sheet1!$D$1:$M$65514,10,0)</f>
        <v>河北</v>
      </c>
      <c r="U860" s="8">
        <f t="shared" si="83"/>
        <v>15</v>
      </c>
      <c r="V860" s="8" t="e">
        <f ca="1">SUM(OFFSET(考勤!D:AH,MATCH(C860,考勤!$A$1:$A$58,0)-1,DAY(D860)-1,3,1))</f>
        <v>#N/A</v>
      </c>
      <c r="W860" s="8" t="e">
        <f ca="1" t="shared" si="84"/>
        <v>#N/A</v>
      </c>
    </row>
    <row r="861" spans="1:23">
      <c r="A861" s="2" t="s">
        <v>763</v>
      </c>
      <c r="B861" s="2" t="s">
        <v>764</v>
      </c>
      <c r="C861" s="2" t="s">
        <v>765</v>
      </c>
      <c r="D861" s="2" t="s">
        <v>195</v>
      </c>
      <c r="E861" s="2" t="s">
        <v>127</v>
      </c>
      <c r="F861" s="2" t="s">
        <v>820</v>
      </c>
      <c r="G861" s="2" t="s">
        <v>680</v>
      </c>
      <c r="H861" s="2"/>
      <c r="I861" s="2"/>
      <c r="J861" s="10" t="s">
        <v>821</v>
      </c>
      <c r="K861" s="2"/>
      <c r="L861" s="2"/>
      <c r="M861" s="2"/>
      <c r="N861" s="7" t="s">
        <v>681</v>
      </c>
      <c r="O861" s="8" t="str">
        <f t="shared" si="79"/>
        <v>13:00</v>
      </c>
      <c r="P861" s="9" t="str">
        <f t="shared" si="80"/>
        <v>02:41</v>
      </c>
      <c r="Q861" s="11">
        <f t="shared" si="81"/>
        <v>0.570138888888889</v>
      </c>
      <c r="R861" s="12">
        <f t="shared" si="82"/>
        <v>12</v>
      </c>
      <c r="S861" s="8"/>
      <c r="T861" s="8" t="str">
        <f>VLOOKUP(C861,[1]Sheet1!$D$1:$M$65514,10,0)</f>
        <v>河北</v>
      </c>
      <c r="U861" s="8">
        <f t="shared" si="83"/>
        <v>12</v>
      </c>
      <c r="V861" s="8" t="e">
        <f ca="1">SUM(OFFSET(考勤!D:AH,MATCH(C861,考勤!$A$1:$A$58,0)-1,DAY(D861)-1,3,1))</f>
        <v>#N/A</v>
      </c>
      <c r="W861" s="8" t="e">
        <f ca="1" t="shared" si="84"/>
        <v>#N/A</v>
      </c>
    </row>
    <row r="862" spans="1:23">
      <c r="A862" s="2" t="s">
        <v>763</v>
      </c>
      <c r="B862" s="2" t="s">
        <v>764</v>
      </c>
      <c r="C862" s="2" t="s">
        <v>765</v>
      </c>
      <c r="D862" s="2" t="s">
        <v>198</v>
      </c>
      <c r="E862" s="2" t="s">
        <v>127</v>
      </c>
      <c r="F862" s="2" t="s">
        <v>822</v>
      </c>
      <c r="G862" s="2" t="s">
        <v>823</v>
      </c>
      <c r="H862" s="2"/>
      <c r="I862" s="2"/>
      <c r="J862" s="10" t="s">
        <v>824</v>
      </c>
      <c r="K862" s="2"/>
      <c r="L862" s="2"/>
      <c r="M862" s="2"/>
      <c r="N862" s="7" t="s">
        <v>825</v>
      </c>
      <c r="O862" s="8" t="str">
        <f t="shared" si="79"/>
        <v>13:53</v>
      </c>
      <c r="P862" s="9" t="str">
        <f t="shared" si="80"/>
        <v>23:31</v>
      </c>
      <c r="Q862" s="11">
        <f t="shared" si="81"/>
        <v>0.401388888888889</v>
      </c>
      <c r="R862" s="12">
        <f t="shared" si="82"/>
        <v>8</v>
      </c>
      <c r="S862" s="8"/>
      <c r="T862" s="8" t="str">
        <f>VLOOKUP(C862,[1]Sheet1!$D$1:$M$65514,10,0)</f>
        <v>河北</v>
      </c>
      <c r="U862" s="8">
        <f t="shared" si="83"/>
        <v>8</v>
      </c>
      <c r="V862" s="8" t="e">
        <f ca="1">SUM(OFFSET(考勤!D:AH,MATCH(C862,考勤!$A$1:$A$58,0)-1,DAY(D862)-1,3,1))</f>
        <v>#N/A</v>
      </c>
      <c r="W862" s="8" t="e">
        <f ca="1" t="shared" si="84"/>
        <v>#N/A</v>
      </c>
    </row>
    <row r="863" spans="1:23">
      <c r="A863" s="3" t="s">
        <v>763</v>
      </c>
      <c r="B863" s="3" t="s">
        <v>764</v>
      </c>
      <c r="C863" s="3" t="s">
        <v>765</v>
      </c>
      <c r="D863" s="3" t="s">
        <v>199</v>
      </c>
      <c r="E863" s="2" t="s">
        <v>127</v>
      </c>
      <c r="F863" s="3" t="s">
        <v>826</v>
      </c>
      <c r="G863" s="3" t="s">
        <v>137</v>
      </c>
      <c r="H863" s="3"/>
      <c r="I863" s="3"/>
      <c r="J863" s="10" t="s">
        <v>827</v>
      </c>
      <c r="K863" s="3"/>
      <c r="L863" s="3"/>
      <c r="M863" s="3"/>
      <c r="N863" s="3"/>
      <c r="O863" s="8" t="str">
        <f t="shared" si="79"/>
        <v>07:53</v>
      </c>
      <c r="P863" s="9" t="str">
        <f t="shared" si="80"/>
        <v>00:14</v>
      </c>
      <c r="Q863" s="11">
        <f t="shared" si="81"/>
        <v>0.68125</v>
      </c>
      <c r="R863" s="12">
        <f t="shared" si="82"/>
        <v>15</v>
      </c>
      <c r="S863" s="8"/>
      <c r="T863" s="8" t="str">
        <f>VLOOKUP(C863,[1]Sheet1!$D$1:$M$65514,10,0)</f>
        <v>河北</v>
      </c>
      <c r="U863" s="8">
        <f t="shared" si="83"/>
        <v>15</v>
      </c>
      <c r="V863" s="8" t="e">
        <f ca="1">SUM(OFFSET(考勤!D:AH,MATCH(C863,考勤!$A$1:$A$58,0)-1,DAY(D863)-1,3,1))</f>
        <v>#N/A</v>
      </c>
      <c r="W863" s="8" t="e">
        <f ca="1" t="shared" si="84"/>
        <v>#N/A</v>
      </c>
    </row>
    <row r="864" spans="1:23">
      <c r="A864" s="3" t="s">
        <v>763</v>
      </c>
      <c r="B864" s="3" t="s">
        <v>764</v>
      </c>
      <c r="C864" s="3" t="s">
        <v>765</v>
      </c>
      <c r="D864" s="3" t="s">
        <v>201</v>
      </c>
      <c r="E864" s="2" t="s">
        <v>127</v>
      </c>
      <c r="F864" s="3" t="s">
        <v>360</v>
      </c>
      <c r="G864" s="3" t="s">
        <v>137</v>
      </c>
      <c r="H864" s="3"/>
      <c r="I864" s="3"/>
      <c r="J864" s="10" t="s">
        <v>828</v>
      </c>
      <c r="K864" s="3"/>
      <c r="L864" s="3"/>
      <c r="M864" s="3"/>
      <c r="N864" s="3"/>
      <c r="O864" s="8" t="str">
        <f t="shared" si="79"/>
        <v>07:55</v>
      </c>
      <c r="P864" s="9" t="str">
        <f t="shared" si="80"/>
        <v>00:01</v>
      </c>
      <c r="Q864" s="11">
        <f t="shared" si="81"/>
        <v>0.670833333333333</v>
      </c>
      <c r="R864" s="12">
        <f t="shared" si="82"/>
        <v>15</v>
      </c>
      <c r="S864" s="8"/>
      <c r="T864" s="8" t="str">
        <f>VLOOKUP(C864,[1]Sheet1!$D$1:$M$65514,10,0)</f>
        <v>河北</v>
      </c>
      <c r="U864" s="8">
        <f t="shared" si="83"/>
        <v>15</v>
      </c>
      <c r="V864" s="8" t="e">
        <f ca="1">SUM(OFFSET(考勤!D:AH,MATCH(C864,考勤!$A$1:$A$58,0)-1,DAY(D864)-1,3,1))</f>
        <v>#N/A</v>
      </c>
      <c r="W864" s="8" t="e">
        <f ca="1" t="shared" si="84"/>
        <v>#N/A</v>
      </c>
    </row>
    <row r="865" spans="1:23">
      <c r="A865" s="2" t="s">
        <v>763</v>
      </c>
      <c r="B865" s="2" t="s">
        <v>764</v>
      </c>
      <c r="C865" s="2" t="s">
        <v>765</v>
      </c>
      <c r="D865" s="2" t="s">
        <v>204</v>
      </c>
      <c r="E865" s="2" t="s">
        <v>127</v>
      </c>
      <c r="F865" s="2" t="s">
        <v>829</v>
      </c>
      <c r="G865" s="2" t="s">
        <v>830</v>
      </c>
      <c r="H865" s="4" t="s">
        <v>831</v>
      </c>
      <c r="I865" s="2"/>
      <c r="J865" s="10" t="s">
        <v>361</v>
      </c>
      <c r="K865" s="2"/>
      <c r="L865" s="2"/>
      <c r="M865" s="2"/>
      <c r="N865" s="2"/>
      <c r="O865" s="8" t="str">
        <f t="shared" ref="O865:O928" si="85">LEFT(F865,5)</f>
        <v>09:00</v>
      </c>
      <c r="P865" s="9" t="str">
        <f t="shared" ref="P865:P928" si="86">RIGHT(F865,5)</f>
        <v>00:01</v>
      </c>
      <c r="Q865" s="11">
        <f t="shared" ref="Q865:Q928" si="87">IFERROR(IF(LEFT(P865,2)+0&lt;6,P865+1,P865)-O865,0)</f>
        <v>0.625694444444445</v>
      </c>
      <c r="R865" s="12">
        <f t="shared" ref="R865:R928" si="88">IF(Q865=0,0,IFERROR(INT((HOUR(Q865)*60+MINUTE(Q865))/60-1),0))</f>
        <v>14</v>
      </c>
      <c r="S865" s="8"/>
      <c r="T865" s="8" t="str">
        <f>VLOOKUP(C865,[1]Sheet1!$D$1:$M$65514,10,0)</f>
        <v>河北</v>
      </c>
      <c r="U865" s="8">
        <f t="shared" ref="U865:U928" si="89">INT(R865)</f>
        <v>14</v>
      </c>
      <c r="V865" s="8" t="e">
        <f ca="1">SUM(OFFSET(考勤!D:AH,MATCH(C865,考勤!$A$1:$A$58,0)-1,DAY(D865)-1,3,1))</f>
        <v>#N/A</v>
      </c>
      <c r="W865" s="8" t="e">
        <f ca="1" t="shared" ref="W865:W928" si="90">R865-V865</f>
        <v>#N/A</v>
      </c>
    </row>
    <row r="866" spans="1:23">
      <c r="A866" s="2" t="s">
        <v>763</v>
      </c>
      <c r="B866" s="2" t="s">
        <v>764</v>
      </c>
      <c r="C866" s="2" t="s">
        <v>765</v>
      </c>
      <c r="D866" s="2" t="s">
        <v>206</v>
      </c>
      <c r="E866" s="2" t="s">
        <v>127</v>
      </c>
      <c r="F866" s="2" t="s">
        <v>832</v>
      </c>
      <c r="G866" s="2" t="s">
        <v>833</v>
      </c>
      <c r="H866" s="2"/>
      <c r="I866" s="2"/>
      <c r="J866" s="10" t="s">
        <v>834</v>
      </c>
      <c r="K866" s="2"/>
      <c r="L866" s="2"/>
      <c r="M866" s="2"/>
      <c r="N866" s="7" t="s">
        <v>835</v>
      </c>
      <c r="O866" s="8" t="str">
        <f t="shared" si="85"/>
        <v>10:31</v>
      </c>
      <c r="P866" s="9" t="str">
        <f t="shared" si="86"/>
        <v>23:05</v>
      </c>
      <c r="Q866" s="11">
        <f t="shared" si="87"/>
        <v>0.523611111111111</v>
      </c>
      <c r="R866" s="12">
        <f t="shared" si="88"/>
        <v>11</v>
      </c>
      <c r="S866" s="8"/>
      <c r="T866" s="8" t="str">
        <f>VLOOKUP(C866,[1]Sheet1!$D$1:$M$65514,10,0)</f>
        <v>河北</v>
      </c>
      <c r="U866" s="8">
        <f t="shared" si="89"/>
        <v>11</v>
      </c>
      <c r="V866" s="8" t="e">
        <f ca="1">SUM(OFFSET(考勤!D:AH,MATCH(C866,考勤!$A$1:$A$58,0)-1,DAY(D866)-1,3,1))</f>
        <v>#N/A</v>
      </c>
      <c r="W866" s="8" t="e">
        <f ca="1" t="shared" si="90"/>
        <v>#N/A</v>
      </c>
    </row>
    <row r="867" spans="1:23">
      <c r="A867" s="2" t="s">
        <v>763</v>
      </c>
      <c r="B867" s="2" t="s">
        <v>764</v>
      </c>
      <c r="C867" s="2" t="s">
        <v>765</v>
      </c>
      <c r="D867" s="2" t="s">
        <v>209</v>
      </c>
      <c r="E867" s="2" t="s">
        <v>127</v>
      </c>
      <c r="F867" s="2"/>
      <c r="G867" s="2"/>
      <c r="H867" s="2"/>
      <c r="I867" s="2"/>
      <c r="J867" s="2"/>
      <c r="K867" s="2"/>
      <c r="L867" s="2"/>
      <c r="M867" s="2"/>
      <c r="N867" s="7" t="s">
        <v>171</v>
      </c>
      <c r="O867" s="8" t="str">
        <f t="shared" si="85"/>
        <v/>
      </c>
      <c r="P867" s="9" t="str">
        <f t="shared" si="86"/>
        <v/>
      </c>
      <c r="Q867" s="11">
        <f t="shared" si="87"/>
        <v>0</v>
      </c>
      <c r="R867" s="12">
        <f t="shared" si="88"/>
        <v>0</v>
      </c>
      <c r="S867" s="8"/>
      <c r="T867" s="8" t="str">
        <f>VLOOKUP(C867,[1]Sheet1!$D$1:$M$65514,10,0)</f>
        <v>河北</v>
      </c>
      <c r="U867" s="8">
        <f t="shared" si="89"/>
        <v>0</v>
      </c>
      <c r="V867" s="8" t="e">
        <f ca="1">SUM(OFFSET(考勤!D:AH,MATCH(C867,考勤!$A$1:$A$58,0)-1,DAY(D867)-1,3,1))</f>
        <v>#N/A</v>
      </c>
      <c r="W867" s="8" t="e">
        <f ca="1" t="shared" si="90"/>
        <v>#N/A</v>
      </c>
    </row>
    <row r="868" spans="1:23">
      <c r="A868" s="2" t="s">
        <v>763</v>
      </c>
      <c r="B868" s="2" t="s">
        <v>764</v>
      </c>
      <c r="C868" s="2" t="s">
        <v>765</v>
      </c>
      <c r="D868" s="2" t="s">
        <v>210</v>
      </c>
      <c r="E868" s="2" t="s">
        <v>127</v>
      </c>
      <c r="F868" s="2"/>
      <c r="G868" s="2"/>
      <c r="H868" s="2"/>
      <c r="I868" s="2"/>
      <c r="J868" s="2"/>
      <c r="K868" s="2"/>
      <c r="L868" s="2"/>
      <c r="M868" s="2"/>
      <c r="N868" s="7" t="s">
        <v>171</v>
      </c>
      <c r="O868" s="8" t="str">
        <f t="shared" si="85"/>
        <v/>
      </c>
      <c r="P868" s="9" t="str">
        <f t="shared" si="86"/>
        <v/>
      </c>
      <c r="Q868" s="11">
        <f t="shared" si="87"/>
        <v>0</v>
      </c>
      <c r="R868" s="12">
        <f t="shared" si="88"/>
        <v>0</v>
      </c>
      <c r="S868" s="8"/>
      <c r="T868" s="8" t="str">
        <f>VLOOKUP(C868,[1]Sheet1!$D$1:$M$65514,10,0)</f>
        <v>河北</v>
      </c>
      <c r="U868" s="8">
        <f t="shared" si="89"/>
        <v>0</v>
      </c>
      <c r="V868" s="8" t="e">
        <f ca="1">SUM(OFFSET(考勤!D:AH,MATCH(C868,考勤!$A$1:$A$58,0)-1,DAY(D868)-1,3,1))</f>
        <v>#N/A</v>
      </c>
      <c r="W868" s="8" t="e">
        <f ca="1" t="shared" si="90"/>
        <v>#N/A</v>
      </c>
    </row>
    <row r="869" spans="1:23">
      <c r="A869" s="2" t="s">
        <v>763</v>
      </c>
      <c r="B869" s="2" t="s">
        <v>764</v>
      </c>
      <c r="C869" s="2" t="s">
        <v>765</v>
      </c>
      <c r="D869" s="2" t="s">
        <v>211</v>
      </c>
      <c r="E869" s="2" t="s">
        <v>127</v>
      </c>
      <c r="F869" s="2" t="s">
        <v>836</v>
      </c>
      <c r="G869" s="2" t="s">
        <v>137</v>
      </c>
      <c r="H869" s="2"/>
      <c r="I869" s="2"/>
      <c r="J869" s="10" t="s">
        <v>837</v>
      </c>
      <c r="K869" s="2"/>
      <c r="L869" s="2"/>
      <c r="M869" s="2"/>
      <c r="N869" s="2"/>
      <c r="O869" s="8" t="str">
        <f t="shared" si="85"/>
        <v>07:48</v>
      </c>
      <c r="P869" s="9" t="str">
        <f t="shared" si="86"/>
        <v>20:31</v>
      </c>
      <c r="Q869" s="11">
        <f t="shared" si="87"/>
        <v>0.529861111111111</v>
      </c>
      <c r="R869" s="12">
        <f t="shared" si="88"/>
        <v>11</v>
      </c>
      <c r="S869" s="8"/>
      <c r="T869" s="8" t="str">
        <f>VLOOKUP(C869,[1]Sheet1!$D$1:$M$65514,10,0)</f>
        <v>河北</v>
      </c>
      <c r="U869" s="8">
        <f t="shared" si="89"/>
        <v>11</v>
      </c>
      <c r="V869" s="8" t="e">
        <f ca="1">SUM(OFFSET(考勤!D:AH,MATCH(C869,考勤!$A$1:$A$58,0)-1,DAY(D869)-1,3,1))</f>
        <v>#N/A</v>
      </c>
      <c r="W869" s="8" t="e">
        <f ca="1" t="shared" si="90"/>
        <v>#N/A</v>
      </c>
    </row>
    <row r="870" hidden="1" spans="1:23">
      <c r="A870" s="2" t="s">
        <v>838</v>
      </c>
      <c r="B870" s="2" t="s">
        <v>839</v>
      </c>
      <c r="C870" s="2" t="s">
        <v>840</v>
      </c>
      <c r="D870" s="2" t="s">
        <v>126</v>
      </c>
      <c r="E870" s="2" t="s">
        <v>127</v>
      </c>
      <c r="F870" s="2"/>
      <c r="G870" s="2"/>
      <c r="H870" s="2"/>
      <c r="I870" s="2"/>
      <c r="J870" s="2"/>
      <c r="K870" s="2"/>
      <c r="L870" s="2"/>
      <c r="M870" s="2"/>
      <c r="N870" s="7" t="s">
        <v>171</v>
      </c>
      <c r="O870" s="8" t="str">
        <f t="shared" si="85"/>
        <v/>
      </c>
      <c r="P870" s="9" t="str">
        <f t="shared" si="86"/>
        <v/>
      </c>
      <c r="Q870" s="11">
        <f t="shared" si="87"/>
        <v>0</v>
      </c>
      <c r="R870" s="12">
        <f t="shared" si="88"/>
        <v>0</v>
      </c>
      <c r="S870" s="8"/>
      <c r="T870" s="8" t="str">
        <f>VLOOKUP(C870,[1]Sheet1!$D$1:$M$65514,10,0)</f>
        <v>河北</v>
      </c>
      <c r="U870" s="8">
        <f t="shared" si="89"/>
        <v>0</v>
      </c>
      <c r="V870" s="8" t="e">
        <f ca="1">SUM(OFFSET(考勤!D:AH,MATCH(C870,考勤!$A$1:$A$58,0)-1,DAY(D870)-1,3,1))</f>
        <v>#N/A</v>
      </c>
      <c r="W870" s="8" t="e">
        <f ca="1" t="shared" si="90"/>
        <v>#N/A</v>
      </c>
    </row>
    <row r="871" hidden="1" spans="1:23">
      <c r="A871" s="2" t="s">
        <v>838</v>
      </c>
      <c r="B871" s="2" t="s">
        <v>839</v>
      </c>
      <c r="C871" s="2" t="s">
        <v>840</v>
      </c>
      <c r="D871" s="2" t="s">
        <v>131</v>
      </c>
      <c r="E871" s="2" t="s">
        <v>127</v>
      </c>
      <c r="F871" s="2"/>
      <c r="G871" s="2"/>
      <c r="H871" s="2"/>
      <c r="I871" s="2"/>
      <c r="J871" s="2"/>
      <c r="K871" s="2"/>
      <c r="L871" s="2"/>
      <c r="M871" s="2"/>
      <c r="N871" s="7" t="s">
        <v>171</v>
      </c>
      <c r="O871" s="8" t="str">
        <f t="shared" si="85"/>
        <v/>
      </c>
      <c r="P871" s="9" t="str">
        <f t="shared" si="86"/>
        <v/>
      </c>
      <c r="Q871" s="11">
        <f t="shared" si="87"/>
        <v>0</v>
      </c>
      <c r="R871" s="12">
        <f t="shared" si="88"/>
        <v>0</v>
      </c>
      <c r="S871" s="8"/>
      <c r="T871" s="8" t="str">
        <f>VLOOKUP(C871,[1]Sheet1!$D$1:$M$65514,10,0)</f>
        <v>河北</v>
      </c>
      <c r="U871" s="8">
        <f t="shared" si="89"/>
        <v>0</v>
      </c>
      <c r="V871" s="8" t="e">
        <f ca="1">SUM(OFFSET(考勤!D:AH,MATCH(C871,考勤!$A$1:$A$58,0)-1,DAY(D871)-1,3,1))</f>
        <v>#N/A</v>
      </c>
      <c r="W871" s="8" t="e">
        <f ca="1" t="shared" si="90"/>
        <v>#N/A</v>
      </c>
    </row>
    <row r="872" hidden="1" spans="1:23">
      <c r="A872" s="2" t="s">
        <v>838</v>
      </c>
      <c r="B872" s="2" t="s">
        <v>839</v>
      </c>
      <c r="C872" s="2" t="s">
        <v>840</v>
      </c>
      <c r="D872" s="2" t="s">
        <v>135</v>
      </c>
      <c r="E872" s="2" t="s">
        <v>127</v>
      </c>
      <c r="F872" s="2"/>
      <c r="G872" s="2"/>
      <c r="H872" s="2"/>
      <c r="I872" s="2"/>
      <c r="J872" s="2"/>
      <c r="K872" s="2"/>
      <c r="L872" s="2"/>
      <c r="M872" s="2"/>
      <c r="N872" s="7" t="s">
        <v>171</v>
      </c>
      <c r="O872" s="8" t="str">
        <f t="shared" si="85"/>
        <v/>
      </c>
      <c r="P872" s="9" t="str">
        <f t="shared" si="86"/>
        <v/>
      </c>
      <c r="Q872" s="11">
        <f t="shared" si="87"/>
        <v>0</v>
      </c>
      <c r="R872" s="12">
        <f t="shared" si="88"/>
        <v>0</v>
      </c>
      <c r="S872" s="8"/>
      <c r="T872" s="8" t="str">
        <f>VLOOKUP(C872,[1]Sheet1!$D$1:$M$65514,10,0)</f>
        <v>河北</v>
      </c>
      <c r="U872" s="8">
        <f t="shared" si="89"/>
        <v>0</v>
      </c>
      <c r="V872" s="8" t="e">
        <f ca="1">SUM(OFFSET(考勤!D:AH,MATCH(C872,考勤!$A$1:$A$58,0)-1,DAY(D872)-1,3,1))</f>
        <v>#N/A</v>
      </c>
      <c r="W872" s="8" t="e">
        <f ca="1" t="shared" si="90"/>
        <v>#N/A</v>
      </c>
    </row>
    <row r="873" hidden="1" spans="1:23">
      <c r="A873" s="3" t="s">
        <v>838</v>
      </c>
      <c r="B873" s="3" t="s">
        <v>839</v>
      </c>
      <c r="C873" s="3" t="s">
        <v>840</v>
      </c>
      <c r="D873" s="3" t="s">
        <v>139</v>
      </c>
      <c r="E873" s="2" t="s">
        <v>127</v>
      </c>
      <c r="F873" s="3"/>
      <c r="G873" s="3"/>
      <c r="H873" s="3"/>
      <c r="I873" s="3"/>
      <c r="J873" s="3"/>
      <c r="K873" s="3"/>
      <c r="L873" s="3"/>
      <c r="M873" s="3"/>
      <c r="N873" s="7" t="s">
        <v>171</v>
      </c>
      <c r="O873" s="8" t="str">
        <f t="shared" si="85"/>
        <v/>
      </c>
      <c r="P873" s="9" t="str">
        <f t="shared" si="86"/>
        <v/>
      </c>
      <c r="Q873" s="11">
        <f t="shared" si="87"/>
        <v>0</v>
      </c>
      <c r="R873" s="12">
        <f t="shared" si="88"/>
        <v>0</v>
      </c>
      <c r="S873" s="8"/>
      <c r="T873" s="8" t="str">
        <f>VLOOKUP(C873,[1]Sheet1!$D$1:$M$65514,10,0)</f>
        <v>河北</v>
      </c>
      <c r="U873" s="8">
        <f t="shared" si="89"/>
        <v>0</v>
      </c>
      <c r="V873" s="8" t="e">
        <f ca="1">SUM(OFFSET(考勤!D:AH,MATCH(C873,考勤!$A$1:$A$58,0)-1,DAY(D873)-1,3,1))</f>
        <v>#N/A</v>
      </c>
      <c r="W873" s="8" t="e">
        <f ca="1" t="shared" si="90"/>
        <v>#N/A</v>
      </c>
    </row>
    <row r="874" hidden="1" spans="1:23">
      <c r="A874" s="3" t="s">
        <v>838</v>
      </c>
      <c r="B874" s="3" t="s">
        <v>839</v>
      </c>
      <c r="C874" s="3" t="s">
        <v>840</v>
      </c>
      <c r="D874" s="3" t="s">
        <v>142</v>
      </c>
      <c r="E874" s="2" t="s">
        <v>127</v>
      </c>
      <c r="F874" s="3"/>
      <c r="G874" s="3"/>
      <c r="H874" s="3"/>
      <c r="I874" s="3"/>
      <c r="J874" s="3"/>
      <c r="K874" s="3"/>
      <c r="L874" s="3"/>
      <c r="M874" s="3"/>
      <c r="N874" s="7" t="s">
        <v>171</v>
      </c>
      <c r="O874" s="8" t="str">
        <f t="shared" si="85"/>
        <v/>
      </c>
      <c r="P874" s="9" t="str">
        <f t="shared" si="86"/>
        <v/>
      </c>
      <c r="Q874" s="11">
        <f t="shared" si="87"/>
        <v>0</v>
      </c>
      <c r="R874" s="12">
        <f t="shared" si="88"/>
        <v>0</v>
      </c>
      <c r="S874" s="8"/>
      <c r="T874" s="8" t="str">
        <f>VLOOKUP(C874,[1]Sheet1!$D$1:$M$65514,10,0)</f>
        <v>河北</v>
      </c>
      <c r="U874" s="8">
        <f t="shared" si="89"/>
        <v>0</v>
      </c>
      <c r="V874" s="8" t="e">
        <f ca="1">SUM(OFFSET(考勤!D:AH,MATCH(C874,考勤!$A$1:$A$58,0)-1,DAY(D874)-1,3,1))</f>
        <v>#N/A</v>
      </c>
      <c r="W874" s="8" t="e">
        <f ca="1" t="shared" si="90"/>
        <v>#N/A</v>
      </c>
    </row>
    <row r="875" hidden="1" spans="1:23">
      <c r="A875" s="2" t="s">
        <v>838</v>
      </c>
      <c r="B875" s="2" t="s">
        <v>839</v>
      </c>
      <c r="C875" s="2" t="s">
        <v>840</v>
      </c>
      <c r="D875" s="2" t="s">
        <v>145</v>
      </c>
      <c r="E875" s="2" t="s">
        <v>127</v>
      </c>
      <c r="F875" s="2"/>
      <c r="G875" s="2"/>
      <c r="H875" s="2"/>
      <c r="I875" s="2"/>
      <c r="J875" s="2"/>
      <c r="K875" s="2"/>
      <c r="L875" s="2"/>
      <c r="M875" s="2"/>
      <c r="N875" s="7" t="s">
        <v>171</v>
      </c>
      <c r="O875" s="8" t="str">
        <f t="shared" si="85"/>
        <v/>
      </c>
      <c r="P875" s="9" t="str">
        <f t="shared" si="86"/>
        <v/>
      </c>
      <c r="Q875" s="11">
        <f t="shared" si="87"/>
        <v>0</v>
      </c>
      <c r="R875" s="12">
        <f t="shared" si="88"/>
        <v>0</v>
      </c>
      <c r="S875" s="8"/>
      <c r="T875" s="8" t="str">
        <f>VLOOKUP(C875,[1]Sheet1!$D$1:$M$65514,10,0)</f>
        <v>河北</v>
      </c>
      <c r="U875" s="8">
        <f t="shared" si="89"/>
        <v>0</v>
      </c>
      <c r="V875" s="8" t="e">
        <f ca="1">SUM(OFFSET(考勤!D:AH,MATCH(C875,考勤!$A$1:$A$58,0)-1,DAY(D875)-1,3,1))</f>
        <v>#N/A</v>
      </c>
      <c r="W875" s="8" t="e">
        <f ca="1" t="shared" si="90"/>
        <v>#N/A</v>
      </c>
    </row>
    <row r="876" hidden="1" spans="1:23">
      <c r="A876" s="2" t="s">
        <v>838</v>
      </c>
      <c r="B876" s="2" t="s">
        <v>839</v>
      </c>
      <c r="C876" s="2" t="s">
        <v>840</v>
      </c>
      <c r="D876" s="2" t="s">
        <v>148</v>
      </c>
      <c r="E876" s="2" t="s">
        <v>127</v>
      </c>
      <c r="F876" s="2"/>
      <c r="G876" s="2"/>
      <c r="H876" s="2"/>
      <c r="I876" s="2"/>
      <c r="J876" s="2"/>
      <c r="K876" s="2"/>
      <c r="L876" s="2"/>
      <c r="M876" s="2"/>
      <c r="N876" s="7" t="s">
        <v>171</v>
      </c>
      <c r="O876" s="8" t="str">
        <f t="shared" si="85"/>
        <v/>
      </c>
      <c r="P876" s="9" t="str">
        <f t="shared" si="86"/>
        <v/>
      </c>
      <c r="Q876" s="11">
        <f t="shared" si="87"/>
        <v>0</v>
      </c>
      <c r="R876" s="12">
        <f t="shared" si="88"/>
        <v>0</v>
      </c>
      <c r="S876" s="8"/>
      <c r="T876" s="8" t="str">
        <f>VLOOKUP(C876,[1]Sheet1!$D$1:$M$65514,10,0)</f>
        <v>河北</v>
      </c>
      <c r="U876" s="8">
        <f t="shared" si="89"/>
        <v>0</v>
      </c>
      <c r="V876" s="8" t="e">
        <f ca="1">SUM(OFFSET(考勤!D:AH,MATCH(C876,考勤!$A$1:$A$58,0)-1,DAY(D876)-1,3,1))</f>
        <v>#N/A</v>
      </c>
      <c r="W876" s="8" t="e">
        <f ca="1" t="shared" si="90"/>
        <v>#N/A</v>
      </c>
    </row>
    <row r="877" hidden="1" spans="1:23">
      <c r="A877" s="2" t="s">
        <v>838</v>
      </c>
      <c r="B877" s="2" t="s">
        <v>839</v>
      </c>
      <c r="C877" s="2" t="s">
        <v>840</v>
      </c>
      <c r="D877" s="2" t="s">
        <v>152</v>
      </c>
      <c r="E877" s="2" t="s">
        <v>127</v>
      </c>
      <c r="F877" s="2"/>
      <c r="G877" s="2"/>
      <c r="H877" s="2"/>
      <c r="I877" s="2"/>
      <c r="J877" s="2"/>
      <c r="K877" s="2"/>
      <c r="L877" s="2"/>
      <c r="M877" s="2"/>
      <c r="N877" s="7" t="s">
        <v>171</v>
      </c>
      <c r="O877" s="8" t="str">
        <f t="shared" si="85"/>
        <v/>
      </c>
      <c r="P877" s="9" t="str">
        <f t="shared" si="86"/>
        <v/>
      </c>
      <c r="Q877" s="11">
        <f t="shared" si="87"/>
        <v>0</v>
      </c>
      <c r="R877" s="12">
        <f t="shared" si="88"/>
        <v>0</v>
      </c>
      <c r="S877" s="8"/>
      <c r="T877" s="8" t="str">
        <f>VLOOKUP(C877,[1]Sheet1!$D$1:$M$65514,10,0)</f>
        <v>河北</v>
      </c>
      <c r="U877" s="8">
        <f t="shared" si="89"/>
        <v>0</v>
      </c>
      <c r="V877" s="8" t="e">
        <f ca="1">SUM(OFFSET(考勤!D:AH,MATCH(C877,考勤!$A$1:$A$58,0)-1,DAY(D877)-1,3,1))</f>
        <v>#N/A</v>
      </c>
      <c r="W877" s="8" t="e">
        <f ca="1" t="shared" si="90"/>
        <v>#N/A</v>
      </c>
    </row>
    <row r="878" hidden="1" spans="1:23">
      <c r="A878" s="2" t="s">
        <v>838</v>
      </c>
      <c r="B878" s="2" t="s">
        <v>839</v>
      </c>
      <c r="C878" s="2" t="s">
        <v>840</v>
      </c>
      <c r="D878" s="2" t="s">
        <v>157</v>
      </c>
      <c r="E878" s="2" t="s">
        <v>127</v>
      </c>
      <c r="F878" s="2"/>
      <c r="G878" s="2"/>
      <c r="H878" s="2"/>
      <c r="I878" s="2"/>
      <c r="J878" s="2"/>
      <c r="K878" s="2"/>
      <c r="L878" s="2"/>
      <c r="M878" s="2"/>
      <c r="N878" s="7" t="s">
        <v>171</v>
      </c>
      <c r="O878" s="8" t="str">
        <f t="shared" si="85"/>
        <v/>
      </c>
      <c r="P878" s="9" t="str">
        <f t="shared" si="86"/>
        <v/>
      </c>
      <c r="Q878" s="11">
        <f t="shared" si="87"/>
        <v>0</v>
      </c>
      <c r="R878" s="12">
        <f t="shared" si="88"/>
        <v>0</v>
      </c>
      <c r="S878" s="8"/>
      <c r="T878" s="8" t="str">
        <f>VLOOKUP(C878,[1]Sheet1!$D$1:$M$65514,10,0)</f>
        <v>河北</v>
      </c>
      <c r="U878" s="8">
        <f t="shared" si="89"/>
        <v>0</v>
      </c>
      <c r="V878" s="8" t="e">
        <f ca="1">SUM(OFFSET(考勤!D:AH,MATCH(C878,考勤!$A$1:$A$58,0)-1,DAY(D878)-1,3,1))</f>
        <v>#N/A</v>
      </c>
      <c r="W878" s="8" t="e">
        <f ca="1" t="shared" si="90"/>
        <v>#N/A</v>
      </c>
    </row>
    <row r="879" hidden="1" spans="1:23">
      <c r="A879" s="2" t="s">
        <v>838</v>
      </c>
      <c r="B879" s="2" t="s">
        <v>839</v>
      </c>
      <c r="C879" s="2" t="s">
        <v>840</v>
      </c>
      <c r="D879" s="2" t="s">
        <v>160</v>
      </c>
      <c r="E879" s="2" t="s">
        <v>127</v>
      </c>
      <c r="F879" s="2"/>
      <c r="G879" s="2"/>
      <c r="H879" s="2"/>
      <c r="I879" s="2"/>
      <c r="J879" s="2"/>
      <c r="K879" s="2"/>
      <c r="L879" s="2"/>
      <c r="M879" s="2"/>
      <c r="N879" s="7" t="s">
        <v>171</v>
      </c>
      <c r="O879" s="8" t="str">
        <f t="shared" si="85"/>
        <v/>
      </c>
      <c r="P879" s="9" t="str">
        <f t="shared" si="86"/>
        <v/>
      </c>
      <c r="Q879" s="11">
        <f t="shared" si="87"/>
        <v>0</v>
      </c>
      <c r="R879" s="12">
        <f t="shared" si="88"/>
        <v>0</v>
      </c>
      <c r="S879" s="8"/>
      <c r="T879" s="8" t="str">
        <f>VLOOKUP(C879,[1]Sheet1!$D$1:$M$65514,10,0)</f>
        <v>河北</v>
      </c>
      <c r="U879" s="8">
        <f t="shared" si="89"/>
        <v>0</v>
      </c>
      <c r="V879" s="8" t="e">
        <f ca="1">SUM(OFFSET(考勤!D:AH,MATCH(C879,考勤!$A$1:$A$58,0)-1,DAY(D879)-1,3,1))</f>
        <v>#N/A</v>
      </c>
      <c r="W879" s="8" t="e">
        <f ca="1" t="shared" si="90"/>
        <v>#N/A</v>
      </c>
    </row>
    <row r="880" hidden="1" spans="1:23">
      <c r="A880" s="3" t="s">
        <v>838</v>
      </c>
      <c r="B880" s="3" t="s">
        <v>839</v>
      </c>
      <c r="C880" s="3" t="s">
        <v>840</v>
      </c>
      <c r="D880" s="3" t="s">
        <v>163</v>
      </c>
      <c r="E880" s="2" t="s">
        <v>127</v>
      </c>
      <c r="F880" s="3"/>
      <c r="G880" s="3"/>
      <c r="H880" s="3"/>
      <c r="I880" s="3"/>
      <c r="J880" s="3"/>
      <c r="K880" s="3"/>
      <c r="L880" s="3"/>
      <c r="M880" s="3"/>
      <c r="N880" s="7" t="s">
        <v>171</v>
      </c>
      <c r="O880" s="8" t="str">
        <f t="shared" si="85"/>
        <v/>
      </c>
      <c r="P880" s="9" t="str">
        <f t="shared" si="86"/>
        <v/>
      </c>
      <c r="Q880" s="11">
        <f t="shared" si="87"/>
        <v>0</v>
      </c>
      <c r="R880" s="12">
        <f t="shared" si="88"/>
        <v>0</v>
      </c>
      <c r="S880" s="8"/>
      <c r="T880" s="8" t="str">
        <f>VLOOKUP(C880,[1]Sheet1!$D$1:$M$65514,10,0)</f>
        <v>河北</v>
      </c>
      <c r="U880" s="8">
        <f t="shared" si="89"/>
        <v>0</v>
      </c>
      <c r="V880" s="8" t="e">
        <f ca="1">SUM(OFFSET(考勤!D:AH,MATCH(C880,考勤!$A$1:$A$58,0)-1,DAY(D880)-1,3,1))</f>
        <v>#N/A</v>
      </c>
      <c r="W880" s="8" t="e">
        <f ca="1" t="shared" si="90"/>
        <v>#N/A</v>
      </c>
    </row>
    <row r="881" hidden="1" spans="1:23">
      <c r="A881" s="3" t="s">
        <v>838</v>
      </c>
      <c r="B881" s="3" t="s">
        <v>839</v>
      </c>
      <c r="C881" s="3" t="s">
        <v>840</v>
      </c>
      <c r="D881" s="3" t="s">
        <v>166</v>
      </c>
      <c r="E881" s="2" t="s">
        <v>127</v>
      </c>
      <c r="F881" s="3"/>
      <c r="G881" s="3"/>
      <c r="H881" s="3"/>
      <c r="I881" s="3"/>
      <c r="J881" s="3"/>
      <c r="K881" s="3"/>
      <c r="L881" s="3"/>
      <c r="M881" s="3"/>
      <c r="N881" s="7" t="s">
        <v>171</v>
      </c>
      <c r="O881" s="8" t="str">
        <f t="shared" si="85"/>
        <v/>
      </c>
      <c r="P881" s="9" t="str">
        <f t="shared" si="86"/>
        <v/>
      </c>
      <c r="Q881" s="11">
        <f t="shared" si="87"/>
        <v>0</v>
      </c>
      <c r="R881" s="12">
        <f t="shared" si="88"/>
        <v>0</v>
      </c>
      <c r="S881" s="8"/>
      <c r="T881" s="8" t="str">
        <f>VLOOKUP(C881,[1]Sheet1!$D$1:$M$65514,10,0)</f>
        <v>河北</v>
      </c>
      <c r="U881" s="8">
        <f t="shared" si="89"/>
        <v>0</v>
      </c>
      <c r="V881" s="8" t="e">
        <f ca="1">SUM(OFFSET(考勤!D:AH,MATCH(C881,考勤!$A$1:$A$58,0)-1,DAY(D881)-1,3,1))</f>
        <v>#N/A</v>
      </c>
      <c r="W881" s="8" t="e">
        <f ca="1" t="shared" si="90"/>
        <v>#N/A</v>
      </c>
    </row>
    <row r="882" hidden="1" spans="1:23">
      <c r="A882" s="2" t="s">
        <v>838</v>
      </c>
      <c r="B882" s="2" t="s">
        <v>839</v>
      </c>
      <c r="C882" s="2" t="s">
        <v>840</v>
      </c>
      <c r="D882" s="2" t="s">
        <v>170</v>
      </c>
      <c r="E882" s="2" t="s">
        <v>127</v>
      </c>
      <c r="F882" s="2"/>
      <c r="G882" s="2"/>
      <c r="H882" s="2"/>
      <c r="I882" s="2"/>
      <c r="J882" s="2"/>
      <c r="K882" s="2"/>
      <c r="L882" s="2"/>
      <c r="M882" s="2"/>
      <c r="N882" s="7" t="s">
        <v>171</v>
      </c>
      <c r="O882" s="8" t="str">
        <f t="shared" si="85"/>
        <v/>
      </c>
      <c r="P882" s="9" t="str">
        <f t="shared" si="86"/>
        <v/>
      </c>
      <c r="Q882" s="11">
        <f t="shared" si="87"/>
        <v>0</v>
      </c>
      <c r="R882" s="12">
        <f t="shared" si="88"/>
        <v>0</v>
      </c>
      <c r="S882" s="8"/>
      <c r="T882" s="8" t="str">
        <f>VLOOKUP(C882,[1]Sheet1!$D$1:$M$65514,10,0)</f>
        <v>河北</v>
      </c>
      <c r="U882" s="8">
        <f t="shared" si="89"/>
        <v>0</v>
      </c>
      <c r="V882" s="8" t="e">
        <f ca="1">SUM(OFFSET(考勤!D:AH,MATCH(C882,考勤!$A$1:$A$58,0)-1,DAY(D882)-1,3,1))</f>
        <v>#N/A</v>
      </c>
      <c r="W882" s="8" t="e">
        <f ca="1" t="shared" si="90"/>
        <v>#N/A</v>
      </c>
    </row>
    <row r="883" hidden="1" spans="1:23">
      <c r="A883" s="2" t="s">
        <v>838</v>
      </c>
      <c r="B883" s="2" t="s">
        <v>839</v>
      </c>
      <c r="C883" s="2" t="s">
        <v>840</v>
      </c>
      <c r="D883" s="2" t="s">
        <v>172</v>
      </c>
      <c r="E883" s="2" t="s">
        <v>127</v>
      </c>
      <c r="F883" s="2"/>
      <c r="G883" s="2"/>
      <c r="H883" s="2"/>
      <c r="I883" s="2"/>
      <c r="J883" s="2"/>
      <c r="K883" s="2"/>
      <c r="L883" s="2"/>
      <c r="M883" s="2"/>
      <c r="N883" s="7" t="s">
        <v>171</v>
      </c>
      <c r="O883" s="8" t="str">
        <f t="shared" si="85"/>
        <v/>
      </c>
      <c r="P883" s="9" t="str">
        <f t="shared" si="86"/>
        <v/>
      </c>
      <c r="Q883" s="11">
        <f t="shared" si="87"/>
        <v>0</v>
      </c>
      <c r="R883" s="12">
        <f t="shared" si="88"/>
        <v>0</v>
      </c>
      <c r="S883" s="8"/>
      <c r="T883" s="8" t="str">
        <f>VLOOKUP(C883,[1]Sheet1!$D$1:$M$65514,10,0)</f>
        <v>河北</v>
      </c>
      <c r="U883" s="8">
        <f t="shared" si="89"/>
        <v>0</v>
      </c>
      <c r="V883" s="8" t="e">
        <f ca="1">SUM(OFFSET(考勤!D:AH,MATCH(C883,考勤!$A$1:$A$58,0)-1,DAY(D883)-1,3,1))</f>
        <v>#N/A</v>
      </c>
      <c r="W883" s="8" t="e">
        <f ca="1" t="shared" si="90"/>
        <v>#N/A</v>
      </c>
    </row>
    <row r="884" hidden="1" spans="1:23">
      <c r="A884" s="2" t="s">
        <v>838</v>
      </c>
      <c r="B884" s="2" t="s">
        <v>839</v>
      </c>
      <c r="C884" s="2" t="s">
        <v>840</v>
      </c>
      <c r="D884" s="2" t="s">
        <v>173</v>
      </c>
      <c r="E884" s="2" t="s">
        <v>127</v>
      </c>
      <c r="F884" s="2"/>
      <c r="G884" s="2"/>
      <c r="H884" s="2"/>
      <c r="I884" s="2"/>
      <c r="J884" s="2"/>
      <c r="K884" s="2"/>
      <c r="L884" s="2"/>
      <c r="M884" s="2"/>
      <c r="N884" s="7" t="s">
        <v>171</v>
      </c>
      <c r="O884" s="8" t="str">
        <f t="shared" si="85"/>
        <v/>
      </c>
      <c r="P884" s="9" t="str">
        <f t="shared" si="86"/>
        <v/>
      </c>
      <c r="Q884" s="11">
        <f t="shared" si="87"/>
        <v>0</v>
      </c>
      <c r="R884" s="12">
        <f t="shared" si="88"/>
        <v>0</v>
      </c>
      <c r="S884" s="8"/>
      <c r="T884" s="8" t="str">
        <f>VLOOKUP(C884,[1]Sheet1!$D$1:$M$65514,10,0)</f>
        <v>河北</v>
      </c>
      <c r="U884" s="8">
        <f t="shared" si="89"/>
        <v>0</v>
      </c>
      <c r="V884" s="8" t="e">
        <f ca="1">SUM(OFFSET(考勤!D:AH,MATCH(C884,考勤!$A$1:$A$58,0)-1,DAY(D884)-1,3,1))</f>
        <v>#N/A</v>
      </c>
      <c r="W884" s="8" t="e">
        <f ca="1" t="shared" si="90"/>
        <v>#N/A</v>
      </c>
    </row>
    <row r="885" hidden="1" spans="1:23">
      <c r="A885" s="2" t="s">
        <v>838</v>
      </c>
      <c r="B885" s="2" t="s">
        <v>839</v>
      </c>
      <c r="C885" s="2" t="s">
        <v>840</v>
      </c>
      <c r="D885" s="2" t="s">
        <v>175</v>
      </c>
      <c r="E885" s="2" t="s">
        <v>127</v>
      </c>
      <c r="F885" s="2"/>
      <c r="G885" s="2"/>
      <c r="H885" s="2"/>
      <c r="I885" s="2"/>
      <c r="J885" s="2"/>
      <c r="K885" s="2"/>
      <c r="L885" s="2"/>
      <c r="M885" s="2"/>
      <c r="N885" s="7" t="s">
        <v>171</v>
      </c>
      <c r="O885" s="8" t="str">
        <f t="shared" si="85"/>
        <v/>
      </c>
      <c r="P885" s="9" t="str">
        <f t="shared" si="86"/>
        <v/>
      </c>
      <c r="Q885" s="11">
        <f t="shared" si="87"/>
        <v>0</v>
      </c>
      <c r="R885" s="12">
        <f t="shared" si="88"/>
        <v>0</v>
      </c>
      <c r="S885" s="8"/>
      <c r="T885" s="8" t="str">
        <f>VLOOKUP(C885,[1]Sheet1!$D$1:$M$65514,10,0)</f>
        <v>河北</v>
      </c>
      <c r="U885" s="8">
        <f t="shared" si="89"/>
        <v>0</v>
      </c>
      <c r="V885" s="8" t="e">
        <f ca="1">SUM(OFFSET(考勤!D:AH,MATCH(C885,考勤!$A$1:$A$58,0)-1,DAY(D885)-1,3,1))</f>
        <v>#N/A</v>
      </c>
      <c r="W885" s="8" t="e">
        <f ca="1" t="shared" si="90"/>
        <v>#N/A</v>
      </c>
    </row>
    <row r="886" hidden="1" spans="1:23">
      <c r="A886" s="2" t="s">
        <v>838</v>
      </c>
      <c r="B886" s="2" t="s">
        <v>839</v>
      </c>
      <c r="C886" s="2" t="s">
        <v>840</v>
      </c>
      <c r="D886" s="2" t="s">
        <v>177</v>
      </c>
      <c r="E886" s="2" t="s">
        <v>127</v>
      </c>
      <c r="F886" s="2"/>
      <c r="G886" s="2"/>
      <c r="H886" s="2"/>
      <c r="I886" s="2"/>
      <c r="J886" s="2"/>
      <c r="K886" s="2"/>
      <c r="L886" s="2"/>
      <c r="M886" s="2"/>
      <c r="N886" s="7" t="s">
        <v>171</v>
      </c>
      <c r="O886" s="8" t="str">
        <f t="shared" si="85"/>
        <v/>
      </c>
      <c r="P886" s="9" t="str">
        <f t="shared" si="86"/>
        <v/>
      </c>
      <c r="Q886" s="11">
        <f t="shared" si="87"/>
        <v>0</v>
      </c>
      <c r="R886" s="12">
        <f t="shared" si="88"/>
        <v>0</v>
      </c>
      <c r="S886" s="8"/>
      <c r="T886" s="8" t="str">
        <f>VLOOKUP(C886,[1]Sheet1!$D$1:$M$65514,10,0)</f>
        <v>河北</v>
      </c>
      <c r="U886" s="8">
        <f t="shared" si="89"/>
        <v>0</v>
      </c>
      <c r="V886" s="8" t="e">
        <f ca="1">SUM(OFFSET(考勤!D:AH,MATCH(C886,考勤!$A$1:$A$58,0)-1,DAY(D886)-1,3,1))</f>
        <v>#N/A</v>
      </c>
      <c r="W886" s="8" t="e">
        <f ca="1" t="shared" si="90"/>
        <v>#N/A</v>
      </c>
    </row>
    <row r="887" hidden="1" spans="1:23">
      <c r="A887" s="3" t="s">
        <v>838</v>
      </c>
      <c r="B887" s="3" t="s">
        <v>839</v>
      </c>
      <c r="C887" s="3" t="s">
        <v>840</v>
      </c>
      <c r="D887" s="3" t="s">
        <v>180</v>
      </c>
      <c r="E887" s="2" t="s">
        <v>127</v>
      </c>
      <c r="F887" s="3"/>
      <c r="G887" s="3"/>
      <c r="H887" s="3"/>
      <c r="I887" s="3"/>
      <c r="J887" s="3"/>
      <c r="K887" s="3"/>
      <c r="L887" s="3"/>
      <c r="M887" s="3"/>
      <c r="N887" s="7" t="s">
        <v>171</v>
      </c>
      <c r="O887" s="8" t="str">
        <f t="shared" si="85"/>
        <v/>
      </c>
      <c r="P887" s="9" t="str">
        <f t="shared" si="86"/>
        <v/>
      </c>
      <c r="Q887" s="11">
        <f t="shared" si="87"/>
        <v>0</v>
      </c>
      <c r="R887" s="12">
        <f t="shared" si="88"/>
        <v>0</v>
      </c>
      <c r="S887" s="8"/>
      <c r="T887" s="8" t="str">
        <f>VLOOKUP(C887,[1]Sheet1!$D$1:$M$65514,10,0)</f>
        <v>河北</v>
      </c>
      <c r="U887" s="8">
        <f t="shared" si="89"/>
        <v>0</v>
      </c>
      <c r="V887" s="8" t="e">
        <f ca="1">SUM(OFFSET(考勤!D:AH,MATCH(C887,考勤!$A$1:$A$58,0)-1,DAY(D887)-1,3,1))</f>
        <v>#N/A</v>
      </c>
      <c r="W887" s="8" t="e">
        <f ca="1" t="shared" si="90"/>
        <v>#N/A</v>
      </c>
    </row>
    <row r="888" hidden="1" spans="1:23">
      <c r="A888" s="3" t="s">
        <v>838</v>
      </c>
      <c r="B888" s="3" t="s">
        <v>839</v>
      </c>
      <c r="C888" s="3" t="s">
        <v>840</v>
      </c>
      <c r="D888" s="3" t="s">
        <v>183</v>
      </c>
      <c r="E888" s="2" t="s">
        <v>127</v>
      </c>
      <c r="F888" s="3"/>
      <c r="G888" s="3"/>
      <c r="H888" s="3"/>
      <c r="I888" s="3"/>
      <c r="J888" s="3"/>
      <c r="K888" s="3"/>
      <c r="L888" s="3"/>
      <c r="M888" s="3"/>
      <c r="N888" s="7" t="s">
        <v>171</v>
      </c>
      <c r="O888" s="8" t="str">
        <f t="shared" si="85"/>
        <v/>
      </c>
      <c r="P888" s="9" t="str">
        <f t="shared" si="86"/>
        <v/>
      </c>
      <c r="Q888" s="11">
        <f t="shared" si="87"/>
        <v>0</v>
      </c>
      <c r="R888" s="12">
        <f t="shared" si="88"/>
        <v>0</v>
      </c>
      <c r="S888" s="8"/>
      <c r="T888" s="8" t="str">
        <f>VLOOKUP(C888,[1]Sheet1!$D$1:$M$65514,10,0)</f>
        <v>河北</v>
      </c>
      <c r="U888" s="8">
        <f t="shared" si="89"/>
        <v>0</v>
      </c>
      <c r="V888" s="8" t="e">
        <f ca="1">SUM(OFFSET(考勤!D:AH,MATCH(C888,考勤!$A$1:$A$58,0)-1,DAY(D888)-1,3,1))</f>
        <v>#N/A</v>
      </c>
      <c r="W888" s="8" t="e">
        <f ca="1" t="shared" si="90"/>
        <v>#N/A</v>
      </c>
    </row>
    <row r="889" hidden="1" spans="1:23">
      <c r="A889" s="2" t="s">
        <v>838</v>
      </c>
      <c r="B889" s="2" t="s">
        <v>839</v>
      </c>
      <c r="C889" s="2" t="s">
        <v>840</v>
      </c>
      <c r="D889" s="2" t="s">
        <v>186</v>
      </c>
      <c r="E889" s="2" t="s">
        <v>127</v>
      </c>
      <c r="F889" s="2"/>
      <c r="G889" s="2"/>
      <c r="H889" s="2"/>
      <c r="I889" s="2"/>
      <c r="J889" s="2"/>
      <c r="K889" s="2"/>
      <c r="L889" s="2"/>
      <c r="M889" s="2"/>
      <c r="N889" s="7" t="s">
        <v>171</v>
      </c>
      <c r="O889" s="8" t="str">
        <f t="shared" si="85"/>
        <v/>
      </c>
      <c r="P889" s="9" t="str">
        <f t="shared" si="86"/>
        <v/>
      </c>
      <c r="Q889" s="11">
        <f t="shared" si="87"/>
        <v>0</v>
      </c>
      <c r="R889" s="12">
        <f t="shared" si="88"/>
        <v>0</v>
      </c>
      <c r="S889" s="8"/>
      <c r="T889" s="8" t="str">
        <f>VLOOKUP(C889,[1]Sheet1!$D$1:$M$65514,10,0)</f>
        <v>河北</v>
      </c>
      <c r="U889" s="8">
        <f t="shared" si="89"/>
        <v>0</v>
      </c>
      <c r="V889" s="8" t="e">
        <f ca="1">SUM(OFFSET(考勤!D:AH,MATCH(C889,考勤!$A$1:$A$58,0)-1,DAY(D889)-1,3,1))</f>
        <v>#N/A</v>
      </c>
      <c r="W889" s="8" t="e">
        <f ca="1" t="shared" si="90"/>
        <v>#N/A</v>
      </c>
    </row>
    <row r="890" hidden="1" spans="1:23">
      <c r="A890" s="2" t="s">
        <v>838</v>
      </c>
      <c r="B890" s="2" t="s">
        <v>839</v>
      </c>
      <c r="C890" s="2" t="s">
        <v>840</v>
      </c>
      <c r="D890" s="2" t="s">
        <v>189</v>
      </c>
      <c r="E890" s="2" t="s">
        <v>127</v>
      </c>
      <c r="F890" s="2"/>
      <c r="G890" s="2"/>
      <c r="H890" s="2"/>
      <c r="I890" s="2"/>
      <c r="J890" s="2"/>
      <c r="K890" s="2"/>
      <c r="L890" s="2"/>
      <c r="M890" s="2"/>
      <c r="N890" s="7" t="s">
        <v>171</v>
      </c>
      <c r="O890" s="8" t="str">
        <f t="shared" si="85"/>
        <v/>
      </c>
      <c r="P890" s="9" t="str">
        <f t="shared" si="86"/>
        <v/>
      </c>
      <c r="Q890" s="11">
        <f t="shared" si="87"/>
        <v>0</v>
      </c>
      <c r="R890" s="12">
        <f t="shared" si="88"/>
        <v>0</v>
      </c>
      <c r="S890" s="8"/>
      <c r="T890" s="8" t="str">
        <f>VLOOKUP(C890,[1]Sheet1!$D$1:$M$65514,10,0)</f>
        <v>河北</v>
      </c>
      <c r="U890" s="8">
        <f t="shared" si="89"/>
        <v>0</v>
      </c>
      <c r="V890" s="8" t="e">
        <f ca="1">SUM(OFFSET(考勤!D:AH,MATCH(C890,考勤!$A$1:$A$58,0)-1,DAY(D890)-1,3,1))</f>
        <v>#N/A</v>
      </c>
      <c r="W890" s="8" t="e">
        <f ca="1" t="shared" si="90"/>
        <v>#N/A</v>
      </c>
    </row>
    <row r="891" hidden="1" spans="1:23">
      <c r="A891" s="2" t="s">
        <v>838</v>
      </c>
      <c r="B891" s="2" t="s">
        <v>839</v>
      </c>
      <c r="C891" s="2" t="s">
        <v>840</v>
      </c>
      <c r="D891" s="2" t="s">
        <v>192</v>
      </c>
      <c r="E891" s="2" t="s">
        <v>127</v>
      </c>
      <c r="F891" s="2"/>
      <c r="G891" s="2"/>
      <c r="H891" s="2"/>
      <c r="I891" s="2"/>
      <c r="J891" s="2"/>
      <c r="K891" s="2"/>
      <c r="L891" s="2"/>
      <c r="M891" s="2"/>
      <c r="N891" s="7" t="s">
        <v>171</v>
      </c>
      <c r="O891" s="8" t="str">
        <f t="shared" si="85"/>
        <v/>
      </c>
      <c r="P891" s="9" t="str">
        <f t="shared" si="86"/>
        <v/>
      </c>
      <c r="Q891" s="11">
        <f t="shared" si="87"/>
        <v>0</v>
      </c>
      <c r="R891" s="12">
        <f t="shared" si="88"/>
        <v>0</v>
      </c>
      <c r="S891" s="8"/>
      <c r="T891" s="8" t="str">
        <f>VLOOKUP(C891,[1]Sheet1!$D$1:$M$65514,10,0)</f>
        <v>河北</v>
      </c>
      <c r="U891" s="8">
        <f t="shared" si="89"/>
        <v>0</v>
      </c>
      <c r="V891" s="8" t="e">
        <f ca="1">SUM(OFFSET(考勤!D:AH,MATCH(C891,考勤!$A$1:$A$58,0)-1,DAY(D891)-1,3,1))</f>
        <v>#N/A</v>
      </c>
      <c r="W891" s="8" t="e">
        <f ca="1" t="shared" si="90"/>
        <v>#N/A</v>
      </c>
    </row>
    <row r="892" hidden="1" spans="1:23">
      <c r="A892" s="2" t="s">
        <v>838</v>
      </c>
      <c r="B892" s="2" t="s">
        <v>839</v>
      </c>
      <c r="C892" s="2" t="s">
        <v>840</v>
      </c>
      <c r="D892" s="2" t="s">
        <v>195</v>
      </c>
      <c r="E892" s="2" t="s">
        <v>127</v>
      </c>
      <c r="F892" s="2"/>
      <c r="G892" s="2"/>
      <c r="H892" s="2"/>
      <c r="I892" s="2"/>
      <c r="J892" s="2"/>
      <c r="K892" s="2"/>
      <c r="L892" s="2"/>
      <c r="M892" s="2"/>
      <c r="N892" s="7" t="s">
        <v>171</v>
      </c>
      <c r="O892" s="8" t="str">
        <f t="shared" si="85"/>
        <v/>
      </c>
      <c r="P892" s="9" t="str">
        <f t="shared" si="86"/>
        <v/>
      </c>
      <c r="Q892" s="11">
        <f t="shared" si="87"/>
        <v>0</v>
      </c>
      <c r="R892" s="12">
        <f t="shared" si="88"/>
        <v>0</v>
      </c>
      <c r="S892" s="8"/>
      <c r="T892" s="8" t="str">
        <f>VLOOKUP(C892,[1]Sheet1!$D$1:$M$65514,10,0)</f>
        <v>河北</v>
      </c>
      <c r="U892" s="8">
        <f t="shared" si="89"/>
        <v>0</v>
      </c>
      <c r="V892" s="8" t="e">
        <f ca="1">SUM(OFFSET(考勤!D:AH,MATCH(C892,考勤!$A$1:$A$58,0)-1,DAY(D892)-1,3,1))</f>
        <v>#N/A</v>
      </c>
      <c r="W892" s="8" t="e">
        <f ca="1" t="shared" si="90"/>
        <v>#N/A</v>
      </c>
    </row>
    <row r="893" hidden="1" spans="1:23">
      <c r="A893" s="2" t="s">
        <v>838</v>
      </c>
      <c r="B893" s="2" t="s">
        <v>839</v>
      </c>
      <c r="C893" s="2" t="s">
        <v>840</v>
      </c>
      <c r="D893" s="2" t="s">
        <v>198</v>
      </c>
      <c r="E893" s="2" t="s">
        <v>127</v>
      </c>
      <c r="F893" s="2"/>
      <c r="G893" s="2"/>
      <c r="H893" s="2"/>
      <c r="I893" s="2"/>
      <c r="J893" s="2"/>
      <c r="K893" s="2"/>
      <c r="L893" s="2"/>
      <c r="M893" s="2"/>
      <c r="N893" s="7" t="s">
        <v>171</v>
      </c>
      <c r="O893" s="8" t="str">
        <f t="shared" si="85"/>
        <v/>
      </c>
      <c r="P893" s="9" t="str">
        <f t="shared" si="86"/>
        <v/>
      </c>
      <c r="Q893" s="11">
        <f t="shared" si="87"/>
        <v>0</v>
      </c>
      <c r="R893" s="12">
        <f t="shared" si="88"/>
        <v>0</v>
      </c>
      <c r="S893" s="8"/>
      <c r="T893" s="8" t="str">
        <f>VLOOKUP(C893,[1]Sheet1!$D$1:$M$65514,10,0)</f>
        <v>河北</v>
      </c>
      <c r="U893" s="8">
        <f t="shared" si="89"/>
        <v>0</v>
      </c>
      <c r="V893" s="8" t="e">
        <f ca="1">SUM(OFFSET(考勤!D:AH,MATCH(C893,考勤!$A$1:$A$58,0)-1,DAY(D893)-1,3,1))</f>
        <v>#N/A</v>
      </c>
      <c r="W893" s="8" t="e">
        <f ca="1" t="shared" si="90"/>
        <v>#N/A</v>
      </c>
    </row>
    <row r="894" hidden="1" spans="1:23">
      <c r="A894" s="3" t="s">
        <v>838</v>
      </c>
      <c r="B894" s="3" t="s">
        <v>839</v>
      </c>
      <c r="C894" s="3" t="s">
        <v>840</v>
      </c>
      <c r="D894" s="3" t="s">
        <v>199</v>
      </c>
      <c r="E894" s="2" t="s">
        <v>127</v>
      </c>
      <c r="F894" s="3"/>
      <c r="G894" s="3"/>
      <c r="H894" s="3"/>
      <c r="I894" s="3"/>
      <c r="J894" s="3"/>
      <c r="K894" s="3"/>
      <c r="L894" s="3"/>
      <c r="M894" s="3"/>
      <c r="N894" s="7" t="s">
        <v>171</v>
      </c>
      <c r="O894" s="8" t="str">
        <f t="shared" si="85"/>
        <v/>
      </c>
      <c r="P894" s="9" t="str">
        <f t="shared" si="86"/>
        <v/>
      </c>
      <c r="Q894" s="11">
        <f t="shared" si="87"/>
        <v>0</v>
      </c>
      <c r="R894" s="12">
        <f t="shared" si="88"/>
        <v>0</v>
      </c>
      <c r="S894" s="8"/>
      <c r="T894" s="8" t="str">
        <f>VLOOKUP(C894,[1]Sheet1!$D$1:$M$65514,10,0)</f>
        <v>河北</v>
      </c>
      <c r="U894" s="8">
        <f t="shared" si="89"/>
        <v>0</v>
      </c>
      <c r="V894" s="8" t="e">
        <f ca="1">SUM(OFFSET(考勤!D:AH,MATCH(C894,考勤!$A$1:$A$58,0)-1,DAY(D894)-1,3,1))</f>
        <v>#N/A</v>
      </c>
      <c r="W894" s="8" t="e">
        <f ca="1" t="shared" si="90"/>
        <v>#N/A</v>
      </c>
    </row>
    <row r="895" hidden="1" spans="1:23">
      <c r="A895" s="3" t="s">
        <v>838</v>
      </c>
      <c r="B895" s="3" t="s">
        <v>839</v>
      </c>
      <c r="C895" s="3" t="s">
        <v>840</v>
      </c>
      <c r="D895" s="3" t="s">
        <v>201</v>
      </c>
      <c r="E895" s="2" t="s">
        <v>127</v>
      </c>
      <c r="F895" s="3"/>
      <c r="G895" s="3"/>
      <c r="H895" s="3"/>
      <c r="I895" s="3"/>
      <c r="J895" s="3"/>
      <c r="K895" s="3"/>
      <c r="L895" s="3"/>
      <c r="M895" s="3"/>
      <c r="N895" s="7" t="s">
        <v>171</v>
      </c>
      <c r="O895" s="8" t="str">
        <f t="shared" si="85"/>
        <v/>
      </c>
      <c r="P895" s="9" t="str">
        <f t="shared" si="86"/>
        <v/>
      </c>
      <c r="Q895" s="11">
        <f t="shared" si="87"/>
        <v>0</v>
      </c>
      <c r="R895" s="12">
        <f t="shared" si="88"/>
        <v>0</v>
      </c>
      <c r="S895" s="8"/>
      <c r="T895" s="8" t="str">
        <f>VLOOKUP(C895,[1]Sheet1!$D$1:$M$65514,10,0)</f>
        <v>河北</v>
      </c>
      <c r="U895" s="8">
        <f t="shared" si="89"/>
        <v>0</v>
      </c>
      <c r="V895" s="8" t="e">
        <f ca="1">SUM(OFFSET(考勤!D:AH,MATCH(C895,考勤!$A$1:$A$58,0)-1,DAY(D895)-1,3,1))</f>
        <v>#N/A</v>
      </c>
      <c r="W895" s="8" t="e">
        <f ca="1" t="shared" si="90"/>
        <v>#N/A</v>
      </c>
    </row>
    <row r="896" hidden="1" spans="1:23">
      <c r="A896" s="2" t="s">
        <v>838</v>
      </c>
      <c r="B896" s="2" t="s">
        <v>839</v>
      </c>
      <c r="C896" s="2" t="s">
        <v>840</v>
      </c>
      <c r="D896" s="2" t="s">
        <v>204</v>
      </c>
      <c r="E896" s="2" t="s">
        <v>127</v>
      </c>
      <c r="F896" s="5" t="s">
        <v>841</v>
      </c>
      <c r="G896" s="2"/>
      <c r="H896" s="2"/>
      <c r="I896" s="2"/>
      <c r="J896" s="2"/>
      <c r="K896" s="2"/>
      <c r="L896" s="2"/>
      <c r="M896" s="2"/>
      <c r="N896" s="7" t="s">
        <v>171</v>
      </c>
      <c r="O896" s="8" t="str">
        <f t="shared" si="85"/>
        <v>09:26</v>
      </c>
      <c r="P896" s="9" t="str">
        <f t="shared" si="86"/>
        <v>XX:XX</v>
      </c>
      <c r="Q896" s="11">
        <f t="shared" si="87"/>
        <v>0</v>
      </c>
      <c r="R896" s="12">
        <f t="shared" si="88"/>
        <v>0</v>
      </c>
      <c r="S896" s="8"/>
      <c r="T896" s="8" t="str">
        <f>VLOOKUP(C896,[1]Sheet1!$D$1:$M$65514,10,0)</f>
        <v>河北</v>
      </c>
      <c r="U896" s="9"/>
      <c r="V896" s="8"/>
      <c r="W896" s="8"/>
    </row>
    <row r="897" hidden="1" spans="1:23">
      <c r="A897" s="2" t="s">
        <v>838</v>
      </c>
      <c r="B897" s="2" t="s">
        <v>839</v>
      </c>
      <c r="C897" s="2" t="s">
        <v>840</v>
      </c>
      <c r="D897" s="2" t="s">
        <v>206</v>
      </c>
      <c r="E897" s="2" t="s">
        <v>127</v>
      </c>
      <c r="F897" s="5" t="s">
        <v>842</v>
      </c>
      <c r="G897" s="2"/>
      <c r="H897" s="2"/>
      <c r="I897" s="2"/>
      <c r="J897" s="2"/>
      <c r="K897" s="2"/>
      <c r="L897" s="2"/>
      <c r="M897" s="2"/>
      <c r="N897" s="7" t="s">
        <v>171</v>
      </c>
      <c r="O897" s="8" t="str">
        <f t="shared" si="85"/>
        <v>07:32</v>
      </c>
      <c r="P897" s="9" t="str">
        <f t="shared" si="86"/>
        <v>XX:XX</v>
      </c>
      <c r="Q897" s="11">
        <f t="shared" si="87"/>
        <v>0</v>
      </c>
      <c r="R897" s="12">
        <f t="shared" si="88"/>
        <v>0</v>
      </c>
      <c r="S897" s="8"/>
      <c r="T897" s="8" t="str">
        <f>VLOOKUP(C897,[1]Sheet1!$D$1:$M$65514,10,0)</f>
        <v>河北</v>
      </c>
      <c r="U897" s="9"/>
      <c r="V897" s="8"/>
      <c r="W897" s="8"/>
    </row>
    <row r="898" hidden="1" spans="1:23">
      <c r="A898" s="2" t="s">
        <v>838</v>
      </c>
      <c r="B898" s="2" t="s">
        <v>839</v>
      </c>
      <c r="C898" s="2" t="s">
        <v>840</v>
      </c>
      <c r="D898" s="2" t="s">
        <v>209</v>
      </c>
      <c r="E898" s="2" t="s">
        <v>127</v>
      </c>
      <c r="F898" s="2"/>
      <c r="G898" s="2"/>
      <c r="H898" s="2"/>
      <c r="I898" s="2"/>
      <c r="J898" s="2"/>
      <c r="K898" s="2"/>
      <c r="L898" s="2"/>
      <c r="M898" s="2"/>
      <c r="N898" s="7" t="s">
        <v>171</v>
      </c>
      <c r="O898" s="8" t="str">
        <f t="shared" si="85"/>
        <v/>
      </c>
      <c r="P898" s="9" t="str">
        <f t="shared" si="86"/>
        <v/>
      </c>
      <c r="Q898" s="11">
        <f t="shared" si="87"/>
        <v>0</v>
      </c>
      <c r="R898" s="12">
        <f t="shared" si="88"/>
        <v>0</v>
      </c>
      <c r="S898" s="8"/>
      <c r="T898" s="8" t="str">
        <f>VLOOKUP(C898,[1]Sheet1!$D$1:$M$65514,10,0)</f>
        <v>河北</v>
      </c>
      <c r="U898" s="8">
        <f t="shared" si="89"/>
        <v>0</v>
      </c>
      <c r="V898" s="8" t="e">
        <f ca="1">SUM(OFFSET(考勤!D:AH,MATCH(C898,考勤!$A$1:$A$58,0)-1,DAY(D898)-1,3,1))</f>
        <v>#N/A</v>
      </c>
      <c r="W898" s="8" t="e">
        <f ca="1" t="shared" si="90"/>
        <v>#N/A</v>
      </c>
    </row>
    <row r="899" hidden="1" spans="1:23">
      <c r="A899" s="2" t="s">
        <v>838</v>
      </c>
      <c r="B899" s="2" t="s">
        <v>839</v>
      </c>
      <c r="C899" s="2" t="s">
        <v>840</v>
      </c>
      <c r="D899" s="2" t="s">
        <v>210</v>
      </c>
      <c r="E899" s="2" t="s">
        <v>127</v>
      </c>
      <c r="F899" s="2"/>
      <c r="G899" s="2"/>
      <c r="H899" s="2"/>
      <c r="I899" s="2"/>
      <c r="J899" s="2"/>
      <c r="K899" s="2"/>
      <c r="L899" s="2"/>
      <c r="M899" s="2"/>
      <c r="N899" s="7" t="s">
        <v>171</v>
      </c>
      <c r="O899" s="8" t="str">
        <f t="shared" si="85"/>
        <v/>
      </c>
      <c r="P899" s="9" t="str">
        <f t="shared" si="86"/>
        <v/>
      </c>
      <c r="Q899" s="11">
        <f t="shared" si="87"/>
        <v>0</v>
      </c>
      <c r="R899" s="12">
        <f t="shared" si="88"/>
        <v>0</v>
      </c>
      <c r="S899" s="8"/>
      <c r="T899" s="8" t="str">
        <f>VLOOKUP(C899,[1]Sheet1!$D$1:$M$65514,10,0)</f>
        <v>河北</v>
      </c>
      <c r="U899" s="8">
        <f t="shared" si="89"/>
        <v>0</v>
      </c>
      <c r="V899" s="8" t="e">
        <f ca="1">SUM(OFFSET(考勤!D:AH,MATCH(C899,考勤!$A$1:$A$58,0)-1,DAY(D899)-1,3,1))</f>
        <v>#N/A</v>
      </c>
      <c r="W899" s="8" t="e">
        <f ca="1" t="shared" si="90"/>
        <v>#N/A</v>
      </c>
    </row>
    <row r="900" hidden="1" spans="1:23">
      <c r="A900" s="2" t="s">
        <v>838</v>
      </c>
      <c r="B900" s="2" t="s">
        <v>839</v>
      </c>
      <c r="C900" s="2" t="s">
        <v>840</v>
      </c>
      <c r="D900" s="2" t="s">
        <v>211</v>
      </c>
      <c r="E900" s="2" t="s">
        <v>127</v>
      </c>
      <c r="F900" s="2"/>
      <c r="G900" s="2"/>
      <c r="H900" s="2"/>
      <c r="I900" s="2"/>
      <c r="J900" s="2"/>
      <c r="K900" s="2"/>
      <c r="L900" s="2"/>
      <c r="M900" s="2"/>
      <c r="N900" s="7" t="s">
        <v>171</v>
      </c>
      <c r="O900" s="8" t="str">
        <f t="shared" si="85"/>
        <v/>
      </c>
      <c r="P900" s="9" t="str">
        <f t="shared" si="86"/>
        <v/>
      </c>
      <c r="Q900" s="11">
        <f t="shared" si="87"/>
        <v>0</v>
      </c>
      <c r="R900" s="12">
        <f t="shared" si="88"/>
        <v>0</v>
      </c>
      <c r="S900" s="8"/>
      <c r="T900" s="8" t="str">
        <f>VLOOKUP(C900,[1]Sheet1!$D$1:$M$65514,10,0)</f>
        <v>河北</v>
      </c>
      <c r="U900" s="8">
        <f t="shared" si="89"/>
        <v>0</v>
      </c>
      <c r="V900" s="8" t="e">
        <f ca="1">SUM(OFFSET(考勤!D:AH,MATCH(C900,考勤!$A$1:$A$58,0)-1,DAY(D900)-1,3,1))</f>
        <v>#N/A</v>
      </c>
      <c r="W900" s="8" t="e">
        <f ca="1" t="shared" si="90"/>
        <v>#N/A</v>
      </c>
    </row>
    <row r="901" spans="1:23">
      <c r="A901" s="2" t="s">
        <v>763</v>
      </c>
      <c r="B901" s="2" t="s">
        <v>843</v>
      </c>
      <c r="C901" s="2" t="s">
        <v>844</v>
      </c>
      <c r="D901" s="2" t="s">
        <v>126</v>
      </c>
      <c r="E901" s="2" t="s">
        <v>127</v>
      </c>
      <c r="F901" s="2" t="s">
        <v>845</v>
      </c>
      <c r="G901" s="2" t="s">
        <v>846</v>
      </c>
      <c r="H901" s="4" t="s">
        <v>847</v>
      </c>
      <c r="I901" s="2"/>
      <c r="J901" s="10" t="s">
        <v>272</v>
      </c>
      <c r="K901" s="2"/>
      <c r="L901" s="2"/>
      <c r="M901" s="2"/>
      <c r="N901" s="2"/>
      <c r="O901" s="8" t="str">
        <f t="shared" si="85"/>
        <v>09:57</v>
      </c>
      <c r="P901" s="9" t="str">
        <f t="shared" si="86"/>
        <v>01:30</v>
      </c>
      <c r="Q901" s="11">
        <f t="shared" si="87"/>
        <v>0.647916666666667</v>
      </c>
      <c r="R901" s="12">
        <f t="shared" si="88"/>
        <v>14</v>
      </c>
      <c r="S901" s="8"/>
      <c r="T901" s="8" t="str">
        <f>VLOOKUP(C901,[1]Sheet1!$D$1:$M$65514,10,0)</f>
        <v>河北</v>
      </c>
      <c r="U901" s="8">
        <f t="shared" si="89"/>
        <v>14</v>
      </c>
      <c r="V901" s="8" t="e">
        <f ca="1">SUM(OFFSET(考勤!D:AH,MATCH(C901,考勤!$A$1:$A$58,0)-1,DAY(D901)-1,3,1))</f>
        <v>#N/A</v>
      </c>
      <c r="W901" s="8" t="e">
        <f ca="1" t="shared" si="90"/>
        <v>#N/A</v>
      </c>
    </row>
    <row r="902" spans="1:23">
      <c r="A902" s="2" t="s">
        <v>763</v>
      </c>
      <c r="B902" s="2" t="s">
        <v>843</v>
      </c>
      <c r="C902" s="2" t="s">
        <v>844</v>
      </c>
      <c r="D902" s="2" t="s">
        <v>131</v>
      </c>
      <c r="E902" s="2" t="s">
        <v>127</v>
      </c>
      <c r="F902" s="2" t="s">
        <v>848</v>
      </c>
      <c r="G902" s="2" t="s">
        <v>369</v>
      </c>
      <c r="H902" s="4" t="s">
        <v>370</v>
      </c>
      <c r="I902" s="2"/>
      <c r="J902" s="10" t="s">
        <v>849</v>
      </c>
      <c r="K902" s="2"/>
      <c r="L902" s="2"/>
      <c r="M902" s="2"/>
      <c r="N902" s="2"/>
      <c r="O902" s="8" t="str">
        <f t="shared" si="85"/>
        <v>09:50</v>
      </c>
      <c r="P902" s="9" t="str">
        <f t="shared" si="86"/>
        <v>01:43</v>
      </c>
      <c r="Q902" s="11">
        <f t="shared" si="87"/>
        <v>0.661805555555556</v>
      </c>
      <c r="R902" s="12">
        <f t="shared" si="88"/>
        <v>14</v>
      </c>
      <c r="S902" s="8"/>
      <c r="T902" s="8" t="str">
        <f>VLOOKUP(C902,[1]Sheet1!$D$1:$M$65514,10,0)</f>
        <v>河北</v>
      </c>
      <c r="U902" s="8">
        <f t="shared" si="89"/>
        <v>14</v>
      </c>
      <c r="V902" s="8" t="e">
        <f ca="1">SUM(OFFSET(考勤!D:AH,MATCH(C902,考勤!$A$1:$A$58,0)-1,DAY(D902)-1,3,1))</f>
        <v>#N/A</v>
      </c>
      <c r="W902" s="8" t="e">
        <f ca="1" t="shared" si="90"/>
        <v>#N/A</v>
      </c>
    </row>
    <row r="903" spans="1:23">
      <c r="A903" s="2" t="s">
        <v>763</v>
      </c>
      <c r="B903" s="2" t="s">
        <v>843</v>
      </c>
      <c r="C903" s="2" t="s">
        <v>844</v>
      </c>
      <c r="D903" s="2" t="s">
        <v>135</v>
      </c>
      <c r="E903" s="2" t="s">
        <v>127</v>
      </c>
      <c r="F903" s="2" t="s">
        <v>850</v>
      </c>
      <c r="G903" s="2" t="s">
        <v>395</v>
      </c>
      <c r="H903" s="4" t="s">
        <v>396</v>
      </c>
      <c r="I903" s="2"/>
      <c r="J903" s="10" t="s">
        <v>851</v>
      </c>
      <c r="K903" s="2"/>
      <c r="L903" s="2"/>
      <c r="M903" s="2"/>
      <c r="N903" s="2"/>
      <c r="O903" s="8" t="str">
        <f t="shared" si="85"/>
        <v>08:54</v>
      </c>
      <c r="P903" s="9" t="str">
        <f t="shared" si="86"/>
        <v>21:37</v>
      </c>
      <c r="Q903" s="11">
        <f t="shared" si="87"/>
        <v>0.529861111111111</v>
      </c>
      <c r="R903" s="12">
        <f t="shared" si="88"/>
        <v>11</v>
      </c>
      <c r="S903" s="8"/>
      <c r="T903" s="8" t="str">
        <f>VLOOKUP(C903,[1]Sheet1!$D$1:$M$65514,10,0)</f>
        <v>河北</v>
      </c>
      <c r="U903" s="8">
        <f t="shared" si="89"/>
        <v>11</v>
      </c>
      <c r="V903" s="8" t="e">
        <f ca="1">SUM(OFFSET(考勤!D:AH,MATCH(C903,考勤!$A$1:$A$58,0)-1,DAY(D903)-1,3,1))</f>
        <v>#N/A</v>
      </c>
      <c r="W903" s="8" t="e">
        <f ca="1" t="shared" si="90"/>
        <v>#N/A</v>
      </c>
    </row>
    <row r="904" spans="1:23">
      <c r="A904" s="3" t="s">
        <v>763</v>
      </c>
      <c r="B904" s="3" t="s">
        <v>843</v>
      </c>
      <c r="C904" s="3" t="s">
        <v>844</v>
      </c>
      <c r="D904" s="3" t="s">
        <v>139</v>
      </c>
      <c r="E904" s="2" t="s">
        <v>127</v>
      </c>
      <c r="F904" s="3" t="s">
        <v>852</v>
      </c>
      <c r="G904" s="3" t="s">
        <v>137</v>
      </c>
      <c r="H904" s="3"/>
      <c r="I904" s="3"/>
      <c r="J904" s="10" t="s">
        <v>853</v>
      </c>
      <c r="K904" s="3"/>
      <c r="L904" s="3"/>
      <c r="M904" s="3"/>
      <c r="N904" s="3"/>
      <c r="O904" s="8" t="str">
        <f t="shared" si="85"/>
        <v>07:56</v>
      </c>
      <c r="P904" s="9" t="str">
        <f t="shared" si="86"/>
        <v>23:38</v>
      </c>
      <c r="Q904" s="11">
        <f t="shared" si="87"/>
        <v>0.654166666666667</v>
      </c>
      <c r="R904" s="12">
        <f t="shared" si="88"/>
        <v>14</v>
      </c>
      <c r="S904" s="8"/>
      <c r="T904" s="8" t="str">
        <f>VLOOKUP(C904,[1]Sheet1!$D$1:$M$65514,10,0)</f>
        <v>河北</v>
      </c>
      <c r="U904" s="8">
        <f t="shared" si="89"/>
        <v>14</v>
      </c>
      <c r="V904" s="8" t="e">
        <f ca="1">SUM(OFFSET(考勤!D:AH,MATCH(C904,考勤!$A$1:$A$58,0)-1,DAY(D904)-1,3,1))</f>
        <v>#N/A</v>
      </c>
      <c r="W904" s="8" t="e">
        <f ca="1" t="shared" si="90"/>
        <v>#N/A</v>
      </c>
    </row>
    <row r="905" spans="1:23">
      <c r="A905" s="3" t="s">
        <v>763</v>
      </c>
      <c r="B905" s="3" t="s">
        <v>843</v>
      </c>
      <c r="C905" s="3" t="s">
        <v>844</v>
      </c>
      <c r="D905" s="3" t="s">
        <v>142</v>
      </c>
      <c r="E905" s="2" t="s">
        <v>127</v>
      </c>
      <c r="F905" s="3" t="s">
        <v>854</v>
      </c>
      <c r="G905" s="3" t="s">
        <v>137</v>
      </c>
      <c r="H905" s="3"/>
      <c r="I905" s="3"/>
      <c r="J905" s="10" t="s">
        <v>855</v>
      </c>
      <c r="K905" s="3"/>
      <c r="L905" s="3"/>
      <c r="M905" s="3"/>
      <c r="N905" s="3"/>
      <c r="O905" s="8" t="str">
        <f t="shared" si="85"/>
        <v>07:52</v>
      </c>
      <c r="P905" s="9" t="str">
        <f t="shared" si="86"/>
        <v>19:39</v>
      </c>
      <c r="Q905" s="11">
        <f t="shared" si="87"/>
        <v>0.490972222222222</v>
      </c>
      <c r="R905" s="12">
        <f t="shared" si="88"/>
        <v>10</v>
      </c>
      <c r="S905" s="8"/>
      <c r="T905" s="8" t="str">
        <f>VLOOKUP(C905,[1]Sheet1!$D$1:$M$65514,10,0)</f>
        <v>河北</v>
      </c>
      <c r="U905" s="8">
        <f t="shared" si="89"/>
        <v>10</v>
      </c>
      <c r="V905" s="8" t="e">
        <f ca="1">SUM(OFFSET(考勤!D:AH,MATCH(C905,考勤!$A$1:$A$58,0)-1,DAY(D905)-1,3,1))</f>
        <v>#N/A</v>
      </c>
      <c r="W905" s="8" t="e">
        <f ca="1" t="shared" si="90"/>
        <v>#N/A</v>
      </c>
    </row>
    <row r="906" spans="1:23">
      <c r="A906" s="2" t="s">
        <v>763</v>
      </c>
      <c r="B906" s="2" t="s">
        <v>843</v>
      </c>
      <c r="C906" s="2" t="s">
        <v>844</v>
      </c>
      <c r="D906" s="2" t="s">
        <v>145</v>
      </c>
      <c r="E906" s="2" t="s">
        <v>127</v>
      </c>
      <c r="F906" s="2" t="s">
        <v>856</v>
      </c>
      <c r="G906" s="2" t="s">
        <v>137</v>
      </c>
      <c r="H906" s="2"/>
      <c r="I906" s="2"/>
      <c r="J906" s="10" t="s">
        <v>824</v>
      </c>
      <c r="K906" s="2"/>
      <c r="L906" s="2"/>
      <c r="M906" s="2"/>
      <c r="N906" s="2"/>
      <c r="O906" s="8" t="str">
        <f t="shared" si="85"/>
        <v>07:43</v>
      </c>
      <c r="P906" s="9" t="str">
        <f t="shared" si="86"/>
        <v>23:31</v>
      </c>
      <c r="Q906" s="11">
        <f t="shared" si="87"/>
        <v>0.658333333333333</v>
      </c>
      <c r="R906" s="12">
        <f t="shared" si="88"/>
        <v>14</v>
      </c>
      <c r="S906" s="8"/>
      <c r="T906" s="8" t="str">
        <f>VLOOKUP(C906,[1]Sheet1!$D$1:$M$65514,10,0)</f>
        <v>河北</v>
      </c>
      <c r="U906" s="8">
        <f t="shared" si="89"/>
        <v>14</v>
      </c>
      <c r="V906" s="8" t="e">
        <f ca="1">SUM(OFFSET(考勤!D:AH,MATCH(C906,考勤!$A$1:$A$58,0)-1,DAY(D906)-1,3,1))</f>
        <v>#N/A</v>
      </c>
      <c r="W906" s="8" t="e">
        <f ca="1" t="shared" si="90"/>
        <v>#N/A</v>
      </c>
    </row>
    <row r="907" spans="1:23">
      <c r="A907" s="2" t="s">
        <v>763</v>
      </c>
      <c r="B907" s="2" t="s">
        <v>843</v>
      </c>
      <c r="C907" s="2" t="s">
        <v>844</v>
      </c>
      <c r="D907" s="2" t="s">
        <v>148</v>
      </c>
      <c r="E907" s="2" t="s">
        <v>127</v>
      </c>
      <c r="F907" s="2" t="s">
        <v>857</v>
      </c>
      <c r="G907" s="2" t="s">
        <v>137</v>
      </c>
      <c r="H907" s="2"/>
      <c r="I907" s="2"/>
      <c r="J907" s="10" t="s">
        <v>794</v>
      </c>
      <c r="K907" s="2"/>
      <c r="L907" s="2"/>
      <c r="M907" s="2"/>
      <c r="N907" s="2"/>
      <c r="O907" s="8" t="str">
        <f t="shared" si="85"/>
        <v>07:47</v>
      </c>
      <c r="P907" s="9" t="str">
        <f t="shared" si="86"/>
        <v>01:09</v>
      </c>
      <c r="Q907" s="11">
        <f t="shared" si="87"/>
        <v>0.723611111111111</v>
      </c>
      <c r="R907" s="12">
        <f t="shared" si="88"/>
        <v>16</v>
      </c>
      <c r="S907" s="8"/>
      <c r="T907" s="8" t="str">
        <f>VLOOKUP(C907,[1]Sheet1!$D$1:$M$65514,10,0)</f>
        <v>河北</v>
      </c>
      <c r="U907" s="8">
        <f t="shared" si="89"/>
        <v>16</v>
      </c>
      <c r="V907" s="8" t="e">
        <f ca="1">SUM(OFFSET(考勤!D:AH,MATCH(C907,考勤!$A$1:$A$58,0)-1,DAY(D907)-1,3,1))</f>
        <v>#N/A</v>
      </c>
      <c r="W907" s="8" t="e">
        <f ca="1" t="shared" si="90"/>
        <v>#N/A</v>
      </c>
    </row>
    <row r="908" spans="1:23">
      <c r="A908" s="2" t="s">
        <v>763</v>
      </c>
      <c r="B908" s="2" t="s">
        <v>843</v>
      </c>
      <c r="C908" s="2" t="s">
        <v>844</v>
      </c>
      <c r="D908" s="2" t="s">
        <v>152</v>
      </c>
      <c r="E908" s="2" t="s">
        <v>127</v>
      </c>
      <c r="F908" s="5" t="s">
        <v>858</v>
      </c>
      <c r="G908" s="2"/>
      <c r="H908" s="2"/>
      <c r="I908" s="2"/>
      <c r="J908" s="2"/>
      <c r="K908" s="2"/>
      <c r="L908" s="2"/>
      <c r="M908" s="2"/>
      <c r="N908" s="7" t="s">
        <v>171</v>
      </c>
      <c r="O908" s="8" t="str">
        <f t="shared" si="85"/>
        <v>08:49</v>
      </c>
      <c r="P908" s="9" t="str">
        <f t="shared" si="86"/>
        <v>XX:XX</v>
      </c>
      <c r="Q908" s="11">
        <f t="shared" si="87"/>
        <v>0</v>
      </c>
      <c r="R908" s="12">
        <f t="shared" si="88"/>
        <v>0</v>
      </c>
      <c r="S908" s="8"/>
      <c r="T908" s="8" t="str">
        <f>VLOOKUP(C908,[1]Sheet1!$D$1:$M$65514,10,0)</f>
        <v>河北</v>
      </c>
      <c r="U908" s="9">
        <v>19</v>
      </c>
      <c r="V908" s="8" t="e">
        <f ca="1">SUM(OFFSET(考勤!D:AH,MATCH(C908,考勤!$A$1:$A$58,0)-1,DAY(D908)-1,3,1))</f>
        <v>#N/A</v>
      </c>
      <c r="W908" s="8" t="e">
        <f ca="1" t="shared" si="90"/>
        <v>#N/A</v>
      </c>
    </row>
    <row r="909" spans="1:23">
      <c r="A909" s="2" t="s">
        <v>763</v>
      </c>
      <c r="B909" s="2" t="s">
        <v>843</v>
      </c>
      <c r="C909" s="2" t="s">
        <v>844</v>
      </c>
      <c r="D909" s="2" t="s">
        <v>157</v>
      </c>
      <c r="E909" s="2" t="s">
        <v>127</v>
      </c>
      <c r="F909" s="5" t="s">
        <v>859</v>
      </c>
      <c r="G909" s="2"/>
      <c r="H909" s="2"/>
      <c r="I909" s="2"/>
      <c r="J909" s="10" t="s">
        <v>860</v>
      </c>
      <c r="K909" s="2"/>
      <c r="L909" s="2"/>
      <c r="M909" s="2"/>
      <c r="N909" s="7" t="s">
        <v>171</v>
      </c>
      <c r="O909" s="8" t="str">
        <f t="shared" si="85"/>
        <v>XX:XX</v>
      </c>
      <c r="P909" s="9" t="str">
        <f t="shared" si="86"/>
        <v>03:09</v>
      </c>
      <c r="Q909" s="11">
        <f t="shared" si="87"/>
        <v>0</v>
      </c>
      <c r="R909" s="12">
        <f t="shared" si="88"/>
        <v>0</v>
      </c>
      <c r="S909" s="8"/>
      <c r="T909" s="8" t="str">
        <f>VLOOKUP(C909,[1]Sheet1!$D$1:$M$65514,10,0)</f>
        <v>河北</v>
      </c>
      <c r="U909" s="9">
        <v>9.5</v>
      </c>
      <c r="V909" s="8" t="e">
        <f ca="1">SUM(OFFSET(考勤!D:AH,MATCH(C909,考勤!$A$1:$A$58,0)-1,DAY(D909)-1,3,1))</f>
        <v>#N/A</v>
      </c>
      <c r="W909" s="8" t="e">
        <f ca="1" t="shared" si="90"/>
        <v>#N/A</v>
      </c>
    </row>
    <row r="910" spans="1:23">
      <c r="A910" s="2" t="s">
        <v>763</v>
      </c>
      <c r="B910" s="2" t="s">
        <v>843</v>
      </c>
      <c r="C910" s="2" t="s">
        <v>844</v>
      </c>
      <c r="D910" s="2" t="s">
        <v>160</v>
      </c>
      <c r="E910" s="2" t="s">
        <v>127</v>
      </c>
      <c r="F910" s="2" t="s">
        <v>861</v>
      </c>
      <c r="G910" s="2" t="s">
        <v>248</v>
      </c>
      <c r="H910" s="2"/>
      <c r="I910" s="2"/>
      <c r="J910" s="10" t="s">
        <v>862</v>
      </c>
      <c r="K910" s="2"/>
      <c r="L910" s="2"/>
      <c r="M910" s="2"/>
      <c r="N910" s="7" t="s">
        <v>249</v>
      </c>
      <c r="O910" s="8" t="str">
        <f t="shared" si="85"/>
        <v>11:29</v>
      </c>
      <c r="P910" s="9" t="str">
        <f t="shared" si="86"/>
        <v>00:07</v>
      </c>
      <c r="Q910" s="11">
        <f t="shared" si="87"/>
        <v>0.526388888888889</v>
      </c>
      <c r="R910" s="12">
        <f t="shared" si="88"/>
        <v>11</v>
      </c>
      <c r="S910" s="8"/>
      <c r="T910" s="8" t="str">
        <f>VLOOKUP(C910,[1]Sheet1!$D$1:$M$65514,10,0)</f>
        <v>河北</v>
      </c>
      <c r="U910" s="8">
        <f t="shared" si="89"/>
        <v>11</v>
      </c>
      <c r="V910" s="8" t="e">
        <f ca="1">SUM(OFFSET(考勤!D:AH,MATCH(C910,考勤!$A$1:$A$58,0)-1,DAY(D910)-1,3,1))</f>
        <v>#N/A</v>
      </c>
      <c r="W910" s="8" t="e">
        <f ca="1" t="shared" si="90"/>
        <v>#N/A</v>
      </c>
    </row>
    <row r="911" spans="1:23">
      <c r="A911" s="3" t="s">
        <v>763</v>
      </c>
      <c r="B911" s="3" t="s">
        <v>843</v>
      </c>
      <c r="C911" s="3" t="s">
        <v>844</v>
      </c>
      <c r="D911" s="3" t="s">
        <v>163</v>
      </c>
      <c r="E911" s="2" t="s">
        <v>127</v>
      </c>
      <c r="F911" s="3" t="s">
        <v>863</v>
      </c>
      <c r="G911" s="3" t="s">
        <v>137</v>
      </c>
      <c r="H911" s="3"/>
      <c r="I911" s="3"/>
      <c r="J911" s="10" t="s">
        <v>864</v>
      </c>
      <c r="K911" s="3"/>
      <c r="L911" s="3"/>
      <c r="M911" s="3"/>
      <c r="N911" s="3"/>
      <c r="O911" s="8" t="str">
        <f t="shared" si="85"/>
        <v>07:43</v>
      </c>
      <c r="P911" s="9" t="str">
        <f t="shared" si="86"/>
        <v>01:03</v>
      </c>
      <c r="Q911" s="11">
        <f t="shared" si="87"/>
        <v>0.722222222222222</v>
      </c>
      <c r="R911" s="12">
        <f t="shared" si="88"/>
        <v>16</v>
      </c>
      <c r="S911" s="8"/>
      <c r="T911" s="8" t="str">
        <f>VLOOKUP(C911,[1]Sheet1!$D$1:$M$65514,10,0)</f>
        <v>河北</v>
      </c>
      <c r="U911" s="8">
        <f t="shared" si="89"/>
        <v>16</v>
      </c>
      <c r="V911" s="8" t="e">
        <f ca="1">SUM(OFFSET(考勤!D:AH,MATCH(C911,考勤!$A$1:$A$58,0)-1,DAY(D911)-1,3,1))</f>
        <v>#N/A</v>
      </c>
      <c r="W911" s="8" t="e">
        <f ca="1" t="shared" si="90"/>
        <v>#N/A</v>
      </c>
    </row>
    <row r="912" spans="1:23">
      <c r="A912" s="3" t="s">
        <v>763</v>
      </c>
      <c r="B912" s="3" t="s">
        <v>843</v>
      </c>
      <c r="C912" s="3" t="s">
        <v>844</v>
      </c>
      <c r="D912" s="3" t="s">
        <v>166</v>
      </c>
      <c r="E912" s="2" t="s">
        <v>127</v>
      </c>
      <c r="F912" s="3" t="s">
        <v>865</v>
      </c>
      <c r="G912" s="3" t="s">
        <v>137</v>
      </c>
      <c r="H912" s="3"/>
      <c r="I912" s="3"/>
      <c r="J912" s="10" t="s">
        <v>866</v>
      </c>
      <c r="K912" s="3"/>
      <c r="L912" s="3"/>
      <c r="M912" s="3"/>
      <c r="N912" s="3"/>
      <c r="O912" s="8" t="str">
        <f t="shared" si="85"/>
        <v>07:44</v>
      </c>
      <c r="P912" s="9" t="str">
        <f t="shared" si="86"/>
        <v>23:30</v>
      </c>
      <c r="Q912" s="11">
        <f t="shared" si="87"/>
        <v>0.656944444444444</v>
      </c>
      <c r="R912" s="12">
        <f t="shared" si="88"/>
        <v>14</v>
      </c>
      <c r="S912" s="8"/>
      <c r="T912" s="8" t="str">
        <f>VLOOKUP(C912,[1]Sheet1!$D$1:$M$65514,10,0)</f>
        <v>河北</v>
      </c>
      <c r="U912" s="8">
        <f t="shared" si="89"/>
        <v>14</v>
      </c>
      <c r="V912" s="8" t="e">
        <f ca="1">SUM(OFFSET(考勤!D:AH,MATCH(C912,考勤!$A$1:$A$58,0)-1,DAY(D912)-1,3,1))</f>
        <v>#N/A</v>
      </c>
      <c r="W912" s="8" t="e">
        <f ca="1" t="shared" si="90"/>
        <v>#N/A</v>
      </c>
    </row>
    <row r="913" spans="1:23">
      <c r="A913" s="2" t="s">
        <v>763</v>
      </c>
      <c r="B913" s="2" t="s">
        <v>843</v>
      </c>
      <c r="C913" s="2" t="s">
        <v>844</v>
      </c>
      <c r="D913" s="2" t="s">
        <v>170</v>
      </c>
      <c r="E913" s="2" t="s">
        <v>127</v>
      </c>
      <c r="F913" s="2" t="s">
        <v>867</v>
      </c>
      <c r="G913" s="2" t="s">
        <v>137</v>
      </c>
      <c r="H913" s="2"/>
      <c r="I913" s="2"/>
      <c r="J913" s="10" t="s">
        <v>868</v>
      </c>
      <c r="K913" s="2"/>
      <c r="L913" s="2"/>
      <c r="M913" s="2"/>
      <c r="N913" s="2"/>
      <c r="O913" s="8" t="str">
        <f t="shared" si="85"/>
        <v>07:45</v>
      </c>
      <c r="P913" s="9" t="str">
        <f t="shared" si="86"/>
        <v>00:00</v>
      </c>
      <c r="Q913" s="11">
        <f t="shared" si="87"/>
        <v>0.677083333333333</v>
      </c>
      <c r="R913" s="12">
        <f t="shared" si="88"/>
        <v>15</v>
      </c>
      <c r="S913" s="8"/>
      <c r="T913" s="8" t="str">
        <f>VLOOKUP(C913,[1]Sheet1!$D$1:$M$65514,10,0)</f>
        <v>河北</v>
      </c>
      <c r="U913" s="8">
        <f t="shared" si="89"/>
        <v>15</v>
      </c>
      <c r="V913" s="8" t="e">
        <f ca="1">SUM(OFFSET(考勤!D:AH,MATCH(C913,考勤!$A$1:$A$58,0)-1,DAY(D913)-1,3,1))</f>
        <v>#N/A</v>
      </c>
      <c r="W913" s="8" t="e">
        <f ca="1" t="shared" si="90"/>
        <v>#N/A</v>
      </c>
    </row>
    <row r="914" spans="1:23">
      <c r="A914" s="2" t="s">
        <v>763</v>
      </c>
      <c r="B914" s="2" t="s">
        <v>843</v>
      </c>
      <c r="C914" s="2" t="s">
        <v>844</v>
      </c>
      <c r="D914" s="2" t="s">
        <v>172</v>
      </c>
      <c r="E914" s="2" t="s">
        <v>127</v>
      </c>
      <c r="F914" s="2" t="s">
        <v>869</v>
      </c>
      <c r="G914" s="2" t="s">
        <v>137</v>
      </c>
      <c r="H914" s="2"/>
      <c r="I914" s="2"/>
      <c r="J914" s="10" t="s">
        <v>870</v>
      </c>
      <c r="K914" s="2"/>
      <c r="L914" s="2"/>
      <c r="M914" s="2"/>
      <c r="N914" s="2"/>
      <c r="O914" s="8" t="str">
        <f t="shared" si="85"/>
        <v>07:41</v>
      </c>
      <c r="P914" s="9" t="str">
        <f t="shared" si="86"/>
        <v>00:23</v>
      </c>
      <c r="Q914" s="11">
        <f t="shared" si="87"/>
        <v>0.695833333333333</v>
      </c>
      <c r="R914" s="12">
        <f t="shared" si="88"/>
        <v>15</v>
      </c>
      <c r="S914" s="8"/>
      <c r="T914" s="8" t="str">
        <f>VLOOKUP(C914,[1]Sheet1!$D$1:$M$65514,10,0)</f>
        <v>河北</v>
      </c>
      <c r="U914" s="8">
        <f t="shared" si="89"/>
        <v>15</v>
      </c>
      <c r="V914" s="8" t="e">
        <f ca="1">SUM(OFFSET(考勤!D:AH,MATCH(C914,考勤!$A$1:$A$58,0)-1,DAY(D914)-1,3,1))</f>
        <v>#N/A</v>
      </c>
      <c r="W914" s="8" t="e">
        <f ca="1" t="shared" si="90"/>
        <v>#N/A</v>
      </c>
    </row>
    <row r="915" spans="1:23">
      <c r="A915" s="2" t="s">
        <v>763</v>
      </c>
      <c r="B915" s="2" t="s">
        <v>843</v>
      </c>
      <c r="C915" s="2" t="s">
        <v>844</v>
      </c>
      <c r="D915" s="2" t="s">
        <v>173</v>
      </c>
      <c r="E915" s="2" t="s">
        <v>127</v>
      </c>
      <c r="F915" s="2" t="s">
        <v>871</v>
      </c>
      <c r="G915" s="2" t="s">
        <v>137</v>
      </c>
      <c r="H915" s="2"/>
      <c r="I915" s="2"/>
      <c r="J915" s="10" t="s">
        <v>872</v>
      </c>
      <c r="K915" s="2"/>
      <c r="L915" s="2"/>
      <c r="M915" s="2"/>
      <c r="N915" s="2"/>
      <c r="O915" s="8" t="str">
        <f t="shared" si="85"/>
        <v>07:33</v>
      </c>
      <c r="P915" s="9" t="str">
        <f t="shared" si="86"/>
        <v>22:34</v>
      </c>
      <c r="Q915" s="11">
        <f t="shared" si="87"/>
        <v>0.625694444444444</v>
      </c>
      <c r="R915" s="12">
        <f t="shared" si="88"/>
        <v>14</v>
      </c>
      <c r="S915" s="8"/>
      <c r="T915" s="8" t="str">
        <f>VLOOKUP(C915,[1]Sheet1!$D$1:$M$65514,10,0)</f>
        <v>河北</v>
      </c>
      <c r="U915" s="8">
        <f t="shared" si="89"/>
        <v>14</v>
      </c>
      <c r="V915" s="8" t="e">
        <f ca="1">SUM(OFFSET(考勤!D:AH,MATCH(C915,考勤!$A$1:$A$58,0)-1,DAY(D915)-1,3,1))</f>
        <v>#N/A</v>
      </c>
      <c r="W915" s="8" t="e">
        <f ca="1" t="shared" si="90"/>
        <v>#N/A</v>
      </c>
    </row>
    <row r="916" spans="1:23">
      <c r="A916" s="2" t="s">
        <v>763</v>
      </c>
      <c r="B916" s="2" t="s">
        <v>843</v>
      </c>
      <c r="C916" s="2" t="s">
        <v>844</v>
      </c>
      <c r="D916" s="2" t="s">
        <v>175</v>
      </c>
      <c r="E916" s="2" t="s">
        <v>127</v>
      </c>
      <c r="F916" s="2" t="s">
        <v>873</v>
      </c>
      <c r="G916" s="2" t="s">
        <v>137</v>
      </c>
      <c r="H916" s="2"/>
      <c r="I916" s="2"/>
      <c r="J916" s="10" t="s">
        <v>874</v>
      </c>
      <c r="K916" s="2"/>
      <c r="L916" s="2"/>
      <c r="M916" s="2"/>
      <c r="N916" s="2"/>
      <c r="O916" s="8" t="str">
        <f t="shared" si="85"/>
        <v>07:41</v>
      </c>
      <c r="P916" s="9" t="str">
        <f t="shared" si="86"/>
        <v>23:34</v>
      </c>
      <c r="Q916" s="11">
        <f t="shared" si="87"/>
        <v>0.661805555555556</v>
      </c>
      <c r="R916" s="12">
        <f t="shared" si="88"/>
        <v>14</v>
      </c>
      <c r="S916" s="8"/>
      <c r="T916" s="8" t="str">
        <f>VLOOKUP(C916,[1]Sheet1!$D$1:$M$65514,10,0)</f>
        <v>河北</v>
      </c>
      <c r="U916" s="8">
        <f t="shared" si="89"/>
        <v>14</v>
      </c>
      <c r="V916" s="8" t="e">
        <f ca="1">SUM(OFFSET(考勤!D:AH,MATCH(C916,考勤!$A$1:$A$58,0)-1,DAY(D916)-1,3,1))</f>
        <v>#N/A</v>
      </c>
      <c r="W916" s="8" t="e">
        <f ca="1" t="shared" si="90"/>
        <v>#N/A</v>
      </c>
    </row>
    <row r="917" spans="1:23">
      <c r="A917" s="2" t="s">
        <v>763</v>
      </c>
      <c r="B917" s="2" t="s">
        <v>843</v>
      </c>
      <c r="C917" s="2" t="s">
        <v>844</v>
      </c>
      <c r="D917" s="2" t="s">
        <v>177</v>
      </c>
      <c r="E917" s="2" t="s">
        <v>127</v>
      </c>
      <c r="F917" s="2" t="s">
        <v>875</v>
      </c>
      <c r="G917" s="2" t="s">
        <v>137</v>
      </c>
      <c r="H917" s="2"/>
      <c r="I917" s="2"/>
      <c r="J917" s="10" t="s">
        <v>876</v>
      </c>
      <c r="K917" s="2"/>
      <c r="L917" s="2"/>
      <c r="M917" s="2"/>
      <c r="N917" s="2"/>
      <c r="O917" s="8" t="str">
        <f t="shared" si="85"/>
        <v>07:39</v>
      </c>
      <c r="P917" s="9" t="str">
        <f t="shared" si="86"/>
        <v>22:35</v>
      </c>
      <c r="Q917" s="11">
        <f t="shared" si="87"/>
        <v>0.622222222222222</v>
      </c>
      <c r="R917" s="12">
        <f t="shared" si="88"/>
        <v>13</v>
      </c>
      <c r="S917" s="8"/>
      <c r="T917" s="8" t="str">
        <f>VLOOKUP(C917,[1]Sheet1!$D$1:$M$65514,10,0)</f>
        <v>河北</v>
      </c>
      <c r="U917" s="8">
        <f t="shared" si="89"/>
        <v>13</v>
      </c>
      <c r="V917" s="8" t="e">
        <f ca="1">SUM(OFFSET(考勤!D:AH,MATCH(C917,考勤!$A$1:$A$58,0)-1,DAY(D917)-1,3,1))</f>
        <v>#N/A</v>
      </c>
      <c r="W917" s="8" t="e">
        <f ca="1" t="shared" si="90"/>
        <v>#N/A</v>
      </c>
    </row>
    <row r="918" spans="1:23">
      <c r="A918" s="3" t="s">
        <v>763</v>
      </c>
      <c r="B918" s="3" t="s">
        <v>843</v>
      </c>
      <c r="C918" s="3" t="s">
        <v>844</v>
      </c>
      <c r="D918" s="3" t="s">
        <v>180</v>
      </c>
      <c r="E918" s="2" t="s">
        <v>127</v>
      </c>
      <c r="F918" s="3" t="s">
        <v>877</v>
      </c>
      <c r="G918" s="3" t="s">
        <v>137</v>
      </c>
      <c r="H918" s="3"/>
      <c r="I918" s="3"/>
      <c r="J918" s="10" t="s">
        <v>878</v>
      </c>
      <c r="K918" s="3"/>
      <c r="L918" s="3"/>
      <c r="M918" s="3"/>
      <c r="N918" s="3"/>
      <c r="O918" s="8" t="str">
        <f t="shared" si="85"/>
        <v>07:40</v>
      </c>
      <c r="P918" s="9" t="str">
        <f t="shared" si="86"/>
        <v>00:06</v>
      </c>
      <c r="Q918" s="11">
        <f t="shared" si="87"/>
        <v>0.684722222222222</v>
      </c>
      <c r="R918" s="12">
        <f t="shared" si="88"/>
        <v>15</v>
      </c>
      <c r="S918" s="8"/>
      <c r="T918" s="8" t="str">
        <f>VLOOKUP(C918,[1]Sheet1!$D$1:$M$65514,10,0)</f>
        <v>河北</v>
      </c>
      <c r="U918" s="8">
        <f t="shared" si="89"/>
        <v>15</v>
      </c>
      <c r="V918" s="8" t="e">
        <f ca="1">SUM(OFFSET(考勤!D:AH,MATCH(C918,考勤!$A$1:$A$58,0)-1,DAY(D918)-1,3,1))</f>
        <v>#N/A</v>
      </c>
      <c r="W918" s="8" t="e">
        <f ca="1" t="shared" si="90"/>
        <v>#N/A</v>
      </c>
    </row>
    <row r="919" spans="1:23">
      <c r="A919" s="3" t="s">
        <v>763</v>
      </c>
      <c r="B919" s="3" t="s">
        <v>843</v>
      </c>
      <c r="C919" s="3" t="s">
        <v>844</v>
      </c>
      <c r="D919" s="3" t="s">
        <v>183</v>
      </c>
      <c r="E919" s="2" t="s">
        <v>127</v>
      </c>
      <c r="F919" s="3" t="s">
        <v>879</v>
      </c>
      <c r="G919" s="3" t="s">
        <v>137</v>
      </c>
      <c r="H919" s="3"/>
      <c r="I919" s="3"/>
      <c r="J919" s="10" t="s">
        <v>584</v>
      </c>
      <c r="K919" s="3"/>
      <c r="L919" s="3"/>
      <c r="M919" s="3"/>
      <c r="N919" s="3"/>
      <c r="O919" s="8" t="str">
        <f t="shared" si="85"/>
        <v>07:33</v>
      </c>
      <c r="P919" s="9" t="str">
        <f t="shared" si="86"/>
        <v>19:30</v>
      </c>
      <c r="Q919" s="11">
        <f t="shared" si="87"/>
        <v>0.497916666666667</v>
      </c>
      <c r="R919" s="12">
        <f t="shared" si="88"/>
        <v>10</v>
      </c>
      <c r="S919" s="8"/>
      <c r="T919" s="8" t="str">
        <f>VLOOKUP(C919,[1]Sheet1!$D$1:$M$65514,10,0)</f>
        <v>河北</v>
      </c>
      <c r="U919" s="8">
        <f t="shared" si="89"/>
        <v>10</v>
      </c>
      <c r="V919" s="8" t="e">
        <f ca="1">SUM(OFFSET(考勤!D:AH,MATCH(C919,考勤!$A$1:$A$58,0)-1,DAY(D919)-1,3,1))</f>
        <v>#N/A</v>
      </c>
      <c r="W919" s="8" t="e">
        <f ca="1" t="shared" si="90"/>
        <v>#N/A</v>
      </c>
    </row>
    <row r="920" spans="1:23">
      <c r="A920" s="2" t="s">
        <v>763</v>
      </c>
      <c r="B920" s="2" t="s">
        <v>843</v>
      </c>
      <c r="C920" s="2" t="s">
        <v>844</v>
      </c>
      <c r="D920" s="2" t="s">
        <v>186</v>
      </c>
      <c r="E920" s="2" t="s">
        <v>127</v>
      </c>
      <c r="F920" s="2"/>
      <c r="G920" s="2"/>
      <c r="H920" s="2"/>
      <c r="I920" s="2"/>
      <c r="J920" s="2"/>
      <c r="K920" s="2"/>
      <c r="L920" s="2"/>
      <c r="M920" s="2"/>
      <c r="N920" s="7" t="s">
        <v>171</v>
      </c>
      <c r="O920" s="8" t="str">
        <f t="shared" si="85"/>
        <v/>
      </c>
      <c r="P920" s="9" t="str">
        <f t="shared" si="86"/>
        <v/>
      </c>
      <c r="Q920" s="11">
        <f t="shared" si="87"/>
        <v>0</v>
      </c>
      <c r="R920" s="12">
        <f t="shared" si="88"/>
        <v>0</v>
      </c>
      <c r="S920" s="8"/>
      <c r="T920" s="8" t="str">
        <f>VLOOKUP(C920,[1]Sheet1!$D$1:$M$65514,10,0)</f>
        <v>河北</v>
      </c>
      <c r="U920" s="8">
        <f t="shared" si="89"/>
        <v>0</v>
      </c>
      <c r="V920" s="8" t="e">
        <f ca="1">SUM(OFFSET(考勤!D:AH,MATCH(C920,考勤!$A$1:$A$58,0)-1,DAY(D920)-1,3,1))</f>
        <v>#N/A</v>
      </c>
      <c r="W920" s="8" t="e">
        <f ca="1" t="shared" si="90"/>
        <v>#N/A</v>
      </c>
    </row>
    <row r="921" spans="1:23">
      <c r="A921" s="2" t="s">
        <v>763</v>
      </c>
      <c r="B921" s="2" t="s">
        <v>843</v>
      </c>
      <c r="C921" s="2" t="s">
        <v>844</v>
      </c>
      <c r="D921" s="2" t="s">
        <v>189</v>
      </c>
      <c r="E921" s="2" t="s">
        <v>127</v>
      </c>
      <c r="F921" s="2"/>
      <c r="G921" s="2"/>
      <c r="H921" s="2"/>
      <c r="I921" s="2"/>
      <c r="J921" s="2"/>
      <c r="K921" s="2"/>
      <c r="L921" s="2"/>
      <c r="M921" s="2"/>
      <c r="N921" s="7" t="s">
        <v>171</v>
      </c>
      <c r="O921" s="8" t="str">
        <f t="shared" si="85"/>
        <v/>
      </c>
      <c r="P921" s="9" t="str">
        <f t="shared" si="86"/>
        <v/>
      </c>
      <c r="Q921" s="11">
        <f t="shared" si="87"/>
        <v>0</v>
      </c>
      <c r="R921" s="12">
        <f t="shared" si="88"/>
        <v>0</v>
      </c>
      <c r="S921" s="8"/>
      <c r="T921" s="8" t="str">
        <f>VLOOKUP(C921,[1]Sheet1!$D$1:$M$65514,10,0)</f>
        <v>河北</v>
      </c>
      <c r="U921" s="8">
        <f t="shared" si="89"/>
        <v>0</v>
      </c>
      <c r="V921" s="8" t="e">
        <f ca="1">SUM(OFFSET(考勤!D:AH,MATCH(C921,考勤!$A$1:$A$58,0)-1,DAY(D921)-1,3,1))</f>
        <v>#N/A</v>
      </c>
      <c r="W921" s="8" t="e">
        <f ca="1" t="shared" si="90"/>
        <v>#N/A</v>
      </c>
    </row>
    <row r="922" spans="1:23">
      <c r="A922" s="2" t="s">
        <v>763</v>
      </c>
      <c r="B922" s="2" t="s">
        <v>843</v>
      </c>
      <c r="C922" s="2" t="s">
        <v>844</v>
      </c>
      <c r="D922" s="2" t="s">
        <v>192</v>
      </c>
      <c r="E922" s="2" t="s">
        <v>127</v>
      </c>
      <c r="F922" s="2" t="s">
        <v>880</v>
      </c>
      <c r="G922" s="2" t="s">
        <v>137</v>
      </c>
      <c r="H922" s="2"/>
      <c r="I922" s="2"/>
      <c r="J922" s="10" t="s">
        <v>881</v>
      </c>
      <c r="K922" s="2"/>
      <c r="L922" s="2"/>
      <c r="M922" s="2"/>
      <c r="N922" s="2"/>
      <c r="O922" s="8" t="str">
        <f t="shared" si="85"/>
        <v>07:27</v>
      </c>
      <c r="P922" s="9" t="str">
        <f t="shared" si="86"/>
        <v>23:45</v>
      </c>
      <c r="Q922" s="11">
        <f t="shared" si="87"/>
        <v>0.679166666666667</v>
      </c>
      <c r="R922" s="12">
        <f t="shared" si="88"/>
        <v>15</v>
      </c>
      <c r="S922" s="8"/>
      <c r="T922" s="8" t="str">
        <f>VLOOKUP(C922,[1]Sheet1!$D$1:$M$65514,10,0)</f>
        <v>河北</v>
      </c>
      <c r="U922" s="8">
        <f t="shared" si="89"/>
        <v>15</v>
      </c>
      <c r="V922" s="8" t="e">
        <f ca="1">SUM(OFFSET(考勤!D:AH,MATCH(C922,考勤!$A$1:$A$58,0)-1,DAY(D922)-1,3,1))</f>
        <v>#N/A</v>
      </c>
      <c r="W922" s="8" t="e">
        <f ca="1" t="shared" si="90"/>
        <v>#N/A</v>
      </c>
    </row>
    <row r="923" spans="1:23">
      <c r="A923" s="2" t="s">
        <v>763</v>
      </c>
      <c r="B923" s="2" t="s">
        <v>843</v>
      </c>
      <c r="C923" s="2" t="s">
        <v>844</v>
      </c>
      <c r="D923" s="2" t="s">
        <v>195</v>
      </c>
      <c r="E923" s="2" t="s">
        <v>127</v>
      </c>
      <c r="F923" s="2" t="s">
        <v>882</v>
      </c>
      <c r="G923" s="2" t="s">
        <v>137</v>
      </c>
      <c r="H923" s="2"/>
      <c r="I923" s="2"/>
      <c r="J923" s="10" t="s">
        <v>883</v>
      </c>
      <c r="K923" s="2"/>
      <c r="L923" s="2"/>
      <c r="M923" s="2"/>
      <c r="N923" s="2"/>
      <c r="O923" s="8" t="str">
        <f t="shared" si="85"/>
        <v>07:44</v>
      </c>
      <c r="P923" s="9" t="str">
        <f t="shared" si="86"/>
        <v>23:38</v>
      </c>
      <c r="Q923" s="11">
        <f t="shared" si="87"/>
        <v>0.6625</v>
      </c>
      <c r="R923" s="12">
        <f t="shared" si="88"/>
        <v>14</v>
      </c>
      <c r="S923" s="8"/>
      <c r="T923" s="8" t="str">
        <f>VLOOKUP(C923,[1]Sheet1!$D$1:$M$65514,10,0)</f>
        <v>河北</v>
      </c>
      <c r="U923" s="8">
        <f t="shared" si="89"/>
        <v>14</v>
      </c>
      <c r="V923" s="8" t="e">
        <f ca="1">SUM(OFFSET(考勤!D:AH,MATCH(C923,考勤!$A$1:$A$58,0)-1,DAY(D923)-1,3,1))</f>
        <v>#N/A</v>
      </c>
      <c r="W923" s="8" t="e">
        <f ca="1" t="shared" si="90"/>
        <v>#N/A</v>
      </c>
    </row>
    <row r="924" spans="1:23">
      <c r="A924" s="2" t="s">
        <v>763</v>
      </c>
      <c r="B924" s="2" t="s">
        <v>843</v>
      </c>
      <c r="C924" s="2" t="s">
        <v>844</v>
      </c>
      <c r="D924" s="2" t="s">
        <v>198</v>
      </c>
      <c r="E924" s="2" t="s">
        <v>127</v>
      </c>
      <c r="F924" s="2" t="s">
        <v>884</v>
      </c>
      <c r="G924" s="2" t="s">
        <v>137</v>
      </c>
      <c r="H924" s="2"/>
      <c r="I924" s="2"/>
      <c r="J924" s="10" t="s">
        <v>885</v>
      </c>
      <c r="K924" s="2"/>
      <c r="L924" s="2"/>
      <c r="M924" s="2"/>
      <c r="N924" s="2"/>
      <c r="O924" s="8" t="str">
        <f t="shared" si="85"/>
        <v>07:47</v>
      </c>
      <c r="P924" s="9" t="str">
        <f t="shared" si="86"/>
        <v>23:33</v>
      </c>
      <c r="Q924" s="11">
        <f t="shared" si="87"/>
        <v>0.656944444444444</v>
      </c>
      <c r="R924" s="12">
        <f t="shared" si="88"/>
        <v>14</v>
      </c>
      <c r="S924" s="8"/>
      <c r="T924" s="8" t="str">
        <f>VLOOKUP(C924,[1]Sheet1!$D$1:$M$65514,10,0)</f>
        <v>河北</v>
      </c>
      <c r="U924" s="8">
        <f t="shared" si="89"/>
        <v>14</v>
      </c>
      <c r="V924" s="8" t="e">
        <f ca="1">SUM(OFFSET(考勤!D:AH,MATCH(C924,考勤!$A$1:$A$58,0)-1,DAY(D924)-1,3,1))</f>
        <v>#N/A</v>
      </c>
      <c r="W924" s="8" t="e">
        <f ca="1" t="shared" si="90"/>
        <v>#N/A</v>
      </c>
    </row>
    <row r="925" spans="1:23">
      <c r="A925" s="3" t="s">
        <v>763</v>
      </c>
      <c r="B925" s="3" t="s">
        <v>843</v>
      </c>
      <c r="C925" s="3" t="s">
        <v>844</v>
      </c>
      <c r="D925" s="3" t="s">
        <v>199</v>
      </c>
      <c r="E925" s="2" t="s">
        <v>127</v>
      </c>
      <c r="F925" s="3" t="s">
        <v>886</v>
      </c>
      <c r="G925" s="3" t="s">
        <v>137</v>
      </c>
      <c r="H925" s="3"/>
      <c r="I925" s="3"/>
      <c r="J925" s="10" t="s">
        <v>853</v>
      </c>
      <c r="K925" s="3"/>
      <c r="L925" s="3"/>
      <c r="M925" s="3"/>
      <c r="N925" s="3"/>
      <c r="O925" s="8" t="str">
        <f t="shared" si="85"/>
        <v>07:39</v>
      </c>
      <c r="P925" s="9" t="str">
        <f t="shared" si="86"/>
        <v>23:38</v>
      </c>
      <c r="Q925" s="11">
        <f t="shared" si="87"/>
        <v>0.665972222222222</v>
      </c>
      <c r="R925" s="12">
        <f t="shared" si="88"/>
        <v>14</v>
      </c>
      <c r="S925" s="8"/>
      <c r="T925" s="8" t="str">
        <f>VLOOKUP(C925,[1]Sheet1!$D$1:$M$65514,10,0)</f>
        <v>河北</v>
      </c>
      <c r="U925" s="8">
        <f t="shared" si="89"/>
        <v>14</v>
      </c>
      <c r="V925" s="8" t="e">
        <f ca="1">SUM(OFFSET(考勤!D:AH,MATCH(C925,考勤!$A$1:$A$58,0)-1,DAY(D925)-1,3,1))</f>
        <v>#N/A</v>
      </c>
      <c r="W925" s="8" t="e">
        <f ca="1" t="shared" si="90"/>
        <v>#N/A</v>
      </c>
    </row>
    <row r="926" spans="1:23">
      <c r="A926" s="3" t="s">
        <v>763</v>
      </c>
      <c r="B926" s="3" t="s">
        <v>843</v>
      </c>
      <c r="C926" s="3" t="s">
        <v>844</v>
      </c>
      <c r="D926" s="3" t="s">
        <v>201</v>
      </c>
      <c r="E926" s="2" t="s">
        <v>127</v>
      </c>
      <c r="F926" s="3" t="s">
        <v>136</v>
      </c>
      <c r="G926" s="3" t="s">
        <v>137</v>
      </c>
      <c r="H926" s="3"/>
      <c r="I926" s="3"/>
      <c r="J926" s="10" t="s">
        <v>246</v>
      </c>
      <c r="K926" s="3"/>
      <c r="L926" s="3"/>
      <c r="M926" s="3"/>
      <c r="N926" s="3"/>
      <c r="O926" s="8" t="str">
        <f t="shared" si="85"/>
        <v>07:35</v>
      </c>
      <c r="P926" s="9" t="str">
        <f t="shared" si="86"/>
        <v>22:00</v>
      </c>
      <c r="Q926" s="11">
        <f t="shared" si="87"/>
        <v>0.600694444444444</v>
      </c>
      <c r="R926" s="12">
        <f t="shared" si="88"/>
        <v>13</v>
      </c>
      <c r="S926" s="8"/>
      <c r="T926" s="8" t="str">
        <f>VLOOKUP(C926,[1]Sheet1!$D$1:$M$65514,10,0)</f>
        <v>河北</v>
      </c>
      <c r="U926" s="8">
        <f t="shared" si="89"/>
        <v>13</v>
      </c>
      <c r="V926" s="8" t="e">
        <f ca="1">SUM(OFFSET(考勤!D:AH,MATCH(C926,考勤!$A$1:$A$58,0)-1,DAY(D926)-1,3,1))</f>
        <v>#N/A</v>
      </c>
      <c r="W926" s="8" t="e">
        <f ca="1" t="shared" si="90"/>
        <v>#N/A</v>
      </c>
    </row>
    <row r="927" spans="1:23">
      <c r="A927" s="2" t="s">
        <v>763</v>
      </c>
      <c r="B927" s="2" t="s">
        <v>843</v>
      </c>
      <c r="C927" s="2" t="s">
        <v>844</v>
      </c>
      <c r="D927" s="2" t="s">
        <v>204</v>
      </c>
      <c r="E927" s="2" t="s">
        <v>127</v>
      </c>
      <c r="F927" s="2" t="s">
        <v>244</v>
      </c>
      <c r="G927" s="2" t="s">
        <v>137</v>
      </c>
      <c r="H927" s="2"/>
      <c r="I927" s="2"/>
      <c r="J927" s="10" t="s">
        <v>138</v>
      </c>
      <c r="K927" s="2"/>
      <c r="L927" s="2"/>
      <c r="M927" s="2"/>
      <c r="N927" s="2"/>
      <c r="O927" s="8" t="str">
        <f t="shared" si="85"/>
        <v>07:37</v>
      </c>
      <c r="P927" s="9" t="str">
        <f t="shared" si="86"/>
        <v>22:00</v>
      </c>
      <c r="Q927" s="11">
        <f t="shared" si="87"/>
        <v>0.599305555555556</v>
      </c>
      <c r="R927" s="12">
        <f t="shared" si="88"/>
        <v>13</v>
      </c>
      <c r="S927" s="8"/>
      <c r="T927" s="8" t="str">
        <f>VLOOKUP(C927,[1]Sheet1!$D$1:$M$65514,10,0)</f>
        <v>河北</v>
      </c>
      <c r="U927" s="8">
        <f t="shared" si="89"/>
        <v>13</v>
      </c>
      <c r="V927" s="8" t="e">
        <f ca="1">SUM(OFFSET(考勤!D:AH,MATCH(C927,考勤!$A$1:$A$58,0)-1,DAY(D927)-1,3,1))</f>
        <v>#N/A</v>
      </c>
      <c r="W927" s="8" t="e">
        <f ca="1" t="shared" si="90"/>
        <v>#N/A</v>
      </c>
    </row>
    <row r="928" spans="1:23">
      <c r="A928" s="2" t="s">
        <v>763</v>
      </c>
      <c r="B928" s="2" t="s">
        <v>843</v>
      </c>
      <c r="C928" s="2" t="s">
        <v>844</v>
      </c>
      <c r="D928" s="2" t="s">
        <v>206</v>
      </c>
      <c r="E928" s="2" t="s">
        <v>127</v>
      </c>
      <c r="F928" s="2" t="s">
        <v>887</v>
      </c>
      <c r="G928" s="2" t="s">
        <v>137</v>
      </c>
      <c r="H928" s="2"/>
      <c r="I928" s="2"/>
      <c r="J928" s="10" t="s">
        <v>220</v>
      </c>
      <c r="K928" s="2"/>
      <c r="L928" s="2"/>
      <c r="M928" s="2"/>
      <c r="N928" s="2"/>
      <c r="O928" s="8" t="str">
        <f t="shared" si="85"/>
        <v>07:42</v>
      </c>
      <c r="P928" s="9" t="str">
        <f t="shared" si="86"/>
        <v>20:01</v>
      </c>
      <c r="Q928" s="11">
        <f t="shared" si="87"/>
        <v>0.513194444444445</v>
      </c>
      <c r="R928" s="12">
        <f t="shared" si="88"/>
        <v>11</v>
      </c>
      <c r="S928" s="8"/>
      <c r="T928" s="8" t="str">
        <f>VLOOKUP(C928,[1]Sheet1!$D$1:$M$65514,10,0)</f>
        <v>河北</v>
      </c>
      <c r="U928" s="8">
        <f t="shared" si="89"/>
        <v>11</v>
      </c>
      <c r="V928" s="8" t="e">
        <f ca="1">SUM(OFFSET(考勤!D:AH,MATCH(C928,考勤!$A$1:$A$58,0)-1,DAY(D928)-1,3,1))</f>
        <v>#N/A</v>
      </c>
      <c r="W928" s="8" t="e">
        <f ca="1" t="shared" si="90"/>
        <v>#N/A</v>
      </c>
    </row>
    <row r="929" spans="1:23">
      <c r="A929" s="2" t="s">
        <v>763</v>
      </c>
      <c r="B929" s="2" t="s">
        <v>843</v>
      </c>
      <c r="C929" s="2" t="s">
        <v>844</v>
      </c>
      <c r="D929" s="2" t="s">
        <v>209</v>
      </c>
      <c r="E929" s="2" t="s">
        <v>127</v>
      </c>
      <c r="F929" s="2" t="s">
        <v>888</v>
      </c>
      <c r="G929" s="2" t="s">
        <v>137</v>
      </c>
      <c r="H929" s="2"/>
      <c r="I929" s="2"/>
      <c r="J929" s="10" t="s">
        <v>834</v>
      </c>
      <c r="K929" s="2"/>
      <c r="L929" s="2"/>
      <c r="M929" s="2"/>
      <c r="N929" s="2"/>
      <c r="O929" s="8" t="str">
        <f t="shared" ref="O929:O992" si="91">LEFT(F929,5)</f>
        <v>07:39</v>
      </c>
      <c r="P929" s="9" t="str">
        <f t="shared" ref="P929:P992" si="92">RIGHT(F929,5)</f>
        <v>23:05</v>
      </c>
      <c r="Q929" s="11">
        <f t="shared" ref="Q929:Q992" si="93">IFERROR(IF(LEFT(P929,2)+0&lt;6,P929+1,P929)-O929,0)</f>
        <v>0.643055555555556</v>
      </c>
      <c r="R929" s="12">
        <f t="shared" ref="R929:R992" si="94">IF(Q929=0,0,IFERROR(INT((HOUR(Q929)*60+MINUTE(Q929))/60-1),0))</f>
        <v>14</v>
      </c>
      <c r="S929" s="8"/>
      <c r="T929" s="8" t="str">
        <f>VLOOKUP(C929,[1]Sheet1!$D$1:$M$65514,10,0)</f>
        <v>河北</v>
      </c>
      <c r="U929" s="8">
        <f t="shared" ref="U929:U992" si="95">INT(R929)</f>
        <v>14</v>
      </c>
      <c r="V929" s="8" t="e">
        <f ca="1">SUM(OFFSET(考勤!D:AH,MATCH(C929,考勤!$A$1:$A$58,0)-1,DAY(D929)-1,3,1))</f>
        <v>#N/A</v>
      </c>
      <c r="W929" s="8" t="e">
        <f ca="1" t="shared" ref="W929:W992" si="96">R929-V929</f>
        <v>#N/A</v>
      </c>
    </row>
    <row r="930" spans="1:23">
      <c r="A930" s="2" t="s">
        <v>763</v>
      </c>
      <c r="B930" s="2" t="s">
        <v>843</v>
      </c>
      <c r="C930" s="2" t="s">
        <v>844</v>
      </c>
      <c r="D930" s="2" t="s">
        <v>210</v>
      </c>
      <c r="E930" s="2" t="s">
        <v>127</v>
      </c>
      <c r="F930" s="2" t="s">
        <v>889</v>
      </c>
      <c r="G930" s="2" t="s">
        <v>137</v>
      </c>
      <c r="H930" s="2"/>
      <c r="I930" s="2"/>
      <c r="J930" s="10" t="s">
        <v>890</v>
      </c>
      <c r="K930" s="2"/>
      <c r="L930" s="2"/>
      <c r="M930" s="2"/>
      <c r="N930" s="2"/>
      <c r="O930" s="8" t="str">
        <f t="shared" si="91"/>
        <v>07:37</v>
      </c>
      <c r="P930" s="9" t="str">
        <f t="shared" si="92"/>
        <v>23:29</v>
      </c>
      <c r="Q930" s="11">
        <f t="shared" si="93"/>
        <v>0.661111111111111</v>
      </c>
      <c r="R930" s="12">
        <f t="shared" si="94"/>
        <v>14</v>
      </c>
      <c r="S930" s="8"/>
      <c r="T930" s="8" t="str">
        <f>VLOOKUP(C930,[1]Sheet1!$D$1:$M$65514,10,0)</f>
        <v>河北</v>
      </c>
      <c r="U930" s="8">
        <f t="shared" si="95"/>
        <v>14</v>
      </c>
      <c r="V930" s="8" t="e">
        <f ca="1">SUM(OFFSET(考勤!D:AH,MATCH(C930,考勤!$A$1:$A$58,0)-1,DAY(D930)-1,3,1))</f>
        <v>#N/A</v>
      </c>
      <c r="W930" s="8" t="e">
        <f ca="1" t="shared" si="96"/>
        <v>#N/A</v>
      </c>
    </row>
    <row r="931" spans="1:23">
      <c r="A931" s="2" t="s">
        <v>763</v>
      </c>
      <c r="B931" s="2" t="s">
        <v>843</v>
      </c>
      <c r="C931" s="2" t="s">
        <v>844</v>
      </c>
      <c r="D931" s="2" t="s">
        <v>211</v>
      </c>
      <c r="E931" s="2" t="s">
        <v>127</v>
      </c>
      <c r="F931" s="2" t="s">
        <v>891</v>
      </c>
      <c r="G931" s="2" t="s">
        <v>137</v>
      </c>
      <c r="H931" s="2"/>
      <c r="I931" s="2"/>
      <c r="J931" s="2"/>
      <c r="K931" s="2"/>
      <c r="L931" s="2"/>
      <c r="M931" s="2"/>
      <c r="N931" s="2"/>
      <c r="O931" s="8" t="str">
        <f t="shared" si="91"/>
        <v>07:46</v>
      </c>
      <c r="P931" s="9" t="str">
        <f t="shared" si="92"/>
        <v>17:38</v>
      </c>
      <c r="Q931" s="11">
        <f t="shared" si="93"/>
        <v>0.411111111111111</v>
      </c>
      <c r="R931" s="12">
        <f t="shared" si="94"/>
        <v>8</v>
      </c>
      <c r="S931" s="8"/>
      <c r="T931" s="8" t="str">
        <f>VLOOKUP(C931,[1]Sheet1!$D$1:$M$65514,10,0)</f>
        <v>河北</v>
      </c>
      <c r="U931" s="8">
        <f t="shared" si="95"/>
        <v>8</v>
      </c>
      <c r="V931" s="8" t="e">
        <f ca="1">SUM(OFFSET(考勤!D:AH,MATCH(C931,考勤!$A$1:$A$58,0)-1,DAY(D931)-1,3,1))</f>
        <v>#N/A</v>
      </c>
      <c r="W931" s="8" t="e">
        <f ca="1" t="shared" si="96"/>
        <v>#N/A</v>
      </c>
    </row>
    <row r="932" hidden="1" spans="1:23">
      <c r="A932" s="2" t="s">
        <v>236</v>
      </c>
      <c r="B932" s="2" t="s">
        <v>892</v>
      </c>
      <c r="C932" s="2" t="s">
        <v>893</v>
      </c>
      <c r="D932" s="2" t="s">
        <v>126</v>
      </c>
      <c r="E932" s="2" t="s">
        <v>127</v>
      </c>
      <c r="F932" s="2"/>
      <c r="G932" s="2"/>
      <c r="H932" s="2"/>
      <c r="I932" s="2"/>
      <c r="J932" s="2"/>
      <c r="K932" s="2"/>
      <c r="L932" s="2"/>
      <c r="M932" s="2"/>
      <c r="N932" s="7" t="s">
        <v>171</v>
      </c>
      <c r="O932" s="8" t="str">
        <f t="shared" si="91"/>
        <v/>
      </c>
      <c r="P932" s="9" t="str">
        <f t="shared" si="92"/>
        <v/>
      </c>
      <c r="Q932" s="11">
        <f t="shared" si="93"/>
        <v>0</v>
      </c>
      <c r="R932" s="12">
        <f t="shared" si="94"/>
        <v>0</v>
      </c>
      <c r="S932" s="8"/>
      <c r="T932" s="8">
        <f>VLOOKUP(C932,[1]Sheet1!$D$1:$M$65514,10,0)</f>
        <v>0</v>
      </c>
      <c r="U932" s="8">
        <f t="shared" si="95"/>
        <v>0</v>
      </c>
      <c r="V932" s="8" t="e">
        <f ca="1">SUM(OFFSET(考勤!D:AH,MATCH(C932,考勤!$A$1:$A$58,0)-1,DAY(D932)-1,3,1))</f>
        <v>#N/A</v>
      </c>
      <c r="W932" s="8" t="e">
        <f ca="1" t="shared" si="96"/>
        <v>#N/A</v>
      </c>
    </row>
    <row r="933" hidden="1" spans="1:23">
      <c r="A933" s="2" t="s">
        <v>236</v>
      </c>
      <c r="B933" s="2" t="s">
        <v>892</v>
      </c>
      <c r="C933" s="2" t="s">
        <v>893</v>
      </c>
      <c r="D933" s="2" t="s">
        <v>131</v>
      </c>
      <c r="E933" s="2" t="s">
        <v>127</v>
      </c>
      <c r="F933" s="2"/>
      <c r="G933" s="2"/>
      <c r="H933" s="2"/>
      <c r="I933" s="2"/>
      <c r="J933" s="2"/>
      <c r="K933" s="2"/>
      <c r="L933" s="2"/>
      <c r="M933" s="2"/>
      <c r="N933" s="7" t="s">
        <v>171</v>
      </c>
      <c r="O933" s="8" t="str">
        <f t="shared" si="91"/>
        <v/>
      </c>
      <c r="P933" s="9" t="str">
        <f t="shared" si="92"/>
        <v/>
      </c>
      <c r="Q933" s="11">
        <f t="shared" si="93"/>
        <v>0</v>
      </c>
      <c r="R933" s="12">
        <f t="shared" si="94"/>
        <v>0</v>
      </c>
      <c r="S933" s="8"/>
      <c r="T933" s="8">
        <f>VLOOKUP(C933,[1]Sheet1!$D$1:$M$65514,10,0)</f>
        <v>0</v>
      </c>
      <c r="U933" s="8">
        <f t="shared" si="95"/>
        <v>0</v>
      </c>
      <c r="V933" s="8" t="e">
        <f ca="1">SUM(OFFSET(考勤!D:AH,MATCH(C933,考勤!$A$1:$A$58,0)-1,DAY(D933)-1,3,1))</f>
        <v>#N/A</v>
      </c>
      <c r="W933" s="8" t="e">
        <f ca="1" t="shared" si="96"/>
        <v>#N/A</v>
      </c>
    </row>
    <row r="934" hidden="1" spans="1:23">
      <c r="A934" s="2" t="s">
        <v>236</v>
      </c>
      <c r="B934" s="2" t="s">
        <v>892</v>
      </c>
      <c r="C934" s="2" t="s">
        <v>893</v>
      </c>
      <c r="D934" s="2" t="s">
        <v>135</v>
      </c>
      <c r="E934" s="2" t="s">
        <v>127</v>
      </c>
      <c r="F934" s="2" t="s">
        <v>894</v>
      </c>
      <c r="G934" s="2" t="s">
        <v>137</v>
      </c>
      <c r="H934" s="2"/>
      <c r="I934" s="2"/>
      <c r="J934" s="2"/>
      <c r="K934" s="2"/>
      <c r="L934" s="2"/>
      <c r="M934" s="2"/>
      <c r="N934" s="2"/>
      <c r="O934" s="8" t="str">
        <f t="shared" si="91"/>
        <v>07:46</v>
      </c>
      <c r="P934" s="9" t="str">
        <f t="shared" si="92"/>
        <v>17:32</v>
      </c>
      <c r="Q934" s="11">
        <f t="shared" si="93"/>
        <v>0.406944444444444</v>
      </c>
      <c r="R934" s="12">
        <f t="shared" si="94"/>
        <v>8</v>
      </c>
      <c r="S934" s="8"/>
      <c r="T934" s="8">
        <f>VLOOKUP(C934,[1]Sheet1!$D$1:$M$65514,10,0)</f>
        <v>0</v>
      </c>
      <c r="U934" s="8">
        <f t="shared" si="95"/>
        <v>8</v>
      </c>
      <c r="V934" s="8" t="e">
        <f ca="1">SUM(OFFSET(考勤!D:AH,MATCH(C934,考勤!$A$1:$A$58,0)-1,DAY(D934)-1,3,1))</f>
        <v>#N/A</v>
      </c>
      <c r="W934" s="8" t="e">
        <f ca="1" t="shared" si="96"/>
        <v>#N/A</v>
      </c>
    </row>
    <row r="935" hidden="1" spans="1:23">
      <c r="A935" s="3" t="s">
        <v>236</v>
      </c>
      <c r="B935" s="3" t="s">
        <v>892</v>
      </c>
      <c r="C935" s="3" t="s">
        <v>893</v>
      </c>
      <c r="D935" s="3" t="s">
        <v>139</v>
      </c>
      <c r="E935" s="2" t="s">
        <v>127</v>
      </c>
      <c r="F935" s="3" t="s">
        <v>895</v>
      </c>
      <c r="G935" s="3" t="s">
        <v>137</v>
      </c>
      <c r="H935" s="3"/>
      <c r="I935" s="3"/>
      <c r="J935" s="3"/>
      <c r="K935" s="3"/>
      <c r="L935" s="3"/>
      <c r="M935" s="3"/>
      <c r="N935" s="3"/>
      <c r="O935" s="8" t="str">
        <f t="shared" si="91"/>
        <v>07:43</v>
      </c>
      <c r="P935" s="9" t="str">
        <f t="shared" si="92"/>
        <v>17:32</v>
      </c>
      <c r="Q935" s="11">
        <f t="shared" si="93"/>
        <v>0.409027777777778</v>
      </c>
      <c r="R935" s="12">
        <f t="shared" si="94"/>
        <v>8</v>
      </c>
      <c r="S935" s="8"/>
      <c r="T935" s="8">
        <f>VLOOKUP(C935,[1]Sheet1!$D$1:$M$65514,10,0)</f>
        <v>0</v>
      </c>
      <c r="U935" s="8">
        <f t="shared" si="95"/>
        <v>8</v>
      </c>
      <c r="V935" s="8" t="e">
        <f ca="1">SUM(OFFSET(考勤!D:AH,MATCH(C935,考勤!$A$1:$A$58,0)-1,DAY(D935)-1,3,1))</f>
        <v>#N/A</v>
      </c>
      <c r="W935" s="8" t="e">
        <f ca="1" t="shared" si="96"/>
        <v>#N/A</v>
      </c>
    </row>
    <row r="936" hidden="1" spans="1:23">
      <c r="A936" s="3" t="s">
        <v>236</v>
      </c>
      <c r="B936" s="3" t="s">
        <v>892</v>
      </c>
      <c r="C936" s="3" t="s">
        <v>893</v>
      </c>
      <c r="D936" s="3" t="s">
        <v>142</v>
      </c>
      <c r="E936" s="2" t="s">
        <v>127</v>
      </c>
      <c r="F936" s="3" t="s">
        <v>896</v>
      </c>
      <c r="G936" s="3" t="s">
        <v>137</v>
      </c>
      <c r="H936" s="3"/>
      <c r="I936" s="3"/>
      <c r="J936" s="3"/>
      <c r="K936" s="3"/>
      <c r="L936" s="3"/>
      <c r="M936" s="3"/>
      <c r="N936" s="3"/>
      <c r="O936" s="8" t="str">
        <f t="shared" si="91"/>
        <v>07:40</v>
      </c>
      <c r="P936" s="9" t="str">
        <f t="shared" si="92"/>
        <v>17:32</v>
      </c>
      <c r="Q936" s="11">
        <f t="shared" si="93"/>
        <v>0.411111111111111</v>
      </c>
      <c r="R936" s="12">
        <f t="shared" si="94"/>
        <v>8</v>
      </c>
      <c r="S936" s="8"/>
      <c r="T936" s="8">
        <f>VLOOKUP(C936,[1]Sheet1!$D$1:$M$65514,10,0)</f>
        <v>0</v>
      </c>
      <c r="U936" s="8">
        <f t="shared" si="95"/>
        <v>8</v>
      </c>
      <c r="V936" s="8" t="e">
        <f ca="1">SUM(OFFSET(考勤!D:AH,MATCH(C936,考勤!$A$1:$A$58,0)-1,DAY(D936)-1,3,1))</f>
        <v>#N/A</v>
      </c>
      <c r="W936" s="8" t="e">
        <f ca="1" t="shared" si="96"/>
        <v>#N/A</v>
      </c>
    </row>
    <row r="937" hidden="1" spans="1:23">
      <c r="A937" s="2" t="s">
        <v>236</v>
      </c>
      <c r="B937" s="2" t="s">
        <v>892</v>
      </c>
      <c r="C937" s="2" t="s">
        <v>893</v>
      </c>
      <c r="D937" s="2" t="s">
        <v>145</v>
      </c>
      <c r="E937" s="2" t="s">
        <v>127</v>
      </c>
      <c r="F937" s="2" t="s">
        <v>897</v>
      </c>
      <c r="G937" s="2" t="s">
        <v>137</v>
      </c>
      <c r="H937" s="2"/>
      <c r="I937" s="2"/>
      <c r="J937" s="2"/>
      <c r="K937" s="2"/>
      <c r="L937" s="2"/>
      <c r="M937" s="2"/>
      <c r="N937" s="2"/>
      <c r="O937" s="8" t="str">
        <f t="shared" si="91"/>
        <v>07:44</v>
      </c>
      <c r="P937" s="9" t="str">
        <f t="shared" si="92"/>
        <v>17:32</v>
      </c>
      <c r="Q937" s="11">
        <f t="shared" si="93"/>
        <v>0.408333333333333</v>
      </c>
      <c r="R937" s="12">
        <f t="shared" si="94"/>
        <v>8</v>
      </c>
      <c r="S937" s="8"/>
      <c r="T937" s="8">
        <f>VLOOKUP(C937,[1]Sheet1!$D$1:$M$65514,10,0)</f>
        <v>0</v>
      </c>
      <c r="U937" s="8">
        <f t="shared" si="95"/>
        <v>8</v>
      </c>
      <c r="V937" s="8" t="e">
        <f ca="1">SUM(OFFSET(考勤!D:AH,MATCH(C937,考勤!$A$1:$A$58,0)-1,DAY(D937)-1,3,1))</f>
        <v>#N/A</v>
      </c>
      <c r="W937" s="8" t="e">
        <f ca="1" t="shared" si="96"/>
        <v>#N/A</v>
      </c>
    </row>
    <row r="938" hidden="1" spans="1:23">
      <c r="A938" s="2" t="s">
        <v>236</v>
      </c>
      <c r="B938" s="2" t="s">
        <v>892</v>
      </c>
      <c r="C938" s="2" t="s">
        <v>893</v>
      </c>
      <c r="D938" s="2" t="s">
        <v>148</v>
      </c>
      <c r="E938" s="2" t="s">
        <v>127</v>
      </c>
      <c r="F938" s="2"/>
      <c r="G938" s="2"/>
      <c r="H938" s="2"/>
      <c r="I938" s="2"/>
      <c r="J938" s="2"/>
      <c r="K938" s="2"/>
      <c r="L938" s="2"/>
      <c r="M938" s="2"/>
      <c r="N938" s="7" t="s">
        <v>171</v>
      </c>
      <c r="O938" s="8" t="str">
        <f t="shared" si="91"/>
        <v/>
      </c>
      <c r="P938" s="9" t="str">
        <f t="shared" si="92"/>
        <v/>
      </c>
      <c r="Q938" s="11">
        <f t="shared" si="93"/>
        <v>0</v>
      </c>
      <c r="R938" s="12">
        <f t="shared" si="94"/>
        <v>0</v>
      </c>
      <c r="S938" s="8"/>
      <c r="T938" s="8">
        <f>VLOOKUP(C938,[1]Sheet1!$D$1:$M$65514,10,0)</f>
        <v>0</v>
      </c>
      <c r="U938" s="8">
        <f t="shared" si="95"/>
        <v>0</v>
      </c>
      <c r="V938" s="8" t="e">
        <f ca="1">SUM(OFFSET(考勤!D:AH,MATCH(C938,考勤!$A$1:$A$58,0)-1,DAY(D938)-1,3,1))</f>
        <v>#N/A</v>
      </c>
      <c r="W938" s="8" t="e">
        <f ca="1" t="shared" si="96"/>
        <v>#N/A</v>
      </c>
    </row>
    <row r="939" hidden="1" spans="1:23">
      <c r="A939" s="2" t="s">
        <v>236</v>
      </c>
      <c r="B939" s="2" t="s">
        <v>892</v>
      </c>
      <c r="C939" s="2" t="s">
        <v>893</v>
      </c>
      <c r="D939" s="2" t="s">
        <v>152</v>
      </c>
      <c r="E939" s="2" t="s">
        <v>127</v>
      </c>
      <c r="F939" s="2" t="s">
        <v>255</v>
      </c>
      <c r="G939" s="2" t="s">
        <v>137</v>
      </c>
      <c r="H939" s="2"/>
      <c r="I939" s="2"/>
      <c r="J939" s="2"/>
      <c r="K939" s="2"/>
      <c r="L939" s="2"/>
      <c r="M939" s="2"/>
      <c r="N939" s="2"/>
      <c r="O939" s="8" t="str">
        <f t="shared" si="91"/>
        <v>07:45</v>
      </c>
      <c r="P939" s="9" t="str">
        <f t="shared" si="92"/>
        <v>17:34</v>
      </c>
      <c r="Q939" s="11">
        <f t="shared" si="93"/>
        <v>0.409027777777778</v>
      </c>
      <c r="R939" s="12">
        <f t="shared" si="94"/>
        <v>8</v>
      </c>
      <c r="S939" s="8"/>
      <c r="T939" s="8">
        <f>VLOOKUP(C939,[1]Sheet1!$D$1:$M$65514,10,0)</f>
        <v>0</v>
      </c>
      <c r="U939" s="8">
        <f t="shared" si="95"/>
        <v>8</v>
      </c>
      <c r="V939" s="8" t="e">
        <f ca="1">SUM(OFFSET(考勤!D:AH,MATCH(C939,考勤!$A$1:$A$58,0)-1,DAY(D939)-1,3,1))</f>
        <v>#N/A</v>
      </c>
      <c r="W939" s="8" t="e">
        <f ca="1" t="shared" si="96"/>
        <v>#N/A</v>
      </c>
    </row>
    <row r="940" hidden="1" spans="1:23">
      <c r="A940" s="2" t="s">
        <v>236</v>
      </c>
      <c r="B940" s="2" t="s">
        <v>892</v>
      </c>
      <c r="C940" s="2" t="s">
        <v>893</v>
      </c>
      <c r="D940" s="2" t="s">
        <v>157</v>
      </c>
      <c r="E940" s="2" t="s">
        <v>127</v>
      </c>
      <c r="F940" s="2" t="s">
        <v>898</v>
      </c>
      <c r="G940" s="2" t="s">
        <v>137</v>
      </c>
      <c r="H940" s="2"/>
      <c r="I940" s="2"/>
      <c r="J940" s="2"/>
      <c r="K940" s="2"/>
      <c r="L940" s="2"/>
      <c r="M940" s="2"/>
      <c r="N940" s="2"/>
      <c r="O940" s="8" t="str">
        <f t="shared" si="91"/>
        <v>07:44</v>
      </c>
      <c r="P940" s="9" t="str">
        <f t="shared" si="92"/>
        <v>17:33</v>
      </c>
      <c r="Q940" s="11">
        <f t="shared" si="93"/>
        <v>0.409027777777778</v>
      </c>
      <c r="R940" s="12">
        <f t="shared" si="94"/>
        <v>8</v>
      </c>
      <c r="S940" s="8"/>
      <c r="T940" s="8">
        <f>VLOOKUP(C940,[1]Sheet1!$D$1:$M$65514,10,0)</f>
        <v>0</v>
      </c>
      <c r="U940" s="8">
        <f t="shared" si="95"/>
        <v>8</v>
      </c>
      <c r="V940" s="8" t="e">
        <f ca="1">SUM(OFFSET(考勤!D:AH,MATCH(C940,考勤!$A$1:$A$58,0)-1,DAY(D940)-1,3,1))</f>
        <v>#N/A</v>
      </c>
      <c r="W940" s="8" t="e">
        <f ca="1" t="shared" si="96"/>
        <v>#N/A</v>
      </c>
    </row>
    <row r="941" hidden="1" spans="1:23">
      <c r="A941" s="2" t="s">
        <v>236</v>
      </c>
      <c r="B941" s="2" t="s">
        <v>892</v>
      </c>
      <c r="C941" s="2" t="s">
        <v>893</v>
      </c>
      <c r="D941" s="2" t="s">
        <v>160</v>
      </c>
      <c r="E941" s="2" t="s">
        <v>127</v>
      </c>
      <c r="F941" s="2" t="s">
        <v>426</v>
      </c>
      <c r="G941" s="2" t="s">
        <v>137</v>
      </c>
      <c r="H941" s="2"/>
      <c r="I941" s="2"/>
      <c r="J941" s="2"/>
      <c r="K941" s="2"/>
      <c r="L941" s="2"/>
      <c r="M941" s="2"/>
      <c r="N941" s="2"/>
      <c r="O941" s="8" t="str">
        <f t="shared" si="91"/>
        <v>07:43</v>
      </c>
      <c r="P941" s="9" t="str">
        <f t="shared" si="92"/>
        <v>17:31</v>
      </c>
      <c r="Q941" s="11">
        <f t="shared" si="93"/>
        <v>0.408333333333333</v>
      </c>
      <c r="R941" s="12">
        <f t="shared" si="94"/>
        <v>8</v>
      </c>
      <c r="S941" s="8"/>
      <c r="T941" s="8">
        <f>VLOOKUP(C941,[1]Sheet1!$D$1:$M$65514,10,0)</f>
        <v>0</v>
      </c>
      <c r="U941" s="8">
        <f t="shared" si="95"/>
        <v>8</v>
      </c>
      <c r="V941" s="8" t="e">
        <f ca="1">SUM(OFFSET(考勤!D:AH,MATCH(C941,考勤!$A$1:$A$58,0)-1,DAY(D941)-1,3,1))</f>
        <v>#N/A</v>
      </c>
      <c r="W941" s="8" t="e">
        <f ca="1" t="shared" si="96"/>
        <v>#N/A</v>
      </c>
    </row>
    <row r="942" hidden="1" spans="1:23">
      <c r="A942" s="3" t="s">
        <v>236</v>
      </c>
      <c r="B942" s="3" t="s">
        <v>892</v>
      </c>
      <c r="C942" s="3" t="s">
        <v>893</v>
      </c>
      <c r="D942" s="3" t="s">
        <v>163</v>
      </c>
      <c r="E942" s="2" t="s">
        <v>127</v>
      </c>
      <c r="F942" s="3"/>
      <c r="G942" s="3"/>
      <c r="H942" s="3"/>
      <c r="I942" s="3"/>
      <c r="J942" s="3"/>
      <c r="K942" s="3"/>
      <c r="L942" s="3"/>
      <c r="M942" s="3"/>
      <c r="N942" s="7" t="s">
        <v>171</v>
      </c>
      <c r="O942" s="8" t="str">
        <f t="shared" si="91"/>
        <v/>
      </c>
      <c r="P942" s="9" t="str">
        <f t="shared" si="92"/>
        <v/>
      </c>
      <c r="Q942" s="11">
        <f t="shared" si="93"/>
        <v>0</v>
      </c>
      <c r="R942" s="12">
        <f t="shared" si="94"/>
        <v>0</v>
      </c>
      <c r="S942" s="8"/>
      <c r="T942" s="8">
        <f>VLOOKUP(C942,[1]Sheet1!$D$1:$M$65514,10,0)</f>
        <v>0</v>
      </c>
      <c r="U942" s="8">
        <f t="shared" si="95"/>
        <v>0</v>
      </c>
      <c r="V942" s="8" t="e">
        <f ca="1">SUM(OFFSET(考勤!D:AH,MATCH(C942,考勤!$A$1:$A$58,0)-1,DAY(D942)-1,3,1))</f>
        <v>#N/A</v>
      </c>
      <c r="W942" s="8" t="e">
        <f ca="1" t="shared" si="96"/>
        <v>#N/A</v>
      </c>
    </row>
    <row r="943" hidden="1" spans="1:23">
      <c r="A943" s="3" t="s">
        <v>236</v>
      </c>
      <c r="B943" s="3" t="s">
        <v>892</v>
      </c>
      <c r="C943" s="3" t="s">
        <v>893</v>
      </c>
      <c r="D943" s="3" t="s">
        <v>166</v>
      </c>
      <c r="E943" s="2" t="s">
        <v>127</v>
      </c>
      <c r="F943" s="3"/>
      <c r="G943" s="3"/>
      <c r="H943" s="3"/>
      <c r="I943" s="3"/>
      <c r="J943" s="3"/>
      <c r="K943" s="3"/>
      <c r="L943" s="3"/>
      <c r="M943" s="3"/>
      <c r="N943" s="7" t="s">
        <v>171</v>
      </c>
      <c r="O943" s="8" t="str">
        <f t="shared" si="91"/>
        <v/>
      </c>
      <c r="P943" s="9" t="str">
        <f t="shared" si="92"/>
        <v/>
      </c>
      <c r="Q943" s="11">
        <f t="shared" si="93"/>
        <v>0</v>
      </c>
      <c r="R943" s="12">
        <f t="shared" si="94"/>
        <v>0</v>
      </c>
      <c r="S943" s="8"/>
      <c r="T943" s="8">
        <f>VLOOKUP(C943,[1]Sheet1!$D$1:$M$65514,10,0)</f>
        <v>0</v>
      </c>
      <c r="U943" s="8">
        <f t="shared" si="95"/>
        <v>0</v>
      </c>
      <c r="V943" s="8" t="e">
        <f ca="1">SUM(OFFSET(考勤!D:AH,MATCH(C943,考勤!$A$1:$A$58,0)-1,DAY(D943)-1,3,1))</f>
        <v>#N/A</v>
      </c>
      <c r="W943" s="8" t="e">
        <f ca="1" t="shared" si="96"/>
        <v>#N/A</v>
      </c>
    </row>
    <row r="944" hidden="1" spans="1:23">
      <c r="A944" s="2" t="s">
        <v>236</v>
      </c>
      <c r="B944" s="2" t="s">
        <v>892</v>
      </c>
      <c r="C944" s="2" t="s">
        <v>893</v>
      </c>
      <c r="D944" s="2" t="s">
        <v>170</v>
      </c>
      <c r="E944" s="2" t="s">
        <v>127</v>
      </c>
      <c r="F944" s="2"/>
      <c r="G944" s="2"/>
      <c r="H944" s="2"/>
      <c r="I944" s="2"/>
      <c r="J944" s="2"/>
      <c r="K944" s="2"/>
      <c r="L944" s="2"/>
      <c r="M944" s="2"/>
      <c r="N944" s="7" t="s">
        <v>171</v>
      </c>
      <c r="O944" s="8" t="str">
        <f t="shared" si="91"/>
        <v/>
      </c>
      <c r="P944" s="9" t="str">
        <f t="shared" si="92"/>
        <v/>
      </c>
      <c r="Q944" s="11">
        <f t="shared" si="93"/>
        <v>0</v>
      </c>
      <c r="R944" s="12">
        <f t="shared" si="94"/>
        <v>0</v>
      </c>
      <c r="S944" s="8"/>
      <c r="T944" s="8">
        <f>VLOOKUP(C944,[1]Sheet1!$D$1:$M$65514,10,0)</f>
        <v>0</v>
      </c>
      <c r="U944" s="8">
        <f t="shared" si="95"/>
        <v>0</v>
      </c>
      <c r="V944" s="8" t="e">
        <f ca="1">SUM(OFFSET(考勤!D:AH,MATCH(C944,考勤!$A$1:$A$58,0)-1,DAY(D944)-1,3,1))</f>
        <v>#N/A</v>
      </c>
      <c r="W944" s="8" t="e">
        <f ca="1" t="shared" si="96"/>
        <v>#N/A</v>
      </c>
    </row>
    <row r="945" hidden="1" spans="1:23">
      <c r="A945" s="2" t="s">
        <v>236</v>
      </c>
      <c r="B945" s="2" t="s">
        <v>892</v>
      </c>
      <c r="C945" s="2" t="s">
        <v>893</v>
      </c>
      <c r="D945" s="2" t="s">
        <v>172</v>
      </c>
      <c r="E945" s="2" t="s">
        <v>127</v>
      </c>
      <c r="F945" s="2"/>
      <c r="G945" s="2"/>
      <c r="H945" s="2"/>
      <c r="I945" s="2"/>
      <c r="J945" s="2"/>
      <c r="K945" s="2"/>
      <c r="L945" s="2"/>
      <c r="M945" s="2"/>
      <c r="N945" s="7" t="s">
        <v>171</v>
      </c>
      <c r="O945" s="8" t="str">
        <f t="shared" si="91"/>
        <v/>
      </c>
      <c r="P945" s="9" t="str">
        <f t="shared" si="92"/>
        <v/>
      </c>
      <c r="Q945" s="11">
        <f t="shared" si="93"/>
        <v>0</v>
      </c>
      <c r="R945" s="12">
        <f t="shared" si="94"/>
        <v>0</v>
      </c>
      <c r="S945" s="8"/>
      <c r="T945" s="8">
        <f>VLOOKUP(C945,[1]Sheet1!$D$1:$M$65514,10,0)</f>
        <v>0</v>
      </c>
      <c r="U945" s="8">
        <f t="shared" si="95"/>
        <v>0</v>
      </c>
      <c r="V945" s="8" t="e">
        <f ca="1">SUM(OFFSET(考勤!D:AH,MATCH(C945,考勤!$A$1:$A$58,0)-1,DAY(D945)-1,3,1))</f>
        <v>#N/A</v>
      </c>
      <c r="W945" s="8" t="e">
        <f ca="1" t="shared" si="96"/>
        <v>#N/A</v>
      </c>
    </row>
    <row r="946" hidden="1" spans="1:23">
      <c r="A946" s="2" t="s">
        <v>236</v>
      </c>
      <c r="B946" s="2" t="s">
        <v>892</v>
      </c>
      <c r="C946" s="2" t="s">
        <v>893</v>
      </c>
      <c r="D946" s="2" t="s">
        <v>173</v>
      </c>
      <c r="E946" s="2" t="s">
        <v>127</v>
      </c>
      <c r="F946" s="2"/>
      <c r="G946" s="2"/>
      <c r="H946" s="2"/>
      <c r="I946" s="2"/>
      <c r="J946" s="2"/>
      <c r="K946" s="2"/>
      <c r="L946" s="2"/>
      <c r="M946" s="2"/>
      <c r="N946" s="7" t="s">
        <v>171</v>
      </c>
      <c r="O946" s="8" t="str">
        <f t="shared" si="91"/>
        <v/>
      </c>
      <c r="P946" s="9" t="str">
        <f t="shared" si="92"/>
        <v/>
      </c>
      <c r="Q946" s="11">
        <f t="shared" si="93"/>
        <v>0</v>
      </c>
      <c r="R946" s="12">
        <f t="shared" si="94"/>
        <v>0</v>
      </c>
      <c r="S946" s="8"/>
      <c r="T946" s="8">
        <f>VLOOKUP(C946,[1]Sheet1!$D$1:$M$65514,10,0)</f>
        <v>0</v>
      </c>
      <c r="U946" s="8">
        <f t="shared" si="95"/>
        <v>0</v>
      </c>
      <c r="V946" s="8" t="e">
        <f ca="1">SUM(OFFSET(考勤!D:AH,MATCH(C946,考勤!$A$1:$A$58,0)-1,DAY(D946)-1,3,1))</f>
        <v>#N/A</v>
      </c>
      <c r="W946" s="8" t="e">
        <f ca="1" t="shared" si="96"/>
        <v>#N/A</v>
      </c>
    </row>
    <row r="947" hidden="1" spans="1:23">
      <c r="A947" s="2" t="s">
        <v>236</v>
      </c>
      <c r="B947" s="2" t="s">
        <v>892</v>
      </c>
      <c r="C947" s="2" t="s">
        <v>893</v>
      </c>
      <c r="D947" s="2" t="s">
        <v>175</v>
      </c>
      <c r="E947" s="2" t="s">
        <v>127</v>
      </c>
      <c r="F947" s="2"/>
      <c r="G947" s="2"/>
      <c r="H947" s="2"/>
      <c r="I947" s="2"/>
      <c r="J947" s="2"/>
      <c r="K947" s="2"/>
      <c r="L947" s="2"/>
      <c r="M947" s="2"/>
      <c r="N947" s="7" t="s">
        <v>171</v>
      </c>
      <c r="O947" s="8" t="str">
        <f t="shared" si="91"/>
        <v/>
      </c>
      <c r="P947" s="9" t="str">
        <f t="shared" si="92"/>
        <v/>
      </c>
      <c r="Q947" s="11">
        <f t="shared" si="93"/>
        <v>0</v>
      </c>
      <c r="R947" s="12">
        <f t="shared" si="94"/>
        <v>0</v>
      </c>
      <c r="S947" s="8"/>
      <c r="T947" s="8">
        <f>VLOOKUP(C947,[1]Sheet1!$D$1:$M$65514,10,0)</f>
        <v>0</v>
      </c>
      <c r="U947" s="8">
        <f t="shared" si="95"/>
        <v>0</v>
      </c>
      <c r="V947" s="8" t="e">
        <f ca="1">SUM(OFFSET(考勤!D:AH,MATCH(C947,考勤!$A$1:$A$58,0)-1,DAY(D947)-1,3,1))</f>
        <v>#N/A</v>
      </c>
      <c r="W947" s="8" t="e">
        <f ca="1" t="shared" si="96"/>
        <v>#N/A</v>
      </c>
    </row>
    <row r="948" hidden="1" spans="1:23">
      <c r="A948" s="2" t="s">
        <v>236</v>
      </c>
      <c r="B948" s="2" t="s">
        <v>892</v>
      </c>
      <c r="C948" s="2" t="s">
        <v>893</v>
      </c>
      <c r="D948" s="2" t="s">
        <v>177</v>
      </c>
      <c r="E948" s="2" t="s">
        <v>127</v>
      </c>
      <c r="F948" s="2"/>
      <c r="G948" s="2"/>
      <c r="H948" s="2"/>
      <c r="I948" s="2"/>
      <c r="J948" s="2"/>
      <c r="K948" s="2"/>
      <c r="L948" s="2"/>
      <c r="M948" s="2"/>
      <c r="N948" s="7" t="s">
        <v>171</v>
      </c>
      <c r="O948" s="8" t="str">
        <f t="shared" si="91"/>
        <v/>
      </c>
      <c r="P948" s="9" t="str">
        <f t="shared" si="92"/>
        <v/>
      </c>
      <c r="Q948" s="11">
        <f t="shared" si="93"/>
        <v>0</v>
      </c>
      <c r="R948" s="12">
        <f t="shared" si="94"/>
        <v>0</v>
      </c>
      <c r="S948" s="8"/>
      <c r="T948" s="8">
        <f>VLOOKUP(C948,[1]Sheet1!$D$1:$M$65514,10,0)</f>
        <v>0</v>
      </c>
      <c r="U948" s="8">
        <f t="shared" si="95"/>
        <v>0</v>
      </c>
      <c r="V948" s="8" t="e">
        <f ca="1">SUM(OFFSET(考勤!D:AH,MATCH(C948,考勤!$A$1:$A$58,0)-1,DAY(D948)-1,3,1))</f>
        <v>#N/A</v>
      </c>
      <c r="W948" s="8" t="e">
        <f ca="1" t="shared" si="96"/>
        <v>#N/A</v>
      </c>
    </row>
    <row r="949" hidden="1" spans="1:23">
      <c r="A949" s="3" t="s">
        <v>236</v>
      </c>
      <c r="B949" s="3" t="s">
        <v>892</v>
      </c>
      <c r="C949" s="3" t="s">
        <v>893</v>
      </c>
      <c r="D949" s="3" t="s">
        <v>180</v>
      </c>
      <c r="E949" s="2" t="s">
        <v>127</v>
      </c>
      <c r="F949" s="3"/>
      <c r="G949" s="3"/>
      <c r="H949" s="3"/>
      <c r="I949" s="3"/>
      <c r="J949" s="3"/>
      <c r="K949" s="3"/>
      <c r="L949" s="3"/>
      <c r="M949" s="3"/>
      <c r="N949" s="7" t="s">
        <v>171</v>
      </c>
      <c r="O949" s="8" t="str">
        <f t="shared" si="91"/>
        <v/>
      </c>
      <c r="P949" s="9" t="str">
        <f t="shared" si="92"/>
        <v/>
      </c>
      <c r="Q949" s="11">
        <f t="shared" si="93"/>
        <v>0</v>
      </c>
      <c r="R949" s="12">
        <f t="shared" si="94"/>
        <v>0</v>
      </c>
      <c r="S949" s="8"/>
      <c r="T949" s="8">
        <f>VLOOKUP(C949,[1]Sheet1!$D$1:$M$65514,10,0)</f>
        <v>0</v>
      </c>
      <c r="U949" s="8">
        <f t="shared" si="95"/>
        <v>0</v>
      </c>
      <c r="V949" s="8" t="e">
        <f ca="1">SUM(OFFSET(考勤!D:AH,MATCH(C949,考勤!$A$1:$A$58,0)-1,DAY(D949)-1,3,1))</f>
        <v>#N/A</v>
      </c>
      <c r="W949" s="8" t="e">
        <f ca="1" t="shared" si="96"/>
        <v>#N/A</v>
      </c>
    </row>
    <row r="950" hidden="1" spans="1:23">
      <c r="A950" s="3" t="s">
        <v>236</v>
      </c>
      <c r="B950" s="3" t="s">
        <v>892</v>
      </c>
      <c r="C950" s="3" t="s">
        <v>893</v>
      </c>
      <c r="D950" s="3" t="s">
        <v>183</v>
      </c>
      <c r="E950" s="2" t="s">
        <v>127</v>
      </c>
      <c r="F950" s="3"/>
      <c r="G950" s="3"/>
      <c r="H950" s="3"/>
      <c r="I950" s="3"/>
      <c r="J950" s="3"/>
      <c r="K950" s="3"/>
      <c r="L950" s="3"/>
      <c r="M950" s="3"/>
      <c r="N950" s="7" t="s">
        <v>171</v>
      </c>
      <c r="O950" s="8" t="str">
        <f t="shared" si="91"/>
        <v/>
      </c>
      <c r="P950" s="9" t="str">
        <f t="shared" si="92"/>
        <v/>
      </c>
      <c r="Q950" s="11">
        <f t="shared" si="93"/>
        <v>0</v>
      </c>
      <c r="R950" s="12">
        <f t="shared" si="94"/>
        <v>0</v>
      </c>
      <c r="S950" s="8"/>
      <c r="T950" s="8">
        <f>VLOOKUP(C950,[1]Sheet1!$D$1:$M$65514,10,0)</f>
        <v>0</v>
      </c>
      <c r="U950" s="8">
        <f t="shared" si="95"/>
        <v>0</v>
      </c>
      <c r="V950" s="8" t="e">
        <f ca="1">SUM(OFFSET(考勤!D:AH,MATCH(C950,考勤!$A$1:$A$58,0)-1,DAY(D950)-1,3,1))</f>
        <v>#N/A</v>
      </c>
      <c r="W950" s="8" t="e">
        <f ca="1" t="shared" si="96"/>
        <v>#N/A</v>
      </c>
    </row>
    <row r="951" hidden="1" spans="1:23">
      <c r="A951" s="2" t="s">
        <v>236</v>
      </c>
      <c r="B951" s="2" t="s">
        <v>892</v>
      </c>
      <c r="C951" s="2" t="s">
        <v>893</v>
      </c>
      <c r="D951" s="2" t="s">
        <v>186</v>
      </c>
      <c r="E951" s="2" t="s">
        <v>127</v>
      </c>
      <c r="F951" s="2"/>
      <c r="G951" s="2"/>
      <c r="H951" s="2"/>
      <c r="I951" s="2"/>
      <c r="J951" s="2"/>
      <c r="K951" s="2"/>
      <c r="L951" s="2"/>
      <c r="M951" s="2"/>
      <c r="N951" s="7" t="s">
        <v>171</v>
      </c>
      <c r="O951" s="8" t="str">
        <f t="shared" si="91"/>
        <v/>
      </c>
      <c r="P951" s="9" t="str">
        <f t="shared" si="92"/>
        <v/>
      </c>
      <c r="Q951" s="11">
        <f t="shared" si="93"/>
        <v>0</v>
      </c>
      <c r="R951" s="12">
        <f t="shared" si="94"/>
        <v>0</v>
      </c>
      <c r="S951" s="8"/>
      <c r="T951" s="8">
        <f>VLOOKUP(C951,[1]Sheet1!$D$1:$M$65514,10,0)</f>
        <v>0</v>
      </c>
      <c r="U951" s="8">
        <f t="shared" si="95"/>
        <v>0</v>
      </c>
      <c r="V951" s="8" t="e">
        <f ca="1">SUM(OFFSET(考勤!D:AH,MATCH(C951,考勤!$A$1:$A$58,0)-1,DAY(D951)-1,3,1))</f>
        <v>#N/A</v>
      </c>
      <c r="W951" s="8" t="e">
        <f ca="1" t="shared" si="96"/>
        <v>#N/A</v>
      </c>
    </row>
    <row r="952" hidden="1" spans="1:23">
      <c r="A952" s="2" t="s">
        <v>236</v>
      </c>
      <c r="B952" s="2" t="s">
        <v>892</v>
      </c>
      <c r="C952" s="2" t="s">
        <v>893</v>
      </c>
      <c r="D952" s="2" t="s">
        <v>189</v>
      </c>
      <c r="E952" s="2" t="s">
        <v>127</v>
      </c>
      <c r="F952" s="2"/>
      <c r="G952" s="2"/>
      <c r="H952" s="2"/>
      <c r="I952" s="2"/>
      <c r="J952" s="2"/>
      <c r="K952" s="2"/>
      <c r="L952" s="2"/>
      <c r="M952" s="2"/>
      <c r="N952" s="7" t="s">
        <v>171</v>
      </c>
      <c r="O952" s="8" t="str">
        <f t="shared" si="91"/>
        <v/>
      </c>
      <c r="P952" s="9" t="str">
        <f t="shared" si="92"/>
        <v/>
      </c>
      <c r="Q952" s="11">
        <f t="shared" si="93"/>
        <v>0</v>
      </c>
      <c r="R952" s="12">
        <f t="shared" si="94"/>
        <v>0</v>
      </c>
      <c r="S952" s="8"/>
      <c r="T952" s="8">
        <f>VLOOKUP(C952,[1]Sheet1!$D$1:$M$65514,10,0)</f>
        <v>0</v>
      </c>
      <c r="U952" s="8">
        <f t="shared" si="95"/>
        <v>0</v>
      </c>
      <c r="V952" s="8" t="e">
        <f ca="1">SUM(OFFSET(考勤!D:AH,MATCH(C952,考勤!$A$1:$A$58,0)-1,DAY(D952)-1,3,1))</f>
        <v>#N/A</v>
      </c>
      <c r="W952" s="8" t="e">
        <f ca="1" t="shared" si="96"/>
        <v>#N/A</v>
      </c>
    </row>
    <row r="953" hidden="1" spans="1:23">
      <c r="A953" s="2" t="s">
        <v>236</v>
      </c>
      <c r="B953" s="2" t="s">
        <v>892</v>
      </c>
      <c r="C953" s="2" t="s">
        <v>893</v>
      </c>
      <c r="D953" s="2" t="s">
        <v>192</v>
      </c>
      <c r="E953" s="2" t="s">
        <v>127</v>
      </c>
      <c r="F953" s="2"/>
      <c r="G953" s="2"/>
      <c r="H953" s="2"/>
      <c r="I953" s="2"/>
      <c r="J953" s="2"/>
      <c r="K953" s="2"/>
      <c r="L953" s="2"/>
      <c r="M953" s="2"/>
      <c r="N953" s="7" t="s">
        <v>171</v>
      </c>
      <c r="O953" s="8" t="str">
        <f t="shared" si="91"/>
        <v/>
      </c>
      <c r="P953" s="9" t="str">
        <f t="shared" si="92"/>
        <v/>
      </c>
      <c r="Q953" s="11">
        <f t="shared" si="93"/>
        <v>0</v>
      </c>
      <c r="R953" s="12">
        <f t="shared" si="94"/>
        <v>0</v>
      </c>
      <c r="S953" s="8"/>
      <c r="T953" s="8">
        <f>VLOOKUP(C953,[1]Sheet1!$D$1:$M$65514,10,0)</f>
        <v>0</v>
      </c>
      <c r="U953" s="8">
        <f t="shared" si="95"/>
        <v>0</v>
      </c>
      <c r="V953" s="8" t="e">
        <f ca="1">SUM(OFFSET(考勤!D:AH,MATCH(C953,考勤!$A$1:$A$58,0)-1,DAY(D953)-1,3,1))</f>
        <v>#N/A</v>
      </c>
      <c r="W953" s="8" t="e">
        <f ca="1" t="shared" si="96"/>
        <v>#N/A</v>
      </c>
    </row>
    <row r="954" hidden="1" spans="1:23">
      <c r="A954" s="2" t="s">
        <v>236</v>
      </c>
      <c r="B954" s="2" t="s">
        <v>892</v>
      </c>
      <c r="C954" s="2" t="s">
        <v>893</v>
      </c>
      <c r="D954" s="2" t="s">
        <v>195</v>
      </c>
      <c r="E954" s="2" t="s">
        <v>127</v>
      </c>
      <c r="F954" s="2"/>
      <c r="G954" s="2"/>
      <c r="H954" s="2"/>
      <c r="I954" s="2"/>
      <c r="J954" s="2"/>
      <c r="K954" s="2"/>
      <c r="L954" s="2"/>
      <c r="M954" s="2"/>
      <c r="N954" s="7" t="s">
        <v>171</v>
      </c>
      <c r="O954" s="8" t="str">
        <f t="shared" si="91"/>
        <v/>
      </c>
      <c r="P954" s="9" t="str">
        <f t="shared" si="92"/>
        <v/>
      </c>
      <c r="Q954" s="11">
        <f t="shared" si="93"/>
        <v>0</v>
      </c>
      <c r="R954" s="12">
        <f t="shared" si="94"/>
        <v>0</v>
      </c>
      <c r="S954" s="8"/>
      <c r="T954" s="8">
        <f>VLOOKUP(C954,[1]Sheet1!$D$1:$M$65514,10,0)</f>
        <v>0</v>
      </c>
      <c r="U954" s="8">
        <f t="shared" si="95"/>
        <v>0</v>
      </c>
      <c r="V954" s="8" t="e">
        <f ca="1">SUM(OFFSET(考勤!D:AH,MATCH(C954,考勤!$A$1:$A$58,0)-1,DAY(D954)-1,3,1))</f>
        <v>#N/A</v>
      </c>
      <c r="W954" s="8" t="e">
        <f ca="1" t="shared" si="96"/>
        <v>#N/A</v>
      </c>
    </row>
    <row r="955" hidden="1" spans="1:23">
      <c r="A955" s="2" t="s">
        <v>236</v>
      </c>
      <c r="B955" s="2" t="s">
        <v>892</v>
      </c>
      <c r="C955" s="2" t="s">
        <v>893</v>
      </c>
      <c r="D955" s="2" t="s">
        <v>198</v>
      </c>
      <c r="E955" s="2" t="s">
        <v>127</v>
      </c>
      <c r="F955" s="2"/>
      <c r="G955" s="2"/>
      <c r="H955" s="2"/>
      <c r="I955" s="2"/>
      <c r="J955" s="2"/>
      <c r="K955" s="2"/>
      <c r="L955" s="2"/>
      <c r="M955" s="2"/>
      <c r="N955" s="7" t="s">
        <v>171</v>
      </c>
      <c r="O955" s="8" t="str">
        <f t="shared" si="91"/>
        <v/>
      </c>
      <c r="P955" s="9" t="str">
        <f t="shared" si="92"/>
        <v/>
      </c>
      <c r="Q955" s="11">
        <f t="shared" si="93"/>
        <v>0</v>
      </c>
      <c r="R955" s="12">
        <f t="shared" si="94"/>
        <v>0</v>
      </c>
      <c r="S955" s="8"/>
      <c r="T955" s="8">
        <f>VLOOKUP(C955,[1]Sheet1!$D$1:$M$65514,10,0)</f>
        <v>0</v>
      </c>
      <c r="U955" s="8">
        <f t="shared" si="95"/>
        <v>0</v>
      </c>
      <c r="V955" s="8" t="e">
        <f ca="1">SUM(OFFSET(考勤!D:AH,MATCH(C955,考勤!$A$1:$A$58,0)-1,DAY(D955)-1,3,1))</f>
        <v>#N/A</v>
      </c>
      <c r="W955" s="8" t="e">
        <f ca="1" t="shared" si="96"/>
        <v>#N/A</v>
      </c>
    </row>
    <row r="956" hidden="1" spans="1:23">
      <c r="A956" s="3" t="s">
        <v>236</v>
      </c>
      <c r="B956" s="3" t="s">
        <v>892</v>
      </c>
      <c r="C956" s="3" t="s">
        <v>893</v>
      </c>
      <c r="D956" s="3" t="s">
        <v>199</v>
      </c>
      <c r="E956" s="2" t="s">
        <v>127</v>
      </c>
      <c r="F956" s="3"/>
      <c r="G956" s="3"/>
      <c r="H956" s="3"/>
      <c r="I956" s="3"/>
      <c r="J956" s="3"/>
      <c r="K956" s="3"/>
      <c r="L956" s="3"/>
      <c r="M956" s="3"/>
      <c r="N956" s="7" t="s">
        <v>171</v>
      </c>
      <c r="O956" s="8" t="str">
        <f t="shared" si="91"/>
        <v/>
      </c>
      <c r="P956" s="9" t="str">
        <f t="shared" si="92"/>
        <v/>
      </c>
      <c r="Q956" s="11">
        <f t="shared" si="93"/>
        <v>0</v>
      </c>
      <c r="R956" s="12">
        <f t="shared" si="94"/>
        <v>0</v>
      </c>
      <c r="S956" s="8"/>
      <c r="T956" s="8">
        <f>VLOOKUP(C956,[1]Sheet1!$D$1:$M$65514,10,0)</f>
        <v>0</v>
      </c>
      <c r="U956" s="8">
        <f t="shared" si="95"/>
        <v>0</v>
      </c>
      <c r="V956" s="8" t="e">
        <f ca="1">SUM(OFFSET(考勤!D:AH,MATCH(C956,考勤!$A$1:$A$58,0)-1,DAY(D956)-1,3,1))</f>
        <v>#N/A</v>
      </c>
      <c r="W956" s="8" t="e">
        <f ca="1" t="shared" si="96"/>
        <v>#N/A</v>
      </c>
    </row>
    <row r="957" hidden="1" spans="1:23">
      <c r="A957" s="3" t="s">
        <v>236</v>
      </c>
      <c r="B957" s="3" t="s">
        <v>892</v>
      </c>
      <c r="C957" s="3" t="s">
        <v>893</v>
      </c>
      <c r="D957" s="3" t="s">
        <v>201</v>
      </c>
      <c r="E957" s="2" t="s">
        <v>127</v>
      </c>
      <c r="F957" s="3"/>
      <c r="G957" s="3"/>
      <c r="H957" s="3"/>
      <c r="I957" s="3"/>
      <c r="J957" s="3"/>
      <c r="K957" s="3"/>
      <c r="L957" s="3"/>
      <c r="M957" s="3"/>
      <c r="N957" s="7" t="s">
        <v>171</v>
      </c>
      <c r="O957" s="8" t="str">
        <f t="shared" si="91"/>
        <v/>
      </c>
      <c r="P957" s="9" t="str">
        <f t="shared" si="92"/>
        <v/>
      </c>
      <c r="Q957" s="11">
        <f t="shared" si="93"/>
        <v>0</v>
      </c>
      <c r="R957" s="12">
        <f t="shared" si="94"/>
        <v>0</v>
      </c>
      <c r="S957" s="8"/>
      <c r="T957" s="8">
        <f>VLOOKUP(C957,[1]Sheet1!$D$1:$M$65514,10,0)</f>
        <v>0</v>
      </c>
      <c r="U957" s="8">
        <f t="shared" si="95"/>
        <v>0</v>
      </c>
      <c r="V957" s="8" t="e">
        <f ca="1">SUM(OFFSET(考勤!D:AH,MATCH(C957,考勤!$A$1:$A$58,0)-1,DAY(D957)-1,3,1))</f>
        <v>#N/A</v>
      </c>
      <c r="W957" s="8" t="e">
        <f ca="1" t="shared" si="96"/>
        <v>#N/A</v>
      </c>
    </row>
    <row r="958" hidden="1" spans="1:23">
      <c r="A958" s="2" t="s">
        <v>236</v>
      </c>
      <c r="B958" s="2" t="s">
        <v>892</v>
      </c>
      <c r="C958" s="2" t="s">
        <v>893</v>
      </c>
      <c r="D958" s="2" t="s">
        <v>204</v>
      </c>
      <c r="E958" s="2" t="s">
        <v>127</v>
      </c>
      <c r="F958" s="2"/>
      <c r="G958" s="2"/>
      <c r="H958" s="2"/>
      <c r="I958" s="2"/>
      <c r="J958" s="2"/>
      <c r="K958" s="2"/>
      <c r="L958" s="2"/>
      <c r="M958" s="2"/>
      <c r="N958" s="7" t="s">
        <v>171</v>
      </c>
      <c r="O958" s="8" t="str">
        <f t="shared" si="91"/>
        <v/>
      </c>
      <c r="P958" s="9" t="str">
        <f t="shared" si="92"/>
        <v/>
      </c>
      <c r="Q958" s="11">
        <f t="shared" si="93"/>
        <v>0</v>
      </c>
      <c r="R958" s="12">
        <f t="shared" si="94"/>
        <v>0</v>
      </c>
      <c r="S958" s="8"/>
      <c r="T958" s="8">
        <f>VLOOKUP(C958,[1]Sheet1!$D$1:$M$65514,10,0)</f>
        <v>0</v>
      </c>
      <c r="U958" s="8">
        <f t="shared" si="95"/>
        <v>0</v>
      </c>
      <c r="V958" s="8" t="e">
        <f ca="1">SUM(OFFSET(考勤!D:AH,MATCH(C958,考勤!$A$1:$A$58,0)-1,DAY(D958)-1,3,1))</f>
        <v>#N/A</v>
      </c>
      <c r="W958" s="8" t="e">
        <f ca="1" t="shared" si="96"/>
        <v>#N/A</v>
      </c>
    </row>
    <row r="959" hidden="1" spans="1:23">
      <c r="A959" s="2" t="s">
        <v>236</v>
      </c>
      <c r="B959" s="2" t="s">
        <v>892</v>
      </c>
      <c r="C959" s="2" t="s">
        <v>893</v>
      </c>
      <c r="D959" s="2" t="s">
        <v>206</v>
      </c>
      <c r="E959" s="2" t="s">
        <v>127</v>
      </c>
      <c r="F959" s="2"/>
      <c r="G959" s="2"/>
      <c r="H959" s="2"/>
      <c r="I959" s="2"/>
      <c r="J959" s="2"/>
      <c r="K959" s="2"/>
      <c r="L959" s="2"/>
      <c r="M959" s="2"/>
      <c r="N959" s="7" t="s">
        <v>171</v>
      </c>
      <c r="O959" s="8" t="str">
        <f t="shared" si="91"/>
        <v/>
      </c>
      <c r="P959" s="9" t="str">
        <f t="shared" si="92"/>
        <v/>
      </c>
      <c r="Q959" s="11">
        <f t="shared" si="93"/>
        <v>0</v>
      </c>
      <c r="R959" s="12">
        <f t="shared" si="94"/>
        <v>0</v>
      </c>
      <c r="S959" s="8"/>
      <c r="T959" s="8">
        <f>VLOOKUP(C959,[1]Sheet1!$D$1:$M$65514,10,0)</f>
        <v>0</v>
      </c>
      <c r="U959" s="8">
        <f t="shared" si="95"/>
        <v>0</v>
      </c>
      <c r="V959" s="8" t="e">
        <f ca="1">SUM(OFFSET(考勤!D:AH,MATCH(C959,考勤!$A$1:$A$58,0)-1,DAY(D959)-1,3,1))</f>
        <v>#N/A</v>
      </c>
      <c r="W959" s="8" t="e">
        <f ca="1" t="shared" si="96"/>
        <v>#N/A</v>
      </c>
    </row>
    <row r="960" hidden="1" spans="1:23">
      <c r="A960" s="2" t="s">
        <v>236</v>
      </c>
      <c r="B960" s="2" t="s">
        <v>892</v>
      </c>
      <c r="C960" s="2" t="s">
        <v>893</v>
      </c>
      <c r="D960" s="2" t="s">
        <v>209</v>
      </c>
      <c r="E960" s="2" t="s">
        <v>127</v>
      </c>
      <c r="F960" s="2"/>
      <c r="G960" s="2"/>
      <c r="H960" s="2"/>
      <c r="I960" s="2"/>
      <c r="J960" s="2"/>
      <c r="K960" s="2"/>
      <c r="L960" s="2"/>
      <c r="M960" s="2"/>
      <c r="N960" s="7" t="s">
        <v>171</v>
      </c>
      <c r="O960" s="8" t="str">
        <f t="shared" si="91"/>
        <v/>
      </c>
      <c r="P960" s="9" t="str">
        <f t="shared" si="92"/>
        <v/>
      </c>
      <c r="Q960" s="11">
        <f t="shared" si="93"/>
        <v>0</v>
      </c>
      <c r="R960" s="12">
        <f t="shared" si="94"/>
        <v>0</v>
      </c>
      <c r="S960" s="8"/>
      <c r="T960" s="8">
        <f>VLOOKUP(C960,[1]Sheet1!$D$1:$M$65514,10,0)</f>
        <v>0</v>
      </c>
      <c r="U960" s="8">
        <f t="shared" si="95"/>
        <v>0</v>
      </c>
      <c r="V960" s="8" t="e">
        <f ca="1">SUM(OFFSET(考勤!D:AH,MATCH(C960,考勤!$A$1:$A$58,0)-1,DAY(D960)-1,3,1))</f>
        <v>#N/A</v>
      </c>
      <c r="W960" s="8" t="e">
        <f ca="1" t="shared" si="96"/>
        <v>#N/A</v>
      </c>
    </row>
    <row r="961" hidden="1" spans="1:23">
      <c r="A961" s="2" t="s">
        <v>236</v>
      </c>
      <c r="B961" s="2" t="s">
        <v>892</v>
      </c>
      <c r="C961" s="2" t="s">
        <v>893</v>
      </c>
      <c r="D961" s="2" t="s">
        <v>210</v>
      </c>
      <c r="E961" s="2" t="s">
        <v>127</v>
      </c>
      <c r="F961" s="2"/>
      <c r="G961" s="2"/>
      <c r="H961" s="2"/>
      <c r="I961" s="2"/>
      <c r="J961" s="2"/>
      <c r="K961" s="2"/>
      <c r="L961" s="2"/>
      <c r="M961" s="2"/>
      <c r="N961" s="7" t="s">
        <v>171</v>
      </c>
      <c r="O961" s="8" t="str">
        <f t="shared" si="91"/>
        <v/>
      </c>
      <c r="P961" s="9" t="str">
        <f t="shared" si="92"/>
        <v/>
      </c>
      <c r="Q961" s="11">
        <f t="shared" si="93"/>
        <v>0</v>
      </c>
      <c r="R961" s="12">
        <f t="shared" si="94"/>
        <v>0</v>
      </c>
      <c r="S961" s="8"/>
      <c r="T961" s="8">
        <f>VLOOKUP(C961,[1]Sheet1!$D$1:$M$65514,10,0)</f>
        <v>0</v>
      </c>
      <c r="U961" s="8">
        <f t="shared" si="95"/>
        <v>0</v>
      </c>
      <c r="V961" s="8" t="e">
        <f ca="1">SUM(OFFSET(考勤!D:AH,MATCH(C961,考勤!$A$1:$A$58,0)-1,DAY(D961)-1,3,1))</f>
        <v>#N/A</v>
      </c>
      <c r="W961" s="8" t="e">
        <f ca="1" t="shared" si="96"/>
        <v>#N/A</v>
      </c>
    </row>
    <row r="962" hidden="1" spans="1:23">
      <c r="A962" s="2" t="s">
        <v>236</v>
      </c>
      <c r="B962" s="2" t="s">
        <v>892</v>
      </c>
      <c r="C962" s="2" t="s">
        <v>893</v>
      </c>
      <c r="D962" s="2" t="s">
        <v>211</v>
      </c>
      <c r="E962" s="2" t="s">
        <v>127</v>
      </c>
      <c r="F962" s="2"/>
      <c r="G962" s="2"/>
      <c r="H962" s="2"/>
      <c r="I962" s="2"/>
      <c r="J962" s="2"/>
      <c r="K962" s="2"/>
      <c r="L962" s="2"/>
      <c r="M962" s="2"/>
      <c r="N962" s="7" t="s">
        <v>171</v>
      </c>
      <c r="O962" s="8" t="str">
        <f t="shared" si="91"/>
        <v/>
      </c>
      <c r="P962" s="9" t="str">
        <f t="shared" si="92"/>
        <v/>
      </c>
      <c r="Q962" s="11">
        <f t="shared" si="93"/>
        <v>0</v>
      </c>
      <c r="R962" s="12">
        <f t="shared" si="94"/>
        <v>0</v>
      </c>
      <c r="S962" s="8"/>
      <c r="T962" s="8">
        <f>VLOOKUP(C962,[1]Sheet1!$D$1:$M$65514,10,0)</f>
        <v>0</v>
      </c>
      <c r="U962" s="8">
        <f t="shared" si="95"/>
        <v>0</v>
      </c>
      <c r="V962" s="8" t="e">
        <f ca="1">SUM(OFFSET(考勤!D:AH,MATCH(C962,考勤!$A$1:$A$58,0)-1,DAY(D962)-1,3,1))</f>
        <v>#N/A</v>
      </c>
      <c r="W962" s="8" t="e">
        <f ca="1" t="shared" si="96"/>
        <v>#N/A</v>
      </c>
    </row>
    <row r="963" hidden="1" spans="1:23">
      <c r="A963" s="2" t="s">
        <v>236</v>
      </c>
      <c r="B963" s="2" t="s">
        <v>899</v>
      </c>
      <c r="C963" s="2" t="s">
        <v>900</v>
      </c>
      <c r="D963" s="2" t="s">
        <v>126</v>
      </c>
      <c r="E963" s="2" t="s">
        <v>127</v>
      </c>
      <c r="F963" s="2"/>
      <c r="G963" s="2"/>
      <c r="H963" s="2"/>
      <c r="I963" s="2"/>
      <c r="J963" s="2"/>
      <c r="K963" s="2"/>
      <c r="L963" s="2"/>
      <c r="M963" s="2"/>
      <c r="N963" s="7" t="s">
        <v>171</v>
      </c>
      <c r="O963" s="8" t="str">
        <f t="shared" si="91"/>
        <v/>
      </c>
      <c r="P963" s="9" t="str">
        <f t="shared" si="92"/>
        <v/>
      </c>
      <c r="Q963" s="11">
        <f t="shared" si="93"/>
        <v>0</v>
      </c>
      <c r="R963" s="12">
        <f t="shared" si="94"/>
        <v>0</v>
      </c>
      <c r="S963" s="8"/>
      <c r="T963" s="8">
        <f>VLOOKUP(C963,[1]Sheet1!$D$1:$M$65514,10,0)</f>
        <v>0</v>
      </c>
      <c r="U963" s="8">
        <f t="shared" si="95"/>
        <v>0</v>
      </c>
      <c r="V963" s="8" t="e">
        <f ca="1">SUM(OFFSET(考勤!D:AH,MATCH(C963,考勤!$A$1:$A$58,0)-1,DAY(D963)-1,3,1))</f>
        <v>#N/A</v>
      </c>
      <c r="W963" s="8" t="e">
        <f ca="1" t="shared" si="96"/>
        <v>#N/A</v>
      </c>
    </row>
    <row r="964" hidden="1" spans="1:23">
      <c r="A964" s="2" t="s">
        <v>236</v>
      </c>
      <c r="B964" s="2" t="s">
        <v>899</v>
      </c>
      <c r="C964" s="2" t="s">
        <v>900</v>
      </c>
      <c r="D964" s="2" t="s">
        <v>131</v>
      </c>
      <c r="E964" s="2" t="s">
        <v>127</v>
      </c>
      <c r="F964" s="2"/>
      <c r="G964" s="2"/>
      <c r="H964" s="2"/>
      <c r="I964" s="2"/>
      <c r="J964" s="2"/>
      <c r="K964" s="2"/>
      <c r="L964" s="2"/>
      <c r="M964" s="2"/>
      <c r="N964" s="7" t="s">
        <v>171</v>
      </c>
      <c r="O964" s="8" t="str">
        <f t="shared" si="91"/>
        <v/>
      </c>
      <c r="P964" s="9" t="str">
        <f t="shared" si="92"/>
        <v/>
      </c>
      <c r="Q964" s="11">
        <f t="shared" si="93"/>
        <v>0</v>
      </c>
      <c r="R964" s="12">
        <f t="shared" si="94"/>
        <v>0</v>
      </c>
      <c r="S964" s="8"/>
      <c r="T964" s="8">
        <f>VLOOKUP(C964,[1]Sheet1!$D$1:$M$65514,10,0)</f>
        <v>0</v>
      </c>
      <c r="U964" s="8">
        <f t="shared" si="95"/>
        <v>0</v>
      </c>
      <c r="V964" s="8" t="e">
        <f ca="1">SUM(OFFSET(考勤!D:AH,MATCH(C964,考勤!$A$1:$A$58,0)-1,DAY(D964)-1,3,1))</f>
        <v>#N/A</v>
      </c>
      <c r="W964" s="8" t="e">
        <f ca="1" t="shared" si="96"/>
        <v>#N/A</v>
      </c>
    </row>
    <row r="965" hidden="1" spans="1:23">
      <c r="A965" s="2" t="s">
        <v>236</v>
      </c>
      <c r="B965" s="2" t="s">
        <v>899</v>
      </c>
      <c r="C965" s="2" t="s">
        <v>900</v>
      </c>
      <c r="D965" s="2" t="s">
        <v>135</v>
      </c>
      <c r="E965" s="2" t="s">
        <v>127</v>
      </c>
      <c r="F965" s="2" t="s">
        <v>894</v>
      </c>
      <c r="G965" s="2" t="s">
        <v>137</v>
      </c>
      <c r="H965" s="2"/>
      <c r="I965" s="2"/>
      <c r="J965" s="2"/>
      <c r="K965" s="2"/>
      <c r="L965" s="2"/>
      <c r="M965" s="2"/>
      <c r="N965" s="2"/>
      <c r="O965" s="8" t="str">
        <f t="shared" si="91"/>
        <v>07:46</v>
      </c>
      <c r="P965" s="9" t="str">
        <f t="shared" si="92"/>
        <v>17:32</v>
      </c>
      <c r="Q965" s="11">
        <f t="shared" si="93"/>
        <v>0.406944444444444</v>
      </c>
      <c r="R965" s="12">
        <f t="shared" si="94"/>
        <v>8</v>
      </c>
      <c r="S965" s="8"/>
      <c r="T965" s="8">
        <f>VLOOKUP(C965,[1]Sheet1!$D$1:$M$65514,10,0)</f>
        <v>0</v>
      </c>
      <c r="U965" s="8">
        <f t="shared" si="95"/>
        <v>8</v>
      </c>
      <c r="V965" s="8" t="e">
        <f ca="1">SUM(OFFSET(考勤!D:AH,MATCH(C965,考勤!$A$1:$A$58,0)-1,DAY(D965)-1,3,1))</f>
        <v>#N/A</v>
      </c>
      <c r="W965" s="8" t="e">
        <f ca="1" t="shared" si="96"/>
        <v>#N/A</v>
      </c>
    </row>
    <row r="966" hidden="1" spans="1:23">
      <c r="A966" s="3" t="s">
        <v>236</v>
      </c>
      <c r="B966" s="3" t="s">
        <v>899</v>
      </c>
      <c r="C966" s="3" t="s">
        <v>900</v>
      </c>
      <c r="D966" s="3" t="s">
        <v>139</v>
      </c>
      <c r="E966" s="2" t="s">
        <v>127</v>
      </c>
      <c r="F966" s="3" t="s">
        <v>901</v>
      </c>
      <c r="G966" s="3" t="s">
        <v>137</v>
      </c>
      <c r="H966" s="3"/>
      <c r="I966" s="3"/>
      <c r="J966" s="3"/>
      <c r="K966" s="3"/>
      <c r="L966" s="3"/>
      <c r="M966" s="3"/>
      <c r="N966" s="3"/>
      <c r="O966" s="8" t="str">
        <f t="shared" si="91"/>
        <v>07:43</v>
      </c>
      <c r="P966" s="9" t="str">
        <f t="shared" si="92"/>
        <v>17:38</v>
      </c>
      <c r="Q966" s="11">
        <f t="shared" si="93"/>
        <v>0.413194444444444</v>
      </c>
      <c r="R966" s="12">
        <f t="shared" si="94"/>
        <v>8</v>
      </c>
      <c r="S966" s="8"/>
      <c r="T966" s="8">
        <f>VLOOKUP(C966,[1]Sheet1!$D$1:$M$65514,10,0)</f>
        <v>0</v>
      </c>
      <c r="U966" s="8">
        <f t="shared" si="95"/>
        <v>8</v>
      </c>
      <c r="V966" s="8" t="e">
        <f ca="1">SUM(OFFSET(考勤!D:AH,MATCH(C966,考勤!$A$1:$A$58,0)-1,DAY(D966)-1,3,1))</f>
        <v>#N/A</v>
      </c>
      <c r="W966" s="8" t="e">
        <f ca="1" t="shared" si="96"/>
        <v>#N/A</v>
      </c>
    </row>
    <row r="967" hidden="1" spans="1:23">
      <c r="A967" s="3" t="s">
        <v>236</v>
      </c>
      <c r="B967" s="3" t="s">
        <v>899</v>
      </c>
      <c r="C967" s="3" t="s">
        <v>900</v>
      </c>
      <c r="D967" s="3" t="s">
        <v>142</v>
      </c>
      <c r="E967" s="2" t="s">
        <v>127</v>
      </c>
      <c r="F967" s="3" t="s">
        <v>902</v>
      </c>
      <c r="G967" s="3" t="s">
        <v>137</v>
      </c>
      <c r="H967" s="3"/>
      <c r="I967" s="3"/>
      <c r="J967" s="10" t="s">
        <v>903</v>
      </c>
      <c r="K967" s="3"/>
      <c r="L967" s="3"/>
      <c r="M967" s="3"/>
      <c r="N967" s="3"/>
      <c r="O967" s="8" t="str">
        <f t="shared" si="91"/>
        <v>07:39</v>
      </c>
      <c r="P967" s="9" t="str">
        <f t="shared" si="92"/>
        <v>19:06</v>
      </c>
      <c r="Q967" s="11">
        <f t="shared" si="93"/>
        <v>0.477083333333333</v>
      </c>
      <c r="R967" s="12">
        <f t="shared" si="94"/>
        <v>10</v>
      </c>
      <c r="S967" s="8"/>
      <c r="T967" s="8">
        <f>VLOOKUP(C967,[1]Sheet1!$D$1:$M$65514,10,0)</f>
        <v>0</v>
      </c>
      <c r="U967" s="8">
        <f t="shared" si="95"/>
        <v>10</v>
      </c>
      <c r="V967" s="8" t="e">
        <f ca="1">SUM(OFFSET(考勤!D:AH,MATCH(C967,考勤!$A$1:$A$58,0)-1,DAY(D967)-1,3,1))</f>
        <v>#N/A</v>
      </c>
      <c r="W967" s="8" t="e">
        <f ca="1" t="shared" si="96"/>
        <v>#N/A</v>
      </c>
    </row>
    <row r="968" hidden="1" spans="1:23">
      <c r="A968" s="2" t="s">
        <v>236</v>
      </c>
      <c r="B968" s="2" t="s">
        <v>899</v>
      </c>
      <c r="C968" s="2" t="s">
        <v>900</v>
      </c>
      <c r="D968" s="2" t="s">
        <v>145</v>
      </c>
      <c r="E968" s="2" t="s">
        <v>127</v>
      </c>
      <c r="F968" s="2" t="s">
        <v>904</v>
      </c>
      <c r="G968" s="2" t="s">
        <v>137</v>
      </c>
      <c r="H968" s="2"/>
      <c r="I968" s="2"/>
      <c r="J968" s="10" t="s">
        <v>824</v>
      </c>
      <c r="K968" s="2"/>
      <c r="L968" s="2"/>
      <c r="M968" s="2"/>
      <c r="N968" s="2"/>
      <c r="O968" s="8" t="str">
        <f t="shared" si="91"/>
        <v>07:34</v>
      </c>
      <c r="P968" s="9" t="str">
        <f t="shared" si="92"/>
        <v>23:31</v>
      </c>
      <c r="Q968" s="11">
        <f t="shared" si="93"/>
        <v>0.664583333333333</v>
      </c>
      <c r="R968" s="12">
        <f t="shared" si="94"/>
        <v>14</v>
      </c>
      <c r="S968" s="8"/>
      <c r="T968" s="8">
        <f>VLOOKUP(C968,[1]Sheet1!$D$1:$M$65514,10,0)</f>
        <v>0</v>
      </c>
      <c r="U968" s="8">
        <f t="shared" si="95"/>
        <v>14</v>
      </c>
      <c r="V968" s="8" t="e">
        <f ca="1">SUM(OFFSET(考勤!D:AH,MATCH(C968,考勤!$A$1:$A$58,0)-1,DAY(D968)-1,3,1))</f>
        <v>#N/A</v>
      </c>
      <c r="W968" s="8" t="e">
        <f ca="1" t="shared" si="96"/>
        <v>#N/A</v>
      </c>
    </row>
    <row r="969" hidden="1" spans="1:23">
      <c r="A969" s="2" t="s">
        <v>236</v>
      </c>
      <c r="B969" s="2" t="s">
        <v>899</v>
      </c>
      <c r="C969" s="2" t="s">
        <v>900</v>
      </c>
      <c r="D969" s="2" t="s">
        <v>148</v>
      </c>
      <c r="E969" s="2" t="s">
        <v>127</v>
      </c>
      <c r="F969" s="2" t="s">
        <v>905</v>
      </c>
      <c r="G969" s="2" t="s">
        <v>137</v>
      </c>
      <c r="H969" s="2"/>
      <c r="I969" s="2"/>
      <c r="J969" s="10" t="s">
        <v>906</v>
      </c>
      <c r="K969" s="2"/>
      <c r="L969" s="2"/>
      <c r="M969" s="2"/>
      <c r="N969" s="2"/>
      <c r="O969" s="8" t="str">
        <f t="shared" si="91"/>
        <v>07:37</v>
      </c>
      <c r="P969" s="9" t="str">
        <f t="shared" si="92"/>
        <v>01:06</v>
      </c>
      <c r="Q969" s="11">
        <f t="shared" si="93"/>
        <v>0.728472222222222</v>
      </c>
      <c r="R969" s="12">
        <f t="shared" si="94"/>
        <v>16</v>
      </c>
      <c r="S969" s="8"/>
      <c r="T969" s="8">
        <f>VLOOKUP(C969,[1]Sheet1!$D$1:$M$65514,10,0)</f>
        <v>0</v>
      </c>
      <c r="U969" s="8">
        <f t="shared" si="95"/>
        <v>16</v>
      </c>
      <c r="V969" s="8" t="e">
        <f ca="1">SUM(OFFSET(考勤!D:AH,MATCH(C969,考勤!$A$1:$A$58,0)-1,DAY(D969)-1,3,1))</f>
        <v>#N/A</v>
      </c>
      <c r="W969" s="8" t="e">
        <f ca="1" t="shared" si="96"/>
        <v>#N/A</v>
      </c>
    </row>
    <row r="970" hidden="1" spans="1:23">
      <c r="A970" s="2" t="s">
        <v>236</v>
      </c>
      <c r="B970" s="2" t="s">
        <v>899</v>
      </c>
      <c r="C970" s="2" t="s">
        <v>900</v>
      </c>
      <c r="D970" s="2" t="s">
        <v>152</v>
      </c>
      <c r="E970" s="2" t="s">
        <v>127</v>
      </c>
      <c r="F970" s="2" t="s">
        <v>907</v>
      </c>
      <c r="G970" s="2" t="s">
        <v>364</v>
      </c>
      <c r="H970" s="4" t="s">
        <v>365</v>
      </c>
      <c r="I970" s="2"/>
      <c r="J970" s="10" t="s">
        <v>908</v>
      </c>
      <c r="K970" s="2"/>
      <c r="L970" s="2"/>
      <c r="M970" s="2"/>
      <c r="N970" s="2"/>
      <c r="O970" s="8" t="str">
        <f t="shared" si="91"/>
        <v>08:53</v>
      </c>
      <c r="P970" s="9" t="str">
        <f t="shared" si="92"/>
        <v>05:00</v>
      </c>
      <c r="Q970" s="11">
        <f t="shared" si="93"/>
        <v>0.838194444444444</v>
      </c>
      <c r="R970" s="12">
        <f t="shared" si="94"/>
        <v>19</v>
      </c>
      <c r="S970" s="8"/>
      <c r="T970" s="8">
        <f>VLOOKUP(C970,[1]Sheet1!$D$1:$M$65514,10,0)</f>
        <v>0</v>
      </c>
      <c r="U970" s="8">
        <f t="shared" si="95"/>
        <v>19</v>
      </c>
      <c r="V970" s="8" t="e">
        <f ca="1">SUM(OFFSET(考勤!D:AH,MATCH(C970,考勤!$A$1:$A$58,0)-1,DAY(D970)-1,3,1))</f>
        <v>#N/A</v>
      </c>
      <c r="W970" s="8" t="e">
        <f ca="1" t="shared" si="96"/>
        <v>#N/A</v>
      </c>
    </row>
    <row r="971" hidden="1" spans="1:23">
      <c r="A971" s="2" t="s">
        <v>236</v>
      </c>
      <c r="B971" s="2" t="s">
        <v>899</v>
      </c>
      <c r="C971" s="2" t="s">
        <v>900</v>
      </c>
      <c r="D971" s="2" t="s">
        <v>157</v>
      </c>
      <c r="E971" s="2" t="s">
        <v>127</v>
      </c>
      <c r="F971" s="5" t="s">
        <v>909</v>
      </c>
      <c r="G971" s="2"/>
      <c r="H971" s="2"/>
      <c r="I971" s="2"/>
      <c r="J971" s="10" t="s">
        <v>346</v>
      </c>
      <c r="K971" s="2"/>
      <c r="L971" s="2"/>
      <c r="M971" s="2"/>
      <c r="N971" s="7" t="s">
        <v>171</v>
      </c>
      <c r="O971" s="8" t="str">
        <f t="shared" si="91"/>
        <v>XX:XX</v>
      </c>
      <c r="P971" s="9" t="str">
        <f t="shared" si="92"/>
        <v>02:33</v>
      </c>
      <c r="Q971" s="11">
        <f t="shared" si="93"/>
        <v>0</v>
      </c>
      <c r="R971" s="12">
        <f t="shared" si="94"/>
        <v>0</v>
      </c>
      <c r="S971" s="8"/>
      <c r="T971" s="8">
        <f>VLOOKUP(C971,[1]Sheet1!$D$1:$M$65514,10,0)</f>
        <v>0</v>
      </c>
      <c r="U971" s="9">
        <v>9</v>
      </c>
      <c r="V971" s="8" t="e">
        <f ca="1">SUM(OFFSET(考勤!D:AH,MATCH(C971,考勤!$A$1:$A$58,0)-1,DAY(D971)-1,3,1))</f>
        <v>#N/A</v>
      </c>
      <c r="W971" s="8" t="e">
        <f ca="1" t="shared" si="96"/>
        <v>#N/A</v>
      </c>
    </row>
    <row r="972" hidden="1" spans="1:23">
      <c r="A972" s="2" t="s">
        <v>236</v>
      </c>
      <c r="B972" s="2" t="s">
        <v>899</v>
      </c>
      <c r="C972" s="2" t="s">
        <v>900</v>
      </c>
      <c r="D972" s="2" t="s">
        <v>160</v>
      </c>
      <c r="E972" s="2" t="s">
        <v>127</v>
      </c>
      <c r="F972" s="2" t="s">
        <v>910</v>
      </c>
      <c r="G972" s="2" t="s">
        <v>911</v>
      </c>
      <c r="H972" s="2"/>
      <c r="I972" s="2"/>
      <c r="J972" s="2"/>
      <c r="K972" s="2"/>
      <c r="L972" s="2"/>
      <c r="M972" s="2"/>
      <c r="N972" s="7" t="s">
        <v>912</v>
      </c>
      <c r="O972" s="8" t="str">
        <f t="shared" si="91"/>
        <v>11:21</v>
      </c>
      <c r="P972" s="9" t="str">
        <f t="shared" si="92"/>
        <v>17:31</v>
      </c>
      <c r="Q972" s="11">
        <f t="shared" si="93"/>
        <v>0.256944444444444</v>
      </c>
      <c r="R972" s="12">
        <f t="shared" si="94"/>
        <v>5</v>
      </c>
      <c r="S972" s="8"/>
      <c r="T972" s="8">
        <f>VLOOKUP(C972,[1]Sheet1!$D$1:$M$65514,10,0)</f>
        <v>0</v>
      </c>
      <c r="U972" s="8">
        <f t="shared" si="95"/>
        <v>5</v>
      </c>
      <c r="V972" s="8" t="e">
        <f ca="1">SUM(OFFSET(考勤!D:AH,MATCH(C972,考勤!$A$1:$A$58,0)-1,DAY(D972)-1,3,1))</f>
        <v>#N/A</v>
      </c>
      <c r="W972" s="8" t="e">
        <f ca="1" t="shared" si="96"/>
        <v>#N/A</v>
      </c>
    </row>
    <row r="973" hidden="1" spans="1:23">
      <c r="A973" s="3" t="s">
        <v>236</v>
      </c>
      <c r="B973" s="3" t="s">
        <v>899</v>
      </c>
      <c r="C973" s="3" t="s">
        <v>900</v>
      </c>
      <c r="D973" s="3" t="s">
        <v>163</v>
      </c>
      <c r="E973" s="2" t="s">
        <v>127</v>
      </c>
      <c r="F973" s="3"/>
      <c r="G973" s="3"/>
      <c r="H973" s="3"/>
      <c r="I973" s="3"/>
      <c r="J973" s="3"/>
      <c r="K973" s="3"/>
      <c r="L973" s="3"/>
      <c r="M973" s="3"/>
      <c r="N973" s="7" t="s">
        <v>171</v>
      </c>
      <c r="O973" s="8" t="str">
        <f t="shared" si="91"/>
        <v/>
      </c>
      <c r="P973" s="9" t="str">
        <f t="shared" si="92"/>
        <v/>
      </c>
      <c r="Q973" s="11">
        <f t="shared" si="93"/>
        <v>0</v>
      </c>
      <c r="R973" s="12">
        <f t="shared" si="94"/>
        <v>0</v>
      </c>
      <c r="S973" s="8"/>
      <c r="T973" s="8">
        <f>VLOOKUP(C973,[1]Sheet1!$D$1:$M$65514,10,0)</f>
        <v>0</v>
      </c>
      <c r="U973" s="8">
        <f t="shared" si="95"/>
        <v>0</v>
      </c>
      <c r="V973" s="8" t="e">
        <f ca="1">SUM(OFFSET(考勤!D:AH,MATCH(C973,考勤!$A$1:$A$58,0)-1,DAY(D973)-1,3,1))</f>
        <v>#N/A</v>
      </c>
      <c r="W973" s="8" t="e">
        <f ca="1" t="shared" si="96"/>
        <v>#N/A</v>
      </c>
    </row>
    <row r="974" hidden="1" spans="1:23">
      <c r="A974" s="3" t="s">
        <v>236</v>
      </c>
      <c r="B974" s="3" t="s">
        <v>899</v>
      </c>
      <c r="C974" s="3" t="s">
        <v>900</v>
      </c>
      <c r="D974" s="3" t="s">
        <v>166</v>
      </c>
      <c r="E974" s="2" t="s">
        <v>127</v>
      </c>
      <c r="F974" s="3"/>
      <c r="G974" s="3"/>
      <c r="H974" s="3"/>
      <c r="I974" s="3"/>
      <c r="J974" s="3"/>
      <c r="K974" s="3"/>
      <c r="L974" s="3"/>
      <c r="M974" s="3"/>
      <c r="N974" s="7" t="s">
        <v>171</v>
      </c>
      <c r="O974" s="8" t="str">
        <f t="shared" si="91"/>
        <v/>
      </c>
      <c r="P974" s="9" t="str">
        <f t="shared" si="92"/>
        <v/>
      </c>
      <c r="Q974" s="11">
        <f t="shared" si="93"/>
        <v>0</v>
      </c>
      <c r="R974" s="12">
        <f t="shared" si="94"/>
        <v>0</v>
      </c>
      <c r="S974" s="8"/>
      <c r="T974" s="8">
        <f>VLOOKUP(C974,[1]Sheet1!$D$1:$M$65514,10,0)</f>
        <v>0</v>
      </c>
      <c r="U974" s="8">
        <f t="shared" si="95"/>
        <v>0</v>
      </c>
      <c r="V974" s="8" t="e">
        <f ca="1">SUM(OFFSET(考勤!D:AH,MATCH(C974,考勤!$A$1:$A$58,0)-1,DAY(D974)-1,3,1))</f>
        <v>#N/A</v>
      </c>
      <c r="W974" s="8" t="e">
        <f ca="1" t="shared" si="96"/>
        <v>#N/A</v>
      </c>
    </row>
    <row r="975" hidden="1" spans="1:23">
      <c r="A975" s="2" t="s">
        <v>236</v>
      </c>
      <c r="B975" s="2" t="s">
        <v>899</v>
      </c>
      <c r="C975" s="2" t="s">
        <v>900</v>
      </c>
      <c r="D975" s="2" t="s">
        <v>170</v>
      </c>
      <c r="E975" s="2" t="s">
        <v>127</v>
      </c>
      <c r="F975" s="2"/>
      <c r="G975" s="2"/>
      <c r="H975" s="2"/>
      <c r="I975" s="2"/>
      <c r="J975" s="2"/>
      <c r="K975" s="2"/>
      <c r="L975" s="2"/>
      <c r="M975" s="2"/>
      <c r="N975" s="7" t="s">
        <v>171</v>
      </c>
      <c r="O975" s="8" t="str">
        <f t="shared" si="91"/>
        <v/>
      </c>
      <c r="P975" s="9" t="str">
        <f t="shared" si="92"/>
        <v/>
      </c>
      <c r="Q975" s="11">
        <f t="shared" si="93"/>
        <v>0</v>
      </c>
      <c r="R975" s="12">
        <f t="shared" si="94"/>
        <v>0</v>
      </c>
      <c r="S975" s="8"/>
      <c r="T975" s="8">
        <f>VLOOKUP(C975,[1]Sheet1!$D$1:$M$65514,10,0)</f>
        <v>0</v>
      </c>
      <c r="U975" s="8">
        <f t="shared" si="95"/>
        <v>0</v>
      </c>
      <c r="V975" s="8" t="e">
        <f ca="1">SUM(OFFSET(考勤!D:AH,MATCH(C975,考勤!$A$1:$A$58,0)-1,DAY(D975)-1,3,1))</f>
        <v>#N/A</v>
      </c>
      <c r="W975" s="8" t="e">
        <f ca="1" t="shared" si="96"/>
        <v>#N/A</v>
      </c>
    </row>
    <row r="976" hidden="1" spans="1:23">
      <c r="A976" s="2" t="s">
        <v>236</v>
      </c>
      <c r="B976" s="2" t="s">
        <v>899</v>
      </c>
      <c r="C976" s="2" t="s">
        <v>900</v>
      </c>
      <c r="D976" s="2" t="s">
        <v>172</v>
      </c>
      <c r="E976" s="2" t="s">
        <v>127</v>
      </c>
      <c r="F976" s="2"/>
      <c r="G976" s="2"/>
      <c r="H976" s="2"/>
      <c r="I976" s="2"/>
      <c r="J976" s="2"/>
      <c r="K976" s="2"/>
      <c r="L976" s="2"/>
      <c r="M976" s="2"/>
      <c r="N976" s="7" t="s">
        <v>171</v>
      </c>
      <c r="O976" s="8" t="str">
        <f t="shared" si="91"/>
        <v/>
      </c>
      <c r="P976" s="9" t="str">
        <f t="shared" si="92"/>
        <v/>
      </c>
      <c r="Q976" s="11">
        <f t="shared" si="93"/>
        <v>0</v>
      </c>
      <c r="R976" s="12">
        <f t="shared" si="94"/>
        <v>0</v>
      </c>
      <c r="S976" s="8"/>
      <c r="T976" s="8">
        <f>VLOOKUP(C976,[1]Sheet1!$D$1:$M$65514,10,0)</f>
        <v>0</v>
      </c>
      <c r="U976" s="8">
        <f t="shared" si="95"/>
        <v>0</v>
      </c>
      <c r="V976" s="8" t="e">
        <f ca="1">SUM(OFFSET(考勤!D:AH,MATCH(C976,考勤!$A$1:$A$58,0)-1,DAY(D976)-1,3,1))</f>
        <v>#N/A</v>
      </c>
      <c r="W976" s="8" t="e">
        <f ca="1" t="shared" si="96"/>
        <v>#N/A</v>
      </c>
    </row>
    <row r="977" hidden="1" spans="1:23">
      <c r="A977" s="2" t="s">
        <v>236</v>
      </c>
      <c r="B977" s="2" t="s">
        <v>899</v>
      </c>
      <c r="C977" s="2" t="s">
        <v>900</v>
      </c>
      <c r="D977" s="2" t="s">
        <v>173</v>
      </c>
      <c r="E977" s="2" t="s">
        <v>127</v>
      </c>
      <c r="F977" s="2"/>
      <c r="G977" s="2"/>
      <c r="H977" s="2"/>
      <c r="I977" s="2"/>
      <c r="J977" s="2"/>
      <c r="K977" s="2"/>
      <c r="L977" s="2"/>
      <c r="M977" s="2"/>
      <c r="N977" s="7" t="s">
        <v>171</v>
      </c>
      <c r="O977" s="8" t="str">
        <f t="shared" si="91"/>
        <v/>
      </c>
      <c r="P977" s="9" t="str">
        <f t="shared" si="92"/>
        <v/>
      </c>
      <c r="Q977" s="11">
        <f t="shared" si="93"/>
        <v>0</v>
      </c>
      <c r="R977" s="12">
        <f t="shared" si="94"/>
        <v>0</v>
      </c>
      <c r="S977" s="8"/>
      <c r="T977" s="8">
        <f>VLOOKUP(C977,[1]Sheet1!$D$1:$M$65514,10,0)</f>
        <v>0</v>
      </c>
      <c r="U977" s="8">
        <f t="shared" si="95"/>
        <v>0</v>
      </c>
      <c r="V977" s="8" t="e">
        <f ca="1">SUM(OFFSET(考勤!D:AH,MATCH(C977,考勤!$A$1:$A$58,0)-1,DAY(D977)-1,3,1))</f>
        <v>#N/A</v>
      </c>
      <c r="W977" s="8" t="e">
        <f ca="1" t="shared" si="96"/>
        <v>#N/A</v>
      </c>
    </row>
    <row r="978" hidden="1" spans="1:23">
      <c r="A978" s="2" t="s">
        <v>236</v>
      </c>
      <c r="B978" s="2" t="s">
        <v>899</v>
      </c>
      <c r="C978" s="2" t="s">
        <v>900</v>
      </c>
      <c r="D978" s="2" t="s">
        <v>175</v>
      </c>
      <c r="E978" s="2" t="s">
        <v>127</v>
      </c>
      <c r="F978" s="2"/>
      <c r="G978" s="2"/>
      <c r="H978" s="2"/>
      <c r="I978" s="2"/>
      <c r="J978" s="2"/>
      <c r="K978" s="2"/>
      <c r="L978" s="2"/>
      <c r="M978" s="2"/>
      <c r="N978" s="7" t="s">
        <v>171</v>
      </c>
      <c r="O978" s="8" t="str">
        <f t="shared" si="91"/>
        <v/>
      </c>
      <c r="P978" s="9" t="str">
        <f t="shared" si="92"/>
        <v/>
      </c>
      <c r="Q978" s="11">
        <f t="shared" si="93"/>
        <v>0</v>
      </c>
      <c r="R978" s="12">
        <f t="shared" si="94"/>
        <v>0</v>
      </c>
      <c r="S978" s="8"/>
      <c r="T978" s="8">
        <f>VLOOKUP(C978,[1]Sheet1!$D$1:$M$65514,10,0)</f>
        <v>0</v>
      </c>
      <c r="U978" s="8">
        <f t="shared" si="95"/>
        <v>0</v>
      </c>
      <c r="V978" s="8" t="e">
        <f ca="1">SUM(OFFSET(考勤!D:AH,MATCH(C978,考勤!$A$1:$A$58,0)-1,DAY(D978)-1,3,1))</f>
        <v>#N/A</v>
      </c>
      <c r="W978" s="8" t="e">
        <f ca="1" t="shared" si="96"/>
        <v>#N/A</v>
      </c>
    </row>
    <row r="979" hidden="1" spans="1:23">
      <c r="A979" s="2" t="s">
        <v>236</v>
      </c>
      <c r="B979" s="2" t="s">
        <v>899</v>
      </c>
      <c r="C979" s="2" t="s">
        <v>900</v>
      </c>
      <c r="D979" s="2" t="s">
        <v>177</v>
      </c>
      <c r="E979" s="2" t="s">
        <v>127</v>
      </c>
      <c r="F979" s="2"/>
      <c r="G979" s="2"/>
      <c r="H979" s="2"/>
      <c r="I979" s="2"/>
      <c r="J979" s="2"/>
      <c r="K979" s="2"/>
      <c r="L979" s="2"/>
      <c r="M979" s="2"/>
      <c r="N979" s="7" t="s">
        <v>171</v>
      </c>
      <c r="O979" s="8" t="str">
        <f t="shared" si="91"/>
        <v/>
      </c>
      <c r="P979" s="9" t="str">
        <f t="shared" si="92"/>
        <v/>
      </c>
      <c r="Q979" s="11">
        <f t="shared" si="93"/>
        <v>0</v>
      </c>
      <c r="R979" s="12">
        <f t="shared" si="94"/>
        <v>0</v>
      </c>
      <c r="S979" s="8"/>
      <c r="T979" s="8">
        <f>VLOOKUP(C979,[1]Sheet1!$D$1:$M$65514,10,0)</f>
        <v>0</v>
      </c>
      <c r="U979" s="8">
        <f t="shared" si="95"/>
        <v>0</v>
      </c>
      <c r="V979" s="8" t="e">
        <f ca="1">SUM(OFFSET(考勤!D:AH,MATCH(C979,考勤!$A$1:$A$58,0)-1,DAY(D979)-1,3,1))</f>
        <v>#N/A</v>
      </c>
      <c r="W979" s="8" t="e">
        <f ca="1" t="shared" si="96"/>
        <v>#N/A</v>
      </c>
    </row>
    <row r="980" hidden="1" spans="1:23">
      <c r="A980" s="3" t="s">
        <v>236</v>
      </c>
      <c r="B980" s="3" t="s">
        <v>899</v>
      </c>
      <c r="C980" s="3" t="s">
        <v>900</v>
      </c>
      <c r="D980" s="3" t="s">
        <v>180</v>
      </c>
      <c r="E980" s="2" t="s">
        <v>127</v>
      </c>
      <c r="F980" s="3"/>
      <c r="G980" s="3"/>
      <c r="H980" s="3"/>
      <c r="I980" s="3"/>
      <c r="J980" s="3"/>
      <c r="K980" s="3"/>
      <c r="L980" s="3"/>
      <c r="M980" s="3"/>
      <c r="N980" s="7" t="s">
        <v>171</v>
      </c>
      <c r="O980" s="8" t="str">
        <f t="shared" si="91"/>
        <v/>
      </c>
      <c r="P980" s="9" t="str">
        <f t="shared" si="92"/>
        <v/>
      </c>
      <c r="Q980" s="11">
        <f t="shared" si="93"/>
        <v>0</v>
      </c>
      <c r="R980" s="12">
        <f t="shared" si="94"/>
        <v>0</v>
      </c>
      <c r="S980" s="8"/>
      <c r="T980" s="8">
        <f>VLOOKUP(C980,[1]Sheet1!$D$1:$M$65514,10,0)</f>
        <v>0</v>
      </c>
      <c r="U980" s="8">
        <f t="shared" si="95"/>
        <v>0</v>
      </c>
      <c r="V980" s="8" t="e">
        <f ca="1">SUM(OFFSET(考勤!D:AH,MATCH(C980,考勤!$A$1:$A$58,0)-1,DAY(D980)-1,3,1))</f>
        <v>#N/A</v>
      </c>
      <c r="W980" s="8" t="e">
        <f ca="1" t="shared" si="96"/>
        <v>#N/A</v>
      </c>
    </row>
    <row r="981" hidden="1" spans="1:23">
      <c r="A981" s="3" t="s">
        <v>236</v>
      </c>
      <c r="B981" s="3" t="s">
        <v>899</v>
      </c>
      <c r="C981" s="3" t="s">
        <v>900</v>
      </c>
      <c r="D981" s="3" t="s">
        <v>183</v>
      </c>
      <c r="E981" s="2" t="s">
        <v>127</v>
      </c>
      <c r="F981" s="3"/>
      <c r="G981" s="3"/>
      <c r="H981" s="3"/>
      <c r="I981" s="3"/>
      <c r="J981" s="3"/>
      <c r="K981" s="3"/>
      <c r="L981" s="3"/>
      <c r="M981" s="3"/>
      <c r="N981" s="7" t="s">
        <v>171</v>
      </c>
      <c r="O981" s="8" t="str">
        <f t="shared" si="91"/>
        <v/>
      </c>
      <c r="P981" s="9" t="str">
        <f t="shared" si="92"/>
        <v/>
      </c>
      <c r="Q981" s="11">
        <f t="shared" si="93"/>
        <v>0</v>
      </c>
      <c r="R981" s="12">
        <f t="shared" si="94"/>
        <v>0</v>
      </c>
      <c r="S981" s="8"/>
      <c r="T981" s="8">
        <f>VLOOKUP(C981,[1]Sheet1!$D$1:$M$65514,10,0)</f>
        <v>0</v>
      </c>
      <c r="U981" s="8">
        <f t="shared" si="95"/>
        <v>0</v>
      </c>
      <c r="V981" s="8" t="e">
        <f ca="1">SUM(OFFSET(考勤!D:AH,MATCH(C981,考勤!$A$1:$A$58,0)-1,DAY(D981)-1,3,1))</f>
        <v>#N/A</v>
      </c>
      <c r="W981" s="8" t="e">
        <f ca="1" t="shared" si="96"/>
        <v>#N/A</v>
      </c>
    </row>
    <row r="982" hidden="1" spans="1:23">
      <c r="A982" s="2" t="s">
        <v>236</v>
      </c>
      <c r="B982" s="2" t="s">
        <v>899</v>
      </c>
      <c r="C982" s="2" t="s">
        <v>900</v>
      </c>
      <c r="D982" s="2" t="s">
        <v>186</v>
      </c>
      <c r="E982" s="2" t="s">
        <v>127</v>
      </c>
      <c r="F982" s="2"/>
      <c r="G982" s="2"/>
      <c r="H982" s="2"/>
      <c r="I982" s="2"/>
      <c r="J982" s="2"/>
      <c r="K982" s="2"/>
      <c r="L982" s="2"/>
      <c r="M982" s="2"/>
      <c r="N982" s="7" t="s">
        <v>171</v>
      </c>
      <c r="O982" s="8" t="str">
        <f t="shared" si="91"/>
        <v/>
      </c>
      <c r="P982" s="9" t="str">
        <f t="shared" si="92"/>
        <v/>
      </c>
      <c r="Q982" s="11">
        <f t="shared" si="93"/>
        <v>0</v>
      </c>
      <c r="R982" s="12">
        <f t="shared" si="94"/>
        <v>0</v>
      </c>
      <c r="S982" s="8"/>
      <c r="T982" s="8">
        <f>VLOOKUP(C982,[1]Sheet1!$D$1:$M$65514,10,0)</f>
        <v>0</v>
      </c>
      <c r="U982" s="8">
        <f t="shared" si="95"/>
        <v>0</v>
      </c>
      <c r="V982" s="8" t="e">
        <f ca="1">SUM(OFFSET(考勤!D:AH,MATCH(C982,考勤!$A$1:$A$58,0)-1,DAY(D982)-1,3,1))</f>
        <v>#N/A</v>
      </c>
      <c r="W982" s="8" t="e">
        <f ca="1" t="shared" si="96"/>
        <v>#N/A</v>
      </c>
    </row>
    <row r="983" hidden="1" spans="1:23">
      <c r="A983" s="2" t="s">
        <v>236</v>
      </c>
      <c r="B983" s="2" t="s">
        <v>899</v>
      </c>
      <c r="C983" s="2" t="s">
        <v>900</v>
      </c>
      <c r="D983" s="2" t="s">
        <v>189</v>
      </c>
      <c r="E983" s="2" t="s">
        <v>127</v>
      </c>
      <c r="F983" s="2"/>
      <c r="G983" s="2"/>
      <c r="H983" s="2"/>
      <c r="I983" s="2"/>
      <c r="J983" s="2"/>
      <c r="K983" s="2"/>
      <c r="L983" s="2"/>
      <c r="M983" s="2"/>
      <c r="N983" s="7" t="s">
        <v>171</v>
      </c>
      <c r="O983" s="8" t="str">
        <f t="shared" si="91"/>
        <v/>
      </c>
      <c r="P983" s="9" t="str">
        <f t="shared" si="92"/>
        <v/>
      </c>
      <c r="Q983" s="11">
        <f t="shared" si="93"/>
        <v>0</v>
      </c>
      <c r="R983" s="12">
        <f t="shared" si="94"/>
        <v>0</v>
      </c>
      <c r="S983" s="8"/>
      <c r="T983" s="8">
        <f>VLOOKUP(C983,[1]Sheet1!$D$1:$M$65514,10,0)</f>
        <v>0</v>
      </c>
      <c r="U983" s="8">
        <f t="shared" si="95"/>
        <v>0</v>
      </c>
      <c r="V983" s="8" t="e">
        <f ca="1">SUM(OFFSET(考勤!D:AH,MATCH(C983,考勤!$A$1:$A$58,0)-1,DAY(D983)-1,3,1))</f>
        <v>#N/A</v>
      </c>
      <c r="W983" s="8" t="e">
        <f ca="1" t="shared" si="96"/>
        <v>#N/A</v>
      </c>
    </row>
    <row r="984" hidden="1" spans="1:23">
      <c r="A984" s="2" t="s">
        <v>236</v>
      </c>
      <c r="B984" s="2" t="s">
        <v>899</v>
      </c>
      <c r="C984" s="2" t="s">
        <v>900</v>
      </c>
      <c r="D984" s="2" t="s">
        <v>192</v>
      </c>
      <c r="E984" s="2" t="s">
        <v>127</v>
      </c>
      <c r="F984" s="2"/>
      <c r="G984" s="2"/>
      <c r="H984" s="2"/>
      <c r="I984" s="2"/>
      <c r="J984" s="2"/>
      <c r="K984" s="2"/>
      <c r="L984" s="2"/>
      <c r="M984" s="2"/>
      <c r="N984" s="7" t="s">
        <v>171</v>
      </c>
      <c r="O984" s="8" t="str">
        <f t="shared" si="91"/>
        <v/>
      </c>
      <c r="P984" s="9" t="str">
        <f t="shared" si="92"/>
        <v/>
      </c>
      <c r="Q984" s="11">
        <f t="shared" si="93"/>
        <v>0</v>
      </c>
      <c r="R984" s="12">
        <f t="shared" si="94"/>
        <v>0</v>
      </c>
      <c r="S984" s="8"/>
      <c r="T984" s="8">
        <f>VLOOKUP(C984,[1]Sheet1!$D$1:$M$65514,10,0)</f>
        <v>0</v>
      </c>
      <c r="U984" s="8">
        <f t="shared" si="95"/>
        <v>0</v>
      </c>
      <c r="V984" s="8" t="e">
        <f ca="1">SUM(OFFSET(考勤!D:AH,MATCH(C984,考勤!$A$1:$A$58,0)-1,DAY(D984)-1,3,1))</f>
        <v>#N/A</v>
      </c>
      <c r="W984" s="8" t="e">
        <f ca="1" t="shared" si="96"/>
        <v>#N/A</v>
      </c>
    </row>
    <row r="985" hidden="1" spans="1:23">
      <c r="A985" s="2" t="s">
        <v>236</v>
      </c>
      <c r="B985" s="2" t="s">
        <v>899</v>
      </c>
      <c r="C985" s="2" t="s">
        <v>900</v>
      </c>
      <c r="D985" s="2" t="s">
        <v>195</v>
      </c>
      <c r="E985" s="2" t="s">
        <v>127</v>
      </c>
      <c r="F985" s="2"/>
      <c r="G985" s="2"/>
      <c r="H985" s="2"/>
      <c r="I985" s="2"/>
      <c r="J985" s="2"/>
      <c r="K985" s="2"/>
      <c r="L985" s="2"/>
      <c r="M985" s="2"/>
      <c r="N985" s="7" t="s">
        <v>171</v>
      </c>
      <c r="O985" s="8" t="str">
        <f t="shared" si="91"/>
        <v/>
      </c>
      <c r="P985" s="9" t="str">
        <f t="shared" si="92"/>
        <v/>
      </c>
      <c r="Q985" s="11">
        <f t="shared" si="93"/>
        <v>0</v>
      </c>
      <c r="R985" s="12">
        <f t="shared" si="94"/>
        <v>0</v>
      </c>
      <c r="S985" s="8"/>
      <c r="T985" s="8">
        <f>VLOOKUP(C985,[1]Sheet1!$D$1:$M$65514,10,0)</f>
        <v>0</v>
      </c>
      <c r="U985" s="8">
        <f t="shared" si="95"/>
        <v>0</v>
      </c>
      <c r="V985" s="8" t="e">
        <f ca="1">SUM(OFFSET(考勤!D:AH,MATCH(C985,考勤!$A$1:$A$58,0)-1,DAY(D985)-1,3,1))</f>
        <v>#N/A</v>
      </c>
      <c r="W985" s="8" t="e">
        <f ca="1" t="shared" si="96"/>
        <v>#N/A</v>
      </c>
    </row>
    <row r="986" hidden="1" spans="1:23">
      <c r="A986" s="2" t="s">
        <v>236</v>
      </c>
      <c r="B986" s="2" t="s">
        <v>899</v>
      </c>
      <c r="C986" s="2" t="s">
        <v>900</v>
      </c>
      <c r="D986" s="2" t="s">
        <v>198</v>
      </c>
      <c r="E986" s="2" t="s">
        <v>127</v>
      </c>
      <c r="F986" s="2"/>
      <c r="G986" s="2"/>
      <c r="H986" s="2"/>
      <c r="I986" s="2"/>
      <c r="J986" s="2"/>
      <c r="K986" s="2"/>
      <c r="L986" s="2"/>
      <c r="M986" s="2"/>
      <c r="N986" s="7" t="s">
        <v>171</v>
      </c>
      <c r="O986" s="8" t="str">
        <f t="shared" si="91"/>
        <v/>
      </c>
      <c r="P986" s="9" t="str">
        <f t="shared" si="92"/>
        <v/>
      </c>
      <c r="Q986" s="11">
        <f t="shared" si="93"/>
        <v>0</v>
      </c>
      <c r="R986" s="12">
        <f t="shared" si="94"/>
        <v>0</v>
      </c>
      <c r="S986" s="8"/>
      <c r="T986" s="8">
        <f>VLOOKUP(C986,[1]Sheet1!$D$1:$M$65514,10,0)</f>
        <v>0</v>
      </c>
      <c r="U986" s="8">
        <f t="shared" si="95"/>
        <v>0</v>
      </c>
      <c r="V986" s="8" t="e">
        <f ca="1">SUM(OFFSET(考勤!D:AH,MATCH(C986,考勤!$A$1:$A$58,0)-1,DAY(D986)-1,3,1))</f>
        <v>#N/A</v>
      </c>
      <c r="W986" s="8" t="e">
        <f ca="1" t="shared" si="96"/>
        <v>#N/A</v>
      </c>
    </row>
    <row r="987" hidden="1" spans="1:23">
      <c r="A987" s="3" t="s">
        <v>236</v>
      </c>
      <c r="B987" s="3" t="s">
        <v>899</v>
      </c>
      <c r="C987" s="3" t="s">
        <v>900</v>
      </c>
      <c r="D987" s="3" t="s">
        <v>199</v>
      </c>
      <c r="E987" s="2" t="s">
        <v>127</v>
      </c>
      <c r="F987" s="3"/>
      <c r="G987" s="3"/>
      <c r="H987" s="3"/>
      <c r="I987" s="3"/>
      <c r="J987" s="3"/>
      <c r="K987" s="3"/>
      <c r="L987" s="3"/>
      <c r="M987" s="3"/>
      <c r="N987" s="7" t="s">
        <v>171</v>
      </c>
      <c r="O987" s="8" t="str">
        <f t="shared" si="91"/>
        <v/>
      </c>
      <c r="P987" s="9" t="str">
        <f t="shared" si="92"/>
        <v/>
      </c>
      <c r="Q987" s="11">
        <f t="shared" si="93"/>
        <v>0</v>
      </c>
      <c r="R987" s="12">
        <f t="shared" si="94"/>
        <v>0</v>
      </c>
      <c r="S987" s="8"/>
      <c r="T987" s="8">
        <f>VLOOKUP(C987,[1]Sheet1!$D$1:$M$65514,10,0)</f>
        <v>0</v>
      </c>
      <c r="U987" s="8">
        <f t="shared" si="95"/>
        <v>0</v>
      </c>
      <c r="V987" s="8" t="e">
        <f ca="1">SUM(OFFSET(考勤!D:AH,MATCH(C987,考勤!$A$1:$A$58,0)-1,DAY(D987)-1,3,1))</f>
        <v>#N/A</v>
      </c>
      <c r="W987" s="8" t="e">
        <f ca="1" t="shared" si="96"/>
        <v>#N/A</v>
      </c>
    </row>
    <row r="988" hidden="1" spans="1:23">
      <c r="A988" s="3" t="s">
        <v>236</v>
      </c>
      <c r="B988" s="3" t="s">
        <v>899</v>
      </c>
      <c r="C988" s="3" t="s">
        <v>900</v>
      </c>
      <c r="D988" s="3" t="s">
        <v>201</v>
      </c>
      <c r="E988" s="2" t="s">
        <v>127</v>
      </c>
      <c r="F988" s="3"/>
      <c r="G988" s="3"/>
      <c r="H988" s="3"/>
      <c r="I988" s="3"/>
      <c r="J988" s="3"/>
      <c r="K988" s="3"/>
      <c r="L988" s="3"/>
      <c r="M988" s="3"/>
      <c r="N988" s="7" t="s">
        <v>171</v>
      </c>
      <c r="O988" s="8" t="str">
        <f t="shared" si="91"/>
        <v/>
      </c>
      <c r="P988" s="9" t="str">
        <f t="shared" si="92"/>
        <v/>
      </c>
      <c r="Q988" s="11">
        <f t="shared" si="93"/>
        <v>0</v>
      </c>
      <c r="R988" s="12">
        <f t="shared" si="94"/>
        <v>0</v>
      </c>
      <c r="S988" s="8"/>
      <c r="T988" s="8">
        <f>VLOOKUP(C988,[1]Sheet1!$D$1:$M$65514,10,0)</f>
        <v>0</v>
      </c>
      <c r="U988" s="8">
        <f t="shared" si="95"/>
        <v>0</v>
      </c>
      <c r="V988" s="8" t="e">
        <f ca="1">SUM(OFFSET(考勤!D:AH,MATCH(C988,考勤!$A$1:$A$58,0)-1,DAY(D988)-1,3,1))</f>
        <v>#N/A</v>
      </c>
      <c r="W988" s="8" t="e">
        <f ca="1" t="shared" si="96"/>
        <v>#N/A</v>
      </c>
    </row>
    <row r="989" hidden="1" spans="1:23">
      <c r="A989" s="2" t="s">
        <v>236</v>
      </c>
      <c r="B989" s="2" t="s">
        <v>899</v>
      </c>
      <c r="C989" s="2" t="s">
        <v>900</v>
      </c>
      <c r="D989" s="2" t="s">
        <v>204</v>
      </c>
      <c r="E989" s="2" t="s">
        <v>127</v>
      </c>
      <c r="F989" s="2"/>
      <c r="G989" s="2"/>
      <c r="H989" s="2"/>
      <c r="I989" s="2"/>
      <c r="J989" s="2"/>
      <c r="K989" s="2"/>
      <c r="L989" s="2"/>
      <c r="M989" s="2"/>
      <c r="N989" s="7" t="s">
        <v>171</v>
      </c>
      <c r="O989" s="8" t="str">
        <f t="shared" si="91"/>
        <v/>
      </c>
      <c r="P989" s="9" t="str">
        <f t="shared" si="92"/>
        <v/>
      </c>
      <c r="Q989" s="11">
        <f t="shared" si="93"/>
        <v>0</v>
      </c>
      <c r="R989" s="12">
        <f t="shared" si="94"/>
        <v>0</v>
      </c>
      <c r="S989" s="8"/>
      <c r="T989" s="8">
        <f>VLOOKUP(C989,[1]Sheet1!$D$1:$M$65514,10,0)</f>
        <v>0</v>
      </c>
      <c r="U989" s="8">
        <f t="shared" si="95"/>
        <v>0</v>
      </c>
      <c r="V989" s="8" t="e">
        <f ca="1">SUM(OFFSET(考勤!D:AH,MATCH(C989,考勤!$A$1:$A$58,0)-1,DAY(D989)-1,3,1))</f>
        <v>#N/A</v>
      </c>
      <c r="W989" s="8" t="e">
        <f ca="1" t="shared" si="96"/>
        <v>#N/A</v>
      </c>
    </row>
    <row r="990" hidden="1" spans="1:23">
      <c r="A990" s="2" t="s">
        <v>236</v>
      </c>
      <c r="B990" s="2" t="s">
        <v>899</v>
      </c>
      <c r="C990" s="2" t="s">
        <v>900</v>
      </c>
      <c r="D990" s="2" t="s">
        <v>206</v>
      </c>
      <c r="E990" s="2" t="s">
        <v>127</v>
      </c>
      <c r="F990" s="2"/>
      <c r="G990" s="2"/>
      <c r="H990" s="2"/>
      <c r="I990" s="2"/>
      <c r="J990" s="2"/>
      <c r="K990" s="2"/>
      <c r="L990" s="2"/>
      <c r="M990" s="2"/>
      <c r="N990" s="7" t="s">
        <v>171</v>
      </c>
      <c r="O990" s="8" t="str">
        <f t="shared" si="91"/>
        <v/>
      </c>
      <c r="P990" s="9" t="str">
        <f t="shared" si="92"/>
        <v/>
      </c>
      <c r="Q990" s="11">
        <f t="shared" si="93"/>
        <v>0</v>
      </c>
      <c r="R990" s="12">
        <f t="shared" si="94"/>
        <v>0</v>
      </c>
      <c r="S990" s="8"/>
      <c r="T990" s="8">
        <f>VLOOKUP(C990,[1]Sheet1!$D$1:$M$65514,10,0)</f>
        <v>0</v>
      </c>
      <c r="U990" s="8">
        <f t="shared" si="95"/>
        <v>0</v>
      </c>
      <c r="V990" s="8" t="e">
        <f ca="1">SUM(OFFSET(考勤!D:AH,MATCH(C990,考勤!$A$1:$A$58,0)-1,DAY(D990)-1,3,1))</f>
        <v>#N/A</v>
      </c>
      <c r="W990" s="8" t="e">
        <f ca="1" t="shared" si="96"/>
        <v>#N/A</v>
      </c>
    </row>
    <row r="991" hidden="1" spans="1:23">
      <c r="A991" s="2" t="s">
        <v>236</v>
      </c>
      <c r="B991" s="2" t="s">
        <v>899</v>
      </c>
      <c r="C991" s="2" t="s">
        <v>900</v>
      </c>
      <c r="D991" s="2" t="s">
        <v>209</v>
      </c>
      <c r="E991" s="2" t="s">
        <v>127</v>
      </c>
      <c r="F991" s="2"/>
      <c r="G991" s="2"/>
      <c r="H991" s="2"/>
      <c r="I991" s="2"/>
      <c r="J991" s="2"/>
      <c r="K991" s="2"/>
      <c r="L991" s="2"/>
      <c r="M991" s="2"/>
      <c r="N991" s="7" t="s">
        <v>171</v>
      </c>
      <c r="O991" s="8" t="str">
        <f t="shared" si="91"/>
        <v/>
      </c>
      <c r="P991" s="9" t="str">
        <f t="shared" si="92"/>
        <v/>
      </c>
      <c r="Q991" s="11">
        <f t="shared" si="93"/>
        <v>0</v>
      </c>
      <c r="R991" s="12">
        <f t="shared" si="94"/>
        <v>0</v>
      </c>
      <c r="S991" s="8"/>
      <c r="T991" s="8">
        <f>VLOOKUP(C991,[1]Sheet1!$D$1:$M$65514,10,0)</f>
        <v>0</v>
      </c>
      <c r="U991" s="8">
        <f t="shared" si="95"/>
        <v>0</v>
      </c>
      <c r="V991" s="8" t="e">
        <f ca="1">SUM(OFFSET(考勤!D:AH,MATCH(C991,考勤!$A$1:$A$58,0)-1,DAY(D991)-1,3,1))</f>
        <v>#N/A</v>
      </c>
      <c r="W991" s="8" t="e">
        <f ca="1" t="shared" si="96"/>
        <v>#N/A</v>
      </c>
    </row>
    <row r="992" hidden="1" spans="1:23">
      <c r="A992" s="2" t="s">
        <v>236</v>
      </c>
      <c r="B992" s="2" t="s">
        <v>899</v>
      </c>
      <c r="C992" s="2" t="s">
        <v>900</v>
      </c>
      <c r="D992" s="2" t="s">
        <v>210</v>
      </c>
      <c r="E992" s="2" t="s">
        <v>127</v>
      </c>
      <c r="F992" s="2"/>
      <c r="G992" s="2"/>
      <c r="H992" s="2"/>
      <c r="I992" s="2"/>
      <c r="J992" s="2"/>
      <c r="K992" s="2"/>
      <c r="L992" s="2"/>
      <c r="M992" s="2"/>
      <c r="N992" s="7" t="s">
        <v>171</v>
      </c>
      <c r="O992" s="8" t="str">
        <f t="shared" si="91"/>
        <v/>
      </c>
      <c r="P992" s="9" t="str">
        <f t="shared" si="92"/>
        <v/>
      </c>
      <c r="Q992" s="11">
        <f t="shared" si="93"/>
        <v>0</v>
      </c>
      <c r="R992" s="12">
        <f t="shared" si="94"/>
        <v>0</v>
      </c>
      <c r="S992" s="8"/>
      <c r="T992" s="8">
        <f>VLOOKUP(C992,[1]Sheet1!$D$1:$M$65514,10,0)</f>
        <v>0</v>
      </c>
      <c r="U992" s="8">
        <f t="shared" si="95"/>
        <v>0</v>
      </c>
      <c r="V992" s="8" t="e">
        <f ca="1">SUM(OFFSET(考勤!D:AH,MATCH(C992,考勤!$A$1:$A$58,0)-1,DAY(D992)-1,3,1))</f>
        <v>#N/A</v>
      </c>
      <c r="W992" s="8" t="e">
        <f ca="1" t="shared" si="96"/>
        <v>#N/A</v>
      </c>
    </row>
    <row r="993" hidden="1" spans="1:23">
      <c r="A993" s="2" t="s">
        <v>236</v>
      </c>
      <c r="B993" s="2" t="s">
        <v>899</v>
      </c>
      <c r="C993" s="2" t="s">
        <v>900</v>
      </c>
      <c r="D993" s="2" t="s">
        <v>211</v>
      </c>
      <c r="E993" s="2" t="s">
        <v>127</v>
      </c>
      <c r="F993" s="2"/>
      <c r="G993" s="2"/>
      <c r="H993" s="2"/>
      <c r="I993" s="2"/>
      <c r="J993" s="2"/>
      <c r="K993" s="2"/>
      <c r="L993" s="2"/>
      <c r="M993" s="2"/>
      <c r="N993" s="7" t="s">
        <v>171</v>
      </c>
      <c r="O993" s="8" t="str">
        <f t="shared" ref="O993:O1056" si="97">LEFT(F993,5)</f>
        <v/>
      </c>
      <c r="P993" s="9" t="str">
        <f t="shared" ref="P993:P1056" si="98">RIGHT(F993,5)</f>
        <v/>
      </c>
      <c r="Q993" s="11">
        <f t="shared" ref="Q993:Q1056" si="99">IFERROR(IF(LEFT(P993,2)+0&lt;6,P993+1,P993)-O993,0)</f>
        <v>0</v>
      </c>
      <c r="R993" s="12">
        <f t="shared" ref="R993:R1056" si="100">IF(Q993=0,0,IFERROR(INT((HOUR(Q993)*60+MINUTE(Q993))/60-1),0))</f>
        <v>0</v>
      </c>
      <c r="S993" s="8"/>
      <c r="T993" s="8">
        <f>VLOOKUP(C993,[1]Sheet1!$D$1:$M$65514,10,0)</f>
        <v>0</v>
      </c>
      <c r="U993" s="8">
        <f t="shared" ref="U993:U1056" si="101">INT(R993)</f>
        <v>0</v>
      </c>
      <c r="V993" s="8" t="e">
        <f ca="1">SUM(OFFSET(考勤!D:AH,MATCH(C993,考勤!$A$1:$A$58,0)-1,DAY(D993)-1,3,1))</f>
        <v>#N/A</v>
      </c>
      <c r="W993" s="8" t="e">
        <f ca="1" t="shared" ref="W993:W1056" si="102">R993-V993</f>
        <v>#N/A</v>
      </c>
    </row>
    <row r="994" spans="1:23">
      <c r="A994" s="2" t="s">
        <v>763</v>
      </c>
      <c r="B994" s="2" t="s">
        <v>913</v>
      </c>
      <c r="C994" s="2" t="s">
        <v>914</v>
      </c>
      <c r="D994" s="2" t="s">
        <v>126</v>
      </c>
      <c r="E994" s="2" t="s">
        <v>127</v>
      </c>
      <c r="F994" s="2"/>
      <c r="G994" s="2"/>
      <c r="H994" s="2"/>
      <c r="I994" s="2"/>
      <c r="J994" s="2"/>
      <c r="K994" s="2"/>
      <c r="L994" s="2"/>
      <c r="M994" s="2"/>
      <c r="N994" s="7" t="s">
        <v>171</v>
      </c>
      <c r="O994" s="8" t="str">
        <f t="shared" si="97"/>
        <v/>
      </c>
      <c r="P994" s="9" t="str">
        <f t="shared" si="98"/>
        <v/>
      </c>
      <c r="Q994" s="11">
        <f t="shared" si="99"/>
        <v>0</v>
      </c>
      <c r="R994" s="12">
        <f t="shared" si="100"/>
        <v>0</v>
      </c>
      <c r="S994" s="8"/>
      <c r="T994" s="8" t="str">
        <f>VLOOKUP(C994,[1]Sheet1!$D$1:$M$65514,10,0)</f>
        <v>河北</v>
      </c>
      <c r="U994" s="8">
        <f t="shared" si="101"/>
        <v>0</v>
      </c>
      <c r="V994" s="8" t="e">
        <f ca="1">SUM(OFFSET(考勤!D:AH,MATCH(C994,考勤!$A$1:$A$58,0)-1,DAY(D994)-1,3,1))</f>
        <v>#N/A</v>
      </c>
      <c r="W994" s="8" t="e">
        <f ca="1" t="shared" si="102"/>
        <v>#N/A</v>
      </c>
    </row>
    <row r="995" spans="1:23">
      <c r="A995" s="2" t="s">
        <v>763</v>
      </c>
      <c r="B995" s="2" t="s">
        <v>913</v>
      </c>
      <c r="C995" s="2" t="s">
        <v>914</v>
      </c>
      <c r="D995" s="2" t="s">
        <v>131</v>
      </c>
      <c r="E995" s="2" t="s">
        <v>127</v>
      </c>
      <c r="F995" s="2"/>
      <c r="G995" s="2"/>
      <c r="H995" s="2"/>
      <c r="I995" s="2"/>
      <c r="J995" s="2"/>
      <c r="K995" s="2"/>
      <c r="L995" s="2"/>
      <c r="M995" s="2"/>
      <c r="N995" s="7" t="s">
        <v>171</v>
      </c>
      <c r="O995" s="8" t="str">
        <f t="shared" si="97"/>
        <v/>
      </c>
      <c r="P995" s="9" t="str">
        <f t="shared" si="98"/>
        <v/>
      </c>
      <c r="Q995" s="11">
        <f t="shared" si="99"/>
        <v>0</v>
      </c>
      <c r="R995" s="12">
        <f t="shared" si="100"/>
        <v>0</v>
      </c>
      <c r="S995" s="8"/>
      <c r="T995" s="8" t="str">
        <f>VLOOKUP(C995,[1]Sheet1!$D$1:$M$65514,10,0)</f>
        <v>河北</v>
      </c>
      <c r="U995" s="8">
        <f t="shared" si="101"/>
        <v>0</v>
      </c>
      <c r="V995" s="8" t="e">
        <f ca="1">SUM(OFFSET(考勤!D:AH,MATCH(C995,考勤!$A$1:$A$58,0)-1,DAY(D995)-1,3,1))</f>
        <v>#N/A</v>
      </c>
      <c r="W995" s="8" t="e">
        <f ca="1" t="shared" si="102"/>
        <v>#N/A</v>
      </c>
    </row>
    <row r="996" spans="1:23">
      <c r="A996" s="2" t="s">
        <v>763</v>
      </c>
      <c r="B996" s="2" t="s">
        <v>913</v>
      </c>
      <c r="C996" s="2" t="s">
        <v>914</v>
      </c>
      <c r="D996" s="2" t="s">
        <v>135</v>
      </c>
      <c r="E996" s="2" t="s">
        <v>127</v>
      </c>
      <c r="F996" s="2"/>
      <c r="G996" s="2"/>
      <c r="H996" s="2"/>
      <c r="I996" s="2"/>
      <c r="J996" s="2"/>
      <c r="K996" s="2"/>
      <c r="L996" s="2"/>
      <c r="M996" s="2"/>
      <c r="N996" s="7" t="s">
        <v>171</v>
      </c>
      <c r="O996" s="8" t="str">
        <f t="shared" si="97"/>
        <v/>
      </c>
      <c r="P996" s="9" t="str">
        <f t="shared" si="98"/>
        <v/>
      </c>
      <c r="Q996" s="11">
        <f t="shared" si="99"/>
        <v>0</v>
      </c>
      <c r="R996" s="12">
        <f t="shared" si="100"/>
        <v>0</v>
      </c>
      <c r="S996" s="8"/>
      <c r="T996" s="8" t="str">
        <f>VLOOKUP(C996,[1]Sheet1!$D$1:$M$65514,10,0)</f>
        <v>河北</v>
      </c>
      <c r="U996" s="8">
        <f t="shared" si="101"/>
        <v>0</v>
      </c>
      <c r="V996" s="8" t="e">
        <f ca="1">SUM(OFFSET(考勤!D:AH,MATCH(C996,考勤!$A$1:$A$58,0)-1,DAY(D996)-1,3,1))</f>
        <v>#N/A</v>
      </c>
      <c r="W996" s="8" t="e">
        <f ca="1" t="shared" si="102"/>
        <v>#N/A</v>
      </c>
    </row>
    <row r="997" spans="1:23">
      <c r="A997" s="3" t="s">
        <v>763</v>
      </c>
      <c r="B997" s="3" t="s">
        <v>913</v>
      </c>
      <c r="C997" s="3" t="s">
        <v>914</v>
      </c>
      <c r="D997" s="3" t="s">
        <v>139</v>
      </c>
      <c r="E997" s="2" t="s">
        <v>127</v>
      </c>
      <c r="F997" s="3"/>
      <c r="G997" s="3"/>
      <c r="H997" s="3"/>
      <c r="I997" s="3"/>
      <c r="J997" s="3"/>
      <c r="K997" s="3"/>
      <c r="L997" s="3"/>
      <c r="M997" s="3"/>
      <c r="N997" s="7" t="s">
        <v>171</v>
      </c>
      <c r="O997" s="8" t="str">
        <f t="shared" si="97"/>
        <v/>
      </c>
      <c r="P997" s="9" t="str">
        <f t="shared" si="98"/>
        <v/>
      </c>
      <c r="Q997" s="11">
        <f t="shared" si="99"/>
        <v>0</v>
      </c>
      <c r="R997" s="12">
        <f t="shared" si="100"/>
        <v>0</v>
      </c>
      <c r="S997" s="8"/>
      <c r="T997" s="8" t="str">
        <f>VLOOKUP(C997,[1]Sheet1!$D$1:$M$65514,10,0)</f>
        <v>河北</v>
      </c>
      <c r="U997" s="8">
        <f t="shared" si="101"/>
        <v>0</v>
      </c>
      <c r="V997" s="8" t="e">
        <f ca="1">SUM(OFFSET(考勤!D:AH,MATCH(C997,考勤!$A$1:$A$58,0)-1,DAY(D997)-1,3,1))</f>
        <v>#N/A</v>
      </c>
      <c r="W997" s="8" t="e">
        <f ca="1" t="shared" si="102"/>
        <v>#N/A</v>
      </c>
    </row>
    <row r="998" spans="1:23">
      <c r="A998" s="3" t="s">
        <v>763</v>
      </c>
      <c r="B998" s="3" t="s">
        <v>913</v>
      </c>
      <c r="C998" s="3" t="s">
        <v>914</v>
      </c>
      <c r="D998" s="3" t="s">
        <v>142</v>
      </c>
      <c r="E998" s="2" t="s">
        <v>127</v>
      </c>
      <c r="F998" s="3"/>
      <c r="G998" s="3"/>
      <c r="H998" s="3"/>
      <c r="I998" s="3"/>
      <c r="J998" s="3"/>
      <c r="K998" s="3"/>
      <c r="L998" s="3"/>
      <c r="M998" s="3"/>
      <c r="N998" s="7" t="s">
        <v>171</v>
      </c>
      <c r="O998" s="8" t="str">
        <f t="shared" si="97"/>
        <v/>
      </c>
      <c r="P998" s="9" t="str">
        <f t="shared" si="98"/>
        <v/>
      </c>
      <c r="Q998" s="11">
        <f t="shared" si="99"/>
        <v>0</v>
      </c>
      <c r="R998" s="12">
        <f t="shared" si="100"/>
        <v>0</v>
      </c>
      <c r="S998" s="8"/>
      <c r="T998" s="8" t="str">
        <f>VLOOKUP(C998,[1]Sheet1!$D$1:$M$65514,10,0)</f>
        <v>河北</v>
      </c>
      <c r="U998" s="8">
        <f t="shared" si="101"/>
        <v>0</v>
      </c>
      <c r="V998" s="8" t="e">
        <f ca="1">SUM(OFFSET(考勤!D:AH,MATCH(C998,考勤!$A$1:$A$58,0)-1,DAY(D998)-1,3,1))</f>
        <v>#N/A</v>
      </c>
      <c r="W998" s="8" t="e">
        <f ca="1" t="shared" si="102"/>
        <v>#N/A</v>
      </c>
    </row>
    <row r="999" spans="1:23">
      <c r="A999" s="2" t="s">
        <v>763</v>
      </c>
      <c r="B999" s="2" t="s">
        <v>913</v>
      </c>
      <c r="C999" s="2" t="s">
        <v>914</v>
      </c>
      <c r="D999" s="2" t="s">
        <v>145</v>
      </c>
      <c r="E999" s="2" t="s">
        <v>127</v>
      </c>
      <c r="F999" s="2"/>
      <c r="G999" s="2"/>
      <c r="H999" s="2"/>
      <c r="I999" s="2"/>
      <c r="J999" s="2"/>
      <c r="K999" s="2"/>
      <c r="L999" s="2"/>
      <c r="M999" s="2"/>
      <c r="N999" s="7" t="s">
        <v>171</v>
      </c>
      <c r="O999" s="8" t="str">
        <f t="shared" si="97"/>
        <v/>
      </c>
      <c r="P999" s="9" t="str">
        <f t="shared" si="98"/>
        <v/>
      </c>
      <c r="Q999" s="11">
        <f t="shared" si="99"/>
        <v>0</v>
      </c>
      <c r="R999" s="12">
        <f t="shared" si="100"/>
        <v>0</v>
      </c>
      <c r="S999" s="8"/>
      <c r="T999" s="8" t="str">
        <f>VLOOKUP(C999,[1]Sheet1!$D$1:$M$65514,10,0)</f>
        <v>河北</v>
      </c>
      <c r="U999" s="8">
        <f t="shared" si="101"/>
        <v>0</v>
      </c>
      <c r="V999" s="8" t="e">
        <f ca="1">SUM(OFFSET(考勤!D:AH,MATCH(C999,考勤!$A$1:$A$58,0)-1,DAY(D999)-1,3,1))</f>
        <v>#N/A</v>
      </c>
      <c r="W999" s="8" t="e">
        <f ca="1" t="shared" si="102"/>
        <v>#N/A</v>
      </c>
    </row>
    <row r="1000" spans="1:23">
      <c r="A1000" s="2" t="s">
        <v>763</v>
      </c>
      <c r="B1000" s="2" t="s">
        <v>913</v>
      </c>
      <c r="C1000" s="2" t="s">
        <v>914</v>
      </c>
      <c r="D1000" s="2" t="s">
        <v>148</v>
      </c>
      <c r="E1000" s="2" t="s">
        <v>127</v>
      </c>
      <c r="F1000" s="2"/>
      <c r="G1000" s="2"/>
      <c r="H1000" s="2"/>
      <c r="I1000" s="2"/>
      <c r="J1000" s="2"/>
      <c r="K1000" s="2"/>
      <c r="L1000" s="2"/>
      <c r="M1000" s="2"/>
      <c r="N1000" s="7" t="s">
        <v>171</v>
      </c>
      <c r="O1000" s="8" t="str">
        <f t="shared" si="97"/>
        <v/>
      </c>
      <c r="P1000" s="9" t="str">
        <f t="shared" si="98"/>
        <v/>
      </c>
      <c r="Q1000" s="11">
        <f t="shared" si="99"/>
        <v>0</v>
      </c>
      <c r="R1000" s="12">
        <f t="shared" si="100"/>
        <v>0</v>
      </c>
      <c r="S1000" s="8"/>
      <c r="T1000" s="8" t="str">
        <f>VLOOKUP(C1000,[1]Sheet1!$D$1:$M$65514,10,0)</f>
        <v>河北</v>
      </c>
      <c r="U1000" s="8">
        <f t="shared" si="101"/>
        <v>0</v>
      </c>
      <c r="V1000" s="8" t="e">
        <f ca="1">SUM(OFFSET(考勤!D:AH,MATCH(C1000,考勤!$A$1:$A$58,0)-1,DAY(D1000)-1,3,1))</f>
        <v>#N/A</v>
      </c>
      <c r="W1000" s="8" t="e">
        <f ca="1" t="shared" si="102"/>
        <v>#N/A</v>
      </c>
    </row>
    <row r="1001" spans="1:23">
      <c r="A1001" s="2" t="s">
        <v>763</v>
      </c>
      <c r="B1001" s="2" t="s">
        <v>913</v>
      </c>
      <c r="C1001" s="2" t="s">
        <v>914</v>
      </c>
      <c r="D1001" s="2" t="s">
        <v>152</v>
      </c>
      <c r="E1001" s="2" t="s">
        <v>127</v>
      </c>
      <c r="F1001" s="2"/>
      <c r="G1001" s="2"/>
      <c r="H1001" s="2"/>
      <c r="I1001" s="2"/>
      <c r="J1001" s="2"/>
      <c r="K1001" s="2"/>
      <c r="L1001" s="2"/>
      <c r="M1001" s="2"/>
      <c r="N1001" s="7" t="s">
        <v>171</v>
      </c>
      <c r="O1001" s="8" t="str">
        <f t="shared" si="97"/>
        <v/>
      </c>
      <c r="P1001" s="9" t="str">
        <f t="shared" si="98"/>
        <v/>
      </c>
      <c r="Q1001" s="11">
        <f t="shared" si="99"/>
        <v>0</v>
      </c>
      <c r="R1001" s="12">
        <f t="shared" si="100"/>
        <v>0</v>
      </c>
      <c r="S1001" s="8"/>
      <c r="T1001" s="8" t="str">
        <f>VLOOKUP(C1001,[1]Sheet1!$D$1:$M$65514,10,0)</f>
        <v>河北</v>
      </c>
      <c r="U1001" s="8">
        <f t="shared" si="101"/>
        <v>0</v>
      </c>
      <c r="V1001" s="8" t="e">
        <f ca="1">SUM(OFFSET(考勤!D:AH,MATCH(C1001,考勤!$A$1:$A$58,0)-1,DAY(D1001)-1,3,1))</f>
        <v>#N/A</v>
      </c>
      <c r="W1001" s="8" t="e">
        <f ca="1" t="shared" si="102"/>
        <v>#N/A</v>
      </c>
    </row>
    <row r="1002" spans="1:23">
      <c r="A1002" s="2" t="s">
        <v>763</v>
      </c>
      <c r="B1002" s="2" t="s">
        <v>913</v>
      </c>
      <c r="C1002" s="2" t="s">
        <v>914</v>
      </c>
      <c r="D1002" s="2" t="s">
        <v>157</v>
      </c>
      <c r="E1002" s="2" t="s">
        <v>127</v>
      </c>
      <c r="F1002" s="5" t="s">
        <v>915</v>
      </c>
      <c r="G1002" s="2"/>
      <c r="H1002" s="2"/>
      <c r="I1002" s="2"/>
      <c r="J1002" s="2"/>
      <c r="K1002" s="2"/>
      <c r="L1002" s="2"/>
      <c r="M1002" s="2"/>
      <c r="N1002" s="7" t="s">
        <v>171</v>
      </c>
      <c r="O1002" s="8" t="str">
        <f t="shared" si="97"/>
        <v>10:12</v>
      </c>
      <c r="P1002" s="9" t="str">
        <f t="shared" si="98"/>
        <v>XX:XX</v>
      </c>
      <c r="Q1002" s="11">
        <f t="shared" si="99"/>
        <v>0</v>
      </c>
      <c r="R1002" s="12">
        <f t="shared" si="100"/>
        <v>0</v>
      </c>
      <c r="S1002" s="8"/>
      <c r="T1002" s="8" t="str">
        <f>VLOOKUP(C1002,[1]Sheet1!$D$1:$M$65514,10,0)</f>
        <v>河北</v>
      </c>
      <c r="U1002" s="9">
        <v>0</v>
      </c>
      <c r="V1002" s="8" t="e">
        <f ca="1">SUM(OFFSET(考勤!D:AH,MATCH(C1002,考勤!$A$1:$A$58,0)-1,DAY(D1002)-1,3,1))</f>
        <v>#N/A</v>
      </c>
      <c r="W1002" s="8" t="e">
        <f ca="1" t="shared" si="102"/>
        <v>#N/A</v>
      </c>
    </row>
    <row r="1003" spans="1:23">
      <c r="A1003" s="2" t="s">
        <v>763</v>
      </c>
      <c r="B1003" s="2" t="s">
        <v>913</v>
      </c>
      <c r="C1003" s="2" t="s">
        <v>914</v>
      </c>
      <c r="D1003" s="2" t="s">
        <v>160</v>
      </c>
      <c r="E1003" s="2" t="s">
        <v>127</v>
      </c>
      <c r="F1003" s="2" t="s">
        <v>916</v>
      </c>
      <c r="G1003" s="2" t="s">
        <v>137</v>
      </c>
      <c r="H1003" s="2"/>
      <c r="I1003" s="2"/>
      <c r="J1003" s="10" t="s">
        <v>496</v>
      </c>
      <c r="K1003" s="2"/>
      <c r="L1003" s="2"/>
      <c r="M1003" s="2"/>
      <c r="N1003" s="2"/>
      <c r="O1003" s="8" t="str">
        <f t="shared" si="97"/>
        <v>07:38</v>
      </c>
      <c r="P1003" s="9" t="str">
        <f t="shared" si="98"/>
        <v>20:07</v>
      </c>
      <c r="Q1003" s="11">
        <f t="shared" si="99"/>
        <v>0.520138888888889</v>
      </c>
      <c r="R1003" s="12">
        <f t="shared" si="100"/>
        <v>11</v>
      </c>
      <c r="S1003" s="8"/>
      <c r="T1003" s="8" t="str">
        <f>VLOOKUP(C1003,[1]Sheet1!$D$1:$M$65514,10,0)</f>
        <v>河北</v>
      </c>
      <c r="U1003" s="8">
        <f t="shared" si="101"/>
        <v>11</v>
      </c>
      <c r="V1003" s="8" t="e">
        <f ca="1">SUM(OFFSET(考勤!D:AH,MATCH(C1003,考勤!$A$1:$A$58,0)-1,DAY(D1003)-1,3,1))</f>
        <v>#N/A</v>
      </c>
      <c r="W1003" s="8" t="e">
        <f ca="1" t="shared" si="102"/>
        <v>#N/A</v>
      </c>
    </row>
    <row r="1004" spans="1:23">
      <c r="A1004" s="3" t="s">
        <v>763</v>
      </c>
      <c r="B1004" s="3" t="s">
        <v>913</v>
      </c>
      <c r="C1004" s="3" t="s">
        <v>914</v>
      </c>
      <c r="D1004" s="3" t="s">
        <v>163</v>
      </c>
      <c r="E1004" s="2" t="s">
        <v>127</v>
      </c>
      <c r="F1004" s="3" t="s">
        <v>917</v>
      </c>
      <c r="G1004" s="3" t="s">
        <v>137</v>
      </c>
      <c r="H1004" s="3"/>
      <c r="I1004" s="3"/>
      <c r="J1004" s="10" t="s">
        <v>918</v>
      </c>
      <c r="K1004" s="3"/>
      <c r="L1004" s="3"/>
      <c r="M1004" s="3"/>
      <c r="N1004" s="3"/>
      <c r="O1004" s="8" t="str">
        <f t="shared" si="97"/>
        <v>07:45</v>
      </c>
      <c r="P1004" s="9" t="str">
        <f t="shared" si="98"/>
        <v>20:10</v>
      </c>
      <c r="Q1004" s="11">
        <f t="shared" si="99"/>
        <v>0.517361111111111</v>
      </c>
      <c r="R1004" s="12">
        <f t="shared" si="100"/>
        <v>11</v>
      </c>
      <c r="S1004" s="8"/>
      <c r="T1004" s="8" t="str">
        <f>VLOOKUP(C1004,[1]Sheet1!$D$1:$M$65514,10,0)</f>
        <v>河北</v>
      </c>
      <c r="U1004" s="8">
        <f t="shared" si="101"/>
        <v>11</v>
      </c>
      <c r="V1004" s="8" t="e">
        <f ca="1">SUM(OFFSET(考勤!D:AH,MATCH(C1004,考勤!$A$1:$A$58,0)-1,DAY(D1004)-1,3,1))</f>
        <v>#N/A</v>
      </c>
      <c r="W1004" s="8" t="e">
        <f ca="1" t="shared" si="102"/>
        <v>#N/A</v>
      </c>
    </row>
    <row r="1005" spans="1:23">
      <c r="A1005" s="3" t="s">
        <v>763</v>
      </c>
      <c r="B1005" s="3" t="s">
        <v>913</v>
      </c>
      <c r="C1005" s="3" t="s">
        <v>914</v>
      </c>
      <c r="D1005" s="3" t="s">
        <v>166</v>
      </c>
      <c r="E1005" s="2" t="s">
        <v>127</v>
      </c>
      <c r="F1005" s="3" t="s">
        <v>919</v>
      </c>
      <c r="G1005" s="3" t="s">
        <v>137</v>
      </c>
      <c r="H1005" s="3"/>
      <c r="I1005" s="3"/>
      <c r="J1005" s="10" t="s">
        <v>222</v>
      </c>
      <c r="K1005" s="3"/>
      <c r="L1005" s="3"/>
      <c r="M1005" s="3"/>
      <c r="N1005" s="3"/>
      <c r="O1005" s="8" t="str">
        <f t="shared" si="97"/>
        <v>07:49</v>
      </c>
      <c r="P1005" s="9" t="str">
        <f t="shared" si="98"/>
        <v>20:00</v>
      </c>
      <c r="Q1005" s="11">
        <f t="shared" si="99"/>
        <v>0.507638888888889</v>
      </c>
      <c r="R1005" s="12">
        <f t="shared" si="100"/>
        <v>11</v>
      </c>
      <c r="S1005" s="8"/>
      <c r="T1005" s="8" t="str">
        <f>VLOOKUP(C1005,[1]Sheet1!$D$1:$M$65514,10,0)</f>
        <v>河北</v>
      </c>
      <c r="U1005" s="8">
        <f t="shared" si="101"/>
        <v>11</v>
      </c>
      <c r="V1005" s="8" t="e">
        <f ca="1">SUM(OFFSET(考勤!D:AH,MATCH(C1005,考勤!$A$1:$A$58,0)-1,DAY(D1005)-1,3,1))</f>
        <v>#N/A</v>
      </c>
      <c r="W1005" s="8" t="e">
        <f ca="1" t="shared" si="102"/>
        <v>#N/A</v>
      </c>
    </row>
    <row r="1006" spans="1:23">
      <c r="A1006" s="2" t="s">
        <v>763</v>
      </c>
      <c r="B1006" s="2" t="s">
        <v>913</v>
      </c>
      <c r="C1006" s="2" t="s">
        <v>914</v>
      </c>
      <c r="D1006" s="2" t="s">
        <v>170</v>
      </c>
      <c r="E1006" s="2" t="s">
        <v>127</v>
      </c>
      <c r="F1006" s="2" t="s">
        <v>502</v>
      </c>
      <c r="G1006" s="2" t="s">
        <v>137</v>
      </c>
      <c r="H1006" s="2"/>
      <c r="I1006" s="2"/>
      <c r="J1006" s="10" t="s">
        <v>399</v>
      </c>
      <c r="K1006" s="2"/>
      <c r="L1006" s="2"/>
      <c r="M1006" s="2"/>
      <c r="N1006" s="2"/>
      <c r="O1006" s="8" t="str">
        <f t="shared" si="97"/>
        <v>07:41</v>
      </c>
      <c r="P1006" s="9" t="str">
        <f t="shared" si="98"/>
        <v>20:03</v>
      </c>
      <c r="Q1006" s="11">
        <f t="shared" si="99"/>
        <v>0.515277777777778</v>
      </c>
      <c r="R1006" s="12">
        <f t="shared" si="100"/>
        <v>11</v>
      </c>
      <c r="S1006" s="8"/>
      <c r="T1006" s="8" t="str">
        <f>VLOOKUP(C1006,[1]Sheet1!$D$1:$M$65514,10,0)</f>
        <v>河北</v>
      </c>
      <c r="U1006" s="8">
        <f t="shared" si="101"/>
        <v>11</v>
      </c>
      <c r="V1006" s="8" t="e">
        <f ca="1">SUM(OFFSET(考勤!D:AH,MATCH(C1006,考勤!$A$1:$A$58,0)-1,DAY(D1006)-1,3,1))</f>
        <v>#N/A</v>
      </c>
      <c r="W1006" s="8" t="e">
        <f ca="1" t="shared" si="102"/>
        <v>#N/A</v>
      </c>
    </row>
    <row r="1007" spans="1:23">
      <c r="A1007" s="2" t="s">
        <v>763</v>
      </c>
      <c r="B1007" s="2" t="s">
        <v>913</v>
      </c>
      <c r="C1007" s="2" t="s">
        <v>914</v>
      </c>
      <c r="D1007" s="2" t="s">
        <v>172</v>
      </c>
      <c r="E1007" s="2" t="s">
        <v>127</v>
      </c>
      <c r="F1007" s="2" t="s">
        <v>920</v>
      </c>
      <c r="G1007" s="2" t="s">
        <v>137</v>
      </c>
      <c r="H1007" s="2"/>
      <c r="I1007" s="2"/>
      <c r="J1007" s="10" t="s">
        <v>227</v>
      </c>
      <c r="K1007" s="2"/>
      <c r="L1007" s="2"/>
      <c r="M1007" s="2"/>
      <c r="N1007" s="2"/>
      <c r="O1007" s="8" t="str">
        <f t="shared" si="97"/>
        <v>07:47</v>
      </c>
      <c r="P1007" s="9" t="str">
        <f t="shared" si="98"/>
        <v>20:02</v>
      </c>
      <c r="Q1007" s="11">
        <f t="shared" si="99"/>
        <v>0.510416666666667</v>
      </c>
      <c r="R1007" s="12">
        <f t="shared" si="100"/>
        <v>11</v>
      </c>
      <c r="S1007" s="8"/>
      <c r="T1007" s="8" t="str">
        <f>VLOOKUP(C1007,[1]Sheet1!$D$1:$M$65514,10,0)</f>
        <v>河北</v>
      </c>
      <c r="U1007" s="8">
        <f t="shared" si="101"/>
        <v>11</v>
      </c>
      <c r="V1007" s="8" t="e">
        <f ca="1">SUM(OFFSET(考勤!D:AH,MATCH(C1007,考勤!$A$1:$A$58,0)-1,DAY(D1007)-1,3,1))</f>
        <v>#N/A</v>
      </c>
      <c r="W1007" s="8" t="e">
        <f ca="1" t="shared" si="102"/>
        <v>#N/A</v>
      </c>
    </row>
    <row r="1008" spans="1:23">
      <c r="A1008" s="2" t="s">
        <v>763</v>
      </c>
      <c r="B1008" s="2" t="s">
        <v>913</v>
      </c>
      <c r="C1008" s="2" t="s">
        <v>914</v>
      </c>
      <c r="D1008" s="2" t="s">
        <v>173</v>
      </c>
      <c r="E1008" s="2" t="s">
        <v>127</v>
      </c>
      <c r="F1008" s="2" t="s">
        <v>921</v>
      </c>
      <c r="G1008" s="2" t="s">
        <v>137</v>
      </c>
      <c r="H1008" s="2"/>
      <c r="I1008" s="2"/>
      <c r="J1008" s="10" t="s">
        <v>227</v>
      </c>
      <c r="K1008" s="2"/>
      <c r="L1008" s="2"/>
      <c r="M1008" s="2"/>
      <c r="N1008" s="2"/>
      <c r="O1008" s="8" t="str">
        <f t="shared" si="97"/>
        <v>07:44</v>
      </c>
      <c r="P1008" s="9" t="str">
        <f t="shared" si="98"/>
        <v>20:02</v>
      </c>
      <c r="Q1008" s="11">
        <f t="shared" si="99"/>
        <v>0.5125</v>
      </c>
      <c r="R1008" s="12">
        <f t="shared" si="100"/>
        <v>11</v>
      </c>
      <c r="S1008" s="8"/>
      <c r="T1008" s="8" t="str">
        <f>VLOOKUP(C1008,[1]Sheet1!$D$1:$M$65514,10,0)</f>
        <v>河北</v>
      </c>
      <c r="U1008" s="8">
        <f t="shared" si="101"/>
        <v>11</v>
      </c>
      <c r="V1008" s="8" t="e">
        <f ca="1">SUM(OFFSET(考勤!D:AH,MATCH(C1008,考勤!$A$1:$A$58,0)-1,DAY(D1008)-1,3,1))</f>
        <v>#N/A</v>
      </c>
      <c r="W1008" s="8" t="e">
        <f ca="1" t="shared" si="102"/>
        <v>#N/A</v>
      </c>
    </row>
    <row r="1009" spans="1:23">
      <c r="A1009" s="2" t="s">
        <v>763</v>
      </c>
      <c r="B1009" s="2" t="s">
        <v>913</v>
      </c>
      <c r="C1009" s="2" t="s">
        <v>914</v>
      </c>
      <c r="D1009" s="2" t="s">
        <v>175</v>
      </c>
      <c r="E1009" s="2" t="s">
        <v>127</v>
      </c>
      <c r="F1009" s="2" t="s">
        <v>922</v>
      </c>
      <c r="G1009" s="2" t="s">
        <v>137</v>
      </c>
      <c r="H1009" s="2"/>
      <c r="I1009" s="2"/>
      <c r="J1009" s="10" t="s">
        <v>399</v>
      </c>
      <c r="K1009" s="2"/>
      <c r="L1009" s="2"/>
      <c r="M1009" s="2"/>
      <c r="N1009" s="2"/>
      <c r="O1009" s="8" t="str">
        <f t="shared" si="97"/>
        <v>07:44</v>
      </c>
      <c r="P1009" s="9" t="str">
        <f t="shared" si="98"/>
        <v>20:03</v>
      </c>
      <c r="Q1009" s="11">
        <f t="shared" si="99"/>
        <v>0.513194444444445</v>
      </c>
      <c r="R1009" s="12">
        <f t="shared" si="100"/>
        <v>11</v>
      </c>
      <c r="S1009" s="8"/>
      <c r="T1009" s="8" t="str">
        <f>VLOOKUP(C1009,[1]Sheet1!$D$1:$M$65514,10,0)</f>
        <v>河北</v>
      </c>
      <c r="U1009" s="8">
        <f t="shared" si="101"/>
        <v>11</v>
      </c>
      <c r="V1009" s="8" t="e">
        <f ca="1">SUM(OFFSET(考勤!D:AH,MATCH(C1009,考勤!$A$1:$A$58,0)-1,DAY(D1009)-1,3,1))</f>
        <v>#N/A</v>
      </c>
      <c r="W1009" s="8" t="e">
        <f ca="1" t="shared" si="102"/>
        <v>#N/A</v>
      </c>
    </row>
    <row r="1010" spans="1:23">
      <c r="A1010" s="2" t="s">
        <v>763</v>
      </c>
      <c r="B1010" s="2" t="s">
        <v>913</v>
      </c>
      <c r="C1010" s="2" t="s">
        <v>914</v>
      </c>
      <c r="D1010" s="2" t="s">
        <v>177</v>
      </c>
      <c r="E1010" s="2" t="s">
        <v>127</v>
      </c>
      <c r="F1010" s="2" t="s">
        <v>923</v>
      </c>
      <c r="G1010" s="2" t="s">
        <v>137</v>
      </c>
      <c r="H1010" s="2"/>
      <c r="I1010" s="2"/>
      <c r="J1010" s="10" t="s">
        <v>435</v>
      </c>
      <c r="K1010" s="2"/>
      <c r="L1010" s="2"/>
      <c r="M1010" s="2"/>
      <c r="N1010" s="2"/>
      <c r="O1010" s="8" t="str">
        <f t="shared" si="97"/>
        <v>07:47</v>
      </c>
      <c r="P1010" s="9" t="str">
        <f t="shared" si="98"/>
        <v>20:04</v>
      </c>
      <c r="Q1010" s="11">
        <f t="shared" si="99"/>
        <v>0.511805555555556</v>
      </c>
      <c r="R1010" s="12">
        <f t="shared" si="100"/>
        <v>11</v>
      </c>
      <c r="S1010" s="8"/>
      <c r="T1010" s="8" t="str">
        <f>VLOOKUP(C1010,[1]Sheet1!$D$1:$M$65514,10,0)</f>
        <v>河北</v>
      </c>
      <c r="U1010" s="8">
        <f t="shared" si="101"/>
        <v>11</v>
      </c>
      <c r="V1010" s="8" t="e">
        <f ca="1">SUM(OFFSET(考勤!D:AH,MATCH(C1010,考勤!$A$1:$A$58,0)-1,DAY(D1010)-1,3,1))</f>
        <v>#N/A</v>
      </c>
      <c r="W1010" s="8" t="e">
        <f ca="1" t="shared" si="102"/>
        <v>#N/A</v>
      </c>
    </row>
    <row r="1011" spans="1:23">
      <c r="A1011" s="3" t="s">
        <v>763</v>
      </c>
      <c r="B1011" s="3" t="s">
        <v>913</v>
      </c>
      <c r="C1011" s="3" t="s">
        <v>914</v>
      </c>
      <c r="D1011" s="3" t="s">
        <v>180</v>
      </c>
      <c r="E1011" s="2" t="s">
        <v>127</v>
      </c>
      <c r="F1011" s="3" t="s">
        <v>223</v>
      </c>
      <c r="G1011" s="3" t="s">
        <v>137</v>
      </c>
      <c r="H1011" s="3"/>
      <c r="I1011" s="3"/>
      <c r="J1011" s="10" t="s">
        <v>144</v>
      </c>
      <c r="K1011" s="3"/>
      <c r="L1011" s="3"/>
      <c r="M1011" s="3"/>
      <c r="N1011" s="3"/>
      <c r="O1011" s="8" t="str">
        <f t="shared" si="97"/>
        <v>07:48</v>
      </c>
      <c r="P1011" s="9" t="str">
        <f t="shared" si="98"/>
        <v>20:01</v>
      </c>
      <c r="Q1011" s="11">
        <f t="shared" si="99"/>
        <v>0.509027777777778</v>
      </c>
      <c r="R1011" s="12">
        <f t="shared" si="100"/>
        <v>11</v>
      </c>
      <c r="S1011" s="8"/>
      <c r="T1011" s="8" t="str">
        <f>VLOOKUP(C1011,[1]Sheet1!$D$1:$M$65514,10,0)</f>
        <v>河北</v>
      </c>
      <c r="U1011" s="8">
        <f t="shared" si="101"/>
        <v>11</v>
      </c>
      <c r="V1011" s="8" t="e">
        <f ca="1">SUM(OFFSET(考勤!D:AH,MATCH(C1011,考勤!$A$1:$A$58,0)-1,DAY(D1011)-1,3,1))</f>
        <v>#N/A</v>
      </c>
      <c r="W1011" s="8" t="e">
        <f ca="1" t="shared" si="102"/>
        <v>#N/A</v>
      </c>
    </row>
    <row r="1012" spans="1:23">
      <c r="A1012" s="3" t="s">
        <v>763</v>
      </c>
      <c r="B1012" s="3" t="s">
        <v>913</v>
      </c>
      <c r="C1012" s="3" t="s">
        <v>914</v>
      </c>
      <c r="D1012" s="3" t="s">
        <v>183</v>
      </c>
      <c r="E1012" s="2" t="s">
        <v>127</v>
      </c>
      <c r="F1012" s="3" t="s">
        <v>752</v>
      </c>
      <c r="G1012" s="3" t="s">
        <v>137</v>
      </c>
      <c r="H1012" s="3"/>
      <c r="I1012" s="3"/>
      <c r="J1012" s="10" t="s">
        <v>420</v>
      </c>
      <c r="K1012" s="3"/>
      <c r="L1012" s="3"/>
      <c r="M1012" s="3"/>
      <c r="N1012" s="3"/>
      <c r="O1012" s="8" t="str">
        <f t="shared" si="97"/>
        <v>07:45</v>
      </c>
      <c r="P1012" s="9" t="str">
        <f t="shared" si="98"/>
        <v>20:02</v>
      </c>
      <c r="Q1012" s="11">
        <f t="shared" si="99"/>
        <v>0.511805555555556</v>
      </c>
      <c r="R1012" s="12">
        <f t="shared" si="100"/>
        <v>11</v>
      </c>
      <c r="S1012" s="8"/>
      <c r="T1012" s="8" t="str">
        <f>VLOOKUP(C1012,[1]Sheet1!$D$1:$M$65514,10,0)</f>
        <v>河北</v>
      </c>
      <c r="U1012" s="8">
        <f t="shared" si="101"/>
        <v>11</v>
      </c>
      <c r="V1012" s="8" t="e">
        <f ca="1">SUM(OFFSET(考勤!D:AH,MATCH(C1012,考勤!$A$1:$A$58,0)-1,DAY(D1012)-1,3,1))</f>
        <v>#N/A</v>
      </c>
      <c r="W1012" s="8" t="e">
        <f ca="1" t="shared" si="102"/>
        <v>#N/A</v>
      </c>
    </row>
    <row r="1013" spans="1:23">
      <c r="A1013" s="2" t="s">
        <v>763</v>
      </c>
      <c r="B1013" s="2" t="s">
        <v>913</v>
      </c>
      <c r="C1013" s="2" t="s">
        <v>914</v>
      </c>
      <c r="D1013" s="2" t="s">
        <v>186</v>
      </c>
      <c r="E1013" s="2" t="s">
        <v>127</v>
      </c>
      <c r="F1013" s="2" t="s">
        <v>223</v>
      </c>
      <c r="G1013" s="2" t="s">
        <v>137</v>
      </c>
      <c r="H1013" s="2"/>
      <c r="I1013" s="2"/>
      <c r="J1013" s="10" t="s">
        <v>220</v>
      </c>
      <c r="K1013" s="2"/>
      <c r="L1013" s="2"/>
      <c r="M1013" s="2"/>
      <c r="N1013" s="2"/>
      <c r="O1013" s="8" t="str">
        <f t="shared" si="97"/>
        <v>07:48</v>
      </c>
      <c r="P1013" s="9" t="str">
        <f t="shared" si="98"/>
        <v>20:01</v>
      </c>
      <c r="Q1013" s="11">
        <f t="shared" si="99"/>
        <v>0.509027777777778</v>
      </c>
      <c r="R1013" s="12">
        <f t="shared" si="100"/>
        <v>11</v>
      </c>
      <c r="S1013" s="8"/>
      <c r="T1013" s="8" t="str">
        <f>VLOOKUP(C1013,[1]Sheet1!$D$1:$M$65514,10,0)</f>
        <v>河北</v>
      </c>
      <c r="U1013" s="8">
        <f t="shared" si="101"/>
        <v>11</v>
      </c>
      <c r="V1013" s="8" t="e">
        <f ca="1">SUM(OFFSET(考勤!D:AH,MATCH(C1013,考勤!$A$1:$A$58,0)-1,DAY(D1013)-1,3,1))</f>
        <v>#N/A</v>
      </c>
      <c r="W1013" s="8" t="e">
        <f ca="1" t="shared" si="102"/>
        <v>#N/A</v>
      </c>
    </row>
    <row r="1014" spans="1:23">
      <c r="A1014" s="2" t="s">
        <v>763</v>
      </c>
      <c r="B1014" s="2" t="s">
        <v>913</v>
      </c>
      <c r="C1014" s="2" t="s">
        <v>914</v>
      </c>
      <c r="D1014" s="2" t="s">
        <v>189</v>
      </c>
      <c r="E1014" s="2" t="s">
        <v>127</v>
      </c>
      <c r="F1014" s="5" t="s">
        <v>924</v>
      </c>
      <c r="G1014" s="2"/>
      <c r="H1014" s="2"/>
      <c r="I1014" s="2"/>
      <c r="J1014" s="10" t="s">
        <v>138</v>
      </c>
      <c r="K1014" s="2"/>
      <c r="L1014" s="2"/>
      <c r="M1014" s="2"/>
      <c r="N1014" s="7" t="s">
        <v>171</v>
      </c>
      <c r="O1014" s="8" t="str">
        <f t="shared" si="97"/>
        <v>XX:XX</v>
      </c>
      <c r="P1014" s="9" t="str">
        <f t="shared" si="98"/>
        <v>22:00</v>
      </c>
      <c r="Q1014" s="11">
        <f t="shared" si="99"/>
        <v>0</v>
      </c>
      <c r="R1014" s="12">
        <f t="shared" si="100"/>
        <v>0</v>
      </c>
      <c r="S1014" s="8"/>
      <c r="T1014" s="8" t="str">
        <f>VLOOKUP(C1014,[1]Sheet1!$D$1:$M$65514,10,0)</f>
        <v>河北</v>
      </c>
      <c r="U1014" s="9">
        <v>0</v>
      </c>
      <c r="V1014" s="8" t="e">
        <f ca="1">SUM(OFFSET(考勤!D:AH,MATCH(C1014,考勤!$A$1:$A$58,0)-1,DAY(D1014)-1,3,1))</f>
        <v>#N/A</v>
      </c>
      <c r="W1014" s="8" t="e">
        <f ca="1" t="shared" si="102"/>
        <v>#N/A</v>
      </c>
    </row>
    <row r="1015" spans="1:23">
      <c r="A1015" s="2" t="s">
        <v>763</v>
      </c>
      <c r="B1015" s="2" t="s">
        <v>913</v>
      </c>
      <c r="C1015" s="2" t="s">
        <v>914</v>
      </c>
      <c r="D1015" s="2" t="s">
        <v>192</v>
      </c>
      <c r="E1015" s="2" t="s">
        <v>127</v>
      </c>
      <c r="F1015" s="2"/>
      <c r="G1015" s="2"/>
      <c r="H1015" s="2"/>
      <c r="I1015" s="2"/>
      <c r="J1015" s="2"/>
      <c r="K1015" s="2"/>
      <c r="L1015" s="2"/>
      <c r="M1015" s="2"/>
      <c r="N1015" s="7" t="s">
        <v>171</v>
      </c>
      <c r="O1015" s="8" t="str">
        <f t="shared" si="97"/>
        <v/>
      </c>
      <c r="P1015" s="9" t="str">
        <f t="shared" si="98"/>
        <v/>
      </c>
      <c r="Q1015" s="11">
        <f t="shared" si="99"/>
        <v>0</v>
      </c>
      <c r="R1015" s="12">
        <f t="shared" si="100"/>
        <v>0</v>
      </c>
      <c r="S1015" s="8"/>
      <c r="T1015" s="8" t="str">
        <f>VLOOKUP(C1015,[1]Sheet1!$D$1:$M$65514,10,0)</f>
        <v>河北</v>
      </c>
      <c r="U1015" s="8">
        <f t="shared" si="101"/>
        <v>0</v>
      </c>
      <c r="V1015" s="8" t="e">
        <f ca="1">SUM(OFFSET(考勤!D:AH,MATCH(C1015,考勤!$A$1:$A$58,0)-1,DAY(D1015)-1,3,1))</f>
        <v>#N/A</v>
      </c>
      <c r="W1015" s="8" t="e">
        <f ca="1" t="shared" si="102"/>
        <v>#N/A</v>
      </c>
    </row>
    <row r="1016" spans="1:23">
      <c r="A1016" s="2" t="s">
        <v>763</v>
      </c>
      <c r="B1016" s="2" t="s">
        <v>913</v>
      </c>
      <c r="C1016" s="2" t="s">
        <v>914</v>
      </c>
      <c r="D1016" s="2" t="s">
        <v>195</v>
      </c>
      <c r="E1016" s="2" t="s">
        <v>127</v>
      </c>
      <c r="F1016" s="2" t="s">
        <v>925</v>
      </c>
      <c r="G1016" s="2" t="s">
        <v>137</v>
      </c>
      <c r="H1016" s="2"/>
      <c r="I1016" s="2"/>
      <c r="J1016" s="10" t="s">
        <v>439</v>
      </c>
      <c r="K1016" s="2"/>
      <c r="L1016" s="2"/>
      <c r="M1016" s="2"/>
      <c r="N1016" s="2"/>
      <c r="O1016" s="8" t="str">
        <f t="shared" si="97"/>
        <v>07:47</v>
      </c>
      <c r="P1016" s="9" t="str">
        <f t="shared" si="98"/>
        <v>22:02</v>
      </c>
      <c r="Q1016" s="11">
        <f t="shared" si="99"/>
        <v>0.59375</v>
      </c>
      <c r="R1016" s="12">
        <f t="shared" si="100"/>
        <v>13</v>
      </c>
      <c r="S1016" s="8"/>
      <c r="T1016" s="8" t="str">
        <f>VLOOKUP(C1016,[1]Sheet1!$D$1:$M$65514,10,0)</f>
        <v>河北</v>
      </c>
      <c r="U1016" s="8">
        <f t="shared" si="101"/>
        <v>13</v>
      </c>
      <c r="V1016" s="8" t="e">
        <f ca="1">SUM(OFFSET(考勤!D:AH,MATCH(C1016,考勤!$A$1:$A$58,0)-1,DAY(D1016)-1,3,1))</f>
        <v>#N/A</v>
      </c>
      <c r="W1016" s="8" t="e">
        <f ca="1" t="shared" si="102"/>
        <v>#N/A</v>
      </c>
    </row>
    <row r="1017" spans="1:23">
      <c r="A1017" s="2" t="s">
        <v>763</v>
      </c>
      <c r="B1017" s="2" t="s">
        <v>913</v>
      </c>
      <c r="C1017" s="2" t="s">
        <v>914</v>
      </c>
      <c r="D1017" s="2" t="s">
        <v>198</v>
      </c>
      <c r="E1017" s="2" t="s">
        <v>127</v>
      </c>
      <c r="F1017" s="2" t="s">
        <v>926</v>
      </c>
      <c r="G1017" s="2" t="s">
        <v>137</v>
      </c>
      <c r="H1017" s="2"/>
      <c r="I1017" s="2"/>
      <c r="J1017" s="10" t="s">
        <v>138</v>
      </c>
      <c r="K1017" s="2"/>
      <c r="L1017" s="2"/>
      <c r="M1017" s="2"/>
      <c r="N1017" s="2"/>
      <c r="O1017" s="8" t="str">
        <f t="shared" si="97"/>
        <v>07:46</v>
      </c>
      <c r="P1017" s="9" t="str">
        <f t="shared" si="98"/>
        <v>22:00</v>
      </c>
      <c r="Q1017" s="11">
        <f t="shared" si="99"/>
        <v>0.593055555555555</v>
      </c>
      <c r="R1017" s="12">
        <f t="shared" si="100"/>
        <v>13</v>
      </c>
      <c r="S1017" s="8"/>
      <c r="T1017" s="8" t="str">
        <f>VLOOKUP(C1017,[1]Sheet1!$D$1:$M$65514,10,0)</f>
        <v>河北</v>
      </c>
      <c r="U1017" s="8">
        <f t="shared" si="101"/>
        <v>13</v>
      </c>
      <c r="V1017" s="8" t="e">
        <f ca="1">SUM(OFFSET(考勤!D:AH,MATCH(C1017,考勤!$A$1:$A$58,0)-1,DAY(D1017)-1,3,1))</f>
        <v>#N/A</v>
      </c>
      <c r="W1017" s="8" t="e">
        <f ca="1" t="shared" si="102"/>
        <v>#N/A</v>
      </c>
    </row>
    <row r="1018" spans="1:23">
      <c r="A1018" s="3" t="s">
        <v>763</v>
      </c>
      <c r="B1018" s="3" t="s">
        <v>913</v>
      </c>
      <c r="C1018" s="3" t="s">
        <v>914</v>
      </c>
      <c r="D1018" s="3" t="s">
        <v>199</v>
      </c>
      <c r="E1018" s="2" t="s">
        <v>127</v>
      </c>
      <c r="F1018" s="3" t="s">
        <v>927</v>
      </c>
      <c r="G1018" s="3" t="s">
        <v>137</v>
      </c>
      <c r="H1018" s="3"/>
      <c r="I1018" s="3"/>
      <c r="J1018" s="10" t="s">
        <v>790</v>
      </c>
      <c r="K1018" s="3"/>
      <c r="L1018" s="3"/>
      <c r="M1018" s="3"/>
      <c r="N1018" s="3"/>
      <c r="O1018" s="8" t="str">
        <f t="shared" si="97"/>
        <v>07:52</v>
      </c>
      <c r="P1018" s="9" t="str">
        <f t="shared" si="98"/>
        <v>22:02</v>
      </c>
      <c r="Q1018" s="11">
        <f t="shared" si="99"/>
        <v>0.590277777777778</v>
      </c>
      <c r="R1018" s="12">
        <f t="shared" si="100"/>
        <v>13</v>
      </c>
      <c r="S1018" s="8"/>
      <c r="T1018" s="8" t="str">
        <f>VLOOKUP(C1018,[1]Sheet1!$D$1:$M$65514,10,0)</f>
        <v>河北</v>
      </c>
      <c r="U1018" s="8">
        <f t="shared" si="101"/>
        <v>13</v>
      </c>
      <c r="V1018" s="8" t="e">
        <f ca="1">SUM(OFFSET(考勤!D:AH,MATCH(C1018,考勤!$A$1:$A$58,0)-1,DAY(D1018)-1,3,1))</f>
        <v>#N/A</v>
      </c>
      <c r="W1018" s="8" t="e">
        <f ca="1" t="shared" si="102"/>
        <v>#N/A</v>
      </c>
    </row>
    <row r="1019" spans="1:23">
      <c r="A1019" s="3" t="s">
        <v>763</v>
      </c>
      <c r="B1019" s="3" t="s">
        <v>913</v>
      </c>
      <c r="C1019" s="3" t="s">
        <v>914</v>
      </c>
      <c r="D1019" s="3" t="s">
        <v>201</v>
      </c>
      <c r="E1019" s="2" t="s">
        <v>127</v>
      </c>
      <c r="F1019" s="3" t="s">
        <v>928</v>
      </c>
      <c r="G1019" s="3" t="s">
        <v>137</v>
      </c>
      <c r="H1019" s="3"/>
      <c r="I1019" s="3"/>
      <c r="J1019" s="10" t="s">
        <v>353</v>
      </c>
      <c r="K1019" s="3"/>
      <c r="L1019" s="3"/>
      <c r="M1019" s="3"/>
      <c r="N1019" s="3"/>
      <c r="O1019" s="8" t="str">
        <f t="shared" si="97"/>
        <v>07:47</v>
      </c>
      <c r="P1019" s="9" t="str">
        <f t="shared" si="98"/>
        <v>21:01</v>
      </c>
      <c r="Q1019" s="11">
        <f t="shared" si="99"/>
        <v>0.551388888888889</v>
      </c>
      <c r="R1019" s="12">
        <f t="shared" si="100"/>
        <v>12</v>
      </c>
      <c r="S1019" s="8"/>
      <c r="T1019" s="8" t="str">
        <f>VLOOKUP(C1019,[1]Sheet1!$D$1:$M$65514,10,0)</f>
        <v>河北</v>
      </c>
      <c r="U1019" s="8">
        <f t="shared" si="101"/>
        <v>12</v>
      </c>
      <c r="V1019" s="8" t="e">
        <f ca="1">SUM(OFFSET(考勤!D:AH,MATCH(C1019,考勤!$A$1:$A$58,0)-1,DAY(D1019)-1,3,1))</f>
        <v>#N/A</v>
      </c>
      <c r="W1019" s="8" t="e">
        <f ca="1" t="shared" si="102"/>
        <v>#N/A</v>
      </c>
    </row>
    <row r="1020" spans="1:23">
      <c r="A1020" s="2" t="s">
        <v>763</v>
      </c>
      <c r="B1020" s="2" t="s">
        <v>913</v>
      </c>
      <c r="C1020" s="2" t="s">
        <v>914</v>
      </c>
      <c r="D1020" s="2" t="s">
        <v>204</v>
      </c>
      <c r="E1020" s="2" t="s">
        <v>127</v>
      </c>
      <c r="F1020" s="2" t="s">
        <v>923</v>
      </c>
      <c r="G1020" s="2" t="s">
        <v>137</v>
      </c>
      <c r="H1020" s="2"/>
      <c r="I1020" s="2"/>
      <c r="J1020" s="10" t="s">
        <v>435</v>
      </c>
      <c r="K1020" s="2"/>
      <c r="L1020" s="2"/>
      <c r="M1020" s="2"/>
      <c r="N1020" s="2"/>
      <c r="O1020" s="8" t="str">
        <f t="shared" si="97"/>
        <v>07:47</v>
      </c>
      <c r="P1020" s="9" t="str">
        <f t="shared" si="98"/>
        <v>20:04</v>
      </c>
      <c r="Q1020" s="11">
        <f t="shared" si="99"/>
        <v>0.511805555555556</v>
      </c>
      <c r="R1020" s="12">
        <f t="shared" si="100"/>
        <v>11</v>
      </c>
      <c r="S1020" s="8"/>
      <c r="T1020" s="8" t="str">
        <f>VLOOKUP(C1020,[1]Sheet1!$D$1:$M$65514,10,0)</f>
        <v>河北</v>
      </c>
      <c r="U1020" s="8">
        <f t="shared" si="101"/>
        <v>11</v>
      </c>
      <c r="V1020" s="8" t="e">
        <f ca="1">SUM(OFFSET(考勤!D:AH,MATCH(C1020,考勤!$A$1:$A$58,0)-1,DAY(D1020)-1,3,1))</f>
        <v>#N/A</v>
      </c>
      <c r="W1020" s="8" t="e">
        <f ca="1" t="shared" si="102"/>
        <v>#N/A</v>
      </c>
    </row>
    <row r="1021" spans="1:23">
      <c r="A1021" s="2" t="s">
        <v>763</v>
      </c>
      <c r="B1021" s="2" t="s">
        <v>913</v>
      </c>
      <c r="C1021" s="2" t="s">
        <v>914</v>
      </c>
      <c r="D1021" s="2" t="s">
        <v>206</v>
      </c>
      <c r="E1021" s="2" t="s">
        <v>127</v>
      </c>
      <c r="F1021" s="2"/>
      <c r="G1021" s="2"/>
      <c r="H1021" s="2"/>
      <c r="I1021" s="2"/>
      <c r="J1021" s="2"/>
      <c r="K1021" s="2"/>
      <c r="L1021" s="2"/>
      <c r="M1021" s="2"/>
      <c r="N1021" s="7" t="s">
        <v>171</v>
      </c>
      <c r="O1021" s="8" t="str">
        <f t="shared" si="97"/>
        <v/>
      </c>
      <c r="P1021" s="9" t="str">
        <f t="shared" si="98"/>
        <v/>
      </c>
      <c r="Q1021" s="11">
        <f t="shared" si="99"/>
        <v>0</v>
      </c>
      <c r="R1021" s="12">
        <f t="shared" si="100"/>
        <v>0</v>
      </c>
      <c r="S1021" s="8"/>
      <c r="T1021" s="8" t="str">
        <f>VLOOKUP(C1021,[1]Sheet1!$D$1:$M$65514,10,0)</f>
        <v>河北</v>
      </c>
      <c r="U1021" s="8">
        <f t="shared" si="101"/>
        <v>0</v>
      </c>
      <c r="V1021" s="8" t="e">
        <f ca="1">SUM(OFFSET(考勤!D:AH,MATCH(C1021,考勤!$A$1:$A$58,0)-1,DAY(D1021)-1,3,1))</f>
        <v>#N/A</v>
      </c>
      <c r="W1021" s="8" t="e">
        <f ca="1" t="shared" si="102"/>
        <v>#N/A</v>
      </c>
    </row>
    <row r="1022" spans="1:23">
      <c r="A1022" s="2" t="s">
        <v>763</v>
      </c>
      <c r="B1022" s="2" t="s">
        <v>913</v>
      </c>
      <c r="C1022" s="2" t="s">
        <v>914</v>
      </c>
      <c r="D1022" s="2" t="s">
        <v>209</v>
      </c>
      <c r="E1022" s="2" t="s">
        <v>127</v>
      </c>
      <c r="F1022" s="2"/>
      <c r="G1022" s="2"/>
      <c r="H1022" s="2"/>
      <c r="I1022" s="2"/>
      <c r="J1022" s="2"/>
      <c r="K1022" s="2"/>
      <c r="L1022" s="2"/>
      <c r="M1022" s="2"/>
      <c r="N1022" s="7" t="s">
        <v>171</v>
      </c>
      <c r="O1022" s="8" t="str">
        <f t="shared" si="97"/>
        <v/>
      </c>
      <c r="P1022" s="9" t="str">
        <f t="shared" si="98"/>
        <v/>
      </c>
      <c r="Q1022" s="11">
        <f t="shared" si="99"/>
        <v>0</v>
      </c>
      <c r="R1022" s="12">
        <f t="shared" si="100"/>
        <v>0</v>
      </c>
      <c r="S1022" s="8"/>
      <c r="T1022" s="8" t="str">
        <f>VLOOKUP(C1022,[1]Sheet1!$D$1:$M$65514,10,0)</f>
        <v>河北</v>
      </c>
      <c r="U1022" s="8">
        <f t="shared" si="101"/>
        <v>0</v>
      </c>
      <c r="V1022" s="8" t="e">
        <f ca="1">SUM(OFFSET(考勤!D:AH,MATCH(C1022,考勤!$A$1:$A$58,0)-1,DAY(D1022)-1,3,1))</f>
        <v>#N/A</v>
      </c>
      <c r="W1022" s="8" t="e">
        <f ca="1" t="shared" si="102"/>
        <v>#N/A</v>
      </c>
    </row>
    <row r="1023" spans="1:23">
      <c r="A1023" s="2" t="s">
        <v>763</v>
      </c>
      <c r="B1023" s="2" t="s">
        <v>913</v>
      </c>
      <c r="C1023" s="2" t="s">
        <v>914</v>
      </c>
      <c r="D1023" s="2" t="s">
        <v>210</v>
      </c>
      <c r="E1023" s="2" t="s">
        <v>127</v>
      </c>
      <c r="F1023" s="2" t="s">
        <v>419</v>
      </c>
      <c r="G1023" s="2" t="s">
        <v>137</v>
      </c>
      <c r="H1023" s="2"/>
      <c r="I1023" s="2"/>
      <c r="J1023" s="10" t="s">
        <v>227</v>
      </c>
      <c r="K1023" s="2"/>
      <c r="L1023" s="2"/>
      <c r="M1023" s="2"/>
      <c r="N1023" s="2"/>
      <c r="O1023" s="8" t="str">
        <f t="shared" si="97"/>
        <v>07:42</v>
      </c>
      <c r="P1023" s="9" t="str">
        <f t="shared" si="98"/>
        <v>20:02</v>
      </c>
      <c r="Q1023" s="11">
        <f t="shared" si="99"/>
        <v>0.513888888888889</v>
      </c>
      <c r="R1023" s="12">
        <f t="shared" si="100"/>
        <v>11</v>
      </c>
      <c r="S1023" s="8"/>
      <c r="T1023" s="8" t="str">
        <f>VLOOKUP(C1023,[1]Sheet1!$D$1:$M$65514,10,0)</f>
        <v>河北</v>
      </c>
      <c r="U1023" s="8">
        <f t="shared" si="101"/>
        <v>11</v>
      </c>
      <c r="V1023" s="8" t="e">
        <f ca="1">SUM(OFFSET(考勤!D:AH,MATCH(C1023,考勤!$A$1:$A$58,0)-1,DAY(D1023)-1,3,1))</f>
        <v>#N/A</v>
      </c>
      <c r="W1023" s="8" t="e">
        <f ca="1" t="shared" si="102"/>
        <v>#N/A</v>
      </c>
    </row>
    <row r="1024" spans="1:23">
      <c r="A1024" s="2" t="s">
        <v>763</v>
      </c>
      <c r="B1024" s="2" t="s">
        <v>913</v>
      </c>
      <c r="C1024" s="2" t="s">
        <v>914</v>
      </c>
      <c r="D1024" s="2" t="s">
        <v>211</v>
      </c>
      <c r="E1024" s="2" t="s">
        <v>127</v>
      </c>
      <c r="F1024" s="2" t="s">
        <v>929</v>
      </c>
      <c r="G1024" s="2" t="s">
        <v>930</v>
      </c>
      <c r="H1024" s="4" t="s">
        <v>931</v>
      </c>
      <c r="I1024" s="2"/>
      <c r="J1024" s="10" t="s">
        <v>932</v>
      </c>
      <c r="K1024" s="2"/>
      <c r="L1024" s="2"/>
      <c r="M1024" s="2"/>
      <c r="N1024" s="2"/>
      <c r="O1024" s="8" t="str">
        <f t="shared" si="97"/>
        <v>09:11</v>
      </c>
      <c r="P1024" s="9" t="str">
        <f t="shared" si="98"/>
        <v>18:31</v>
      </c>
      <c r="Q1024" s="11">
        <f t="shared" si="99"/>
        <v>0.388888888888889</v>
      </c>
      <c r="R1024" s="12">
        <f t="shared" si="100"/>
        <v>8</v>
      </c>
      <c r="S1024" s="8"/>
      <c r="T1024" s="8" t="str">
        <f>VLOOKUP(C1024,[1]Sheet1!$D$1:$M$65514,10,0)</f>
        <v>河北</v>
      </c>
      <c r="U1024" s="8">
        <f t="shared" si="101"/>
        <v>8</v>
      </c>
      <c r="V1024" s="8" t="e">
        <f ca="1">SUM(OFFSET(考勤!D:AH,MATCH(C1024,考勤!$A$1:$A$58,0)-1,DAY(D1024)-1,3,1))</f>
        <v>#N/A</v>
      </c>
      <c r="W1024" s="8" t="e">
        <f ca="1" t="shared" si="102"/>
        <v>#N/A</v>
      </c>
    </row>
    <row r="1025" spans="1:23">
      <c r="A1025" s="2" t="s">
        <v>763</v>
      </c>
      <c r="B1025" s="2" t="s">
        <v>933</v>
      </c>
      <c r="C1025" s="2" t="s">
        <v>934</v>
      </c>
      <c r="D1025" s="2" t="s">
        <v>126</v>
      </c>
      <c r="E1025" s="2" t="s">
        <v>127</v>
      </c>
      <c r="F1025" s="2"/>
      <c r="G1025" s="2"/>
      <c r="H1025" s="2"/>
      <c r="I1025" s="2"/>
      <c r="J1025" s="2"/>
      <c r="K1025" s="2"/>
      <c r="L1025" s="2"/>
      <c r="M1025" s="2"/>
      <c r="N1025" s="7" t="s">
        <v>171</v>
      </c>
      <c r="O1025" s="8" t="str">
        <f t="shared" si="97"/>
        <v/>
      </c>
      <c r="P1025" s="9" t="str">
        <f t="shared" si="98"/>
        <v/>
      </c>
      <c r="Q1025" s="11">
        <f t="shared" si="99"/>
        <v>0</v>
      </c>
      <c r="R1025" s="12">
        <f t="shared" si="100"/>
        <v>0</v>
      </c>
      <c r="S1025" s="8"/>
      <c r="T1025" s="8" t="str">
        <f>VLOOKUP(C1025,[1]Sheet1!$D$1:$M$65514,10,0)</f>
        <v>河北</v>
      </c>
      <c r="U1025" s="8">
        <f t="shared" si="101"/>
        <v>0</v>
      </c>
      <c r="V1025" s="8" t="e">
        <f ca="1">SUM(OFFSET(考勤!D:AH,MATCH(C1025,考勤!$A$1:$A$58,0)-1,DAY(D1025)-1,3,1))</f>
        <v>#N/A</v>
      </c>
      <c r="W1025" s="8" t="e">
        <f ca="1" t="shared" si="102"/>
        <v>#N/A</v>
      </c>
    </row>
    <row r="1026" spans="1:23">
      <c r="A1026" s="2" t="s">
        <v>763</v>
      </c>
      <c r="B1026" s="2" t="s">
        <v>933</v>
      </c>
      <c r="C1026" s="2" t="s">
        <v>934</v>
      </c>
      <c r="D1026" s="2" t="s">
        <v>131</v>
      </c>
      <c r="E1026" s="2" t="s">
        <v>127</v>
      </c>
      <c r="F1026" s="2"/>
      <c r="G1026" s="2"/>
      <c r="H1026" s="2"/>
      <c r="I1026" s="2"/>
      <c r="J1026" s="2"/>
      <c r="K1026" s="2"/>
      <c r="L1026" s="2"/>
      <c r="M1026" s="2"/>
      <c r="N1026" s="7" t="s">
        <v>171</v>
      </c>
      <c r="O1026" s="8" t="str">
        <f t="shared" si="97"/>
        <v/>
      </c>
      <c r="P1026" s="9" t="str">
        <f t="shared" si="98"/>
        <v/>
      </c>
      <c r="Q1026" s="11">
        <f t="shared" si="99"/>
        <v>0</v>
      </c>
      <c r="R1026" s="12">
        <f t="shared" si="100"/>
        <v>0</v>
      </c>
      <c r="S1026" s="8"/>
      <c r="T1026" s="8" t="str">
        <f>VLOOKUP(C1026,[1]Sheet1!$D$1:$M$65514,10,0)</f>
        <v>河北</v>
      </c>
      <c r="U1026" s="8">
        <f t="shared" si="101"/>
        <v>0</v>
      </c>
      <c r="V1026" s="8" t="e">
        <f ca="1">SUM(OFFSET(考勤!D:AH,MATCH(C1026,考勤!$A$1:$A$58,0)-1,DAY(D1026)-1,3,1))</f>
        <v>#N/A</v>
      </c>
      <c r="W1026" s="8" t="e">
        <f ca="1" t="shared" si="102"/>
        <v>#N/A</v>
      </c>
    </row>
    <row r="1027" spans="1:23">
      <c r="A1027" s="2" t="s">
        <v>763</v>
      </c>
      <c r="B1027" s="2" t="s">
        <v>933</v>
      </c>
      <c r="C1027" s="2" t="s">
        <v>934</v>
      </c>
      <c r="D1027" s="2" t="s">
        <v>135</v>
      </c>
      <c r="E1027" s="2" t="s">
        <v>127</v>
      </c>
      <c r="F1027" s="2"/>
      <c r="G1027" s="2"/>
      <c r="H1027" s="2"/>
      <c r="I1027" s="2"/>
      <c r="J1027" s="2"/>
      <c r="K1027" s="2"/>
      <c r="L1027" s="2"/>
      <c r="M1027" s="2"/>
      <c r="N1027" s="7" t="s">
        <v>171</v>
      </c>
      <c r="O1027" s="8" t="str">
        <f t="shared" si="97"/>
        <v/>
      </c>
      <c r="P1027" s="9" t="str">
        <f t="shared" si="98"/>
        <v/>
      </c>
      <c r="Q1027" s="11">
        <f t="shared" si="99"/>
        <v>0</v>
      </c>
      <c r="R1027" s="12">
        <f t="shared" si="100"/>
        <v>0</v>
      </c>
      <c r="S1027" s="8"/>
      <c r="T1027" s="8" t="str">
        <f>VLOOKUP(C1027,[1]Sheet1!$D$1:$M$65514,10,0)</f>
        <v>河北</v>
      </c>
      <c r="U1027" s="8">
        <f t="shared" si="101"/>
        <v>0</v>
      </c>
      <c r="V1027" s="8" t="e">
        <f ca="1">SUM(OFFSET(考勤!D:AH,MATCH(C1027,考勤!$A$1:$A$58,0)-1,DAY(D1027)-1,3,1))</f>
        <v>#N/A</v>
      </c>
      <c r="W1027" s="8" t="e">
        <f ca="1" t="shared" si="102"/>
        <v>#N/A</v>
      </c>
    </row>
    <row r="1028" spans="1:23">
      <c r="A1028" s="3" t="s">
        <v>763</v>
      </c>
      <c r="B1028" s="3" t="s">
        <v>933</v>
      </c>
      <c r="C1028" s="3" t="s">
        <v>934</v>
      </c>
      <c r="D1028" s="3" t="s">
        <v>139</v>
      </c>
      <c r="E1028" s="2" t="s">
        <v>127</v>
      </c>
      <c r="F1028" s="3"/>
      <c r="G1028" s="3"/>
      <c r="H1028" s="3"/>
      <c r="I1028" s="3"/>
      <c r="J1028" s="3"/>
      <c r="K1028" s="3"/>
      <c r="L1028" s="3"/>
      <c r="M1028" s="3"/>
      <c r="N1028" s="7" t="s">
        <v>171</v>
      </c>
      <c r="O1028" s="8" t="str">
        <f t="shared" si="97"/>
        <v/>
      </c>
      <c r="P1028" s="9" t="str">
        <f t="shared" si="98"/>
        <v/>
      </c>
      <c r="Q1028" s="11">
        <f t="shared" si="99"/>
        <v>0</v>
      </c>
      <c r="R1028" s="12">
        <f t="shared" si="100"/>
        <v>0</v>
      </c>
      <c r="S1028" s="8"/>
      <c r="T1028" s="8" t="str">
        <f>VLOOKUP(C1028,[1]Sheet1!$D$1:$M$65514,10,0)</f>
        <v>河北</v>
      </c>
      <c r="U1028" s="8">
        <f t="shared" si="101"/>
        <v>0</v>
      </c>
      <c r="V1028" s="8" t="e">
        <f ca="1">SUM(OFFSET(考勤!D:AH,MATCH(C1028,考勤!$A$1:$A$58,0)-1,DAY(D1028)-1,3,1))</f>
        <v>#N/A</v>
      </c>
      <c r="W1028" s="8" t="e">
        <f ca="1" t="shared" si="102"/>
        <v>#N/A</v>
      </c>
    </row>
    <row r="1029" spans="1:23">
      <c r="A1029" s="3" t="s">
        <v>763</v>
      </c>
      <c r="B1029" s="3" t="s">
        <v>933</v>
      </c>
      <c r="C1029" s="3" t="s">
        <v>934</v>
      </c>
      <c r="D1029" s="3" t="s">
        <v>142</v>
      </c>
      <c r="E1029" s="2" t="s">
        <v>127</v>
      </c>
      <c r="F1029" s="3"/>
      <c r="G1029" s="3"/>
      <c r="H1029" s="3"/>
      <c r="I1029" s="3"/>
      <c r="J1029" s="3"/>
      <c r="K1029" s="3"/>
      <c r="L1029" s="3"/>
      <c r="M1029" s="3"/>
      <c r="N1029" s="7" t="s">
        <v>171</v>
      </c>
      <c r="O1029" s="8" t="str">
        <f t="shared" si="97"/>
        <v/>
      </c>
      <c r="P1029" s="9" t="str">
        <f t="shared" si="98"/>
        <v/>
      </c>
      <c r="Q1029" s="11">
        <f t="shared" si="99"/>
        <v>0</v>
      </c>
      <c r="R1029" s="12">
        <f t="shared" si="100"/>
        <v>0</v>
      </c>
      <c r="S1029" s="8"/>
      <c r="T1029" s="8" t="str">
        <f>VLOOKUP(C1029,[1]Sheet1!$D$1:$M$65514,10,0)</f>
        <v>河北</v>
      </c>
      <c r="U1029" s="8">
        <f t="shared" si="101"/>
        <v>0</v>
      </c>
      <c r="V1029" s="8" t="e">
        <f ca="1">SUM(OFFSET(考勤!D:AH,MATCH(C1029,考勤!$A$1:$A$58,0)-1,DAY(D1029)-1,3,1))</f>
        <v>#N/A</v>
      </c>
      <c r="W1029" s="8" t="e">
        <f ca="1" t="shared" si="102"/>
        <v>#N/A</v>
      </c>
    </row>
    <row r="1030" spans="1:23">
      <c r="A1030" s="2" t="s">
        <v>763</v>
      </c>
      <c r="B1030" s="2" t="s">
        <v>933</v>
      </c>
      <c r="C1030" s="2" t="s">
        <v>934</v>
      </c>
      <c r="D1030" s="2" t="s">
        <v>145</v>
      </c>
      <c r="E1030" s="2" t="s">
        <v>127</v>
      </c>
      <c r="F1030" s="2"/>
      <c r="G1030" s="2"/>
      <c r="H1030" s="2"/>
      <c r="I1030" s="2"/>
      <c r="J1030" s="2"/>
      <c r="K1030" s="2"/>
      <c r="L1030" s="2"/>
      <c r="M1030" s="2"/>
      <c r="N1030" s="7" t="s">
        <v>171</v>
      </c>
      <c r="O1030" s="8" t="str">
        <f t="shared" si="97"/>
        <v/>
      </c>
      <c r="P1030" s="9" t="str">
        <f t="shared" si="98"/>
        <v/>
      </c>
      <c r="Q1030" s="11">
        <f t="shared" si="99"/>
        <v>0</v>
      </c>
      <c r="R1030" s="12">
        <f t="shared" si="100"/>
        <v>0</v>
      </c>
      <c r="S1030" s="8"/>
      <c r="T1030" s="8" t="str">
        <f>VLOOKUP(C1030,[1]Sheet1!$D$1:$M$65514,10,0)</f>
        <v>河北</v>
      </c>
      <c r="U1030" s="8">
        <f t="shared" si="101"/>
        <v>0</v>
      </c>
      <c r="V1030" s="8" t="e">
        <f ca="1">SUM(OFFSET(考勤!D:AH,MATCH(C1030,考勤!$A$1:$A$58,0)-1,DAY(D1030)-1,3,1))</f>
        <v>#N/A</v>
      </c>
      <c r="W1030" s="8" t="e">
        <f ca="1" t="shared" si="102"/>
        <v>#N/A</v>
      </c>
    </row>
    <row r="1031" spans="1:23">
      <c r="A1031" s="2" t="s">
        <v>763</v>
      </c>
      <c r="B1031" s="2" t="s">
        <v>933</v>
      </c>
      <c r="C1031" s="2" t="s">
        <v>934</v>
      </c>
      <c r="D1031" s="2" t="s">
        <v>148</v>
      </c>
      <c r="E1031" s="2" t="s">
        <v>127</v>
      </c>
      <c r="F1031" s="2"/>
      <c r="G1031" s="2"/>
      <c r="H1031" s="2"/>
      <c r="I1031" s="2"/>
      <c r="J1031" s="2"/>
      <c r="K1031" s="2"/>
      <c r="L1031" s="2"/>
      <c r="M1031" s="2"/>
      <c r="N1031" s="7" t="s">
        <v>171</v>
      </c>
      <c r="O1031" s="8" t="str">
        <f t="shared" si="97"/>
        <v/>
      </c>
      <c r="P1031" s="9" t="str">
        <f t="shared" si="98"/>
        <v/>
      </c>
      <c r="Q1031" s="11">
        <f t="shared" si="99"/>
        <v>0</v>
      </c>
      <c r="R1031" s="12">
        <f t="shared" si="100"/>
        <v>0</v>
      </c>
      <c r="S1031" s="8"/>
      <c r="T1031" s="8" t="str">
        <f>VLOOKUP(C1031,[1]Sheet1!$D$1:$M$65514,10,0)</f>
        <v>河北</v>
      </c>
      <c r="U1031" s="8">
        <f t="shared" si="101"/>
        <v>0</v>
      </c>
      <c r="V1031" s="8" t="e">
        <f ca="1">SUM(OFFSET(考勤!D:AH,MATCH(C1031,考勤!$A$1:$A$58,0)-1,DAY(D1031)-1,3,1))</f>
        <v>#N/A</v>
      </c>
      <c r="W1031" s="8" t="e">
        <f ca="1" t="shared" si="102"/>
        <v>#N/A</v>
      </c>
    </row>
    <row r="1032" spans="1:23">
      <c r="A1032" s="2" t="s">
        <v>763</v>
      </c>
      <c r="B1032" s="2" t="s">
        <v>933</v>
      </c>
      <c r="C1032" s="2" t="s">
        <v>934</v>
      </c>
      <c r="D1032" s="2" t="s">
        <v>152</v>
      </c>
      <c r="E1032" s="2" t="s">
        <v>127</v>
      </c>
      <c r="F1032" s="2"/>
      <c r="G1032" s="2"/>
      <c r="H1032" s="2"/>
      <c r="I1032" s="2"/>
      <c r="J1032" s="2"/>
      <c r="K1032" s="2"/>
      <c r="L1032" s="2"/>
      <c r="M1032" s="2"/>
      <c r="N1032" s="7" t="s">
        <v>171</v>
      </c>
      <c r="O1032" s="8" t="str">
        <f t="shared" si="97"/>
        <v/>
      </c>
      <c r="P1032" s="9" t="str">
        <f t="shared" si="98"/>
        <v/>
      </c>
      <c r="Q1032" s="11">
        <f t="shared" si="99"/>
        <v>0</v>
      </c>
      <c r="R1032" s="12">
        <f t="shared" si="100"/>
        <v>0</v>
      </c>
      <c r="S1032" s="8"/>
      <c r="T1032" s="8" t="str">
        <f>VLOOKUP(C1032,[1]Sheet1!$D$1:$M$65514,10,0)</f>
        <v>河北</v>
      </c>
      <c r="U1032" s="8">
        <f t="shared" si="101"/>
        <v>0</v>
      </c>
      <c r="V1032" s="8" t="e">
        <f ca="1">SUM(OFFSET(考勤!D:AH,MATCH(C1032,考勤!$A$1:$A$58,0)-1,DAY(D1032)-1,3,1))</f>
        <v>#N/A</v>
      </c>
      <c r="W1032" s="8" t="e">
        <f ca="1" t="shared" si="102"/>
        <v>#N/A</v>
      </c>
    </row>
    <row r="1033" spans="1:23">
      <c r="A1033" s="2" t="s">
        <v>763</v>
      </c>
      <c r="B1033" s="2" t="s">
        <v>933</v>
      </c>
      <c r="C1033" s="2" t="s">
        <v>934</v>
      </c>
      <c r="D1033" s="2" t="s">
        <v>157</v>
      </c>
      <c r="E1033" s="2" t="s">
        <v>127</v>
      </c>
      <c r="F1033" s="2"/>
      <c r="G1033" s="2"/>
      <c r="H1033" s="2"/>
      <c r="I1033" s="2"/>
      <c r="J1033" s="2"/>
      <c r="K1033" s="2"/>
      <c r="L1033" s="2"/>
      <c r="M1033" s="2"/>
      <c r="N1033" s="7" t="s">
        <v>171</v>
      </c>
      <c r="O1033" s="8" t="str">
        <f t="shared" si="97"/>
        <v/>
      </c>
      <c r="P1033" s="9" t="str">
        <f t="shared" si="98"/>
        <v/>
      </c>
      <c r="Q1033" s="11">
        <f t="shared" si="99"/>
        <v>0</v>
      </c>
      <c r="R1033" s="12">
        <f t="shared" si="100"/>
        <v>0</v>
      </c>
      <c r="S1033" s="8"/>
      <c r="T1033" s="8" t="str">
        <f>VLOOKUP(C1033,[1]Sheet1!$D$1:$M$65514,10,0)</f>
        <v>河北</v>
      </c>
      <c r="U1033" s="8">
        <f t="shared" si="101"/>
        <v>0</v>
      </c>
      <c r="V1033" s="8" t="e">
        <f ca="1">SUM(OFFSET(考勤!D:AH,MATCH(C1033,考勤!$A$1:$A$58,0)-1,DAY(D1033)-1,3,1))</f>
        <v>#N/A</v>
      </c>
      <c r="W1033" s="8" t="e">
        <f ca="1" t="shared" si="102"/>
        <v>#N/A</v>
      </c>
    </row>
    <row r="1034" spans="1:23">
      <c r="A1034" s="2" t="s">
        <v>763</v>
      </c>
      <c r="B1034" s="2" t="s">
        <v>933</v>
      </c>
      <c r="C1034" s="2" t="s">
        <v>934</v>
      </c>
      <c r="D1034" s="2" t="s">
        <v>160</v>
      </c>
      <c r="E1034" s="2" t="s">
        <v>127</v>
      </c>
      <c r="F1034" s="2" t="s">
        <v>935</v>
      </c>
      <c r="G1034" s="2" t="s">
        <v>137</v>
      </c>
      <c r="H1034" s="2"/>
      <c r="I1034" s="2"/>
      <c r="J1034" s="10" t="s">
        <v>936</v>
      </c>
      <c r="K1034" s="2"/>
      <c r="L1034" s="2"/>
      <c r="M1034" s="2"/>
      <c r="N1034" s="2"/>
      <c r="O1034" s="8" t="str">
        <f t="shared" si="97"/>
        <v>07:51</v>
      </c>
      <c r="P1034" s="9" t="str">
        <f t="shared" si="98"/>
        <v>21:49</v>
      </c>
      <c r="Q1034" s="11">
        <f t="shared" si="99"/>
        <v>0.581944444444444</v>
      </c>
      <c r="R1034" s="12">
        <f t="shared" si="100"/>
        <v>12</v>
      </c>
      <c r="S1034" s="8"/>
      <c r="T1034" s="8" t="str">
        <f>VLOOKUP(C1034,[1]Sheet1!$D$1:$M$65514,10,0)</f>
        <v>河北</v>
      </c>
      <c r="U1034" s="8">
        <f t="shared" si="101"/>
        <v>12</v>
      </c>
      <c r="V1034" s="8" t="e">
        <f ca="1">SUM(OFFSET(考勤!D:AH,MATCH(C1034,考勤!$A$1:$A$58,0)-1,DAY(D1034)-1,3,1))</f>
        <v>#N/A</v>
      </c>
      <c r="W1034" s="8" t="e">
        <f ca="1" t="shared" si="102"/>
        <v>#N/A</v>
      </c>
    </row>
    <row r="1035" spans="1:23">
      <c r="A1035" s="3" t="s">
        <v>763</v>
      </c>
      <c r="B1035" s="3" t="s">
        <v>933</v>
      </c>
      <c r="C1035" s="3" t="s">
        <v>934</v>
      </c>
      <c r="D1035" s="3" t="s">
        <v>163</v>
      </c>
      <c r="E1035" s="2" t="s">
        <v>127</v>
      </c>
      <c r="F1035" s="3" t="s">
        <v>937</v>
      </c>
      <c r="G1035" s="3" t="s">
        <v>137</v>
      </c>
      <c r="H1035" s="3"/>
      <c r="I1035" s="3"/>
      <c r="J1035" s="10" t="s">
        <v>420</v>
      </c>
      <c r="K1035" s="3"/>
      <c r="L1035" s="3"/>
      <c r="M1035" s="3"/>
      <c r="N1035" s="3"/>
      <c r="O1035" s="8" t="str">
        <f t="shared" si="97"/>
        <v>07:54</v>
      </c>
      <c r="P1035" s="9" t="str">
        <f t="shared" si="98"/>
        <v>20:02</v>
      </c>
      <c r="Q1035" s="11">
        <f t="shared" si="99"/>
        <v>0.505555555555556</v>
      </c>
      <c r="R1035" s="12">
        <f t="shared" si="100"/>
        <v>11</v>
      </c>
      <c r="S1035" s="8"/>
      <c r="T1035" s="8" t="str">
        <f>VLOOKUP(C1035,[1]Sheet1!$D$1:$M$65514,10,0)</f>
        <v>河北</v>
      </c>
      <c r="U1035" s="8">
        <f t="shared" si="101"/>
        <v>11</v>
      </c>
      <c r="V1035" s="8" t="e">
        <f ca="1">SUM(OFFSET(考勤!D:AH,MATCH(C1035,考勤!$A$1:$A$58,0)-1,DAY(D1035)-1,3,1))</f>
        <v>#N/A</v>
      </c>
      <c r="W1035" s="8" t="e">
        <f ca="1" t="shared" si="102"/>
        <v>#N/A</v>
      </c>
    </row>
    <row r="1036" spans="1:23">
      <c r="A1036" s="3" t="s">
        <v>763</v>
      </c>
      <c r="B1036" s="3" t="s">
        <v>933</v>
      </c>
      <c r="C1036" s="3" t="s">
        <v>934</v>
      </c>
      <c r="D1036" s="3" t="s">
        <v>166</v>
      </c>
      <c r="E1036" s="2" t="s">
        <v>127</v>
      </c>
      <c r="F1036" s="3" t="s">
        <v>938</v>
      </c>
      <c r="G1036" s="3" t="s">
        <v>137</v>
      </c>
      <c r="H1036" s="3"/>
      <c r="I1036" s="3"/>
      <c r="J1036" s="10" t="s">
        <v>420</v>
      </c>
      <c r="K1036" s="3"/>
      <c r="L1036" s="3"/>
      <c r="M1036" s="3"/>
      <c r="N1036" s="3"/>
      <c r="O1036" s="8" t="str">
        <f t="shared" si="97"/>
        <v>07:50</v>
      </c>
      <c r="P1036" s="9" t="str">
        <f t="shared" si="98"/>
        <v>20:02</v>
      </c>
      <c r="Q1036" s="11">
        <f t="shared" si="99"/>
        <v>0.508333333333333</v>
      </c>
      <c r="R1036" s="12">
        <f t="shared" si="100"/>
        <v>11</v>
      </c>
      <c r="S1036" s="8"/>
      <c r="T1036" s="8" t="str">
        <f>VLOOKUP(C1036,[1]Sheet1!$D$1:$M$65514,10,0)</f>
        <v>河北</v>
      </c>
      <c r="U1036" s="8">
        <f t="shared" si="101"/>
        <v>11</v>
      </c>
      <c r="V1036" s="8" t="e">
        <f ca="1">SUM(OFFSET(考勤!D:AH,MATCH(C1036,考勤!$A$1:$A$58,0)-1,DAY(D1036)-1,3,1))</f>
        <v>#N/A</v>
      </c>
      <c r="W1036" s="8" t="e">
        <f ca="1" t="shared" si="102"/>
        <v>#N/A</v>
      </c>
    </row>
    <row r="1037" spans="1:23">
      <c r="A1037" s="2" t="s">
        <v>763</v>
      </c>
      <c r="B1037" s="2" t="s">
        <v>933</v>
      </c>
      <c r="C1037" s="2" t="s">
        <v>934</v>
      </c>
      <c r="D1037" s="2" t="s">
        <v>170</v>
      </c>
      <c r="E1037" s="2" t="s">
        <v>127</v>
      </c>
      <c r="F1037" s="2" t="s">
        <v>939</v>
      </c>
      <c r="G1037" s="2" t="s">
        <v>137</v>
      </c>
      <c r="H1037" s="2"/>
      <c r="I1037" s="2"/>
      <c r="J1037" s="10" t="s">
        <v>227</v>
      </c>
      <c r="K1037" s="2"/>
      <c r="L1037" s="2"/>
      <c r="M1037" s="2"/>
      <c r="N1037" s="2"/>
      <c r="O1037" s="8" t="str">
        <f t="shared" si="97"/>
        <v>07:41</v>
      </c>
      <c r="P1037" s="9" t="str">
        <f t="shared" si="98"/>
        <v>20:02</v>
      </c>
      <c r="Q1037" s="11">
        <f t="shared" si="99"/>
        <v>0.514583333333333</v>
      </c>
      <c r="R1037" s="12">
        <f t="shared" si="100"/>
        <v>11</v>
      </c>
      <c r="S1037" s="8"/>
      <c r="T1037" s="8" t="str">
        <f>VLOOKUP(C1037,[1]Sheet1!$D$1:$M$65514,10,0)</f>
        <v>河北</v>
      </c>
      <c r="U1037" s="8">
        <f t="shared" si="101"/>
        <v>11</v>
      </c>
      <c r="V1037" s="8" t="e">
        <f ca="1">SUM(OFFSET(考勤!D:AH,MATCH(C1037,考勤!$A$1:$A$58,0)-1,DAY(D1037)-1,3,1))</f>
        <v>#N/A</v>
      </c>
      <c r="W1037" s="8" t="e">
        <f ca="1" t="shared" si="102"/>
        <v>#N/A</v>
      </c>
    </row>
    <row r="1038" spans="1:23">
      <c r="A1038" s="2" t="s">
        <v>763</v>
      </c>
      <c r="B1038" s="2" t="s">
        <v>933</v>
      </c>
      <c r="C1038" s="2" t="s">
        <v>934</v>
      </c>
      <c r="D1038" s="2" t="s">
        <v>172</v>
      </c>
      <c r="E1038" s="2" t="s">
        <v>127</v>
      </c>
      <c r="F1038" s="2" t="s">
        <v>939</v>
      </c>
      <c r="G1038" s="2" t="s">
        <v>137</v>
      </c>
      <c r="H1038" s="2"/>
      <c r="I1038" s="2"/>
      <c r="J1038" s="10" t="s">
        <v>227</v>
      </c>
      <c r="K1038" s="2"/>
      <c r="L1038" s="2"/>
      <c r="M1038" s="2"/>
      <c r="N1038" s="2"/>
      <c r="O1038" s="8" t="str">
        <f t="shared" si="97"/>
        <v>07:41</v>
      </c>
      <c r="P1038" s="9" t="str">
        <f t="shared" si="98"/>
        <v>20:02</v>
      </c>
      <c r="Q1038" s="11">
        <f t="shared" si="99"/>
        <v>0.514583333333333</v>
      </c>
      <c r="R1038" s="12">
        <f t="shared" si="100"/>
        <v>11</v>
      </c>
      <c r="S1038" s="8"/>
      <c r="T1038" s="8" t="str">
        <f>VLOOKUP(C1038,[1]Sheet1!$D$1:$M$65514,10,0)</f>
        <v>河北</v>
      </c>
      <c r="U1038" s="8">
        <f t="shared" si="101"/>
        <v>11</v>
      </c>
      <c r="V1038" s="8" t="e">
        <f ca="1">SUM(OFFSET(考勤!D:AH,MATCH(C1038,考勤!$A$1:$A$58,0)-1,DAY(D1038)-1,3,1))</f>
        <v>#N/A</v>
      </c>
      <c r="W1038" s="8" t="e">
        <f ca="1" t="shared" si="102"/>
        <v>#N/A</v>
      </c>
    </row>
    <row r="1039" spans="1:23">
      <c r="A1039" s="2" t="s">
        <v>763</v>
      </c>
      <c r="B1039" s="2" t="s">
        <v>933</v>
      </c>
      <c r="C1039" s="2" t="s">
        <v>934</v>
      </c>
      <c r="D1039" s="2" t="s">
        <v>173</v>
      </c>
      <c r="E1039" s="2" t="s">
        <v>127</v>
      </c>
      <c r="F1039" s="2" t="s">
        <v>940</v>
      </c>
      <c r="G1039" s="2" t="s">
        <v>137</v>
      </c>
      <c r="H1039" s="2"/>
      <c r="I1039" s="2"/>
      <c r="J1039" s="10" t="s">
        <v>227</v>
      </c>
      <c r="K1039" s="2"/>
      <c r="L1039" s="2"/>
      <c r="M1039" s="2"/>
      <c r="N1039" s="2"/>
      <c r="O1039" s="8" t="str">
        <f t="shared" si="97"/>
        <v>07:43</v>
      </c>
      <c r="P1039" s="9" t="str">
        <f t="shared" si="98"/>
        <v>20:02</v>
      </c>
      <c r="Q1039" s="11">
        <f t="shared" si="99"/>
        <v>0.513194444444445</v>
      </c>
      <c r="R1039" s="12">
        <f t="shared" si="100"/>
        <v>11</v>
      </c>
      <c r="S1039" s="8"/>
      <c r="T1039" s="8" t="str">
        <f>VLOOKUP(C1039,[1]Sheet1!$D$1:$M$65514,10,0)</f>
        <v>河北</v>
      </c>
      <c r="U1039" s="8">
        <f t="shared" si="101"/>
        <v>11</v>
      </c>
      <c r="V1039" s="8" t="e">
        <f ca="1">SUM(OFFSET(考勤!D:AH,MATCH(C1039,考勤!$A$1:$A$58,0)-1,DAY(D1039)-1,3,1))</f>
        <v>#N/A</v>
      </c>
      <c r="W1039" s="8" t="e">
        <f ca="1" t="shared" si="102"/>
        <v>#N/A</v>
      </c>
    </row>
    <row r="1040" spans="1:23">
      <c r="A1040" s="2" t="s">
        <v>763</v>
      </c>
      <c r="B1040" s="2" t="s">
        <v>933</v>
      </c>
      <c r="C1040" s="2" t="s">
        <v>934</v>
      </c>
      <c r="D1040" s="2" t="s">
        <v>175</v>
      </c>
      <c r="E1040" s="2" t="s">
        <v>127</v>
      </c>
      <c r="F1040" s="2" t="s">
        <v>941</v>
      </c>
      <c r="G1040" s="2" t="s">
        <v>137</v>
      </c>
      <c r="H1040" s="2"/>
      <c r="I1040" s="2"/>
      <c r="J1040" s="10" t="s">
        <v>220</v>
      </c>
      <c r="K1040" s="2"/>
      <c r="L1040" s="2"/>
      <c r="M1040" s="2"/>
      <c r="N1040" s="2"/>
      <c r="O1040" s="8" t="str">
        <f t="shared" si="97"/>
        <v>07:46</v>
      </c>
      <c r="P1040" s="9" t="str">
        <f t="shared" si="98"/>
        <v>20:01</v>
      </c>
      <c r="Q1040" s="11">
        <f t="shared" si="99"/>
        <v>0.510416666666667</v>
      </c>
      <c r="R1040" s="12">
        <f t="shared" si="100"/>
        <v>11</v>
      </c>
      <c r="S1040" s="8"/>
      <c r="T1040" s="8" t="str">
        <f>VLOOKUP(C1040,[1]Sheet1!$D$1:$M$65514,10,0)</f>
        <v>河北</v>
      </c>
      <c r="U1040" s="8">
        <f t="shared" si="101"/>
        <v>11</v>
      </c>
      <c r="V1040" s="8" t="e">
        <f ca="1">SUM(OFFSET(考勤!D:AH,MATCH(C1040,考勤!$A$1:$A$58,0)-1,DAY(D1040)-1,3,1))</f>
        <v>#N/A</v>
      </c>
      <c r="W1040" s="8" t="e">
        <f ca="1" t="shared" si="102"/>
        <v>#N/A</v>
      </c>
    </row>
    <row r="1041" spans="1:23">
      <c r="A1041" s="2" t="s">
        <v>763</v>
      </c>
      <c r="B1041" s="2" t="s">
        <v>933</v>
      </c>
      <c r="C1041" s="2" t="s">
        <v>934</v>
      </c>
      <c r="D1041" s="2" t="s">
        <v>177</v>
      </c>
      <c r="E1041" s="2" t="s">
        <v>127</v>
      </c>
      <c r="F1041" s="2" t="s">
        <v>942</v>
      </c>
      <c r="G1041" s="2" t="s">
        <v>137</v>
      </c>
      <c r="H1041" s="2"/>
      <c r="I1041" s="2"/>
      <c r="J1041" s="10" t="s">
        <v>729</v>
      </c>
      <c r="K1041" s="2"/>
      <c r="L1041" s="2"/>
      <c r="M1041" s="2"/>
      <c r="N1041" s="2"/>
      <c r="O1041" s="8" t="str">
        <f t="shared" si="97"/>
        <v>07:45</v>
      </c>
      <c r="P1041" s="9" t="str">
        <f t="shared" si="98"/>
        <v>20:09</v>
      </c>
      <c r="Q1041" s="11">
        <f t="shared" si="99"/>
        <v>0.516666666666667</v>
      </c>
      <c r="R1041" s="12">
        <f t="shared" si="100"/>
        <v>11</v>
      </c>
      <c r="S1041" s="8"/>
      <c r="T1041" s="8" t="str">
        <f>VLOOKUP(C1041,[1]Sheet1!$D$1:$M$65514,10,0)</f>
        <v>河北</v>
      </c>
      <c r="U1041" s="8">
        <f t="shared" si="101"/>
        <v>11</v>
      </c>
      <c r="V1041" s="8" t="e">
        <f ca="1">SUM(OFFSET(考勤!D:AH,MATCH(C1041,考勤!$A$1:$A$58,0)-1,DAY(D1041)-1,3,1))</f>
        <v>#N/A</v>
      </c>
      <c r="W1041" s="8" t="e">
        <f ca="1" t="shared" si="102"/>
        <v>#N/A</v>
      </c>
    </row>
    <row r="1042" spans="1:23">
      <c r="A1042" s="3" t="s">
        <v>763</v>
      </c>
      <c r="B1042" s="3" t="s">
        <v>933</v>
      </c>
      <c r="C1042" s="3" t="s">
        <v>934</v>
      </c>
      <c r="D1042" s="3" t="s">
        <v>180</v>
      </c>
      <c r="E1042" s="2" t="s">
        <v>127</v>
      </c>
      <c r="F1042" s="3" t="s">
        <v>943</v>
      </c>
      <c r="G1042" s="3" t="s">
        <v>137</v>
      </c>
      <c r="H1042" s="3"/>
      <c r="I1042" s="3"/>
      <c r="J1042" s="3"/>
      <c r="K1042" s="3"/>
      <c r="L1042" s="3"/>
      <c r="M1042" s="3"/>
      <c r="N1042" s="3"/>
      <c r="O1042" s="8" t="str">
        <f t="shared" si="97"/>
        <v>07:40</v>
      </c>
      <c r="P1042" s="9" t="str">
        <f t="shared" si="98"/>
        <v>17:44</v>
      </c>
      <c r="Q1042" s="11">
        <f t="shared" si="99"/>
        <v>0.419444444444445</v>
      </c>
      <c r="R1042" s="12">
        <f t="shared" si="100"/>
        <v>9</v>
      </c>
      <c r="S1042" s="8"/>
      <c r="T1042" s="8" t="str">
        <f>VLOOKUP(C1042,[1]Sheet1!$D$1:$M$65514,10,0)</f>
        <v>河北</v>
      </c>
      <c r="U1042" s="8">
        <f t="shared" si="101"/>
        <v>9</v>
      </c>
      <c r="V1042" s="8" t="e">
        <f ca="1">SUM(OFFSET(考勤!D:AH,MATCH(C1042,考勤!$A$1:$A$58,0)-1,DAY(D1042)-1,3,1))</f>
        <v>#N/A</v>
      </c>
      <c r="W1042" s="8" t="e">
        <f ca="1" t="shared" si="102"/>
        <v>#N/A</v>
      </c>
    </row>
    <row r="1043" spans="1:23">
      <c r="A1043" s="3" t="s">
        <v>763</v>
      </c>
      <c r="B1043" s="3" t="s">
        <v>933</v>
      </c>
      <c r="C1043" s="3" t="s">
        <v>934</v>
      </c>
      <c r="D1043" s="3" t="s">
        <v>183</v>
      </c>
      <c r="E1043" s="2" t="s">
        <v>127</v>
      </c>
      <c r="F1043" s="3"/>
      <c r="G1043" s="3"/>
      <c r="H1043" s="3"/>
      <c r="I1043" s="3"/>
      <c r="J1043" s="3"/>
      <c r="K1043" s="3"/>
      <c r="L1043" s="3"/>
      <c r="M1043" s="3"/>
      <c r="N1043" s="7" t="s">
        <v>171</v>
      </c>
      <c r="O1043" s="8" t="str">
        <f t="shared" si="97"/>
        <v/>
      </c>
      <c r="P1043" s="9" t="str">
        <f t="shared" si="98"/>
        <v/>
      </c>
      <c r="Q1043" s="11">
        <f t="shared" si="99"/>
        <v>0</v>
      </c>
      <c r="R1043" s="12">
        <f t="shared" si="100"/>
        <v>0</v>
      </c>
      <c r="S1043" s="8"/>
      <c r="T1043" s="8" t="str">
        <f>VLOOKUP(C1043,[1]Sheet1!$D$1:$M$65514,10,0)</f>
        <v>河北</v>
      </c>
      <c r="U1043" s="8">
        <f t="shared" si="101"/>
        <v>0</v>
      </c>
      <c r="V1043" s="8" t="e">
        <f ca="1">SUM(OFFSET(考勤!D:AH,MATCH(C1043,考勤!$A$1:$A$58,0)-1,DAY(D1043)-1,3,1))</f>
        <v>#N/A</v>
      </c>
      <c r="W1043" s="8" t="e">
        <f ca="1" t="shared" si="102"/>
        <v>#N/A</v>
      </c>
    </row>
    <row r="1044" spans="1:23">
      <c r="A1044" s="2" t="s">
        <v>763</v>
      </c>
      <c r="B1044" s="2" t="s">
        <v>933</v>
      </c>
      <c r="C1044" s="2" t="s">
        <v>934</v>
      </c>
      <c r="D1044" s="2" t="s">
        <v>186</v>
      </c>
      <c r="E1044" s="2" t="s">
        <v>127</v>
      </c>
      <c r="F1044" s="2" t="s">
        <v>532</v>
      </c>
      <c r="G1044" s="2" t="s">
        <v>137</v>
      </c>
      <c r="H1044" s="2"/>
      <c r="I1044" s="2"/>
      <c r="J1044" s="10" t="s">
        <v>227</v>
      </c>
      <c r="K1044" s="2"/>
      <c r="L1044" s="2"/>
      <c r="M1044" s="2"/>
      <c r="N1044" s="2"/>
      <c r="O1044" s="8" t="str">
        <f t="shared" si="97"/>
        <v>07:46</v>
      </c>
      <c r="P1044" s="9" t="str">
        <f t="shared" si="98"/>
        <v>20:02</v>
      </c>
      <c r="Q1044" s="11">
        <f t="shared" si="99"/>
        <v>0.511111111111111</v>
      </c>
      <c r="R1044" s="12">
        <f t="shared" si="100"/>
        <v>11</v>
      </c>
      <c r="S1044" s="8"/>
      <c r="T1044" s="8" t="str">
        <f>VLOOKUP(C1044,[1]Sheet1!$D$1:$M$65514,10,0)</f>
        <v>河北</v>
      </c>
      <c r="U1044" s="8">
        <f t="shared" si="101"/>
        <v>11</v>
      </c>
      <c r="V1044" s="8" t="e">
        <f ca="1">SUM(OFFSET(考勤!D:AH,MATCH(C1044,考勤!$A$1:$A$58,0)-1,DAY(D1044)-1,3,1))</f>
        <v>#N/A</v>
      </c>
      <c r="W1044" s="8" t="e">
        <f ca="1" t="shared" si="102"/>
        <v>#N/A</v>
      </c>
    </row>
    <row r="1045" spans="1:23">
      <c r="A1045" s="2" t="s">
        <v>763</v>
      </c>
      <c r="B1045" s="2" t="s">
        <v>933</v>
      </c>
      <c r="C1045" s="2" t="s">
        <v>934</v>
      </c>
      <c r="D1045" s="2" t="s">
        <v>189</v>
      </c>
      <c r="E1045" s="2" t="s">
        <v>127</v>
      </c>
      <c r="F1045" s="5" t="s">
        <v>944</v>
      </c>
      <c r="G1045" s="2"/>
      <c r="H1045" s="2"/>
      <c r="I1045" s="2"/>
      <c r="J1045" s="10" t="s">
        <v>227</v>
      </c>
      <c r="K1045" s="2"/>
      <c r="L1045" s="2"/>
      <c r="M1045" s="2"/>
      <c r="N1045" s="7" t="s">
        <v>171</v>
      </c>
      <c r="O1045" s="8" t="str">
        <f t="shared" si="97"/>
        <v>XX:XX</v>
      </c>
      <c r="P1045" s="9" t="str">
        <f t="shared" si="98"/>
        <v>20:02</v>
      </c>
      <c r="Q1045" s="11">
        <f t="shared" si="99"/>
        <v>0</v>
      </c>
      <c r="R1045" s="12">
        <f t="shared" si="100"/>
        <v>0</v>
      </c>
      <c r="S1045" s="8"/>
      <c r="T1045" s="8" t="str">
        <f>VLOOKUP(C1045,[1]Sheet1!$D$1:$M$65514,10,0)</f>
        <v>河北</v>
      </c>
      <c r="U1045" s="9">
        <v>10.5</v>
      </c>
      <c r="V1045" s="8" t="e">
        <f ca="1">SUM(OFFSET(考勤!D:AH,MATCH(C1045,考勤!$A$1:$A$58,0)-1,DAY(D1045)-1,3,1))</f>
        <v>#N/A</v>
      </c>
      <c r="W1045" s="8" t="e">
        <f ca="1" t="shared" si="102"/>
        <v>#N/A</v>
      </c>
    </row>
    <row r="1046" spans="1:23">
      <c r="A1046" s="2" t="s">
        <v>763</v>
      </c>
      <c r="B1046" s="2" t="s">
        <v>933</v>
      </c>
      <c r="C1046" s="2" t="s">
        <v>934</v>
      </c>
      <c r="D1046" s="2" t="s">
        <v>192</v>
      </c>
      <c r="E1046" s="2" t="s">
        <v>127</v>
      </c>
      <c r="F1046" s="2" t="s">
        <v>945</v>
      </c>
      <c r="G1046" s="2" t="s">
        <v>137</v>
      </c>
      <c r="H1046" s="2"/>
      <c r="I1046" s="2"/>
      <c r="J1046" s="10" t="s">
        <v>946</v>
      </c>
      <c r="K1046" s="2"/>
      <c r="L1046" s="2"/>
      <c r="M1046" s="2"/>
      <c r="N1046" s="2"/>
      <c r="O1046" s="8" t="str">
        <f t="shared" si="97"/>
        <v>07:47</v>
      </c>
      <c r="P1046" s="9" t="str">
        <f t="shared" si="98"/>
        <v>23:07</v>
      </c>
      <c r="Q1046" s="11">
        <f t="shared" si="99"/>
        <v>0.638888888888889</v>
      </c>
      <c r="R1046" s="12">
        <f t="shared" si="100"/>
        <v>14</v>
      </c>
      <c r="S1046" s="8"/>
      <c r="T1046" s="8" t="str">
        <f>VLOOKUP(C1046,[1]Sheet1!$D$1:$M$65514,10,0)</f>
        <v>河北</v>
      </c>
      <c r="U1046" s="8">
        <f t="shared" si="101"/>
        <v>14</v>
      </c>
      <c r="V1046" s="8" t="e">
        <f ca="1">SUM(OFFSET(考勤!D:AH,MATCH(C1046,考勤!$A$1:$A$58,0)-1,DAY(D1046)-1,3,1))</f>
        <v>#N/A</v>
      </c>
      <c r="W1046" s="8" t="e">
        <f ca="1" t="shared" si="102"/>
        <v>#N/A</v>
      </c>
    </row>
    <row r="1047" spans="1:23">
      <c r="A1047" s="2" t="s">
        <v>763</v>
      </c>
      <c r="B1047" s="2" t="s">
        <v>933</v>
      </c>
      <c r="C1047" s="2" t="s">
        <v>934</v>
      </c>
      <c r="D1047" s="2" t="s">
        <v>195</v>
      </c>
      <c r="E1047" s="2" t="s">
        <v>127</v>
      </c>
      <c r="F1047" s="2" t="s">
        <v>947</v>
      </c>
      <c r="G1047" s="2" t="s">
        <v>137</v>
      </c>
      <c r="H1047" s="2"/>
      <c r="I1047" s="2"/>
      <c r="J1047" s="10" t="s">
        <v>948</v>
      </c>
      <c r="K1047" s="2"/>
      <c r="L1047" s="2"/>
      <c r="M1047" s="2"/>
      <c r="N1047" s="2"/>
      <c r="O1047" s="8" t="str">
        <f t="shared" si="97"/>
        <v>07:48</v>
      </c>
      <c r="P1047" s="9" t="str">
        <f t="shared" si="98"/>
        <v>21:12</v>
      </c>
      <c r="Q1047" s="11">
        <f t="shared" si="99"/>
        <v>0.558333333333333</v>
      </c>
      <c r="R1047" s="12">
        <f t="shared" si="100"/>
        <v>12</v>
      </c>
      <c r="S1047" s="8"/>
      <c r="T1047" s="8" t="str">
        <f>VLOOKUP(C1047,[1]Sheet1!$D$1:$M$65514,10,0)</f>
        <v>河北</v>
      </c>
      <c r="U1047" s="8">
        <f t="shared" si="101"/>
        <v>12</v>
      </c>
      <c r="V1047" s="8" t="e">
        <f ca="1">SUM(OFFSET(考勤!D:AH,MATCH(C1047,考勤!$A$1:$A$58,0)-1,DAY(D1047)-1,3,1))</f>
        <v>#N/A</v>
      </c>
      <c r="W1047" s="8" t="e">
        <f ca="1" t="shared" si="102"/>
        <v>#N/A</v>
      </c>
    </row>
    <row r="1048" spans="1:23">
      <c r="A1048" s="2" t="s">
        <v>763</v>
      </c>
      <c r="B1048" s="2" t="s">
        <v>933</v>
      </c>
      <c r="C1048" s="2" t="s">
        <v>934</v>
      </c>
      <c r="D1048" s="2" t="s">
        <v>198</v>
      </c>
      <c r="E1048" s="2" t="s">
        <v>127</v>
      </c>
      <c r="F1048" s="2" t="s">
        <v>949</v>
      </c>
      <c r="G1048" s="2" t="s">
        <v>137</v>
      </c>
      <c r="H1048" s="2"/>
      <c r="I1048" s="2"/>
      <c r="J1048" s="10" t="s">
        <v>356</v>
      </c>
      <c r="K1048" s="2"/>
      <c r="L1048" s="2"/>
      <c r="M1048" s="2"/>
      <c r="N1048" s="2"/>
      <c r="O1048" s="8" t="str">
        <f t="shared" si="97"/>
        <v>07:46</v>
      </c>
      <c r="P1048" s="9" t="str">
        <f t="shared" si="98"/>
        <v>21:02</v>
      </c>
      <c r="Q1048" s="11">
        <f t="shared" si="99"/>
        <v>0.552777777777778</v>
      </c>
      <c r="R1048" s="12">
        <f t="shared" si="100"/>
        <v>12</v>
      </c>
      <c r="S1048" s="8"/>
      <c r="T1048" s="8" t="str">
        <f>VLOOKUP(C1048,[1]Sheet1!$D$1:$M$65514,10,0)</f>
        <v>河北</v>
      </c>
      <c r="U1048" s="8">
        <f t="shared" si="101"/>
        <v>12</v>
      </c>
      <c r="V1048" s="8" t="e">
        <f ca="1">SUM(OFFSET(考勤!D:AH,MATCH(C1048,考勤!$A$1:$A$58,0)-1,DAY(D1048)-1,3,1))</f>
        <v>#N/A</v>
      </c>
      <c r="W1048" s="8" t="e">
        <f ca="1" t="shared" si="102"/>
        <v>#N/A</v>
      </c>
    </row>
    <row r="1049" spans="1:23">
      <c r="A1049" s="3" t="s">
        <v>763</v>
      </c>
      <c r="B1049" s="3" t="s">
        <v>933</v>
      </c>
      <c r="C1049" s="3" t="s">
        <v>934</v>
      </c>
      <c r="D1049" s="3" t="s">
        <v>199</v>
      </c>
      <c r="E1049" s="2" t="s">
        <v>127</v>
      </c>
      <c r="F1049" s="3" t="s">
        <v>494</v>
      </c>
      <c r="G1049" s="3" t="s">
        <v>137</v>
      </c>
      <c r="H1049" s="3"/>
      <c r="I1049" s="3"/>
      <c r="J1049" s="10" t="s">
        <v>141</v>
      </c>
      <c r="K1049" s="3"/>
      <c r="L1049" s="3"/>
      <c r="M1049" s="3"/>
      <c r="N1049" s="3"/>
      <c r="O1049" s="8" t="str">
        <f t="shared" si="97"/>
        <v>07:47</v>
      </c>
      <c r="P1049" s="9" t="str">
        <f t="shared" si="98"/>
        <v>20:03</v>
      </c>
      <c r="Q1049" s="11">
        <f t="shared" si="99"/>
        <v>0.511111111111111</v>
      </c>
      <c r="R1049" s="12">
        <f t="shared" si="100"/>
        <v>11</v>
      </c>
      <c r="S1049" s="8"/>
      <c r="T1049" s="8" t="str">
        <f>VLOOKUP(C1049,[1]Sheet1!$D$1:$M$65514,10,0)</f>
        <v>河北</v>
      </c>
      <c r="U1049" s="8">
        <f t="shared" si="101"/>
        <v>11</v>
      </c>
      <c r="V1049" s="8" t="e">
        <f ca="1">SUM(OFFSET(考勤!D:AH,MATCH(C1049,考勤!$A$1:$A$58,0)-1,DAY(D1049)-1,3,1))</f>
        <v>#N/A</v>
      </c>
      <c r="W1049" s="8" t="e">
        <f ca="1" t="shared" si="102"/>
        <v>#N/A</v>
      </c>
    </row>
    <row r="1050" spans="1:23">
      <c r="A1050" s="3" t="s">
        <v>763</v>
      </c>
      <c r="B1050" s="3" t="s">
        <v>933</v>
      </c>
      <c r="C1050" s="3" t="s">
        <v>934</v>
      </c>
      <c r="D1050" s="3" t="s">
        <v>201</v>
      </c>
      <c r="E1050" s="2" t="s">
        <v>127</v>
      </c>
      <c r="F1050" s="3" t="s">
        <v>950</v>
      </c>
      <c r="G1050" s="3" t="s">
        <v>137</v>
      </c>
      <c r="H1050" s="3"/>
      <c r="I1050" s="3"/>
      <c r="J1050" s="3"/>
      <c r="K1050" s="3"/>
      <c r="L1050" s="3"/>
      <c r="M1050" s="3"/>
      <c r="N1050" s="3"/>
      <c r="O1050" s="8" t="str">
        <f t="shared" si="97"/>
        <v>07:49</v>
      </c>
      <c r="P1050" s="9" t="str">
        <f t="shared" si="98"/>
        <v>17:32</v>
      </c>
      <c r="Q1050" s="11">
        <f t="shared" si="99"/>
        <v>0.404861111111111</v>
      </c>
      <c r="R1050" s="12">
        <f t="shared" si="100"/>
        <v>8</v>
      </c>
      <c r="S1050" s="8"/>
      <c r="T1050" s="8" t="str">
        <f>VLOOKUP(C1050,[1]Sheet1!$D$1:$M$65514,10,0)</f>
        <v>河北</v>
      </c>
      <c r="U1050" s="8">
        <f t="shared" si="101"/>
        <v>8</v>
      </c>
      <c r="V1050" s="8" t="e">
        <f ca="1">SUM(OFFSET(考勤!D:AH,MATCH(C1050,考勤!$A$1:$A$58,0)-1,DAY(D1050)-1,3,1))</f>
        <v>#N/A</v>
      </c>
      <c r="W1050" s="8" t="e">
        <f ca="1" t="shared" si="102"/>
        <v>#N/A</v>
      </c>
    </row>
    <row r="1051" spans="1:23">
      <c r="A1051" s="2" t="s">
        <v>763</v>
      </c>
      <c r="B1051" s="2" t="s">
        <v>933</v>
      </c>
      <c r="C1051" s="2" t="s">
        <v>934</v>
      </c>
      <c r="D1051" s="2" t="s">
        <v>204</v>
      </c>
      <c r="E1051" s="2" t="s">
        <v>127</v>
      </c>
      <c r="F1051" s="2"/>
      <c r="G1051" s="2"/>
      <c r="H1051" s="2"/>
      <c r="I1051" s="2"/>
      <c r="J1051" s="2"/>
      <c r="K1051" s="2"/>
      <c r="L1051" s="2"/>
      <c r="M1051" s="2"/>
      <c r="N1051" s="7" t="s">
        <v>171</v>
      </c>
      <c r="O1051" s="8" t="str">
        <f t="shared" si="97"/>
        <v/>
      </c>
      <c r="P1051" s="9" t="str">
        <f t="shared" si="98"/>
        <v/>
      </c>
      <c r="Q1051" s="11">
        <f t="shared" si="99"/>
        <v>0</v>
      </c>
      <c r="R1051" s="12">
        <f t="shared" si="100"/>
        <v>0</v>
      </c>
      <c r="S1051" s="8"/>
      <c r="T1051" s="8" t="str">
        <f>VLOOKUP(C1051,[1]Sheet1!$D$1:$M$65514,10,0)</f>
        <v>河北</v>
      </c>
      <c r="U1051" s="8">
        <f t="shared" si="101"/>
        <v>0</v>
      </c>
      <c r="V1051" s="8" t="e">
        <f ca="1">SUM(OFFSET(考勤!D:AH,MATCH(C1051,考勤!$A$1:$A$58,0)-1,DAY(D1051)-1,3,1))</f>
        <v>#N/A</v>
      </c>
      <c r="W1051" s="8" t="e">
        <f ca="1" t="shared" si="102"/>
        <v>#N/A</v>
      </c>
    </row>
    <row r="1052" spans="1:23">
      <c r="A1052" s="2" t="s">
        <v>763</v>
      </c>
      <c r="B1052" s="2" t="s">
        <v>933</v>
      </c>
      <c r="C1052" s="2" t="s">
        <v>934</v>
      </c>
      <c r="D1052" s="2" t="s">
        <v>206</v>
      </c>
      <c r="E1052" s="2" t="s">
        <v>127</v>
      </c>
      <c r="F1052" s="2" t="s">
        <v>951</v>
      </c>
      <c r="G1052" s="2" t="s">
        <v>137</v>
      </c>
      <c r="H1052" s="2"/>
      <c r="I1052" s="2"/>
      <c r="J1052" s="10" t="s">
        <v>220</v>
      </c>
      <c r="K1052" s="2"/>
      <c r="L1052" s="2"/>
      <c r="M1052" s="2"/>
      <c r="N1052" s="2"/>
      <c r="O1052" s="8" t="str">
        <f t="shared" si="97"/>
        <v>07:50</v>
      </c>
      <c r="P1052" s="9" t="str">
        <f t="shared" si="98"/>
        <v>20:01</v>
      </c>
      <c r="Q1052" s="11">
        <f t="shared" si="99"/>
        <v>0.507638888888889</v>
      </c>
      <c r="R1052" s="12">
        <f t="shared" si="100"/>
        <v>11</v>
      </c>
      <c r="S1052" s="8"/>
      <c r="T1052" s="8" t="str">
        <f>VLOOKUP(C1052,[1]Sheet1!$D$1:$M$65514,10,0)</f>
        <v>河北</v>
      </c>
      <c r="U1052" s="8">
        <f t="shared" si="101"/>
        <v>11</v>
      </c>
      <c r="V1052" s="8" t="e">
        <f ca="1">SUM(OFFSET(考勤!D:AH,MATCH(C1052,考勤!$A$1:$A$58,0)-1,DAY(D1052)-1,3,1))</f>
        <v>#N/A</v>
      </c>
      <c r="W1052" s="8" t="e">
        <f ca="1" t="shared" si="102"/>
        <v>#N/A</v>
      </c>
    </row>
    <row r="1053" spans="1:23">
      <c r="A1053" s="2" t="s">
        <v>763</v>
      </c>
      <c r="B1053" s="2" t="s">
        <v>933</v>
      </c>
      <c r="C1053" s="2" t="s">
        <v>934</v>
      </c>
      <c r="D1053" s="2" t="s">
        <v>209</v>
      </c>
      <c r="E1053" s="2" t="s">
        <v>127</v>
      </c>
      <c r="F1053" s="2" t="s">
        <v>887</v>
      </c>
      <c r="G1053" s="2" t="s">
        <v>137</v>
      </c>
      <c r="H1053" s="2"/>
      <c r="I1053" s="2"/>
      <c r="J1053" s="10" t="s">
        <v>220</v>
      </c>
      <c r="K1053" s="2"/>
      <c r="L1053" s="2"/>
      <c r="M1053" s="2"/>
      <c r="N1053" s="2"/>
      <c r="O1053" s="8" t="str">
        <f t="shared" si="97"/>
        <v>07:42</v>
      </c>
      <c r="P1053" s="9" t="str">
        <f t="shared" si="98"/>
        <v>20:01</v>
      </c>
      <c r="Q1053" s="11">
        <f t="shared" si="99"/>
        <v>0.513194444444445</v>
      </c>
      <c r="R1053" s="12">
        <f t="shared" si="100"/>
        <v>11</v>
      </c>
      <c r="S1053" s="8"/>
      <c r="T1053" s="8" t="str">
        <f>VLOOKUP(C1053,[1]Sheet1!$D$1:$M$65514,10,0)</f>
        <v>河北</v>
      </c>
      <c r="U1053" s="8">
        <f t="shared" si="101"/>
        <v>11</v>
      </c>
      <c r="V1053" s="8" t="e">
        <f ca="1">SUM(OFFSET(考勤!D:AH,MATCH(C1053,考勤!$A$1:$A$58,0)-1,DAY(D1053)-1,3,1))</f>
        <v>#N/A</v>
      </c>
      <c r="W1053" s="8" t="e">
        <f ca="1" t="shared" si="102"/>
        <v>#N/A</v>
      </c>
    </row>
    <row r="1054" spans="1:23">
      <c r="A1054" s="2" t="s">
        <v>763</v>
      </c>
      <c r="B1054" s="2" t="s">
        <v>933</v>
      </c>
      <c r="C1054" s="2" t="s">
        <v>934</v>
      </c>
      <c r="D1054" s="2" t="s">
        <v>210</v>
      </c>
      <c r="E1054" s="2" t="s">
        <v>127</v>
      </c>
      <c r="F1054" s="2" t="s">
        <v>952</v>
      </c>
      <c r="G1054" s="2" t="s">
        <v>137</v>
      </c>
      <c r="H1054" s="2"/>
      <c r="I1054" s="2"/>
      <c r="J1054" s="10" t="s">
        <v>220</v>
      </c>
      <c r="K1054" s="2"/>
      <c r="L1054" s="2"/>
      <c r="M1054" s="2"/>
      <c r="N1054" s="2"/>
      <c r="O1054" s="8" t="str">
        <f t="shared" si="97"/>
        <v>07:45</v>
      </c>
      <c r="P1054" s="9" t="str">
        <f t="shared" si="98"/>
        <v>20:01</v>
      </c>
      <c r="Q1054" s="11">
        <f t="shared" si="99"/>
        <v>0.511111111111111</v>
      </c>
      <c r="R1054" s="12">
        <f t="shared" si="100"/>
        <v>11</v>
      </c>
      <c r="S1054" s="8"/>
      <c r="T1054" s="8" t="str">
        <f>VLOOKUP(C1054,[1]Sheet1!$D$1:$M$65514,10,0)</f>
        <v>河北</v>
      </c>
      <c r="U1054" s="8">
        <f t="shared" si="101"/>
        <v>11</v>
      </c>
      <c r="V1054" s="8" t="e">
        <f ca="1">SUM(OFFSET(考勤!D:AH,MATCH(C1054,考勤!$A$1:$A$58,0)-1,DAY(D1054)-1,3,1))</f>
        <v>#N/A</v>
      </c>
      <c r="W1054" s="8" t="e">
        <f ca="1" t="shared" si="102"/>
        <v>#N/A</v>
      </c>
    </row>
    <row r="1055" spans="1:23">
      <c r="A1055" s="2" t="s">
        <v>763</v>
      </c>
      <c r="B1055" s="2" t="s">
        <v>933</v>
      </c>
      <c r="C1055" s="2" t="s">
        <v>934</v>
      </c>
      <c r="D1055" s="2" t="s">
        <v>211</v>
      </c>
      <c r="E1055" s="2" t="s">
        <v>127</v>
      </c>
      <c r="F1055" s="2" t="s">
        <v>953</v>
      </c>
      <c r="G1055" s="2" t="s">
        <v>137</v>
      </c>
      <c r="H1055" s="2"/>
      <c r="I1055" s="2"/>
      <c r="J1055" s="2"/>
      <c r="K1055" s="2"/>
      <c r="L1055" s="2"/>
      <c r="M1055" s="2"/>
      <c r="N1055" s="2"/>
      <c r="O1055" s="8" t="str">
        <f t="shared" si="97"/>
        <v>07:48</v>
      </c>
      <c r="P1055" s="9" t="str">
        <f t="shared" si="98"/>
        <v>17:33</v>
      </c>
      <c r="Q1055" s="11">
        <f t="shared" si="99"/>
        <v>0.40625</v>
      </c>
      <c r="R1055" s="12">
        <f t="shared" si="100"/>
        <v>8</v>
      </c>
      <c r="S1055" s="8"/>
      <c r="T1055" s="8" t="str">
        <f>VLOOKUP(C1055,[1]Sheet1!$D$1:$M$65514,10,0)</f>
        <v>河北</v>
      </c>
      <c r="U1055" s="8">
        <f t="shared" si="101"/>
        <v>8</v>
      </c>
      <c r="V1055" s="8" t="e">
        <f ca="1">SUM(OFFSET(考勤!D:AH,MATCH(C1055,考勤!$A$1:$A$58,0)-1,DAY(D1055)-1,3,1))</f>
        <v>#N/A</v>
      </c>
      <c r="W1055" s="8" t="e">
        <f ca="1" t="shared" si="102"/>
        <v>#N/A</v>
      </c>
    </row>
    <row r="1056" hidden="1" spans="1:23">
      <c r="A1056" s="2" t="s">
        <v>236</v>
      </c>
      <c r="B1056" s="2" t="s">
        <v>954</v>
      </c>
      <c r="C1056" s="2" t="s">
        <v>955</v>
      </c>
      <c r="D1056" s="2" t="s">
        <v>126</v>
      </c>
      <c r="E1056" s="2" t="s">
        <v>127</v>
      </c>
      <c r="F1056" s="2"/>
      <c r="G1056" s="2"/>
      <c r="H1056" s="2"/>
      <c r="I1056" s="2"/>
      <c r="J1056" s="2"/>
      <c r="K1056" s="2"/>
      <c r="L1056" s="2"/>
      <c r="M1056" s="2"/>
      <c r="N1056" s="7" t="s">
        <v>171</v>
      </c>
      <c r="O1056" s="8" t="str">
        <f t="shared" si="97"/>
        <v/>
      </c>
      <c r="P1056" s="9" t="str">
        <f t="shared" si="98"/>
        <v/>
      </c>
      <c r="Q1056" s="11">
        <f t="shared" si="99"/>
        <v>0</v>
      </c>
      <c r="R1056" s="12">
        <f t="shared" si="100"/>
        <v>0</v>
      </c>
      <c r="S1056" s="8"/>
      <c r="T1056" s="8" t="str">
        <f>VLOOKUP(C1056,[1]Sheet1!$D$1:$M$65514,10,0)</f>
        <v>河北</v>
      </c>
      <c r="U1056" s="8">
        <f t="shared" si="101"/>
        <v>0</v>
      </c>
      <c r="V1056" s="8" t="e">
        <f ca="1">SUM(OFFSET(考勤!D:AH,MATCH(C1056,考勤!$A$1:$A$58,0)-1,DAY(D1056)-1,3,1))</f>
        <v>#N/A</v>
      </c>
      <c r="W1056" s="8" t="e">
        <f ca="1" t="shared" si="102"/>
        <v>#N/A</v>
      </c>
    </row>
    <row r="1057" hidden="1" spans="1:23">
      <c r="A1057" s="2" t="s">
        <v>236</v>
      </c>
      <c r="B1057" s="2" t="s">
        <v>954</v>
      </c>
      <c r="C1057" s="2" t="s">
        <v>955</v>
      </c>
      <c r="D1057" s="2" t="s">
        <v>131</v>
      </c>
      <c r="E1057" s="2" t="s">
        <v>127</v>
      </c>
      <c r="F1057" s="2"/>
      <c r="G1057" s="2"/>
      <c r="H1057" s="2"/>
      <c r="I1057" s="2"/>
      <c r="J1057" s="2"/>
      <c r="K1057" s="2"/>
      <c r="L1057" s="2"/>
      <c r="M1057" s="2"/>
      <c r="N1057" s="7" t="s">
        <v>171</v>
      </c>
      <c r="O1057" s="8" t="str">
        <f t="shared" ref="O1057:O1120" si="103">LEFT(F1057,5)</f>
        <v/>
      </c>
      <c r="P1057" s="9" t="str">
        <f t="shared" ref="P1057:P1120" si="104">RIGHT(F1057,5)</f>
        <v/>
      </c>
      <c r="Q1057" s="11">
        <f t="shared" ref="Q1057:Q1120" si="105">IFERROR(IF(LEFT(P1057,2)+0&lt;6,P1057+1,P1057)-O1057,0)</f>
        <v>0</v>
      </c>
      <c r="R1057" s="12">
        <f t="shared" ref="R1057:R1120" si="106">IF(Q1057=0,0,IFERROR(INT((HOUR(Q1057)*60+MINUTE(Q1057))/60-1),0))</f>
        <v>0</v>
      </c>
      <c r="S1057" s="8"/>
      <c r="T1057" s="8" t="str">
        <f>VLOOKUP(C1057,[1]Sheet1!$D$1:$M$65514,10,0)</f>
        <v>河北</v>
      </c>
      <c r="U1057" s="8">
        <f t="shared" ref="U1057:U1120" si="107">INT(R1057)</f>
        <v>0</v>
      </c>
      <c r="V1057" s="8" t="e">
        <f ca="1">SUM(OFFSET(考勤!D:AH,MATCH(C1057,考勤!$A$1:$A$58,0)-1,DAY(D1057)-1,3,1))</f>
        <v>#N/A</v>
      </c>
      <c r="W1057" s="8" t="e">
        <f ca="1" t="shared" ref="W1057:W1120" si="108">R1057-V1057</f>
        <v>#N/A</v>
      </c>
    </row>
    <row r="1058" hidden="1" spans="1:23">
      <c r="A1058" s="2" t="s">
        <v>236</v>
      </c>
      <c r="B1058" s="2" t="s">
        <v>954</v>
      </c>
      <c r="C1058" s="2" t="s">
        <v>955</v>
      </c>
      <c r="D1058" s="2" t="s">
        <v>135</v>
      </c>
      <c r="E1058" s="2" t="s">
        <v>127</v>
      </c>
      <c r="F1058" s="2"/>
      <c r="G1058" s="2"/>
      <c r="H1058" s="2"/>
      <c r="I1058" s="2"/>
      <c r="J1058" s="2"/>
      <c r="K1058" s="2"/>
      <c r="L1058" s="2"/>
      <c r="M1058" s="2"/>
      <c r="N1058" s="7" t="s">
        <v>171</v>
      </c>
      <c r="O1058" s="8" t="str">
        <f t="shared" si="103"/>
        <v/>
      </c>
      <c r="P1058" s="9" t="str">
        <f t="shared" si="104"/>
        <v/>
      </c>
      <c r="Q1058" s="11">
        <f t="shared" si="105"/>
        <v>0</v>
      </c>
      <c r="R1058" s="12">
        <f t="shared" si="106"/>
        <v>0</v>
      </c>
      <c r="S1058" s="8"/>
      <c r="T1058" s="8" t="str">
        <f>VLOOKUP(C1058,[1]Sheet1!$D$1:$M$65514,10,0)</f>
        <v>河北</v>
      </c>
      <c r="U1058" s="8">
        <f t="shared" si="107"/>
        <v>0</v>
      </c>
      <c r="V1058" s="8" t="e">
        <f ca="1">SUM(OFFSET(考勤!D:AH,MATCH(C1058,考勤!$A$1:$A$58,0)-1,DAY(D1058)-1,3,1))</f>
        <v>#N/A</v>
      </c>
      <c r="W1058" s="8" t="e">
        <f ca="1" t="shared" si="108"/>
        <v>#N/A</v>
      </c>
    </row>
    <row r="1059" hidden="1" spans="1:23">
      <c r="A1059" s="3" t="s">
        <v>236</v>
      </c>
      <c r="B1059" s="3" t="s">
        <v>954</v>
      </c>
      <c r="C1059" s="3" t="s">
        <v>955</v>
      </c>
      <c r="D1059" s="3" t="s">
        <v>139</v>
      </c>
      <c r="E1059" s="2" t="s">
        <v>127</v>
      </c>
      <c r="F1059" s="3"/>
      <c r="G1059" s="3"/>
      <c r="H1059" s="3"/>
      <c r="I1059" s="3"/>
      <c r="J1059" s="3"/>
      <c r="K1059" s="3"/>
      <c r="L1059" s="3"/>
      <c r="M1059" s="3"/>
      <c r="N1059" s="7" t="s">
        <v>171</v>
      </c>
      <c r="O1059" s="8" t="str">
        <f t="shared" si="103"/>
        <v/>
      </c>
      <c r="P1059" s="9" t="str">
        <f t="shared" si="104"/>
        <v/>
      </c>
      <c r="Q1059" s="11">
        <f t="shared" si="105"/>
        <v>0</v>
      </c>
      <c r="R1059" s="12">
        <f t="shared" si="106"/>
        <v>0</v>
      </c>
      <c r="S1059" s="8"/>
      <c r="T1059" s="8" t="str">
        <f>VLOOKUP(C1059,[1]Sheet1!$D$1:$M$65514,10,0)</f>
        <v>河北</v>
      </c>
      <c r="U1059" s="8">
        <f t="shared" si="107"/>
        <v>0</v>
      </c>
      <c r="V1059" s="8" t="e">
        <f ca="1">SUM(OFFSET(考勤!D:AH,MATCH(C1059,考勤!$A$1:$A$58,0)-1,DAY(D1059)-1,3,1))</f>
        <v>#N/A</v>
      </c>
      <c r="W1059" s="8" t="e">
        <f ca="1" t="shared" si="108"/>
        <v>#N/A</v>
      </c>
    </row>
    <row r="1060" hidden="1" spans="1:23">
      <c r="A1060" s="3" t="s">
        <v>236</v>
      </c>
      <c r="B1060" s="3" t="s">
        <v>954</v>
      </c>
      <c r="C1060" s="3" t="s">
        <v>955</v>
      </c>
      <c r="D1060" s="3" t="s">
        <v>142</v>
      </c>
      <c r="E1060" s="2" t="s">
        <v>127</v>
      </c>
      <c r="F1060" s="3"/>
      <c r="G1060" s="3"/>
      <c r="H1060" s="3"/>
      <c r="I1060" s="3"/>
      <c r="J1060" s="3"/>
      <c r="K1060" s="3"/>
      <c r="L1060" s="3"/>
      <c r="M1060" s="3"/>
      <c r="N1060" s="7" t="s">
        <v>171</v>
      </c>
      <c r="O1060" s="8" t="str">
        <f t="shared" si="103"/>
        <v/>
      </c>
      <c r="P1060" s="9" t="str">
        <f t="shared" si="104"/>
        <v/>
      </c>
      <c r="Q1060" s="11">
        <f t="shared" si="105"/>
        <v>0</v>
      </c>
      <c r="R1060" s="12">
        <f t="shared" si="106"/>
        <v>0</v>
      </c>
      <c r="S1060" s="8"/>
      <c r="T1060" s="8" t="str">
        <f>VLOOKUP(C1060,[1]Sheet1!$D$1:$M$65514,10,0)</f>
        <v>河北</v>
      </c>
      <c r="U1060" s="8">
        <f t="shared" si="107"/>
        <v>0</v>
      </c>
      <c r="V1060" s="8" t="e">
        <f ca="1">SUM(OFFSET(考勤!D:AH,MATCH(C1060,考勤!$A$1:$A$58,0)-1,DAY(D1060)-1,3,1))</f>
        <v>#N/A</v>
      </c>
      <c r="W1060" s="8" t="e">
        <f ca="1" t="shared" si="108"/>
        <v>#N/A</v>
      </c>
    </row>
    <row r="1061" hidden="1" spans="1:23">
      <c r="A1061" s="2" t="s">
        <v>236</v>
      </c>
      <c r="B1061" s="2" t="s">
        <v>954</v>
      </c>
      <c r="C1061" s="2" t="s">
        <v>955</v>
      </c>
      <c r="D1061" s="2" t="s">
        <v>145</v>
      </c>
      <c r="E1061" s="2" t="s">
        <v>127</v>
      </c>
      <c r="F1061" s="2"/>
      <c r="G1061" s="2"/>
      <c r="H1061" s="2"/>
      <c r="I1061" s="2"/>
      <c r="J1061" s="2"/>
      <c r="K1061" s="2"/>
      <c r="L1061" s="2"/>
      <c r="M1061" s="2"/>
      <c r="N1061" s="7" t="s">
        <v>171</v>
      </c>
      <c r="O1061" s="8" t="str">
        <f t="shared" si="103"/>
        <v/>
      </c>
      <c r="P1061" s="9" t="str">
        <f t="shared" si="104"/>
        <v/>
      </c>
      <c r="Q1061" s="11">
        <f t="shared" si="105"/>
        <v>0</v>
      </c>
      <c r="R1061" s="12">
        <f t="shared" si="106"/>
        <v>0</v>
      </c>
      <c r="S1061" s="8"/>
      <c r="T1061" s="8" t="str">
        <f>VLOOKUP(C1061,[1]Sheet1!$D$1:$M$65514,10,0)</f>
        <v>河北</v>
      </c>
      <c r="U1061" s="8">
        <f t="shared" si="107"/>
        <v>0</v>
      </c>
      <c r="V1061" s="8" t="e">
        <f ca="1">SUM(OFFSET(考勤!D:AH,MATCH(C1061,考勤!$A$1:$A$58,0)-1,DAY(D1061)-1,3,1))</f>
        <v>#N/A</v>
      </c>
      <c r="W1061" s="8" t="e">
        <f ca="1" t="shared" si="108"/>
        <v>#N/A</v>
      </c>
    </row>
    <row r="1062" hidden="1" spans="1:23">
      <c r="A1062" s="2" t="s">
        <v>236</v>
      </c>
      <c r="B1062" s="2" t="s">
        <v>954</v>
      </c>
      <c r="C1062" s="2" t="s">
        <v>955</v>
      </c>
      <c r="D1062" s="2" t="s">
        <v>148</v>
      </c>
      <c r="E1062" s="2" t="s">
        <v>127</v>
      </c>
      <c r="F1062" s="5" t="s">
        <v>956</v>
      </c>
      <c r="G1062" s="2"/>
      <c r="H1062" s="2"/>
      <c r="I1062" s="2"/>
      <c r="J1062" s="2"/>
      <c r="K1062" s="2"/>
      <c r="L1062" s="2"/>
      <c r="M1062" s="2"/>
      <c r="N1062" s="7" t="s">
        <v>171</v>
      </c>
      <c r="O1062" s="8" t="str">
        <f t="shared" si="103"/>
        <v>XX:XX</v>
      </c>
      <c r="P1062" s="9" t="str">
        <f t="shared" si="104"/>
        <v>15:27</v>
      </c>
      <c r="Q1062" s="11">
        <f t="shared" si="105"/>
        <v>0</v>
      </c>
      <c r="R1062" s="12">
        <f t="shared" si="106"/>
        <v>0</v>
      </c>
      <c r="S1062" s="8"/>
      <c r="T1062" s="8" t="str">
        <f>VLOOKUP(C1062,[1]Sheet1!$D$1:$M$65514,10,0)</f>
        <v>河北</v>
      </c>
      <c r="U1062" s="9">
        <v>0</v>
      </c>
      <c r="V1062" s="8" t="e">
        <f ca="1">SUM(OFFSET(考勤!D:AH,MATCH(C1062,考勤!$A$1:$A$58,0)-1,DAY(D1062)-1,3,1))</f>
        <v>#N/A</v>
      </c>
      <c r="W1062" s="8" t="e">
        <f ca="1" t="shared" si="108"/>
        <v>#N/A</v>
      </c>
    </row>
    <row r="1063" hidden="1" spans="1:23">
      <c r="A1063" s="2" t="s">
        <v>236</v>
      </c>
      <c r="B1063" s="2" t="s">
        <v>954</v>
      </c>
      <c r="C1063" s="2" t="s">
        <v>955</v>
      </c>
      <c r="D1063" s="2" t="s">
        <v>152</v>
      </c>
      <c r="E1063" s="2" t="s">
        <v>127</v>
      </c>
      <c r="F1063" s="2" t="s">
        <v>957</v>
      </c>
      <c r="G1063" s="2" t="s">
        <v>137</v>
      </c>
      <c r="H1063" s="2"/>
      <c r="I1063" s="2"/>
      <c r="J1063" s="10" t="s">
        <v>493</v>
      </c>
      <c r="K1063" s="2"/>
      <c r="L1063" s="2"/>
      <c r="M1063" s="2"/>
      <c r="N1063" s="2"/>
      <c r="O1063" s="8" t="str">
        <f t="shared" si="103"/>
        <v>07:45</v>
      </c>
      <c r="P1063" s="9" t="str">
        <f t="shared" si="104"/>
        <v>20:08</v>
      </c>
      <c r="Q1063" s="11">
        <f t="shared" si="105"/>
        <v>0.515972222222222</v>
      </c>
      <c r="R1063" s="12">
        <f t="shared" si="106"/>
        <v>11</v>
      </c>
      <c r="S1063" s="8"/>
      <c r="T1063" s="8" t="str">
        <f>VLOOKUP(C1063,[1]Sheet1!$D$1:$M$65514,10,0)</f>
        <v>河北</v>
      </c>
      <c r="U1063" s="8">
        <f t="shared" si="107"/>
        <v>11</v>
      </c>
      <c r="V1063" s="8" t="e">
        <f ca="1">SUM(OFFSET(考勤!D:AH,MATCH(C1063,考勤!$A$1:$A$58,0)-1,DAY(D1063)-1,3,1))</f>
        <v>#N/A</v>
      </c>
      <c r="W1063" s="8" t="e">
        <f ca="1" t="shared" si="108"/>
        <v>#N/A</v>
      </c>
    </row>
    <row r="1064" hidden="1" spans="1:23">
      <c r="A1064" s="2" t="s">
        <v>236</v>
      </c>
      <c r="B1064" s="2" t="s">
        <v>954</v>
      </c>
      <c r="C1064" s="2" t="s">
        <v>955</v>
      </c>
      <c r="D1064" s="2" t="s">
        <v>157</v>
      </c>
      <c r="E1064" s="2" t="s">
        <v>127</v>
      </c>
      <c r="F1064" s="2" t="s">
        <v>752</v>
      </c>
      <c r="G1064" s="2" t="s">
        <v>137</v>
      </c>
      <c r="H1064" s="2"/>
      <c r="I1064" s="2"/>
      <c r="J1064" s="10" t="s">
        <v>227</v>
      </c>
      <c r="K1064" s="2"/>
      <c r="L1064" s="2"/>
      <c r="M1064" s="2"/>
      <c r="N1064" s="2"/>
      <c r="O1064" s="8" t="str">
        <f t="shared" si="103"/>
        <v>07:45</v>
      </c>
      <c r="P1064" s="9" t="str">
        <f t="shared" si="104"/>
        <v>20:02</v>
      </c>
      <c r="Q1064" s="11">
        <f t="shared" si="105"/>
        <v>0.511805555555556</v>
      </c>
      <c r="R1064" s="12">
        <f t="shared" si="106"/>
        <v>11</v>
      </c>
      <c r="S1064" s="8"/>
      <c r="T1064" s="8" t="str">
        <f>VLOOKUP(C1064,[1]Sheet1!$D$1:$M$65514,10,0)</f>
        <v>河北</v>
      </c>
      <c r="U1064" s="8">
        <f t="shared" si="107"/>
        <v>11</v>
      </c>
      <c r="V1064" s="8" t="e">
        <f ca="1">SUM(OFFSET(考勤!D:AH,MATCH(C1064,考勤!$A$1:$A$58,0)-1,DAY(D1064)-1,3,1))</f>
        <v>#N/A</v>
      </c>
      <c r="W1064" s="8" t="e">
        <f ca="1" t="shared" si="108"/>
        <v>#N/A</v>
      </c>
    </row>
    <row r="1065" hidden="1" spans="1:23">
      <c r="A1065" s="2" t="s">
        <v>236</v>
      </c>
      <c r="B1065" s="2" t="s">
        <v>954</v>
      </c>
      <c r="C1065" s="2" t="s">
        <v>955</v>
      </c>
      <c r="D1065" s="2" t="s">
        <v>160</v>
      </c>
      <c r="E1065" s="2" t="s">
        <v>127</v>
      </c>
      <c r="F1065" s="2" t="s">
        <v>958</v>
      </c>
      <c r="G1065" s="2" t="s">
        <v>137</v>
      </c>
      <c r="H1065" s="2"/>
      <c r="I1065" s="2"/>
      <c r="J1065" s="10" t="s">
        <v>399</v>
      </c>
      <c r="K1065" s="2"/>
      <c r="L1065" s="2"/>
      <c r="M1065" s="2"/>
      <c r="N1065" s="2"/>
      <c r="O1065" s="8" t="str">
        <f t="shared" si="103"/>
        <v>07:45</v>
      </c>
      <c r="P1065" s="9" t="str">
        <f t="shared" si="104"/>
        <v>20:03</v>
      </c>
      <c r="Q1065" s="11">
        <f t="shared" si="105"/>
        <v>0.5125</v>
      </c>
      <c r="R1065" s="12">
        <f t="shared" si="106"/>
        <v>11</v>
      </c>
      <c r="S1065" s="8"/>
      <c r="T1065" s="8" t="str">
        <f>VLOOKUP(C1065,[1]Sheet1!$D$1:$M$65514,10,0)</f>
        <v>河北</v>
      </c>
      <c r="U1065" s="8">
        <f t="shared" si="107"/>
        <v>11</v>
      </c>
      <c r="V1065" s="8" t="e">
        <f ca="1">SUM(OFFSET(考勤!D:AH,MATCH(C1065,考勤!$A$1:$A$58,0)-1,DAY(D1065)-1,3,1))</f>
        <v>#N/A</v>
      </c>
      <c r="W1065" s="8" t="e">
        <f ca="1" t="shared" si="108"/>
        <v>#N/A</v>
      </c>
    </row>
    <row r="1066" hidden="1" spans="1:23">
      <c r="A1066" s="3" t="s">
        <v>236</v>
      </c>
      <c r="B1066" s="3" t="s">
        <v>954</v>
      </c>
      <c r="C1066" s="3" t="s">
        <v>955</v>
      </c>
      <c r="D1066" s="3" t="s">
        <v>163</v>
      </c>
      <c r="E1066" s="2" t="s">
        <v>127</v>
      </c>
      <c r="F1066" s="3" t="s">
        <v>941</v>
      </c>
      <c r="G1066" s="3" t="s">
        <v>137</v>
      </c>
      <c r="H1066" s="3"/>
      <c r="I1066" s="3"/>
      <c r="J1066" s="10" t="s">
        <v>144</v>
      </c>
      <c r="K1066" s="3"/>
      <c r="L1066" s="3"/>
      <c r="M1066" s="3"/>
      <c r="N1066" s="3"/>
      <c r="O1066" s="8" t="str">
        <f t="shared" si="103"/>
        <v>07:46</v>
      </c>
      <c r="P1066" s="9" t="str">
        <f t="shared" si="104"/>
        <v>20:01</v>
      </c>
      <c r="Q1066" s="11">
        <f t="shared" si="105"/>
        <v>0.510416666666667</v>
      </c>
      <c r="R1066" s="12">
        <f t="shared" si="106"/>
        <v>11</v>
      </c>
      <c r="S1066" s="8"/>
      <c r="T1066" s="8" t="str">
        <f>VLOOKUP(C1066,[1]Sheet1!$D$1:$M$65514,10,0)</f>
        <v>河北</v>
      </c>
      <c r="U1066" s="8">
        <f t="shared" si="107"/>
        <v>11</v>
      </c>
      <c r="V1066" s="8" t="e">
        <f ca="1">SUM(OFFSET(考勤!D:AH,MATCH(C1066,考勤!$A$1:$A$58,0)-1,DAY(D1066)-1,3,1))</f>
        <v>#N/A</v>
      </c>
      <c r="W1066" s="8" t="e">
        <f ca="1" t="shared" si="108"/>
        <v>#N/A</v>
      </c>
    </row>
    <row r="1067" hidden="1" spans="1:23">
      <c r="A1067" s="3" t="s">
        <v>236</v>
      </c>
      <c r="B1067" s="3" t="s">
        <v>954</v>
      </c>
      <c r="C1067" s="3" t="s">
        <v>955</v>
      </c>
      <c r="D1067" s="3" t="s">
        <v>166</v>
      </c>
      <c r="E1067" s="2" t="s">
        <v>127</v>
      </c>
      <c r="F1067" s="3" t="s">
        <v>959</v>
      </c>
      <c r="G1067" s="3" t="s">
        <v>137</v>
      </c>
      <c r="H1067" s="3"/>
      <c r="I1067" s="3"/>
      <c r="J1067" s="10" t="s">
        <v>411</v>
      </c>
      <c r="K1067" s="3"/>
      <c r="L1067" s="3"/>
      <c r="M1067" s="3"/>
      <c r="N1067" s="3"/>
      <c r="O1067" s="8" t="str">
        <f t="shared" si="103"/>
        <v>07:46</v>
      </c>
      <c r="P1067" s="9" t="str">
        <f t="shared" si="104"/>
        <v>21:00</v>
      </c>
      <c r="Q1067" s="11">
        <f t="shared" si="105"/>
        <v>0.551388888888889</v>
      </c>
      <c r="R1067" s="12">
        <f t="shared" si="106"/>
        <v>12</v>
      </c>
      <c r="S1067" s="8"/>
      <c r="T1067" s="8" t="str">
        <f>VLOOKUP(C1067,[1]Sheet1!$D$1:$M$65514,10,0)</f>
        <v>河北</v>
      </c>
      <c r="U1067" s="8">
        <f t="shared" si="107"/>
        <v>12</v>
      </c>
      <c r="V1067" s="8" t="e">
        <f ca="1">SUM(OFFSET(考勤!D:AH,MATCH(C1067,考勤!$A$1:$A$58,0)-1,DAY(D1067)-1,3,1))</f>
        <v>#N/A</v>
      </c>
      <c r="W1067" s="8" t="e">
        <f ca="1" t="shared" si="108"/>
        <v>#N/A</v>
      </c>
    </row>
    <row r="1068" hidden="1" spans="1:23">
      <c r="A1068" s="2" t="s">
        <v>236</v>
      </c>
      <c r="B1068" s="2" t="s">
        <v>954</v>
      </c>
      <c r="C1068" s="2" t="s">
        <v>955</v>
      </c>
      <c r="D1068" s="2" t="s">
        <v>170</v>
      </c>
      <c r="E1068" s="2" t="s">
        <v>127</v>
      </c>
      <c r="F1068" s="2" t="s">
        <v>960</v>
      </c>
      <c r="G1068" s="2" t="s">
        <v>137</v>
      </c>
      <c r="H1068" s="2"/>
      <c r="I1068" s="2"/>
      <c r="J1068" s="10" t="s">
        <v>868</v>
      </c>
      <c r="K1068" s="2"/>
      <c r="L1068" s="2"/>
      <c r="M1068" s="2"/>
      <c r="N1068" s="2"/>
      <c r="O1068" s="8" t="str">
        <f t="shared" si="103"/>
        <v>07:43</v>
      </c>
      <c r="P1068" s="9" t="str">
        <f t="shared" si="104"/>
        <v>00:00</v>
      </c>
      <c r="Q1068" s="11">
        <f t="shared" si="105"/>
        <v>0.678472222222222</v>
      </c>
      <c r="R1068" s="12">
        <f t="shared" si="106"/>
        <v>15</v>
      </c>
      <c r="S1068" s="8"/>
      <c r="T1068" s="8" t="str">
        <f>VLOOKUP(C1068,[1]Sheet1!$D$1:$M$65514,10,0)</f>
        <v>河北</v>
      </c>
      <c r="U1068" s="8">
        <f t="shared" si="107"/>
        <v>15</v>
      </c>
      <c r="V1068" s="8" t="e">
        <f ca="1">SUM(OFFSET(考勤!D:AH,MATCH(C1068,考勤!$A$1:$A$58,0)-1,DAY(D1068)-1,3,1))</f>
        <v>#N/A</v>
      </c>
      <c r="W1068" s="8" t="e">
        <f ca="1" t="shared" si="108"/>
        <v>#N/A</v>
      </c>
    </row>
    <row r="1069" hidden="1" spans="1:23">
      <c r="A1069" s="2" t="s">
        <v>236</v>
      </c>
      <c r="B1069" s="2" t="s">
        <v>954</v>
      </c>
      <c r="C1069" s="2" t="s">
        <v>955</v>
      </c>
      <c r="D1069" s="2" t="s">
        <v>172</v>
      </c>
      <c r="E1069" s="2" t="s">
        <v>127</v>
      </c>
      <c r="F1069" s="2" t="s">
        <v>622</v>
      </c>
      <c r="G1069" s="2" t="s">
        <v>137</v>
      </c>
      <c r="H1069" s="2"/>
      <c r="I1069" s="2"/>
      <c r="J1069" s="10" t="s">
        <v>399</v>
      </c>
      <c r="K1069" s="2"/>
      <c r="L1069" s="2"/>
      <c r="M1069" s="2"/>
      <c r="N1069" s="2"/>
      <c r="O1069" s="8" t="str">
        <f t="shared" si="103"/>
        <v>07:46</v>
      </c>
      <c r="P1069" s="9" t="str">
        <f t="shared" si="104"/>
        <v>20:03</v>
      </c>
      <c r="Q1069" s="11">
        <f t="shared" si="105"/>
        <v>0.511805555555556</v>
      </c>
      <c r="R1069" s="12">
        <f t="shared" si="106"/>
        <v>11</v>
      </c>
      <c r="S1069" s="8"/>
      <c r="T1069" s="8" t="str">
        <f>VLOOKUP(C1069,[1]Sheet1!$D$1:$M$65514,10,0)</f>
        <v>河北</v>
      </c>
      <c r="U1069" s="8">
        <f t="shared" si="107"/>
        <v>11</v>
      </c>
      <c r="V1069" s="8" t="e">
        <f ca="1">SUM(OFFSET(考勤!D:AH,MATCH(C1069,考勤!$A$1:$A$58,0)-1,DAY(D1069)-1,3,1))</f>
        <v>#N/A</v>
      </c>
      <c r="W1069" s="8" t="e">
        <f ca="1" t="shared" si="108"/>
        <v>#N/A</v>
      </c>
    </row>
    <row r="1070" hidden="1" spans="1:23">
      <c r="A1070" s="2" t="s">
        <v>236</v>
      </c>
      <c r="B1070" s="2" t="s">
        <v>954</v>
      </c>
      <c r="C1070" s="2" t="s">
        <v>955</v>
      </c>
      <c r="D1070" s="2" t="s">
        <v>173</v>
      </c>
      <c r="E1070" s="2" t="s">
        <v>127</v>
      </c>
      <c r="F1070" s="2"/>
      <c r="G1070" s="2"/>
      <c r="H1070" s="2"/>
      <c r="I1070" s="2"/>
      <c r="J1070" s="2"/>
      <c r="K1070" s="2"/>
      <c r="L1070" s="2"/>
      <c r="M1070" s="2"/>
      <c r="N1070" s="7" t="s">
        <v>171</v>
      </c>
      <c r="O1070" s="8" t="str">
        <f t="shared" si="103"/>
        <v/>
      </c>
      <c r="P1070" s="9" t="str">
        <f t="shared" si="104"/>
        <v/>
      </c>
      <c r="Q1070" s="11">
        <f t="shared" si="105"/>
        <v>0</v>
      </c>
      <c r="R1070" s="12">
        <f t="shared" si="106"/>
        <v>0</v>
      </c>
      <c r="S1070" s="8"/>
      <c r="T1070" s="8" t="str">
        <f>VLOOKUP(C1070,[1]Sheet1!$D$1:$M$65514,10,0)</f>
        <v>河北</v>
      </c>
      <c r="U1070" s="8">
        <f t="shared" si="107"/>
        <v>0</v>
      </c>
      <c r="V1070" s="8" t="e">
        <f ca="1">SUM(OFFSET(考勤!D:AH,MATCH(C1070,考勤!$A$1:$A$58,0)-1,DAY(D1070)-1,3,1))</f>
        <v>#N/A</v>
      </c>
      <c r="W1070" s="8" t="e">
        <f ca="1" t="shared" si="108"/>
        <v>#N/A</v>
      </c>
    </row>
    <row r="1071" hidden="1" spans="1:23">
      <c r="A1071" s="2" t="s">
        <v>236</v>
      </c>
      <c r="B1071" s="2" t="s">
        <v>954</v>
      </c>
      <c r="C1071" s="2" t="s">
        <v>955</v>
      </c>
      <c r="D1071" s="2" t="s">
        <v>175</v>
      </c>
      <c r="E1071" s="2" t="s">
        <v>127</v>
      </c>
      <c r="F1071" s="2" t="s">
        <v>961</v>
      </c>
      <c r="G1071" s="2" t="s">
        <v>137</v>
      </c>
      <c r="H1071" s="2"/>
      <c r="I1071" s="2"/>
      <c r="J1071" s="10" t="s">
        <v>379</v>
      </c>
      <c r="K1071" s="2"/>
      <c r="L1071" s="2"/>
      <c r="M1071" s="2"/>
      <c r="N1071" s="2"/>
      <c r="O1071" s="8" t="str">
        <f t="shared" si="103"/>
        <v>07:51</v>
      </c>
      <c r="P1071" s="9" t="str">
        <f t="shared" si="104"/>
        <v>23:01</v>
      </c>
      <c r="Q1071" s="11">
        <f t="shared" si="105"/>
        <v>0.631944444444444</v>
      </c>
      <c r="R1071" s="12">
        <f t="shared" si="106"/>
        <v>14</v>
      </c>
      <c r="S1071" s="8"/>
      <c r="T1071" s="8" t="str">
        <f>VLOOKUP(C1071,[1]Sheet1!$D$1:$M$65514,10,0)</f>
        <v>河北</v>
      </c>
      <c r="U1071" s="8">
        <f t="shared" si="107"/>
        <v>14</v>
      </c>
      <c r="V1071" s="8" t="e">
        <f ca="1">SUM(OFFSET(考勤!D:AH,MATCH(C1071,考勤!$A$1:$A$58,0)-1,DAY(D1071)-1,3,1))</f>
        <v>#N/A</v>
      </c>
      <c r="W1071" s="8" t="e">
        <f ca="1" t="shared" si="108"/>
        <v>#N/A</v>
      </c>
    </row>
    <row r="1072" hidden="1" spans="1:23">
      <c r="A1072" s="2" t="s">
        <v>236</v>
      </c>
      <c r="B1072" s="2" t="s">
        <v>954</v>
      </c>
      <c r="C1072" s="2" t="s">
        <v>955</v>
      </c>
      <c r="D1072" s="2" t="s">
        <v>177</v>
      </c>
      <c r="E1072" s="2" t="s">
        <v>127</v>
      </c>
      <c r="F1072" s="5" t="s">
        <v>962</v>
      </c>
      <c r="G1072" s="2"/>
      <c r="H1072" s="2"/>
      <c r="I1072" s="2"/>
      <c r="J1072" s="2"/>
      <c r="K1072" s="2"/>
      <c r="L1072" s="2"/>
      <c r="M1072" s="2"/>
      <c r="N1072" s="7" t="s">
        <v>171</v>
      </c>
      <c r="O1072" s="8" t="str">
        <f t="shared" si="103"/>
        <v>07:49</v>
      </c>
      <c r="P1072" s="9" t="str">
        <f t="shared" si="104"/>
        <v>XX:XX</v>
      </c>
      <c r="Q1072" s="11">
        <f t="shared" si="105"/>
        <v>0</v>
      </c>
      <c r="R1072" s="12">
        <f t="shared" si="106"/>
        <v>0</v>
      </c>
      <c r="S1072" s="8"/>
      <c r="T1072" s="8" t="str">
        <f>VLOOKUP(C1072,[1]Sheet1!$D$1:$M$65514,10,0)</f>
        <v>河北</v>
      </c>
      <c r="U1072" s="9">
        <v>0</v>
      </c>
      <c r="V1072" s="8" t="e">
        <f ca="1">SUM(OFFSET(考勤!D:AH,MATCH(C1072,考勤!$A$1:$A$58,0)-1,DAY(D1072)-1,3,1))</f>
        <v>#N/A</v>
      </c>
      <c r="W1072" s="8" t="e">
        <f ca="1" t="shared" si="108"/>
        <v>#N/A</v>
      </c>
    </row>
    <row r="1073" hidden="1" spans="1:23">
      <c r="A1073" s="3" t="s">
        <v>236</v>
      </c>
      <c r="B1073" s="3" t="s">
        <v>954</v>
      </c>
      <c r="C1073" s="3" t="s">
        <v>955</v>
      </c>
      <c r="D1073" s="3" t="s">
        <v>180</v>
      </c>
      <c r="E1073" s="2" t="s">
        <v>127</v>
      </c>
      <c r="F1073" s="3"/>
      <c r="G1073" s="3"/>
      <c r="H1073" s="3"/>
      <c r="I1073" s="3"/>
      <c r="J1073" s="3"/>
      <c r="K1073" s="3"/>
      <c r="L1073" s="3"/>
      <c r="M1073" s="3"/>
      <c r="N1073" s="7" t="s">
        <v>171</v>
      </c>
      <c r="O1073" s="8" t="str">
        <f t="shared" si="103"/>
        <v/>
      </c>
      <c r="P1073" s="9" t="str">
        <f t="shared" si="104"/>
        <v/>
      </c>
      <c r="Q1073" s="11">
        <f t="shared" si="105"/>
        <v>0</v>
      </c>
      <c r="R1073" s="12">
        <f t="shared" si="106"/>
        <v>0</v>
      </c>
      <c r="S1073" s="8"/>
      <c r="T1073" s="8" t="str">
        <f>VLOOKUP(C1073,[1]Sheet1!$D$1:$M$65514,10,0)</f>
        <v>河北</v>
      </c>
      <c r="U1073" s="8">
        <f t="shared" si="107"/>
        <v>0</v>
      </c>
      <c r="V1073" s="8" t="e">
        <f ca="1">SUM(OFFSET(考勤!D:AH,MATCH(C1073,考勤!$A$1:$A$58,0)-1,DAY(D1073)-1,3,1))</f>
        <v>#N/A</v>
      </c>
      <c r="W1073" s="8" t="e">
        <f ca="1" t="shared" si="108"/>
        <v>#N/A</v>
      </c>
    </row>
    <row r="1074" hidden="1" spans="1:23">
      <c r="A1074" s="3" t="s">
        <v>236</v>
      </c>
      <c r="B1074" s="3" t="s">
        <v>954</v>
      </c>
      <c r="C1074" s="3" t="s">
        <v>955</v>
      </c>
      <c r="D1074" s="3" t="s">
        <v>183</v>
      </c>
      <c r="E1074" s="2" t="s">
        <v>127</v>
      </c>
      <c r="F1074" s="3"/>
      <c r="G1074" s="3"/>
      <c r="H1074" s="3"/>
      <c r="I1074" s="3"/>
      <c r="J1074" s="3"/>
      <c r="K1074" s="3"/>
      <c r="L1074" s="3"/>
      <c r="M1074" s="3"/>
      <c r="N1074" s="7" t="s">
        <v>171</v>
      </c>
      <c r="O1074" s="8" t="str">
        <f t="shared" si="103"/>
        <v/>
      </c>
      <c r="P1074" s="9" t="str">
        <f t="shared" si="104"/>
        <v/>
      </c>
      <c r="Q1074" s="11">
        <f t="shared" si="105"/>
        <v>0</v>
      </c>
      <c r="R1074" s="12">
        <f t="shared" si="106"/>
        <v>0</v>
      </c>
      <c r="S1074" s="8"/>
      <c r="T1074" s="8" t="str">
        <f>VLOOKUP(C1074,[1]Sheet1!$D$1:$M$65514,10,0)</f>
        <v>河北</v>
      </c>
      <c r="U1074" s="8">
        <f t="shared" si="107"/>
        <v>0</v>
      </c>
      <c r="V1074" s="8" t="e">
        <f ca="1">SUM(OFFSET(考勤!D:AH,MATCH(C1074,考勤!$A$1:$A$58,0)-1,DAY(D1074)-1,3,1))</f>
        <v>#N/A</v>
      </c>
      <c r="W1074" s="8" t="e">
        <f ca="1" t="shared" si="108"/>
        <v>#N/A</v>
      </c>
    </row>
    <row r="1075" hidden="1" spans="1:23">
      <c r="A1075" s="2" t="s">
        <v>236</v>
      </c>
      <c r="B1075" s="2" t="s">
        <v>954</v>
      </c>
      <c r="C1075" s="2" t="s">
        <v>955</v>
      </c>
      <c r="D1075" s="2" t="s">
        <v>186</v>
      </c>
      <c r="E1075" s="2" t="s">
        <v>127</v>
      </c>
      <c r="F1075" s="2" t="s">
        <v>963</v>
      </c>
      <c r="G1075" s="2" t="s">
        <v>137</v>
      </c>
      <c r="H1075" s="2"/>
      <c r="I1075" s="2"/>
      <c r="J1075" s="10" t="s">
        <v>162</v>
      </c>
      <c r="K1075" s="2"/>
      <c r="L1075" s="2"/>
      <c r="M1075" s="2"/>
      <c r="N1075" s="2"/>
      <c r="O1075" s="8" t="str">
        <f t="shared" si="103"/>
        <v>07:51</v>
      </c>
      <c r="P1075" s="9" t="str">
        <f t="shared" si="104"/>
        <v>22:04</v>
      </c>
      <c r="Q1075" s="11">
        <f t="shared" si="105"/>
        <v>0.592361111111111</v>
      </c>
      <c r="R1075" s="12">
        <f t="shared" si="106"/>
        <v>13</v>
      </c>
      <c r="S1075" s="8"/>
      <c r="T1075" s="8" t="str">
        <f>VLOOKUP(C1075,[1]Sheet1!$D$1:$M$65514,10,0)</f>
        <v>河北</v>
      </c>
      <c r="U1075" s="8">
        <f t="shared" si="107"/>
        <v>13</v>
      </c>
      <c r="V1075" s="8" t="e">
        <f ca="1">SUM(OFFSET(考勤!D:AH,MATCH(C1075,考勤!$A$1:$A$58,0)-1,DAY(D1075)-1,3,1))</f>
        <v>#N/A</v>
      </c>
      <c r="W1075" s="8" t="e">
        <f ca="1" t="shared" si="108"/>
        <v>#N/A</v>
      </c>
    </row>
    <row r="1076" hidden="1" spans="1:23">
      <c r="A1076" s="2" t="s">
        <v>236</v>
      </c>
      <c r="B1076" s="2" t="s">
        <v>954</v>
      </c>
      <c r="C1076" s="2" t="s">
        <v>955</v>
      </c>
      <c r="D1076" s="2" t="s">
        <v>189</v>
      </c>
      <c r="E1076" s="2" t="s">
        <v>127</v>
      </c>
      <c r="F1076" s="2" t="s">
        <v>964</v>
      </c>
      <c r="G1076" s="2" t="s">
        <v>137</v>
      </c>
      <c r="H1076" s="2"/>
      <c r="I1076" s="2"/>
      <c r="J1076" s="10" t="s">
        <v>439</v>
      </c>
      <c r="K1076" s="2"/>
      <c r="L1076" s="2"/>
      <c r="M1076" s="2"/>
      <c r="N1076" s="2"/>
      <c r="O1076" s="8" t="str">
        <f t="shared" si="103"/>
        <v>08:00</v>
      </c>
      <c r="P1076" s="9" t="str">
        <f t="shared" si="104"/>
        <v>22:02</v>
      </c>
      <c r="Q1076" s="11">
        <f t="shared" si="105"/>
        <v>0.584722222222222</v>
      </c>
      <c r="R1076" s="12">
        <f t="shared" si="106"/>
        <v>13</v>
      </c>
      <c r="S1076" s="8"/>
      <c r="T1076" s="8" t="str">
        <f>VLOOKUP(C1076,[1]Sheet1!$D$1:$M$65514,10,0)</f>
        <v>河北</v>
      </c>
      <c r="U1076" s="8">
        <f t="shared" si="107"/>
        <v>13</v>
      </c>
      <c r="V1076" s="8" t="e">
        <f ca="1">SUM(OFFSET(考勤!D:AH,MATCH(C1076,考勤!$A$1:$A$58,0)-1,DAY(D1076)-1,3,1))</f>
        <v>#N/A</v>
      </c>
      <c r="W1076" s="8" t="e">
        <f ca="1" t="shared" si="108"/>
        <v>#N/A</v>
      </c>
    </row>
    <row r="1077" hidden="1" spans="1:23">
      <c r="A1077" s="2" t="s">
        <v>236</v>
      </c>
      <c r="B1077" s="2" t="s">
        <v>954</v>
      </c>
      <c r="C1077" s="2" t="s">
        <v>955</v>
      </c>
      <c r="D1077" s="2" t="s">
        <v>192</v>
      </c>
      <c r="E1077" s="2" t="s">
        <v>127</v>
      </c>
      <c r="F1077" s="2" t="s">
        <v>965</v>
      </c>
      <c r="G1077" s="2" t="s">
        <v>137</v>
      </c>
      <c r="H1077" s="2"/>
      <c r="I1077" s="2"/>
      <c r="J1077" s="10" t="s">
        <v>379</v>
      </c>
      <c r="K1077" s="2"/>
      <c r="L1077" s="2"/>
      <c r="M1077" s="2"/>
      <c r="N1077" s="2"/>
      <c r="O1077" s="8" t="str">
        <f t="shared" si="103"/>
        <v>07:46</v>
      </c>
      <c r="P1077" s="9" t="str">
        <f t="shared" si="104"/>
        <v>23:01</v>
      </c>
      <c r="Q1077" s="11">
        <f t="shared" si="105"/>
        <v>0.635416666666667</v>
      </c>
      <c r="R1077" s="12">
        <f t="shared" si="106"/>
        <v>14</v>
      </c>
      <c r="S1077" s="8"/>
      <c r="T1077" s="8" t="str">
        <f>VLOOKUP(C1077,[1]Sheet1!$D$1:$M$65514,10,0)</f>
        <v>河北</v>
      </c>
      <c r="U1077" s="8">
        <f t="shared" si="107"/>
        <v>14</v>
      </c>
      <c r="V1077" s="8" t="e">
        <f ca="1">SUM(OFFSET(考勤!D:AH,MATCH(C1077,考勤!$A$1:$A$58,0)-1,DAY(D1077)-1,3,1))</f>
        <v>#N/A</v>
      </c>
      <c r="W1077" s="8" t="e">
        <f ca="1" t="shared" si="108"/>
        <v>#N/A</v>
      </c>
    </row>
    <row r="1078" hidden="1" spans="1:23">
      <c r="A1078" s="2" t="s">
        <v>236</v>
      </c>
      <c r="B1078" s="2" t="s">
        <v>954</v>
      </c>
      <c r="C1078" s="2" t="s">
        <v>955</v>
      </c>
      <c r="D1078" s="2" t="s">
        <v>195</v>
      </c>
      <c r="E1078" s="2" t="s">
        <v>127</v>
      </c>
      <c r="F1078" s="2" t="s">
        <v>966</v>
      </c>
      <c r="G1078" s="2" t="s">
        <v>137</v>
      </c>
      <c r="H1078" s="2"/>
      <c r="I1078" s="2"/>
      <c r="J1078" s="10" t="s">
        <v>439</v>
      </c>
      <c r="K1078" s="2"/>
      <c r="L1078" s="2"/>
      <c r="M1078" s="2"/>
      <c r="N1078" s="2"/>
      <c r="O1078" s="8" t="str">
        <f t="shared" si="103"/>
        <v>07:49</v>
      </c>
      <c r="P1078" s="9" t="str">
        <f t="shared" si="104"/>
        <v>22:02</v>
      </c>
      <c r="Q1078" s="11">
        <f t="shared" si="105"/>
        <v>0.592361111111111</v>
      </c>
      <c r="R1078" s="12">
        <f t="shared" si="106"/>
        <v>13</v>
      </c>
      <c r="S1078" s="8"/>
      <c r="T1078" s="8" t="str">
        <f>VLOOKUP(C1078,[1]Sheet1!$D$1:$M$65514,10,0)</f>
        <v>河北</v>
      </c>
      <c r="U1078" s="8">
        <f t="shared" si="107"/>
        <v>13</v>
      </c>
      <c r="V1078" s="8" t="e">
        <f ca="1">SUM(OFFSET(考勤!D:AH,MATCH(C1078,考勤!$A$1:$A$58,0)-1,DAY(D1078)-1,3,1))</f>
        <v>#N/A</v>
      </c>
      <c r="W1078" s="8" t="e">
        <f ca="1" t="shared" si="108"/>
        <v>#N/A</v>
      </c>
    </row>
    <row r="1079" hidden="1" spans="1:23">
      <c r="A1079" s="2" t="s">
        <v>236</v>
      </c>
      <c r="B1079" s="2" t="s">
        <v>954</v>
      </c>
      <c r="C1079" s="2" t="s">
        <v>955</v>
      </c>
      <c r="D1079" s="2" t="s">
        <v>198</v>
      </c>
      <c r="E1079" s="2" t="s">
        <v>127</v>
      </c>
      <c r="F1079" s="2" t="s">
        <v>967</v>
      </c>
      <c r="G1079" s="2" t="s">
        <v>137</v>
      </c>
      <c r="H1079" s="2"/>
      <c r="I1079" s="2"/>
      <c r="J1079" s="10" t="s">
        <v>254</v>
      </c>
      <c r="K1079" s="2"/>
      <c r="L1079" s="2"/>
      <c r="M1079" s="2"/>
      <c r="N1079" s="2"/>
      <c r="O1079" s="8" t="str">
        <f t="shared" si="103"/>
        <v>07:46</v>
      </c>
      <c r="P1079" s="9" t="str">
        <f t="shared" si="104"/>
        <v>23:00</v>
      </c>
      <c r="Q1079" s="11">
        <f t="shared" si="105"/>
        <v>0.634722222222222</v>
      </c>
      <c r="R1079" s="12">
        <f t="shared" si="106"/>
        <v>14</v>
      </c>
      <c r="S1079" s="8"/>
      <c r="T1079" s="8" t="str">
        <f>VLOOKUP(C1079,[1]Sheet1!$D$1:$M$65514,10,0)</f>
        <v>河北</v>
      </c>
      <c r="U1079" s="8">
        <f t="shared" si="107"/>
        <v>14</v>
      </c>
      <c r="V1079" s="8" t="e">
        <f ca="1">SUM(OFFSET(考勤!D:AH,MATCH(C1079,考勤!$A$1:$A$58,0)-1,DAY(D1079)-1,3,1))</f>
        <v>#N/A</v>
      </c>
      <c r="W1079" s="8" t="e">
        <f ca="1" t="shared" si="108"/>
        <v>#N/A</v>
      </c>
    </row>
    <row r="1080" hidden="1" spans="1:23">
      <c r="A1080" s="3" t="s">
        <v>236</v>
      </c>
      <c r="B1080" s="3" t="s">
        <v>954</v>
      </c>
      <c r="C1080" s="3" t="s">
        <v>955</v>
      </c>
      <c r="D1080" s="3" t="s">
        <v>199</v>
      </c>
      <c r="E1080" s="2" t="s">
        <v>127</v>
      </c>
      <c r="F1080" s="3"/>
      <c r="G1080" s="3"/>
      <c r="H1080" s="3"/>
      <c r="I1080" s="3"/>
      <c r="J1080" s="3"/>
      <c r="K1080" s="3"/>
      <c r="L1080" s="3"/>
      <c r="M1080" s="3"/>
      <c r="N1080" s="7" t="s">
        <v>171</v>
      </c>
      <c r="O1080" s="8" t="str">
        <f t="shared" si="103"/>
        <v/>
      </c>
      <c r="P1080" s="9" t="str">
        <f t="shared" si="104"/>
        <v/>
      </c>
      <c r="Q1080" s="11">
        <f t="shared" si="105"/>
        <v>0</v>
      </c>
      <c r="R1080" s="12">
        <f t="shared" si="106"/>
        <v>0</v>
      </c>
      <c r="S1080" s="8"/>
      <c r="T1080" s="8" t="str">
        <f>VLOOKUP(C1080,[1]Sheet1!$D$1:$M$65514,10,0)</f>
        <v>河北</v>
      </c>
      <c r="U1080" s="8">
        <f t="shared" si="107"/>
        <v>0</v>
      </c>
      <c r="V1080" s="8" t="e">
        <f ca="1">SUM(OFFSET(考勤!D:AH,MATCH(C1080,考勤!$A$1:$A$58,0)-1,DAY(D1080)-1,3,1))</f>
        <v>#N/A</v>
      </c>
      <c r="W1080" s="8" t="e">
        <f ca="1" t="shared" si="108"/>
        <v>#N/A</v>
      </c>
    </row>
    <row r="1081" hidden="1" spans="1:23">
      <c r="A1081" s="3" t="s">
        <v>236</v>
      </c>
      <c r="B1081" s="3" t="s">
        <v>954</v>
      </c>
      <c r="C1081" s="3" t="s">
        <v>955</v>
      </c>
      <c r="D1081" s="3" t="s">
        <v>201</v>
      </c>
      <c r="E1081" s="2" t="s">
        <v>127</v>
      </c>
      <c r="F1081" s="3"/>
      <c r="G1081" s="3"/>
      <c r="H1081" s="3"/>
      <c r="I1081" s="3"/>
      <c r="J1081" s="3"/>
      <c r="K1081" s="3"/>
      <c r="L1081" s="3"/>
      <c r="M1081" s="3"/>
      <c r="N1081" s="7" t="s">
        <v>171</v>
      </c>
      <c r="O1081" s="8" t="str">
        <f t="shared" si="103"/>
        <v/>
      </c>
      <c r="P1081" s="9" t="str">
        <f t="shared" si="104"/>
        <v/>
      </c>
      <c r="Q1081" s="11">
        <f t="shared" si="105"/>
        <v>0</v>
      </c>
      <c r="R1081" s="12">
        <f t="shared" si="106"/>
        <v>0</v>
      </c>
      <c r="S1081" s="8"/>
      <c r="T1081" s="8" t="str">
        <f>VLOOKUP(C1081,[1]Sheet1!$D$1:$M$65514,10,0)</f>
        <v>河北</v>
      </c>
      <c r="U1081" s="8">
        <f t="shared" si="107"/>
        <v>0</v>
      </c>
      <c r="V1081" s="8" t="e">
        <f ca="1">SUM(OFFSET(考勤!D:AH,MATCH(C1081,考勤!$A$1:$A$58,0)-1,DAY(D1081)-1,3,1))</f>
        <v>#N/A</v>
      </c>
      <c r="W1081" s="8" t="e">
        <f ca="1" t="shared" si="108"/>
        <v>#N/A</v>
      </c>
    </row>
    <row r="1082" hidden="1" spans="1:23">
      <c r="A1082" s="2" t="s">
        <v>236</v>
      </c>
      <c r="B1082" s="2" t="s">
        <v>954</v>
      </c>
      <c r="C1082" s="2" t="s">
        <v>955</v>
      </c>
      <c r="D1082" s="2" t="s">
        <v>204</v>
      </c>
      <c r="E1082" s="2" t="s">
        <v>127</v>
      </c>
      <c r="F1082" s="2"/>
      <c r="G1082" s="2"/>
      <c r="H1082" s="2"/>
      <c r="I1082" s="2"/>
      <c r="J1082" s="2"/>
      <c r="K1082" s="2"/>
      <c r="L1082" s="2"/>
      <c r="M1082" s="2"/>
      <c r="N1082" s="7" t="s">
        <v>171</v>
      </c>
      <c r="O1082" s="8" t="str">
        <f t="shared" si="103"/>
        <v/>
      </c>
      <c r="P1082" s="9" t="str">
        <f t="shared" si="104"/>
        <v/>
      </c>
      <c r="Q1082" s="11">
        <f t="shared" si="105"/>
        <v>0</v>
      </c>
      <c r="R1082" s="12">
        <f t="shared" si="106"/>
        <v>0</v>
      </c>
      <c r="S1082" s="8"/>
      <c r="T1082" s="8" t="str">
        <f>VLOOKUP(C1082,[1]Sheet1!$D$1:$M$65514,10,0)</f>
        <v>河北</v>
      </c>
      <c r="U1082" s="8">
        <f t="shared" si="107"/>
        <v>0</v>
      </c>
      <c r="V1082" s="8" t="e">
        <f ca="1">SUM(OFFSET(考勤!D:AH,MATCH(C1082,考勤!$A$1:$A$58,0)-1,DAY(D1082)-1,3,1))</f>
        <v>#N/A</v>
      </c>
      <c r="W1082" s="8" t="e">
        <f ca="1" t="shared" si="108"/>
        <v>#N/A</v>
      </c>
    </row>
    <row r="1083" hidden="1" spans="1:23">
      <c r="A1083" s="2" t="s">
        <v>236</v>
      </c>
      <c r="B1083" s="2" t="s">
        <v>954</v>
      </c>
      <c r="C1083" s="2" t="s">
        <v>955</v>
      </c>
      <c r="D1083" s="2" t="s">
        <v>206</v>
      </c>
      <c r="E1083" s="2" t="s">
        <v>127</v>
      </c>
      <c r="F1083" s="2"/>
      <c r="G1083" s="2"/>
      <c r="H1083" s="2"/>
      <c r="I1083" s="2"/>
      <c r="J1083" s="2"/>
      <c r="K1083" s="2"/>
      <c r="L1083" s="2"/>
      <c r="M1083" s="2"/>
      <c r="N1083" s="7" t="s">
        <v>171</v>
      </c>
      <c r="O1083" s="8" t="str">
        <f t="shared" si="103"/>
        <v/>
      </c>
      <c r="P1083" s="9" t="str">
        <f t="shared" si="104"/>
        <v/>
      </c>
      <c r="Q1083" s="11">
        <f t="shared" si="105"/>
        <v>0</v>
      </c>
      <c r="R1083" s="12">
        <f t="shared" si="106"/>
        <v>0</v>
      </c>
      <c r="S1083" s="8"/>
      <c r="T1083" s="8" t="str">
        <f>VLOOKUP(C1083,[1]Sheet1!$D$1:$M$65514,10,0)</f>
        <v>河北</v>
      </c>
      <c r="U1083" s="8">
        <f t="shared" si="107"/>
        <v>0</v>
      </c>
      <c r="V1083" s="8" t="e">
        <f ca="1">SUM(OFFSET(考勤!D:AH,MATCH(C1083,考勤!$A$1:$A$58,0)-1,DAY(D1083)-1,3,1))</f>
        <v>#N/A</v>
      </c>
      <c r="W1083" s="8" t="e">
        <f ca="1" t="shared" si="108"/>
        <v>#N/A</v>
      </c>
    </row>
    <row r="1084" hidden="1" spans="1:23">
      <c r="A1084" s="2" t="s">
        <v>236</v>
      </c>
      <c r="B1084" s="2" t="s">
        <v>954</v>
      </c>
      <c r="C1084" s="2" t="s">
        <v>955</v>
      </c>
      <c r="D1084" s="2" t="s">
        <v>209</v>
      </c>
      <c r="E1084" s="2" t="s">
        <v>127</v>
      </c>
      <c r="F1084" s="5" t="s">
        <v>968</v>
      </c>
      <c r="G1084" s="2"/>
      <c r="H1084" s="2"/>
      <c r="I1084" s="2"/>
      <c r="J1084" s="2"/>
      <c r="K1084" s="2"/>
      <c r="L1084" s="2"/>
      <c r="M1084" s="2"/>
      <c r="N1084" s="7" t="s">
        <v>171</v>
      </c>
      <c r="O1084" s="8" t="str">
        <f t="shared" si="103"/>
        <v>07:45</v>
      </c>
      <c r="P1084" s="9" t="str">
        <f t="shared" si="104"/>
        <v>XX:XX</v>
      </c>
      <c r="Q1084" s="11">
        <f t="shared" si="105"/>
        <v>0</v>
      </c>
      <c r="R1084" s="12">
        <f t="shared" si="106"/>
        <v>0</v>
      </c>
      <c r="S1084" s="8"/>
      <c r="T1084" s="8" t="str">
        <f>VLOOKUP(C1084,[1]Sheet1!$D$1:$M$65514,10,0)</f>
        <v>河北</v>
      </c>
      <c r="U1084" s="9">
        <v>0</v>
      </c>
      <c r="V1084" s="8" t="e">
        <f ca="1">SUM(OFFSET(考勤!D:AH,MATCH(C1084,考勤!$A$1:$A$58,0)-1,DAY(D1084)-1,3,1))</f>
        <v>#N/A</v>
      </c>
      <c r="W1084" s="8" t="e">
        <f ca="1" t="shared" si="108"/>
        <v>#N/A</v>
      </c>
    </row>
    <row r="1085" hidden="1" spans="1:23">
      <c r="A1085" s="2" t="s">
        <v>236</v>
      </c>
      <c r="B1085" s="2" t="s">
        <v>954</v>
      </c>
      <c r="C1085" s="2" t="s">
        <v>955</v>
      </c>
      <c r="D1085" s="2" t="s">
        <v>210</v>
      </c>
      <c r="E1085" s="2" t="s">
        <v>127</v>
      </c>
      <c r="F1085" s="2"/>
      <c r="G1085" s="2"/>
      <c r="H1085" s="2"/>
      <c r="I1085" s="2"/>
      <c r="J1085" s="2"/>
      <c r="K1085" s="2"/>
      <c r="L1085" s="2"/>
      <c r="M1085" s="2"/>
      <c r="N1085" s="7" t="s">
        <v>171</v>
      </c>
      <c r="O1085" s="8" t="str">
        <f t="shared" si="103"/>
        <v/>
      </c>
      <c r="P1085" s="9" t="str">
        <f t="shared" si="104"/>
        <v/>
      </c>
      <c r="Q1085" s="11">
        <f t="shared" si="105"/>
        <v>0</v>
      </c>
      <c r="R1085" s="12">
        <f t="shared" si="106"/>
        <v>0</v>
      </c>
      <c r="S1085" s="8"/>
      <c r="T1085" s="8" t="str">
        <f>VLOOKUP(C1085,[1]Sheet1!$D$1:$M$65514,10,0)</f>
        <v>河北</v>
      </c>
      <c r="U1085" s="8">
        <f t="shared" si="107"/>
        <v>0</v>
      </c>
      <c r="V1085" s="8" t="e">
        <f ca="1">SUM(OFFSET(考勤!D:AH,MATCH(C1085,考勤!$A$1:$A$58,0)-1,DAY(D1085)-1,3,1))</f>
        <v>#N/A</v>
      </c>
      <c r="W1085" s="8" t="e">
        <f ca="1" t="shared" si="108"/>
        <v>#N/A</v>
      </c>
    </row>
    <row r="1086" hidden="1" spans="1:23">
      <c r="A1086" s="2" t="s">
        <v>236</v>
      </c>
      <c r="B1086" s="2" t="s">
        <v>954</v>
      </c>
      <c r="C1086" s="2" t="s">
        <v>955</v>
      </c>
      <c r="D1086" s="2" t="s">
        <v>211</v>
      </c>
      <c r="E1086" s="2" t="s">
        <v>127</v>
      </c>
      <c r="F1086" s="2"/>
      <c r="G1086" s="2"/>
      <c r="H1086" s="2"/>
      <c r="I1086" s="2"/>
      <c r="J1086" s="2"/>
      <c r="K1086" s="2"/>
      <c r="L1086" s="2"/>
      <c r="M1086" s="2"/>
      <c r="N1086" s="7" t="s">
        <v>171</v>
      </c>
      <c r="O1086" s="8" t="str">
        <f t="shared" si="103"/>
        <v/>
      </c>
      <c r="P1086" s="9" t="str">
        <f t="shared" si="104"/>
        <v/>
      </c>
      <c r="Q1086" s="11">
        <f t="shared" si="105"/>
        <v>0</v>
      </c>
      <c r="R1086" s="12">
        <f t="shared" si="106"/>
        <v>0</v>
      </c>
      <c r="S1086" s="8"/>
      <c r="T1086" s="8" t="str">
        <f>VLOOKUP(C1086,[1]Sheet1!$D$1:$M$65514,10,0)</f>
        <v>河北</v>
      </c>
      <c r="U1086" s="8">
        <f t="shared" si="107"/>
        <v>0</v>
      </c>
      <c r="V1086" s="8" t="e">
        <f ca="1">SUM(OFFSET(考勤!D:AH,MATCH(C1086,考勤!$A$1:$A$58,0)-1,DAY(D1086)-1,3,1))</f>
        <v>#N/A</v>
      </c>
      <c r="W1086" s="8" t="e">
        <f ca="1" t="shared" si="108"/>
        <v>#N/A</v>
      </c>
    </row>
    <row r="1087" spans="1:23">
      <c r="A1087" s="2" t="s">
        <v>763</v>
      </c>
      <c r="B1087" s="2" t="s">
        <v>969</v>
      </c>
      <c r="C1087" s="2" t="s">
        <v>970</v>
      </c>
      <c r="D1087" s="2" t="s">
        <v>126</v>
      </c>
      <c r="E1087" s="2" t="s">
        <v>127</v>
      </c>
      <c r="F1087" s="2"/>
      <c r="G1087" s="2"/>
      <c r="H1087" s="2"/>
      <c r="I1087" s="2"/>
      <c r="J1087" s="2"/>
      <c r="K1087" s="2"/>
      <c r="L1087" s="2"/>
      <c r="M1087" s="2"/>
      <c r="N1087" s="7" t="s">
        <v>171</v>
      </c>
      <c r="O1087" s="8" t="str">
        <f t="shared" si="103"/>
        <v/>
      </c>
      <c r="P1087" s="9" t="str">
        <f t="shared" si="104"/>
        <v/>
      </c>
      <c r="Q1087" s="11">
        <f t="shared" si="105"/>
        <v>0</v>
      </c>
      <c r="R1087" s="12">
        <f t="shared" si="106"/>
        <v>0</v>
      </c>
      <c r="S1087" s="8"/>
      <c r="T1087" s="8" t="str">
        <f>VLOOKUP(C1087,[1]Sheet1!$D$1:$M$65514,10,0)</f>
        <v>河北</v>
      </c>
      <c r="U1087" s="8">
        <f t="shared" si="107"/>
        <v>0</v>
      </c>
      <c r="V1087" s="8" t="e">
        <f ca="1">SUM(OFFSET(考勤!D:AH,MATCH(C1087,考勤!$A$1:$A$58,0)-1,DAY(D1087)-1,3,1))</f>
        <v>#N/A</v>
      </c>
      <c r="W1087" s="8" t="e">
        <f ca="1" t="shared" si="108"/>
        <v>#N/A</v>
      </c>
    </row>
    <row r="1088" spans="1:23">
      <c r="A1088" s="2" t="s">
        <v>763</v>
      </c>
      <c r="B1088" s="2" t="s">
        <v>969</v>
      </c>
      <c r="C1088" s="2" t="s">
        <v>970</v>
      </c>
      <c r="D1088" s="2" t="s">
        <v>131</v>
      </c>
      <c r="E1088" s="2" t="s">
        <v>127</v>
      </c>
      <c r="F1088" s="2"/>
      <c r="G1088" s="2"/>
      <c r="H1088" s="2"/>
      <c r="I1088" s="2"/>
      <c r="J1088" s="2"/>
      <c r="K1088" s="2"/>
      <c r="L1088" s="2"/>
      <c r="M1088" s="2"/>
      <c r="N1088" s="7" t="s">
        <v>171</v>
      </c>
      <c r="O1088" s="8" t="str">
        <f t="shared" si="103"/>
        <v/>
      </c>
      <c r="P1088" s="9" t="str">
        <f t="shared" si="104"/>
        <v/>
      </c>
      <c r="Q1088" s="11">
        <f t="shared" si="105"/>
        <v>0</v>
      </c>
      <c r="R1088" s="12">
        <f t="shared" si="106"/>
        <v>0</v>
      </c>
      <c r="S1088" s="8"/>
      <c r="T1088" s="8" t="str">
        <f>VLOOKUP(C1088,[1]Sheet1!$D$1:$M$65514,10,0)</f>
        <v>河北</v>
      </c>
      <c r="U1088" s="8">
        <f t="shared" si="107"/>
        <v>0</v>
      </c>
      <c r="V1088" s="8" t="e">
        <f ca="1">SUM(OFFSET(考勤!D:AH,MATCH(C1088,考勤!$A$1:$A$58,0)-1,DAY(D1088)-1,3,1))</f>
        <v>#N/A</v>
      </c>
      <c r="W1088" s="8" t="e">
        <f ca="1" t="shared" si="108"/>
        <v>#N/A</v>
      </c>
    </row>
    <row r="1089" spans="1:23">
      <c r="A1089" s="2" t="s">
        <v>763</v>
      </c>
      <c r="B1089" s="2" t="s">
        <v>969</v>
      </c>
      <c r="C1089" s="2" t="s">
        <v>970</v>
      </c>
      <c r="D1089" s="2" t="s">
        <v>135</v>
      </c>
      <c r="E1089" s="2" t="s">
        <v>127</v>
      </c>
      <c r="F1089" s="2"/>
      <c r="G1089" s="2"/>
      <c r="H1089" s="2"/>
      <c r="I1089" s="2"/>
      <c r="J1089" s="2"/>
      <c r="K1089" s="2"/>
      <c r="L1089" s="2"/>
      <c r="M1089" s="2"/>
      <c r="N1089" s="7" t="s">
        <v>171</v>
      </c>
      <c r="O1089" s="8" t="str">
        <f t="shared" si="103"/>
        <v/>
      </c>
      <c r="P1089" s="9" t="str">
        <f t="shared" si="104"/>
        <v/>
      </c>
      <c r="Q1089" s="11">
        <f t="shared" si="105"/>
        <v>0</v>
      </c>
      <c r="R1089" s="12">
        <f t="shared" si="106"/>
        <v>0</v>
      </c>
      <c r="S1089" s="8"/>
      <c r="T1089" s="8" t="str">
        <f>VLOOKUP(C1089,[1]Sheet1!$D$1:$M$65514,10,0)</f>
        <v>河北</v>
      </c>
      <c r="U1089" s="8">
        <f t="shared" si="107"/>
        <v>0</v>
      </c>
      <c r="V1089" s="8" t="e">
        <f ca="1">SUM(OFFSET(考勤!D:AH,MATCH(C1089,考勤!$A$1:$A$58,0)-1,DAY(D1089)-1,3,1))</f>
        <v>#N/A</v>
      </c>
      <c r="W1089" s="8" t="e">
        <f ca="1" t="shared" si="108"/>
        <v>#N/A</v>
      </c>
    </row>
    <row r="1090" spans="1:23">
      <c r="A1090" s="3" t="s">
        <v>763</v>
      </c>
      <c r="B1090" s="3" t="s">
        <v>969</v>
      </c>
      <c r="C1090" s="3" t="s">
        <v>970</v>
      </c>
      <c r="D1090" s="3" t="s">
        <v>139</v>
      </c>
      <c r="E1090" s="2" t="s">
        <v>127</v>
      </c>
      <c r="F1090" s="3"/>
      <c r="G1090" s="3"/>
      <c r="H1090" s="3"/>
      <c r="I1090" s="3"/>
      <c r="J1090" s="3"/>
      <c r="K1090" s="3"/>
      <c r="L1090" s="3"/>
      <c r="M1090" s="3"/>
      <c r="N1090" s="7" t="s">
        <v>171</v>
      </c>
      <c r="O1090" s="8" t="str">
        <f t="shared" si="103"/>
        <v/>
      </c>
      <c r="P1090" s="9" t="str">
        <f t="shared" si="104"/>
        <v/>
      </c>
      <c r="Q1090" s="11">
        <f t="shared" si="105"/>
        <v>0</v>
      </c>
      <c r="R1090" s="12">
        <f t="shared" si="106"/>
        <v>0</v>
      </c>
      <c r="S1090" s="8"/>
      <c r="T1090" s="8" t="str">
        <f>VLOOKUP(C1090,[1]Sheet1!$D$1:$M$65514,10,0)</f>
        <v>河北</v>
      </c>
      <c r="U1090" s="8">
        <f t="shared" si="107"/>
        <v>0</v>
      </c>
      <c r="V1090" s="8" t="e">
        <f ca="1">SUM(OFFSET(考勤!D:AH,MATCH(C1090,考勤!$A$1:$A$58,0)-1,DAY(D1090)-1,3,1))</f>
        <v>#N/A</v>
      </c>
      <c r="W1090" s="8" t="e">
        <f ca="1" t="shared" si="108"/>
        <v>#N/A</v>
      </c>
    </row>
    <row r="1091" spans="1:23">
      <c r="A1091" s="3" t="s">
        <v>763</v>
      </c>
      <c r="B1091" s="3" t="s">
        <v>969</v>
      </c>
      <c r="C1091" s="3" t="s">
        <v>970</v>
      </c>
      <c r="D1091" s="3" t="s">
        <v>142</v>
      </c>
      <c r="E1091" s="2" t="s">
        <v>127</v>
      </c>
      <c r="F1091" s="3"/>
      <c r="G1091" s="3"/>
      <c r="H1091" s="3"/>
      <c r="I1091" s="3"/>
      <c r="J1091" s="3"/>
      <c r="K1091" s="3"/>
      <c r="L1091" s="3"/>
      <c r="M1091" s="3"/>
      <c r="N1091" s="7" t="s">
        <v>171</v>
      </c>
      <c r="O1091" s="8" t="str">
        <f t="shared" si="103"/>
        <v/>
      </c>
      <c r="P1091" s="9" t="str">
        <f t="shared" si="104"/>
        <v/>
      </c>
      <c r="Q1091" s="11">
        <f t="shared" si="105"/>
        <v>0</v>
      </c>
      <c r="R1091" s="12">
        <f t="shared" si="106"/>
        <v>0</v>
      </c>
      <c r="S1091" s="8"/>
      <c r="T1091" s="8" t="str">
        <f>VLOOKUP(C1091,[1]Sheet1!$D$1:$M$65514,10,0)</f>
        <v>河北</v>
      </c>
      <c r="U1091" s="8">
        <f t="shared" si="107"/>
        <v>0</v>
      </c>
      <c r="V1091" s="8" t="e">
        <f ca="1">SUM(OFFSET(考勤!D:AH,MATCH(C1091,考勤!$A$1:$A$58,0)-1,DAY(D1091)-1,3,1))</f>
        <v>#N/A</v>
      </c>
      <c r="W1091" s="8" t="e">
        <f ca="1" t="shared" si="108"/>
        <v>#N/A</v>
      </c>
    </row>
    <row r="1092" spans="1:23">
      <c r="A1092" s="2" t="s">
        <v>763</v>
      </c>
      <c r="B1092" s="2" t="s">
        <v>969</v>
      </c>
      <c r="C1092" s="2" t="s">
        <v>970</v>
      </c>
      <c r="D1092" s="2" t="s">
        <v>145</v>
      </c>
      <c r="E1092" s="2" t="s">
        <v>127</v>
      </c>
      <c r="F1092" s="2"/>
      <c r="G1092" s="2"/>
      <c r="H1092" s="2"/>
      <c r="I1092" s="2"/>
      <c r="J1092" s="2"/>
      <c r="K1092" s="2"/>
      <c r="L1092" s="2"/>
      <c r="M1092" s="2"/>
      <c r="N1092" s="7" t="s">
        <v>171</v>
      </c>
      <c r="O1092" s="8" t="str">
        <f t="shared" si="103"/>
        <v/>
      </c>
      <c r="P1092" s="9" t="str">
        <f t="shared" si="104"/>
        <v/>
      </c>
      <c r="Q1092" s="11">
        <f t="shared" si="105"/>
        <v>0</v>
      </c>
      <c r="R1092" s="12">
        <f t="shared" si="106"/>
        <v>0</v>
      </c>
      <c r="S1092" s="8"/>
      <c r="T1092" s="8" t="str">
        <f>VLOOKUP(C1092,[1]Sheet1!$D$1:$M$65514,10,0)</f>
        <v>河北</v>
      </c>
      <c r="U1092" s="8">
        <f t="shared" si="107"/>
        <v>0</v>
      </c>
      <c r="V1092" s="8" t="e">
        <f ca="1">SUM(OFFSET(考勤!D:AH,MATCH(C1092,考勤!$A$1:$A$58,0)-1,DAY(D1092)-1,3,1))</f>
        <v>#N/A</v>
      </c>
      <c r="W1092" s="8" t="e">
        <f ca="1" t="shared" si="108"/>
        <v>#N/A</v>
      </c>
    </row>
    <row r="1093" spans="1:23">
      <c r="A1093" s="2" t="s">
        <v>763</v>
      </c>
      <c r="B1093" s="2" t="s">
        <v>969</v>
      </c>
      <c r="C1093" s="2" t="s">
        <v>970</v>
      </c>
      <c r="D1093" s="2" t="s">
        <v>148</v>
      </c>
      <c r="E1093" s="2" t="s">
        <v>127</v>
      </c>
      <c r="F1093" s="5" t="s">
        <v>956</v>
      </c>
      <c r="G1093" s="2"/>
      <c r="H1093" s="2"/>
      <c r="I1093" s="2"/>
      <c r="J1093" s="2"/>
      <c r="K1093" s="2"/>
      <c r="L1093" s="2"/>
      <c r="M1093" s="2"/>
      <c r="N1093" s="7" t="s">
        <v>171</v>
      </c>
      <c r="O1093" s="8" t="str">
        <f t="shared" si="103"/>
        <v>XX:XX</v>
      </c>
      <c r="P1093" s="9" t="str">
        <f t="shared" si="104"/>
        <v>15:27</v>
      </c>
      <c r="Q1093" s="11">
        <f t="shared" si="105"/>
        <v>0</v>
      </c>
      <c r="R1093" s="12">
        <f t="shared" si="106"/>
        <v>0</v>
      </c>
      <c r="S1093" s="8"/>
      <c r="T1093" s="8" t="str">
        <f>VLOOKUP(C1093,[1]Sheet1!$D$1:$M$65514,10,0)</f>
        <v>河北</v>
      </c>
      <c r="U1093" s="9">
        <v>0</v>
      </c>
      <c r="V1093" s="8" t="e">
        <f ca="1">SUM(OFFSET(考勤!D:AH,MATCH(C1093,考勤!$A$1:$A$58,0)-1,DAY(D1093)-1,3,1))</f>
        <v>#N/A</v>
      </c>
      <c r="W1093" s="8" t="e">
        <f ca="1" t="shared" si="108"/>
        <v>#N/A</v>
      </c>
    </row>
    <row r="1094" spans="1:23">
      <c r="A1094" s="2" t="s">
        <v>763</v>
      </c>
      <c r="B1094" s="2" t="s">
        <v>969</v>
      </c>
      <c r="C1094" s="2" t="s">
        <v>970</v>
      </c>
      <c r="D1094" s="2" t="s">
        <v>152</v>
      </c>
      <c r="E1094" s="2" t="s">
        <v>127</v>
      </c>
      <c r="F1094" s="2" t="s">
        <v>971</v>
      </c>
      <c r="G1094" s="2" t="s">
        <v>137</v>
      </c>
      <c r="H1094" s="2"/>
      <c r="I1094" s="2"/>
      <c r="J1094" s="10" t="s">
        <v>493</v>
      </c>
      <c r="K1094" s="2"/>
      <c r="L1094" s="2"/>
      <c r="M1094" s="2"/>
      <c r="N1094" s="2"/>
      <c r="O1094" s="8" t="str">
        <f t="shared" si="103"/>
        <v>07:47</v>
      </c>
      <c r="P1094" s="9" t="str">
        <f t="shared" si="104"/>
        <v>20:08</v>
      </c>
      <c r="Q1094" s="11">
        <f t="shared" si="105"/>
        <v>0.514583333333333</v>
      </c>
      <c r="R1094" s="12">
        <f t="shared" si="106"/>
        <v>11</v>
      </c>
      <c r="S1094" s="8"/>
      <c r="T1094" s="8" t="str">
        <f>VLOOKUP(C1094,[1]Sheet1!$D$1:$M$65514,10,0)</f>
        <v>河北</v>
      </c>
      <c r="U1094" s="8">
        <f t="shared" si="107"/>
        <v>11</v>
      </c>
      <c r="V1094" s="8" t="e">
        <f ca="1">SUM(OFFSET(考勤!D:AH,MATCH(C1094,考勤!$A$1:$A$58,0)-1,DAY(D1094)-1,3,1))</f>
        <v>#N/A</v>
      </c>
      <c r="W1094" s="8" t="e">
        <f ca="1" t="shared" si="108"/>
        <v>#N/A</v>
      </c>
    </row>
    <row r="1095" spans="1:23">
      <c r="A1095" s="2" t="s">
        <v>763</v>
      </c>
      <c r="B1095" s="2" t="s">
        <v>969</v>
      </c>
      <c r="C1095" s="2" t="s">
        <v>970</v>
      </c>
      <c r="D1095" s="2" t="s">
        <v>157</v>
      </c>
      <c r="E1095" s="2" t="s">
        <v>127</v>
      </c>
      <c r="F1095" s="2" t="s">
        <v>941</v>
      </c>
      <c r="G1095" s="2" t="s">
        <v>137</v>
      </c>
      <c r="H1095" s="2"/>
      <c r="I1095" s="2"/>
      <c r="J1095" s="10" t="s">
        <v>220</v>
      </c>
      <c r="K1095" s="2"/>
      <c r="L1095" s="2"/>
      <c r="M1095" s="2"/>
      <c r="N1095" s="2"/>
      <c r="O1095" s="8" t="str">
        <f t="shared" si="103"/>
        <v>07:46</v>
      </c>
      <c r="P1095" s="9" t="str">
        <f t="shared" si="104"/>
        <v>20:01</v>
      </c>
      <c r="Q1095" s="11">
        <f t="shared" si="105"/>
        <v>0.510416666666667</v>
      </c>
      <c r="R1095" s="12">
        <f t="shared" si="106"/>
        <v>11</v>
      </c>
      <c r="S1095" s="8"/>
      <c r="T1095" s="8" t="str">
        <f>VLOOKUP(C1095,[1]Sheet1!$D$1:$M$65514,10,0)</f>
        <v>河北</v>
      </c>
      <c r="U1095" s="8">
        <f t="shared" si="107"/>
        <v>11</v>
      </c>
      <c r="V1095" s="8" t="e">
        <f ca="1">SUM(OFFSET(考勤!D:AH,MATCH(C1095,考勤!$A$1:$A$58,0)-1,DAY(D1095)-1,3,1))</f>
        <v>#N/A</v>
      </c>
      <c r="W1095" s="8" t="e">
        <f ca="1" t="shared" si="108"/>
        <v>#N/A</v>
      </c>
    </row>
    <row r="1096" spans="1:23">
      <c r="A1096" s="2" t="s">
        <v>763</v>
      </c>
      <c r="B1096" s="2" t="s">
        <v>969</v>
      </c>
      <c r="C1096" s="2" t="s">
        <v>970</v>
      </c>
      <c r="D1096" s="2" t="s">
        <v>160</v>
      </c>
      <c r="E1096" s="2" t="s">
        <v>127</v>
      </c>
      <c r="F1096" s="2" t="s">
        <v>972</v>
      </c>
      <c r="G1096" s="2" t="s">
        <v>137</v>
      </c>
      <c r="H1096" s="2"/>
      <c r="I1096" s="2"/>
      <c r="J1096" s="10" t="s">
        <v>227</v>
      </c>
      <c r="K1096" s="2"/>
      <c r="L1096" s="2"/>
      <c r="M1096" s="2"/>
      <c r="N1096" s="2"/>
      <c r="O1096" s="8" t="str">
        <f t="shared" si="103"/>
        <v>07:48</v>
      </c>
      <c r="P1096" s="9" t="str">
        <f t="shared" si="104"/>
        <v>20:02</v>
      </c>
      <c r="Q1096" s="11">
        <f t="shared" si="105"/>
        <v>0.509722222222222</v>
      </c>
      <c r="R1096" s="12">
        <f t="shared" si="106"/>
        <v>11</v>
      </c>
      <c r="S1096" s="8"/>
      <c r="T1096" s="8" t="str">
        <f>VLOOKUP(C1096,[1]Sheet1!$D$1:$M$65514,10,0)</f>
        <v>河北</v>
      </c>
      <c r="U1096" s="8">
        <f t="shared" si="107"/>
        <v>11</v>
      </c>
      <c r="V1096" s="8" t="e">
        <f ca="1">SUM(OFFSET(考勤!D:AH,MATCH(C1096,考勤!$A$1:$A$58,0)-1,DAY(D1096)-1,3,1))</f>
        <v>#N/A</v>
      </c>
      <c r="W1096" s="8" t="e">
        <f ca="1" t="shared" si="108"/>
        <v>#N/A</v>
      </c>
    </row>
    <row r="1097" spans="1:23">
      <c r="A1097" s="3" t="s">
        <v>763</v>
      </c>
      <c r="B1097" s="3" t="s">
        <v>969</v>
      </c>
      <c r="C1097" s="3" t="s">
        <v>970</v>
      </c>
      <c r="D1097" s="3" t="s">
        <v>163</v>
      </c>
      <c r="E1097" s="2" t="s">
        <v>127</v>
      </c>
      <c r="F1097" s="3" t="s">
        <v>952</v>
      </c>
      <c r="G1097" s="3" t="s">
        <v>137</v>
      </c>
      <c r="H1097" s="3"/>
      <c r="I1097" s="3"/>
      <c r="J1097" s="10" t="s">
        <v>144</v>
      </c>
      <c r="K1097" s="3"/>
      <c r="L1097" s="3"/>
      <c r="M1097" s="3"/>
      <c r="N1097" s="3"/>
      <c r="O1097" s="8" t="str">
        <f t="shared" si="103"/>
        <v>07:45</v>
      </c>
      <c r="P1097" s="9" t="str">
        <f t="shared" si="104"/>
        <v>20:01</v>
      </c>
      <c r="Q1097" s="11">
        <f t="shared" si="105"/>
        <v>0.511111111111111</v>
      </c>
      <c r="R1097" s="12">
        <f t="shared" si="106"/>
        <v>11</v>
      </c>
      <c r="S1097" s="8"/>
      <c r="T1097" s="8" t="str">
        <f>VLOOKUP(C1097,[1]Sheet1!$D$1:$M$65514,10,0)</f>
        <v>河北</v>
      </c>
      <c r="U1097" s="8">
        <f t="shared" si="107"/>
        <v>11</v>
      </c>
      <c r="V1097" s="8" t="e">
        <f ca="1">SUM(OFFSET(考勤!D:AH,MATCH(C1097,考勤!$A$1:$A$58,0)-1,DAY(D1097)-1,3,1))</f>
        <v>#N/A</v>
      </c>
      <c r="W1097" s="8" t="e">
        <f ca="1" t="shared" si="108"/>
        <v>#N/A</v>
      </c>
    </row>
    <row r="1098" spans="1:23">
      <c r="A1098" s="3" t="s">
        <v>763</v>
      </c>
      <c r="B1098" s="3" t="s">
        <v>969</v>
      </c>
      <c r="C1098" s="3" t="s">
        <v>970</v>
      </c>
      <c r="D1098" s="3" t="s">
        <v>166</v>
      </c>
      <c r="E1098" s="2" t="s">
        <v>127</v>
      </c>
      <c r="F1098" s="3" t="s">
        <v>973</v>
      </c>
      <c r="G1098" s="3" t="s">
        <v>137</v>
      </c>
      <c r="H1098" s="3"/>
      <c r="I1098" s="3"/>
      <c r="J1098" s="10" t="s">
        <v>420</v>
      </c>
      <c r="K1098" s="3"/>
      <c r="L1098" s="3"/>
      <c r="M1098" s="3"/>
      <c r="N1098" s="3"/>
      <c r="O1098" s="8" t="str">
        <f t="shared" si="103"/>
        <v>07:51</v>
      </c>
      <c r="P1098" s="9" t="str">
        <f t="shared" si="104"/>
        <v>20:02</v>
      </c>
      <c r="Q1098" s="11">
        <f t="shared" si="105"/>
        <v>0.507638888888889</v>
      </c>
      <c r="R1098" s="12">
        <f t="shared" si="106"/>
        <v>11</v>
      </c>
      <c r="S1098" s="8"/>
      <c r="T1098" s="8" t="str">
        <f>VLOOKUP(C1098,[1]Sheet1!$D$1:$M$65514,10,0)</f>
        <v>河北</v>
      </c>
      <c r="U1098" s="8">
        <f t="shared" si="107"/>
        <v>11</v>
      </c>
      <c r="V1098" s="8" t="e">
        <f ca="1">SUM(OFFSET(考勤!D:AH,MATCH(C1098,考勤!$A$1:$A$58,0)-1,DAY(D1098)-1,3,1))</f>
        <v>#N/A</v>
      </c>
      <c r="W1098" s="8" t="e">
        <f ca="1" t="shared" si="108"/>
        <v>#N/A</v>
      </c>
    </row>
    <row r="1099" spans="1:23">
      <c r="A1099" s="2" t="s">
        <v>763</v>
      </c>
      <c r="B1099" s="2" t="s">
        <v>969</v>
      </c>
      <c r="C1099" s="2" t="s">
        <v>970</v>
      </c>
      <c r="D1099" s="2" t="s">
        <v>170</v>
      </c>
      <c r="E1099" s="2" t="s">
        <v>127</v>
      </c>
      <c r="F1099" s="2" t="s">
        <v>920</v>
      </c>
      <c r="G1099" s="2" t="s">
        <v>137</v>
      </c>
      <c r="H1099" s="2"/>
      <c r="I1099" s="2"/>
      <c r="J1099" s="10" t="s">
        <v>227</v>
      </c>
      <c r="K1099" s="2"/>
      <c r="L1099" s="2"/>
      <c r="M1099" s="2"/>
      <c r="N1099" s="2"/>
      <c r="O1099" s="8" t="str">
        <f t="shared" si="103"/>
        <v>07:47</v>
      </c>
      <c r="P1099" s="9" t="str">
        <f t="shared" si="104"/>
        <v>20:02</v>
      </c>
      <c r="Q1099" s="11">
        <f t="shared" si="105"/>
        <v>0.510416666666667</v>
      </c>
      <c r="R1099" s="12">
        <f t="shared" si="106"/>
        <v>11</v>
      </c>
      <c r="S1099" s="8"/>
      <c r="T1099" s="8" t="str">
        <f>VLOOKUP(C1099,[1]Sheet1!$D$1:$M$65514,10,0)</f>
        <v>河北</v>
      </c>
      <c r="U1099" s="8">
        <f t="shared" si="107"/>
        <v>11</v>
      </c>
      <c r="V1099" s="8" t="e">
        <f ca="1">SUM(OFFSET(考勤!D:AH,MATCH(C1099,考勤!$A$1:$A$58,0)-1,DAY(D1099)-1,3,1))</f>
        <v>#N/A</v>
      </c>
      <c r="W1099" s="8" t="e">
        <f ca="1" t="shared" si="108"/>
        <v>#N/A</v>
      </c>
    </row>
    <row r="1100" spans="1:23">
      <c r="A1100" s="2" t="s">
        <v>763</v>
      </c>
      <c r="B1100" s="2" t="s">
        <v>969</v>
      </c>
      <c r="C1100" s="2" t="s">
        <v>970</v>
      </c>
      <c r="D1100" s="2" t="s">
        <v>172</v>
      </c>
      <c r="E1100" s="2" t="s">
        <v>127</v>
      </c>
      <c r="F1100" s="2" t="s">
        <v>974</v>
      </c>
      <c r="G1100" s="2" t="s">
        <v>137</v>
      </c>
      <c r="H1100" s="2"/>
      <c r="I1100" s="2"/>
      <c r="J1100" s="10" t="s">
        <v>399</v>
      </c>
      <c r="K1100" s="2"/>
      <c r="L1100" s="2"/>
      <c r="M1100" s="2"/>
      <c r="N1100" s="2"/>
      <c r="O1100" s="8" t="str">
        <f t="shared" si="103"/>
        <v>07:43</v>
      </c>
      <c r="P1100" s="9" t="str">
        <f t="shared" si="104"/>
        <v>20:03</v>
      </c>
      <c r="Q1100" s="11">
        <f t="shared" si="105"/>
        <v>0.513888888888889</v>
      </c>
      <c r="R1100" s="12">
        <f t="shared" si="106"/>
        <v>11</v>
      </c>
      <c r="S1100" s="8"/>
      <c r="T1100" s="8" t="str">
        <f>VLOOKUP(C1100,[1]Sheet1!$D$1:$M$65514,10,0)</f>
        <v>河北</v>
      </c>
      <c r="U1100" s="8">
        <f t="shared" si="107"/>
        <v>11</v>
      </c>
      <c r="V1100" s="8" t="e">
        <f ca="1">SUM(OFFSET(考勤!D:AH,MATCH(C1100,考勤!$A$1:$A$58,0)-1,DAY(D1100)-1,3,1))</f>
        <v>#N/A</v>
      </c>
      <c r="W1100" s="8" t="e">
        <f ca="1" t="shared" si="108"/>
        <v>#N/A</v>
      </c>
    </row>
    <row r="1101" spans="1:23">
      <c r="A1101" s="2" t="s">
        <v>763</v>
      </c>
      <c r="B1101" s="2" t="s">
        <v>969</v>
      </c>
      <c r="C1101" s="2" t="s">
        <v>970</v>
      </c>
      <c r="D1101" s="2" t="s">
        <v>173</v>
      </c>
      <c r="E1101" s="2" t="s">
        <v>127</v>
      </c>
      <c r="F1101" s="2" t="s">
        <v>974</v>
      </c>
      <c r="G1101" s="2" t="s">
        <v>137</v>
      </c>
      <c r="H1101" s="2"/>
      <c r="I1101" s="2"/>
      <c r="J1101" s="10" t="s">
        <v>399</v>
      </c>
      <c r="K1101" s="2"/>
      <c r="L1101" s="2"/>
      <c r="M1101" s="2"/>
      <c r="N1101" s="2"/>
      <c r="O1101" s="8" t="str">
        <f t="shared" si="103"/>
        <v>07:43</v>
      </c>
      <c r="P1101" s="9" t="str">
        <f t="shared" si="104"/>
        <v>20:03</v>
      </c>
      <c r="Q1101" s="11">
        <f t="shared" si="105"/>
        <v>0.513888888888889</v>
      </c>
      <c r="R1101" s="12">
        <f t="shared" si="106"/>
        <v>11</v>
      </c>
      <c r="S1101" s="8"/>
      <c r="T1101" s="8" t="str">
        <f>VLOOKUP(C1101,[1]Sheet1!$D$1:$M$65514,10,0)</f>
        <v>河北</v>
      </c>
      <c r="U1101" s="8">
        <f t="shared" si="107"/>
        <v>11</v>
      </c>
      <c r="V1101" s="8" t="e">
        <f ca="1">SUM(OFFSET(考勤!D:AH,MATCH(C1101,考勤!$A$1:$A$58,0)-1,DAY(D1101)-1,3,1))</f>
        <v>#N/A</v>
      </c>
      <c r="W1101" s="8" t="e">
        <f ca="1" t="shared" si="108"/>
        <v>#N/A</v>
      </c>
    </row>
    <row r="1102" spans="1:23">
      <c r="A1102" s="2" t="s">
        <v>763</v>
      </c>
      <c r="B1102" s="2" t="s">
        <v>969</v>
      </c>
      <c r="C1102" s="2" t="s">
        <v>970</v>
      </c>
      <c r="D1102" s="2" t="s">
        <v>175</v>
      </c>
      <c r="E1102" s="2" t="s">
        <v>127</v>
      </c>
      <c r="F1102" s="2" t="s">
        <v>941</v>
      </c>
      <c r="G1102" s="2" t="s">
        <v>137</v>
      </c>
      <c r="H1102" s="2"/>
      <c r="I1102" s="2"/>
      <c r="J1102" s="10" t="s">
        <v>220</v>
      </c>
      <c r="K1102" s="2"/>
      <c r="L1102" s="2"/>
      <c r="M1102" s="2"/>
      <c r="N1102" s="2"/>
      <c r="O1102" s="8" t="str">
        <f t="shared" si="103"/>
        <v>07:46</v>
      </c>
      <c r="P1102" s="9" t="str">
        <f t="shared" si="104"/>
        <v>20:01</v>
      </c>
      <c r="Q1102" s="11">
        <f t="shared" si="105"/>
        <v>0.510416666666667</v>
      </c>
      <c r="R1102" s="12">
        <f t="shared" si="106"/>
        <v>11</v>
      </c>
      <c r="S1102" s="8"/>
      <c r="T1102" s="8" t="str">
        <f>VLOOKUP(C1102,[1]Sheet1!$D$1:$M$65514,10,0)</f>
        <v>河北</v>
      </c>
      <c r="U1102" s="8">
        <f t="shared" si="107"/>
        <v>11</v>
      </c>
      <c r="V1102" s="8" t="e">
        <f ca="1">SUM(OFFSET(考勤!D:AH,MATCH(C1102,考勤!$A$1:$A$58,0)-1,DAY(D1102)-1,3,1))</f>
        <v>#N/A</v>
      </c>
      <c r="W1102" s="8" t="e">
        <f ca="1" t="shared" si="108"/>
        <v>#N/A</v>
      </c>
    </row>
    <row r="1103" spans="1:23">
      <c r="A1103" s="2" t="s">
        <v>763</v>
      </c>
      <c r="B1103" s="2" t="s">
        <v>969</v>
      </c>
      <c r="C1103" s="2" t="s">
        <v>970</v>
      </c>
      <c r="D1103" s="2" t="s">
        <v>177</v>
      </c>
      <c r="E1103" s="2" t="s">
        <v>127</v>
      </c>
      <c r="F1103" s="2" t="s">
        <v>622</v>
      </c>
      <c r="G1103" s="2" t="s">
        <v>137</v>
      </c>
      <c r="H1103" s="2"/>
      <c r="I1103" s="2"/>
      <c r="J1103" s="10" t="s">
        <v>399</v>
      </c>
      <c r="K1103" s="2"/>
      <c r="L1103" s="2"/>
      <c r="M1103" s="2"/>
      <c r="N1103" s="2"/>
      <c r="O1103" s="8" t="str">
        <f t="shared" si="103"/>
        <v>07:46</v>
      </c>
      <c r="P1103" s="9" t="str">
        <f t="shared" si="104"/>
        <v>20:03</v>
      </c>
      <c r="Q1103" s="11">
        <f t="shared" si="105"/>
        <v>0.511805555555556</v>
      </c>
      <c r="R1103" s="12">
        <f t="shared" si="106"/>
        <v>11</v>
      </c>
      <c r="S1103" s="8"/>
      <c r="T1103" s="8" t="str">
        <f>VLOOKUP(C1103,[1]Sheet1!$D$1:$M$65514,10,0)</f>
        <v>河北</v>
      </c>
      <c r="U1103" s="8">
        <f t="shared" si="107"/>
        <v>11</v>
      </c>
      <c r="V1103" s="8" t="e">
        <f ca="1">SUM(OFFSET(考勤!D:AH,MATCH(C1103,考勤!$A$1:$A$58,0)-1,DAY(D1103)-1,3,1))</f>
        <v>#N/A</v>
      </c>
      <c r="W1103" s="8" t="e">
        <f ca="1" t="shared" si="108"/>
        <v>#N/A</v>
      </c>
    </row>
    <row r="1104" spans="1:23">
      <c r="A1104" s="3" t="s">
        <v>763</v>
      </c>
      <c r="B1104" s="3" t="s">
        <v>969</v>
      </c>
      <c r="C1104" s="3" t="s">
        <v>970</v>
      </c>
      <c r="D1104" s="3" t="s">
        <v>180</v>
      </c>
      <c r="E1104" s="2" t="s">
        <v>127</v>
      </c>
      <c r="F1104" s="3" t="s">
        <v>975</v>
      </c>
      <c r="G1104" s="3" t="s">
        <v>137</v>
      </c>
      <c r="H1104" s="3"/>
      <c r="I1104" s="3"/>
      <c r="J1104" s="10" t="s">
        <v>141</v>
      </c>
      <c r="K1104" s="3"/>
      <c r="L1104" s="3"/>
      <c r="M1104" s="3"/>
      <c r="N1104" s="3"/>
      <c r="O1104" s="8" t="str">
        <f t="shared" si="103"/>
        <v>07:48</v>
      </c>
      <c r="P1104" s="9" t="str">
        <f t="shared" si="104"/>
        <v>20:03</v>
      </c>
      <c r="Q1104" s="11">
        <f t="shared" si="105"/>
        <v>0.510416666666667</v>
      </c>
      <c r="R1104" s="12">
        <f t="shared" si="106"/>
        <v>11</v>
      </c>
      <c r="S1104" s="8"/>
      <c r="T1104" s="8" t="str">
        <f>VLOOKUP(C1104,[1]Sheet1!$D$1:$M$65514,10,0)</f>
        <v>河北</v>
      </c>
      <c r="U1104" s="8">
        <f t="shared" si="107"/>
        <v>11</v>
      </c>
      <c r="V1104" s="8" t="e">
        <f ca="1">SUM(OFFSET(考勤!D:AH,MATCH(C1104,考勤!$A$1:$A$58,0)-1,DAY(D1104)-1,3,1))</f>
        <v>#N/A</v>
      </c>
      <c r="W1104" s="8" t="e">
        <f ca="1" t="shared" si="108"/>
        <v>#N/A</v>
      </c>
    </row>
    <row r="1105" spans="1:23">
      <c r="A1105" s="3" t="s">
        <v>763</v>
      </c>
      <c r="B1105" s="3" t="s">
        <v>969</v>
      </c>
      <c r="C1105" s="3" t="s">
        <v>970</v>
      </c>
      <c r="D1105" s="3" t="s">
        <v>183</v>
      </c>
      <c r="E1105" s="2" t="s">
        <v>127</v>
      </c>
      <c r="F1105" s="3"/>
      <c r="G1105" s="3"/>
      <c r="H1105" s="3"/>
      <c r="I1105" s="3"/>
      <c r="J1105" s="3"/>
      <c r="K1105" s="3"/>
      <c r="L1105" s="3"/>
      <c r="M1105" s="3"/>
      <c r="N1105" s="7" t="s">
        <v>171</v>
      </c>
      <c r="O1105" s="8" t="str">
        <f t="shared" si="103"/>
        <v/>
      </c>
      <c r="P1105" s="9" t="str">
        <f t="shared" si="104"/>
        <v/>
      </c>
      <c r="Q1105" s="11">
        <f t="shared" si="105"/>
        <v>0</v>
      </c>
      <c r="R1105" s="12">
        <f t="shared" si="106"/>
        <v>0</v>
      </c>
      <c r="S1105" s="8"/>
      <c r="T1105" s="8" t="str">
        <f>VLOOKUP(C1105,[1]Sheet1!$D$1:$M$65514,10,0)</f>
        <v>河北</v>
      </c>
      <c r="U1105" s="8">
        <f t="shared" si="107"/>
        <v>0</v>
      </c>
      <c r="V1105" s="8" t="e">
        <f ca="1">SUM(OFFSET(考勤!D:AH,MATCH(C1105,考勤!$A$1:$A$58,0)-1,DAY(D1105)-1,3,1))</f>
        <v>#N/A</v>
      </c>
      <c r="W1105" s="8" t="e">
        <f ca="1" t="shared" si="108"/>
        <v>#N/A</v>
      </c>
    </row>
    <row r="1106" spans="1:23">
      <c r="A1106" s="2" t="s">
        <v>763</v>
      </c>
      <c r="B1106" s="2" t="s">
        <v>969</v>
      </c>
      <c r="C1106" s="2" t="s">
        <v>970</v>
      </c>
      <c r="D1106" s="2" t="s">
        <v>186</v>
      </c>
      <c r="E1106" s="2" t="s">
        <v>127</v>
      </c>
      <c r="F1106" s="2" t="s">
        <v>925</v>
      </c>
      <c r="G1106" s="2" t="s">
        <v>137</v>
      </c>
      <c r="H1106" s="2"/>
      <c r="I1106" s="2"/>
      <c r="J1106" s="10" t="s">
        <v>439</v>
      </c>
      <c r="K1106" s="2"/>
      <c r="L1106" s="2"/>
      <c r="M1106" s="2"/>
      <c r="N1106" s="2"/>
      <c r="O1106" s="8" t="str">
        <f t="shared" si="103"/>
        <v>07:47</v>
      </c>
      <c r="P1106" s="9" t="str">
        <f t="shared" si="104"/>
        <v>22:02</v>
      </c>
      <c r="Q1106" s="11">
        <f t="shared" si="105"/>
        <v>0.59375</v>
      </c>
      <c r="R1106" s="12">
        <f t="shared" si="106"/>
        <v>13</v>
      </c>
      <c r="S1106" s="8"/>
      <c r="T1106" s="8" t="str">
        <f>VLOOKUP(C1106,[1]Sheet1!$D$1:$M$65514,10,0)</f>
        <v>河北</v>
      </c>
      <c r="U1106" s="8">
        <f t="shared" si="107"/>
        <v>13</v>
      </c>
      <c r="V1106" s="8" t="e">
        <f ca="1">SUM(OFFSET(考勤!D:AH,MATCH(C1106,考勤!$A$1:$A$58,0)-1,DAY(D1106)-1,3,1))</f>
        <v>#N/A</v>
      </c>
      <c r="W1106" s="8" t="e">
        <f ca="1" t="shared" si="108"/>
        <v>#N/A</v>
      </c>
    </row>
    <row r="1107" spans="1:23">
      <c r="A1107" s="2" t="s">
        <v>763</v>
      </c>
      <c r="B1107" s="2" t="s">
        <v>969</v>
      </c>
      <c r="C1107" s="2" t="s">
        <v>970</v>
      </c>
      <c r="D1107" s="2" t="s">
        <v>189</v>
      </c>
      <c r="E1107" s="2" t="s">
        <v>127</v>
      </c>
      <c r="F1107" s="5" t="s">
        <v>976</v>
      </c>
      <c r="G1107" s="2"/>
      <c r="H1107" s="2"/>
      <c r="I1107" s="2"/>
      <c r="J1107" s="10" t="s">
        <v>439</v>
      </c>
      <c r="K1107" s="2"/>
      <c r="L1107" s="2"/>
      <c r="M1107" s="2"/>
      <c r="N1107" s="7" t="s">
        <v>171</v>
      </c>
      <c r="O1107" s="8" t="str">
        <f t="shared" si="103"/>
        <v>XX:XX</v>
      </c>
      <c r="P1107" s="9" t="str">
        <f t="shared" si="104"/>
        <v>22:02</v>
      </c>
      <c r="Q1107" s="11">
        <f t="shared" si="105"/>
        <v>0</v>
      </c>
      <c r="R1107" s="12">
        <f t="shared" si="106"/>
        <v>0</v>
      </c>
      <c r="S1107" s="8"/>
      <c r="T1107" s="8" t="str">
        <f>VLOOKUP(C1107,[1]Sheet1!$D$1:$M$65514,10,0)</f>
        <v>河北</v>
      </c>
      <c r="U1107" s="9">
        <v>12.5</v>
      </c>
      <c r="V1107" s="8" t="e">
        <f ca="1">SUM(OFFSET(考勤!D:AH,MATCH(C1107,考勤!$A$1:$A$58,0)-1,DAY(D1107)-1,3,1))</f>
        <v>#N/A</v>
      </c>
      <c r="W1107" s="8" t="e">
        <f ca="1" t="shared" si="108"/>
        <v>#N/A</v>
      </c>
    </row>
    <row r="1108" spans="1:23">
      <c r="A1108" s="2" t="s">
        <v>763</v>
      </c>
      <c r="B1108" s="2" t="s">
        <v>969</v>
      </c>
      <c r="C1108" s="2" t="s">
        <v>970</v>
      </c>
      <c r="D1108" s="2" t="s">
        <v>192</v>
      </c>
      <c r="E1108" s="2" t="s">
        <v>127</v>
      </c>
      <c r="F1108" s="2" t="s">
        <v>977</v>
      </c>
      <c r="G1108" s="2" t="s">
        <v>137</v>
      </c>
      <c r="H1108" s="2"/>
      <c r="I1108" s="2"/>
      <c r="J1108" s="10" t="s">
        <v>978</v>
      </c>
      <c r="K1108" s="2"/>
      <c r="L1108" s="2"/>
      <c r="M1108" s="2"/>
      <c r="N1108" s="2"/>
      <c r="O1108" s="8" t="str">
        <f t="shared" si="103"/>
        <v>07:47</v>
      </c>
      <c r="P1108" s="9" t="str">
        <f t="shared" si="104"/>
        <v>22:03</v>
      </c>
      <c r="Q1108" s="11">
        <f t="shared" si="105"/>
        <v>0.594444444444444</v>
      </c>
      <c r="R1108" s="12">
        <f t="shared" si="106"/>
        <v>13</v>
      </c>
      <c r="S1108" s="8"/>
      <c r="T1108" s="8" t="str">
        <f>VLOOKUP(C1108,[1]Sheet1!$D$1:$M$65514,10,0)</f>
        <v>河北</v>
      </c>
      <c r="U1108" s="8">
        <f t="shared" si="107"/>
        <v>13</v>
      </c>
      <c r="V1108" s="8" t="e">
        <f ca="1">SUM(OFFSET(考勤!D:AH,MATCH(C1108,考勤!$A$1:$A$58,0)-1,DAY(D1108)-1,3,1))</f>
        <v>#N/A</v>
      </c>
      <c r="W1108" s="8" t="e">
        <f ca="1" t="shared" si="108"/>
        <v>#N/A</v>
      </c>
    </row>
    <row r="1109" spans="1:23">
      <c r="A1109" s="2" t="s">
        <v>763</v>
      </c>
      <c r="B1109" s="2" t="s">
        <v>969</v>
      </c>
      <c r="C1109" s="2" t="s">
        <v>970</v>
      </c>
      <c r="D1109" s="2" t="s">
        <v>195</v>
      </c>
      <c r="E1109" s="2" t="s">
        <v>127</v>
      </c>
      <c r="F1109" s="2" t="s">
        <v>979</v>
      </c>
      <c r="G1109" s="2" t="s">
        <v>137</v>
      </c>
      <c r="H1109" s="2"/>
      <c r="I1109" s="2"/>
      <c r="J1109" s="10" t="s">
        <v>439</v>
      </c>
      <c r="K1109" s="2"/>
      <c r="L1109" s="2"/>
      <c r="M1109" s="2"/>
      <c r="N1109" s="2"/>
      <c r="O1109" s="8" t="str">
        <f t="shared" si="103"/>
        <v>07:45</v>
      </c>
      <c r="P1109" s="9" t="str">
        <f t="shared" si="104"/>
        <v>22:02</v>
      </c>
      <c r="Q1109" s="11">
        <f t="shared" si="105"/>
        <v>0.595138888888889</v>
      </c>
      <c r="R1109" s="12">
        <f t="shared" si="106"/>
        <v>13</v>
      </c>
      <c r="S1109" s="8"/>
      <c r="T1109" s="8" t="str">
        <f>VLOOKUP(C1109,[1]Sheet1!$D$1:$M$65514,10,0)</f>
        <v>河北</v>
      </c>
      <c r="U1109" s="8">
        <f t="shared" si="107"/>
        <v>13</v>
      </c>
      <c r="V1109" s="8" t="e">
        <f ca="1">SUM(OFFSET(考勤!D:AH,MATCH(C1109,考勤!$A$1:$A$58,0)-1,DAY(D1109)-1,3,1))</f>
        <v>#N/A</v>
      </c>
      <c r="W1109" s="8" t="e">
        <f ca="1" t="shared" si="108"/>
        <v>#N/A</v>
      </c>
    </row>
    <row r="1110" spans="1:23">
      <c r="A1110" s="2" t="s">
        <v>763</v>
      </c>
      <c r="B1110" s="2" t="s">
        <v>969</v>
      </c>
      <c r="C1110" s="2" t="s">
        <v>970</v>
      </c>
      <c r="D1110" s="2" t="s">
        <v>198</v>
      </c>
      <c r="E1110" s="2" t="s">
        <v>127</v>
      </c>
      <c r="F1110" s="2" t="s">
        <v>980</v>
      </c>
      <c r="G1110" s="2" t="s">
        <v>137</v>
      </c>
      <c r="H1110" s="2"/>
      <c r="I1110" s="2"/>
      <c r="J1110" s="10" t="s">
        <v>159</v>
      </c>
      <c r="K1110" s="2"/>
      <c r="L1110" s="2"/>
      <c r="M1110" s="2"/>
      <c r="N1110" s="2"/>
      <c r="O1110" s="8" t="str">
        <f t="shared" si="103"/>
        <v>07:45</v>
      </c>
      <c r="P1110" s="9" t="str">
        <f t="shared" si="104"/>
        <v>22:01</v>
      </c>
      <c r="Q1110" s="11">
        <f t="shared" si="105"/>
        <v>0.594444444444444</v>
      </c>
      <c r="R1110" s="12">
        <f t="shared" si="106"/>
        <v>13</v>
      </c>
      <c r="S1110" s="8"/>
      <c r="T1110" s="8" t="str">
        <f>VLOOKUP(C1110,[1]Sheet1!$D$1:$M$65514,10,0)</f>
        <v>河北</v>
      </c>
      <c r="U1110" s="8">
        <f t="shared" si="107"/>
        <v>13</v>
      </c>
      <c r="V1110" s="8" t="e">
        <f ca="1">SUM(OFFSET(考勤!D:AH,MATCH(C1110,考勤!$A$1:$A$58,0)-1,DAY(D1110)-1,3,1))</f>
        <v>#N/A</v>
      </c>
      <c r="W1110" s="8" t="e">
        <f ca="1" t="shared" si="108"/>
        <v>#N/A</v>
      </c>
    </row>
    <row r="1111" spans="1:23">
      <c r="A1111" s="3" t="s">
        <v>763</v>
      </c>
      <c r="B1111" s="3" t="s">
        <v>969</v>
      </c>
      <c r="C1111" s="3" t="s">
        <v>970</v>
      </c>
      <c r="D1111" s="3" t="s">
        <v>199</v>
      </c>
      <c r="E1111" s="2" t="s">
        <v>127</v>
      </c>
      <c r="F1111" s="3" t="s">
        <v>981</v>
      </c>
      <c r="G1111" s="3" t="s">
        <v>137</v>
      </c>
      <c r="H1111" s="3"/>
      <c r="I1111" s="3"/>
      <c r="J1111" s="10" t="s">
        <v>411</v>
      </c>
      <c r="K1111" s="3"/>
      <c r="L1111" s="3"/>
      <c r="M1111" s="3"/>
      <c r="N1111" s="3"/>
      <c r="O1111" s="8" t="str">
        <f t="shared" si="103"/>
        <v>07:44</v>
      </c>
      <c r="P1111" s="9" t="str">
        <f t="shared" si="104"/>
        <v>21:00</v>
      </c>
      <c r="Q1111" s="11">
        <f t="shared" si="105"/>
        <v>0.552777777777778</v>
      </c>
      <c r="R1111" s="12">
        <f t="shared" si="106"/>
        <v>12</v>
      </c>
      <c r="S1111" s="8"/>
      <c r="T1111" s="8" t="str">
        <f>VLOOKUP(C1111,[1]Sheet1!$D$1:$M$65514,10,0)</f>
        <v>河北</v>
      </c>
      <c r="U1111" s="8">
        <f t="shared" si="107"/>
        <v>12</v>
      </c>
      <c r="V1111" s="8" t="e">
        <f ca="1">SUM(OFFSET(考勤!D:AH,MATCH(C1111,考勤!$A$1:$A$58,0)-1,DAY(D1111)-1,3,1))</f>
        <v>#N/A</v>
      </c>
      <c r="W1111" s="8" t="e">
        <f ca="1" t="shared" si="108"/>
        <v>#N/A</v>
      </c>
    </row>
    <row r="1112" spans="1:23">
      <c r="A1112" s="3" t="s">
        <v>763</v>
      </c>
      <c r="B1112" s="3" t="s">
        <v>969</v>
      </c>
      <c r="C1112" s="3" t="s">
        <v>970</v>
      </c>
      <c r="D1112" s="3" t="s">
        <v>201</v>
      </c>
      <c r="E1112" s="2" t="s">
        <v>127</v>
      </c>
      <c r="F1112" s="3" t="s">
        <v>982</v>
      </c>
      <c r="G1112" s="3" t="s">
        <v>137</v>
      </c>
      <c r="H1112" s="3"/>
      <c r="I1112" s="3"/>
      <c r="J1112" s="10" t="s">
        <v>353</v>
      </c>
      <c r="K1112" s="3"/>
      <c r="L1112" s="3"/>
      <c r="M1112" s="3"/>
      <c r="N1112" s="3"/>
      <c r="O1112" s="8" t="str">
        <f t="shared" si="103"/>
        <v>07:45</v>
      </c>
      <c r="P1112" s="9" t="str">
        <f t="shared" si="104"/>
        <v>21:01</v>
      </c>
      <c r="Q1112" s="11">
        <f t="shared" si="105"/>
        <v>0.552777777777778</v>
      </c>
      <c r="R1112" s="12">
        <f t="shared" si="106"/>
        <v>12</v>
      </c>
      <c r="S1112" s="8"/>
      <c r="T1112" s="8" t="str">
        <f>VLOOKUP(C1112,[1]Sheet1!$D$1:$M$65514,10,0)</f>
        <v>河北</v>
      </c>
      <c r="U1112" s="8">
        <f t="shared" si="107"/>
        <v>12</v>
      </c>
      <c r="V1112" s="8" t="e">
        <f ca="1">SUM(OFFSET(考勤!D:AH,MATCH(C1112,考勤!$A$1:$A$58,0)-1,DAY(D1112)-1,3,1))</f>
        <v>#N/A</v>
      </c>
      <c r="W1112" s="8" t="e">
        <f ca="1" t="shared" si="108"/>
        <v>#N/A</v>
      </c>
    </row>
    <row r="1113" spans="1:23">
      <c r="A1113" s="2" t="s">
        <v>763</v>
      </c>
      <c r="B1113" s="2" t="s">
        <v>969</v>
      </c>
      <c r="C1113" s="2" t="s">
        <v>970</v>
      </c>
      <c r="D1113" s="2" t="s">
        <v>204</v>
      </c>
      <c r="E1113" s="2" t="s">
        <v>127</v>
      </c>
      <c r="F1113" s="2" t="s">
        <v>983</v>
      </c>
      <c r="G1113" s="2" t="s">
        <v>137</v>
      </c>
      <c r="H1113" s="2"/>
      <c r="I1113" s="2"/>
      <c r="J1113" s="10" t="s">
        <v>138</v>
      </c>
      <c r="K1113" s="2"/>
      <c r="L1113" s="2"/>
      <c r="M1113" s="2"/>
      <c r="N1113" s="2"/>
      <c r="O1113" s="8" t="str">
        <f t="shared" si="103"/>
        <v>07:43</v>
      </c>
      <c r="P1113" s="9" t="str">
        <f t="shared" si="104"/>
        <v>22:00</v>
      </c>
      <c r="Q1113" s="11">
        <f t="shared" si="105"/>
        <v>0.595138888888889</v>
      </c>
      <c r="R1113" s="12">
        <f t="shared" si="106"/>
        <v>13</v>
      </c>
      <c r="S1113" s="8"/>
      <c r="T1113" s="8" t="str">
        <f>VLOOKUP(C1113,[1]Sheet1!$D$1:$M$65514,10,0)</f>
        <v>河北</v>
      </c>
      <c r="U1113" s="8">
        <f t="shared" si="107"/>
        <v>13</v>
      </c>
      <c r="V1113" s="8" t="e">
        <f ca="1">SUM(OFFSET(考勤!D:AH,MATCH(C1113,考勤!$A$1:$A$58,0)-1,DAY(D1113)-1,3,1))</f>
        <v>#N/A</v>
      </c>
      <c r="W1113" s="8" t="e">
        <f ca="1" t="shared" si="108"/>
        <v>#N/A</v>
      </c>
    </row>
    <row r="1114" spans="1:23">
      <c r="A1114" s="2" t="s">
        <v>763</v>
      </c>
      <c r="B1114" s="2" t="s">
        <v>969</v>
      </c>
      <c r="C1114" s="2" t="s">
        <v>970</v>
      </c>
      <c r="D1114" s="2" t="s">
        <v>206</v>
      </c>
      <c r="E1114" s="2" t="s">
        <v>127</v>
      </c>
      <c r="F1114" s="2" t="s">
        <v>887</v>
      </c>
      <c r="G1114" s="2" t="s">
        <v>137</v>
      </c>
      <c r="H1114" s="2"/>
      <c r="I1114" s="2"/>
      <c r="J1114" s="10" t="s">
        <v>220</v>
      </c>
      <c r="K1114" s="2"/>
      <c r="L1114" s="2"/>
      <c r="M1114" s="2"/>
      <c r="N1114" s="2"/>
      <c r="O1114" s="8" t="str">
        <f t="shared" si="103"/>
        <v>07:42</v>
      </c>
      <c r="P1114" s="9" t="str">
        <f t="shared" si="104"/>
        <v>20:01</v>
      </c>
      <c r="Q1114" s="11">
        <f t="shared" si="105"/>
        <v>0.513194444444445</v>
      </c>
      <c r="R1114" s="12">
        <f t="shared" si="106"/>
        <v>11</v>
      </c>
      <c r="S1114" s="8"/>
      <c r="T1114" s="8" t="str">
        <f>VLOOKUP(C1114,[1]Sheet1!$D$1:$M$65514,10,0)</f>
        <v>河北</v>
      </c>
      <c r="U1114" s="8">
        <f t="shared" si="107"/>
        <v>11</v>
      </c>
      <c r="V1114" s="8" t="e">
        <f ca="1">SUM(OFFSET(考勤!D:AH,MATCH(C1114,考勤!$A$1:$A$58,0)-1,DAY(D1114)-1,3,1))</f>
        <v>#N/A</v>
      </c>
      <c r="W1114" s="8" t="e">
        <f ca="1" t="shared" si="108"/>
        <v>#N/A</v>
      </c>
    </row>
    <row r="1115" spans="1:23">
      <c r="A1115" s="2" t="s">
        <v>763</v>
      </c>
      <c r="B1115" s="2" t="s">
        <v>969</v>
      </c>
      <c r="C1115" s="2" t="s">
        <v>970</v>
      </c>
      <c r="D1115" s="2" t="s">
        <v>209</v>
      </c>
      <c r="E1115" s="2" t="s">
        <v>127</v>
      </c>
      <c r="F1115" s="2" t="s">
        <v>984</v>
      </c>
      <c r="G1115" s="2" t="s">
        <v>137</v>
      </c>
      <c r="H1115" s="2"/>
      <c r="I1115" s="2"/>
      <c r="J1115" s="10" t="s">
        <v>138</v>
      </c>
      <c r="K1115" s="2"/>
      <c r="L1115" s="2"/>
      <c r="M1115" s="2"/>
      <c r="N1115" s="2"/>
      <c r="O1115" s="8" t="str">
        <f t="shared" si="103"/>
        <v>07:44</v>
      </c>
      <c r="P1115" s="9" t="str">
        <f t="shared" si="104"/>
        <v>22:00</v>
      </c>
      <c r="Q1115" s="11">
        <f t="shared" si="105"/>
        <v>0.594444444444444</v>
      </c>
      <c r="R1115" s="12">
        <f t="shared" si="106"/>
        <v>13</v>
      </c>
      <c r="S1115" s="8"/>
      <c r="T1115" s="8" t="str">
        <f>VLOOKUP(C1115,[1]Sheet1!$D$1:$M$65514,10,0)</f>
        <v>河北</v>
      </c>
      <c r="U1115" s="8">
        <f t="shared" si="107"/>
        <v>13</v>
      </c>
      <c r="V1115" s="8" t="e">
        <f ca="1">SUM(OFFSET(考勤!D:AH,MATCH(C1115,考勤!$A$1:$A$58,0)-1,DAY(D1115)-1,3,1))</f>
        <v>#N/A</v>
      </c>
      <c r="W1115" s="8" t="e">
        <f ca="1" t="shared" si="108"/>
        <v>#N/A</v>
      </c>
    </row>
    <row r="1116" spans="1:23">
      <c r="A1116" s="2" t="s">
        <v>763</v>
      </c>
      <c r="B1116" s="2" t="s">
        <v>969</v>
      </c>
      <c r="C1116" s="2" t="s">
        <v>970</v>
      </c>
      <c r="D1116" s="2" t="s">
        <v>210</v>
      </c>
      <c r="E1116" s="2" t="s">
        <v>127</v>
      </c>
      <c r="F1116" s="2" t="s">
        <v>985</v>
      </c>
      <c r="G1116" s="2" t="s">
        <v>137</v>
      </c>
      <c r="H1116" s="2"/>
      <c r="I1116" s="2"/>
      <c r="J1116" s="10" t="s">
        <v>159</v>
      </c>
      <c r="K1116" s="2"/>
      <c r="L1116" s="2"/>
      <c r="M1116" s="2"/>
      <c r="N1116" s="2"/>
      <c r="O1116" s="8" t="str">
        <f t="shared" si="103"/>
        <v>07:46</v>
      </c>
      <c r="P1116" s="9" t="str">
        <f t="shared" si="104"/>
        <v>22:01</v>
      </c>
      <c r="Q1116" s="11">
        <f t="shared" si="105"/>
        <v>0.59375</v>
      </c>
      <c r="R1116" s="12">
        <f t="shared" si="106"/>
        <v>13</v>
      </c>
      <c r="S1116" s="8"/>
      <c r="T1116" s="8" t="str">
        <f>VLOOKUP(C1116,[1]Sheet1!$D$1:$M$65514,10,0)</f>
        <v>河北</v>
      </c>
      <c r="U1116" s="8">
        <f t="shared" si="107"/>
        <v>13</v>
      </c>
      <c r="V1116" s="8" t="e">
        <f ca="1">SUM(OFFSET(考勤!D:AH,MATCH(C1116,考勤!$A$1:$A$58,0)-1,DAY(D1116)-1,3,1))</f>
        <v>#N/A</v>
      </c>
      <c r="W1116" s="8" t="e">
        <f ca="1" t="shared" si="108"/>
        <v>#N/A</v>
      </c>
    </row>
    <row r="1117" spans="1:23">
      <c r="A1117" s="2" t="s">
        <v>763</v>
      </c>
      <c r="B1117" s="2" t="s">
        <v>969</v>
      </c>
      <c r="C1117" s="2" t="s">
        <v>970</v>
      </c>
      <c r="D1117" s="2" t="s">
        <v>211</v>
      </c>
      <c r="E1117" s="2" t="s">
        <v>127</v>
      </c>
      <c r="F1117" s="2" t="s">
        <v>986</v>
      </c>
      <c r="G1117" s="2" t="s">
        <v>137</v>
      </c>
      <c r="H1117" s="2"/>
      <c r="I1117" s="2"/>
      <c r="J1117" s="10" t="s">
        <v>987</v>
      </c>
      <c r="K1117" s="2"/>
      <c r="L1117" s="2"/>
      <c r="M1117" s="2"/>
      <c r="N1117" s="2"/>
      <c r="O1117" s="8" t="str">
        <f t="shared" si="103"/>
        <v>07:45</v>
      </c>
      <c r="P1117" s="9" t="str">
        <f t="shared" si="104"/>
        <v>18:32</v>
      </c>
      <c r="Q1117" s="11">
        <f t="shared" si="105"/>
        <v>0.449305555555556</v>
      </c>
      <c r="R1117" s="12">
        <f t="shared" si="106"/>
        <v>9</v>
      </c>
      <c r="S1117" s="8"/>
      <c r="T1117" s="8" t="str">
        <f>VLOOKUP(C1117,[1]Sheet1!$D$1:$M$65514,10,0)</f>
        <v>河北</v>
      </c>
      <c r="U1117" s="8">
        <f t="shared" si="107"/>
        <v>9</v>
      </c>
      <c r="V1117" s="8" t="e">
        <f ca="1">SUM(OFFSET(考勤!D:AH,MATCH(C1117,考勤!$A$1:$A$58,0)-1,DAY(D1117)-1,3,1))</f>
        <v>#N/A</v>
      </c>
      <c r="W1117" s="8" t="e">
        <f ca="1" t="shared" si="108"/>
        <v>#N/A</v>
      </c>
    </row>
    <row r="1118" spans="1:23">
      <c r="A1118" s="2" t="s">
        <v>763</v>
      </c>
      <c r="B1118" s="2" t="s">
        <v>988</v>
      </c>
      <c r="C1118" s="2" t="s">
        <v>989</v>
      </c>
      <c r="D1118" s="2" t="s">
        <v>126</v>
      </c>
      <c r="E1118" s="2" t="s">
        <v>127</v>
      </c>
      <c r="F1118" s="2"/>
      <c r="G1118" s="2"/>
      <c r="H1118" s="2"/>
      <c r="I1118" s="2"/>
      <c r="J1118" s="2"/>
      <c r="K1118" s="2"/>
      <c r="L1118" s="2"/>
      <c r="M1118" s="2"/>
      <c r="N1118" s="7" t="s">
        <v>171</v>
      </c>
      <c r="O1118" s="8" t="str">
        <f t="shared" si="103"/>
        <v/>
      </c>
      <c r="P1118" s="9" t="str">
        <f t="shared" si="104"/>
        <v/>
      </c>
      <c r="Q1118" s="11">
        <f t="shared" si="105"/>
        <v>0</v>
      </c>
      <c r="R1118" s="12">
        <f t="shared" si="106"/>
        <v>0</v>
      </c>
      <c r="S1118" s="8"/>
      <c r="T1118" s="8" t="str">
        <f>VLOOKUP(C1118,[1]Sheet1!$D$1:$M$65514,10,0)</f>
        <v>河北</v>
      </c>
      <c r="U1118" s="8">
        <f t="shared" si="107"/>
        <v>0</v>
      </c>
      <c r="V1118" s="8" t="e">
        <f ca="1">SUM(OFFSET(考勤!D:AH,MATCH(C1118,考勤!$A$1:$A$58,0)-1,DAY(D1118)-1,3,1))</f>
        <v>#N/A</v>
      </c>
      <c r="W1118" s="8" t="e">
        <f ca="1" t="shared" si="108"/>
        <v>#N/A</v>
      </c>
    </row>
    <row r="1119" spans="1:23">
      <c r="A1119" s="2" t="s">
        <v>763</v>
      </c>
      <c r="B1119" s="2" t="s">
        <v>988</v>
      </c>
      <c r="C1119" s="2" t="s">
        <v>989</v>
      </c>
      <c r="D1119" s="2" t="s">
        <v>131</v>
      </c>
      <c r="E1119" s="2" t="s">
        <v>127</v>
      </c>
      <c r="F1119" s="2"/>
      <c r="G1119" s="2"/>
      <c r="H1119" s="2"/>
      <c r="I1119" s="2"/>
      <c r="J1119" s="2"/>
      <c r="K1119" s="2"/>
      <c r="L1119" s="2"/>
      <c r="M1119" s="2"/>
      <c r="N1119" s="7" t="s">
        <v>171</v>
      </c>
      <c r="O1119" s="8" t="str">
        <f t="shared" si="103"/>
        <v/>
      </c>
      <c r="P1119" s="9" t="str">
        <f t="shared" si="104"/>
        <v/>
      </c>
      <c r="Q1119" s="11">
        <f t="shared" si="105"/>
        <v>0</v>
      </c>
      <c r="R1119" s="12">
        <f t="shared" si="106"/>
        <v>0</v>
      </c>
      <c r="S1119" s="8"/>
      <c r="T1119" s="8" t="str">
        <f>VLOOKUP(C1119,[1]Sheet1!$D$1:$M$65514,10,0)</f>
        <v>河北</v>
      </c>
      <c r="U1119" s="8">
        <f t="shared" si="107"/>
        <v>0</v>
      </c>
      <c r="V1119" s="8" t="e">
        <f ca="1">SUM(OFFSET(考勤!D:AH,MATCH(C1119,考勤!$A$1:$A$58,0)-1,DAY(D1119)-1,3,1))</f>
        <v>#N/A</v>
      </c>
      <c r="W1119" s="8" t="e">
        <f ca="1" t="shared" si="108"/>
        <v>#N/A</v>
      </c>
    </row>
    <row r="1120" spans="1:23">
      <c r="A1120" s="2" t="s">
        <v>763</v>
      </c>
      <c r="B1120" s="2" t="s">
        <v>988</v>
      </c>
      <c r="C1120" s="2" t="s">
        <v>989</v>
      </c>
      <c r="D1120" s="2" t="s">
        <v>135</v>
      </c>
      <c r="E1120" s="2" t="s">
        <v>127</v>
      </c>
      <c r="F1120" s="2"/>
      <c r="G1120" s="2"/>
      <c r="H1120" s="2"/>
      <c r="I1120" s="2"/>
      <c r="J1120" s="2"/>
      <c r="K1120" s="2"/>
      <c r="L1120" s="2"/>
      <c r="M1120" s="2"/>
      <c r="N1120" s="7" t="s">
        <v>171</v>
      </c>
      <c r="O1120" s="8" t="str">
        <f t="shared" si="103"/>
        <v/>
      </c>
      <c r="P1120" s="9" t="str">
        <f t="shared" si="104"/>
        <v/>
      </c>
      <c r="Q1120" s="11">
        <f t="shared" si="105"/>
        <v>0</v>
      </c>
      <c r="R1120" s="12">
        <f t="shared" si="106"/>
        <v>0</v>
      </c>
      <c r="S1120" s="8"/>
      <c r="T1120" s="8" t="str">
        <f>VLOOKUP(C1120,[1]Sheet1!$D$1:$M$65514,10,0)</f>
        <v>河北</v>
      </c>
      <c r="U1120" s="8">
        <f t="shared" si="107"/>
        <v>0</v>
      </c>
      <c r="V1120" s="8" t="e">
        <f ca="1">SUM(OFFSET(考勤!D:AH,MATCH(C1120,考勤!$A$1:$A$58,0)-1,DAY(D1120)-1,3,1))</f>
        <v>#N/A</v>
      </c>
      <c r="W1120" s="8" t="e">
        <f ca="1" t="shared" si="108"/>
        <v>#N/A</v>
      </c>
    </row>
    <row r="1121" spans="1:23">
      <c r="A1121" s="3" t="s">
        <v>763</v>
      </c>
      <c r="B1121" s="3" t="s">
        <v>988</v>
      </c>
      <c r="C1121" s="3" t="s">
        <v>989</v>
      </c>
      <c r="D1121" s="3" t="s">
        <v>139</v>
      </c>
      <c r="E1121" s="2" t="s">
        <v>127</v>
      </c>
      <c r="F1121" s="3"/>
      <c r="G1121" s="3"/>
      <c r="H1121" s="3"/>
      <c r="I1121" s="3"/>
      <c r="J1121" s="3"/>
      <c r="K1121" s="3"/>
      <c r="L1121" s="3"/>
      <c r="M1121" s="3"/>
      <c r="N1121" s="7" t="s">
        <v>171</v>
      </c>
      <c r="O1121" s="8" t="str">
        <f t="shared" ref="O1121:O1184" si="109">LEFT(F1121,5)</f>
        <v/>
      </c>
      <c r="P1121" s="9" t="str">
        <f t="shared" ref="P1121:P1184" si="110">RIGHT(F1121,5)</f>
        <v/>
      </c>
      <c r="Q1121" s="11">
        <f t="shared" ref="Q1121:Q1184" si="111">IFERROR(IF(LEFT(P1121,2)+0&lt;6,P1121+1,P1121)-O1121,0)</f>
        <v>0</v>
      </c>
      <c r="R1121" s="12">
        <f t="shared" ref="R1121:R1184" si="112">IF(Q1121=0,0,IFERROR(INT((HOUR(Q1121)*60+MINUTE(Q1121))/60-1),0))</f>
        <v>0</v>
      </c>
      <c r="S1121" s="8"/>
      <c r="T1121" s="8" t="str">
        <f>VLOOKUP(C1121,[1]Sheet1!$D$1:$M$65514,10,0)</f>
        <v>河北</v>
      </c>
      <c r="U1121" s="8">
        <f t="shared" ref="U1121:U1184" si="113">INT(R1121)</f>
        <v>0</v>
      </c>
      <c r="V1121" s="8" t="e">
        <f ca="1">SUM(OFFSET(考勤!D:AH,MATCH(C1121,考勤!$A$1:$A$58,0)-1,DAY(D1121)-1,3,1))</f>
        <v>#N/A</v>
      </c>
      <c r="W1121" s="8" t="e">
        <f ca="1" t="shared" ref="W1121:W1184" si="114">R1121-V1121</f>
        <v>#N/A</v>
      </c>
    </row>
    <row r="1122" spans="1:23">
      <c r="A1122" s="3" t="s">
        <v>763</v>
      </c>
      <c r="B1122" s="3" t="s">
        <v>988</v>
      </c>
      <c r="C1122" s="3" t="s">
        <v>989</v>
      </c>
      <c r="D1122" s="3" t="s">
        <v>142</v>
      </c>
      <c r="E1122" s="2" t="s">
        <v>127</v>
      </c>
      <c r="F1122" s="3"/>
      <c r="G1122" s="3"/>
      <c r="H1122" s="3"/>
      <c r="I1122" s="3"/>
      <c r="J1122" s="3"/>
      <c r="K1122" s="3"/>
      <c r="L1122" s="3"/>
      <c r="M1122" s="3"/>
      <c r="N1122" s="7" t="s">
        <v>171</v>
      </c>
      <c r="O1122" s="8" t="str">
        <f t="shared" si="109"/>
        <v/>
      </c>
      <c r="P1122" s="9" t="str">
        <f t="shared" si="110"/>
        <v/>
      </c>
      <c r="Q1122" s="11">
        <f t="shared" si="111"/>
        <v>0</v>
      </c>
      <c r="R1122" s="12">
        <f t="shared" si="112"/>
        <v>0</v>
      </c>
      <c r="S1122" s="8"/>
      <c r="T1122" s="8" t="str">
        <f>VLOOKUP(C1122,[1]Sheet1!$D$1:$M$65514,10,0)</f>
        <v>河北</v>
      </c>
      <c r="U1122" s="8">
        <f t="shared" si="113"/>
        <v>0</v>
      </c>
      <c r="V1122" s="8" t="e">
        <f ca="1">SUM(OFFSET(考勤!D:AH,MATCH(C1122,考勤!$A$1:$A$58,0)-1,DAY(D1122)-1,3,1))</f>
        <v>#N/A</v>
      </c>
      <c r="W1122" s="8" t="e">
        <f ca="1" t="shared" si="114"/>
        <v>#N/A</v>
      </c>
    </row>
    <row r="1123" spans="1:23">
      <c r="A1123" s="2" t="s">
        <v>763</v>
      </c>
      <c r="B1123" s="2" t="s">
        <v>988</v>
      </c>
      <c r="C1123" s="2" t="s">
        <v>989</v>
      </c>
      <c r="D1123" s="2" t="s">
        <v>145</v>
      </c>
      <c r="E1123" s="2" t="s">
        <v>127</v>
      </c>
      <c r="F1123" s="2"/>
      <c r="G1123" s="2"/>
      <c r="H1123" s="2"/>
      <c r="I1123" s="2"/>
      <c r="J1123" s="2"/>
      <c r="K1123" s="2"/>
      <c r="L1123" s="2"/>
      <c r="M1123" s="2"/>
      <c r="N1123" s="7" t="s">
        <v>171</v>
      </c>
      <c r="O1123" s="8" t="str">
        <f t="shared" si="109"/>
        <v/>
      </c>
      <c r="P1123" s="9" t="str">
        <f t="shared" si="110"/>
        <v/>
      </c>
      <c r="Q1123" s="11">
        <f t="shared" si="111"/>
        <v>0</v>
      </c>
      <c r="R1123" s="12">
        <f t="shared" si="112"/>
        <v>0</v>
      </c>
      <c r="S1123" s="8"/>
      <c r="T1123" s="8" t="str">
        <f>VLOOKUP(C1123,[1]Sheet1!$D$1:$M$65514,10,0)</f>
        <v>河北</v>
      </c>
      <c r="U1123" s="8">
        <f t="shared" si="113"/>
        <v>0</v>
      </c>
      <c r="V1123" s="8" t="e">
        <f ca="1">SUM(OFFSET(考勤!D:AH,MATCH(C1123,考勤!$A$1:$A$58,0)-1,DAY(D1123)-1,3,1))</f>
        <v>#N/A</v>
      </c>
      <c r="W1123" s="8" t="e">
        <f ca="1" t="shared" si="114"/>
        <v>#N/A</v>
      </c>
    </row>
    <row r="1124" spans="1:23">
      <c r="A1124" s="2" t="s">
        <v>763</v>
      </c>
      <c r="B1124" s="2" t="s">
        <v>988</v>
      </c>
      <c r="C1124" s="2" t="s">
        <v>989</v>
      </c>
      <c r="D1124" s="2" t="s">
        <v>148</v>
      </c>
      <c r="E1124" s="2" t="s">
        <v>127</v>
      </c>
      <c r="F1124" s="5" t="s">
        <v>956</v>
      </c>
      <c r="G1124" s="2"/>
      <c r="H1124" s="2"/>
      <c r="I1124" s="2"/>
      <c r="J1124" s="2"/>
      <c r="K1124" s="2"/>
      <c r="L1124" s="2"/>
      <c r="M1124" s="2"/>
      <c r="N1124" s="7" t="s">
        <v>171</v>
      </c>
      <c r="O1124" s="8" t="str">
        <f t="shared" si="109"/>
        <v>XX:XX</v>
      </c>
      <c r="P1124" s="9" t="str">
        <f t="shared" si="110"/>
        <v>15:27</v>
      </c>
      <c r="Q1124" s="11">
        <f t="shared" si="111"/>
        <v>0</v>
      </c>
      <c r="R1124" s="12">
        <f t="shared" si="112"/>
        <v>0</v>
      </c>
      <c r="S1124" s="8"/>
      <c r="T1124" s="8" t="str">
        <f>VLOOKUP(C1124,[1]Sheet1!$D$1:$M$65514,10,0)</f>
        <v>河北</v>
      </c>
      <c r="U1124" s="9">
        <v>0</v>
      </c>
      <c r="V1124" s="8" t="e">
        <f ca="1">SUM(OFFSET(考勤!D:AH,MATCH(C1124,考勤!$A$1:$A$58,0)-1,DAY(D1124)-1,3,1))</f>
        <v>#N/A</v>
      </c>
      <c r="W1124" s="8" t="e">
        <f ca="1" t="shared" si="114"/>
        <v>#N/A</v>
      </c>
    </row>
    <row r="1125" spans="1:23">
      <c r="A1125" s="2" t="s">
        <v>763</v>
      </c>
      <c r="B1125" s="2" t="s">
        <v>988</v>
      </c>
      <c r="C1125" s="2" t="s">
        <v>989</v>
      </c>
      <c r="D1125" s="2" t="s">
        <v>152</v>
      </c>
      <c r="E1125" s="2" t="s">
        <v>127</v>
      </c>
      <c r="F1125" s="2" t="s">
        <v>971</v>
      </c>
      <c r="G1125" s="2" t="s">
        <v>137</v>
      </c>
      <c r="H1125" s="2"/>
      <c r="I1125" s="2"/>
      <c r="J1125" s="10" t="s">
        <v>493</v>
      </c>
      <c r="K1125" s="2"/>
      <c r="L1125" s="2"/>
      <c r="M1125" s="2"/>
      <c r="N1125" s="2"/>
      <c r="O1125" s="8" t="str">
        <f t="shared" si="109"/>
        <v>07:47</v>
      </c>
      <c r="P1125" s="9" t="str">
        <f t="shared" si="110"/>
        <v>20:08</v>
      </c>
      <c r="Q1125" s="11">
        <f t="shared" si="111"/>
        <v>0.514583333333333</v>
      </c>
      <c r="R1125" s="12">
        <f t="shared" si="112"/>
        <v>11</v>
      </c>
      <c r="S1125" s="8"/>
      <c r="T1125" s="8" t="str">
        <f>VLOOKUP(C1125,[1]Sheet1!$D$1:$M$65514,10,0)</f>
        <v>河北</v>
      </c>
      <c r="U1125" s="8">
        <f t="shared" si="113"/>
        <v>11</v>
      </c>
      <c r="V1125" s="8" t="e">
        <f ca="1">SUM(OFFSET(考勤!D:AH,MATCH(C1125,考勤!$A$1:$A$58,0)-1,DAY(D1125)-1,3,1))</f>
        <v>#N/A</v>
      </c>
      <c r="W1125" s="8" t="e">
        <f ca="1" t="shared" si="114"/>
        <v>#N/A</v>
      </c>
    </row>
    <row r="1126" spans="1:23">
      <c r="A1126" s="2" t="s">
        <v>763</v>
      </c>
      <c r="B1126" s="2" t="s">
        <v>988</v>
      </c>
      <c r="C1126" s="2" t="s">
        <v>989</v>
      </c>
      <c r="D1126" s="2" t="s">
        <v>157</v>
      </c>
      <c r="E1126" s="2" t="s">
        <v>127</v>
      </c>
      <c r="F1126" s="2" t="s">
        <v>532</v>
      </c>
      <c r="G1126" s="2" t="s">
        <v>137</v>
      </c>
      <c r="H1126" s="2"/>
      <c r="I1126" s="2"/>
      <c r="J1126" s="10" t="s">
        <v>227</v>
      </c>
      <c r="K1126" s="2"/>
      <c r="L1126" s="2"/>
      <c r="M1126" s="2"/>
      <c r="N1126" s="2"/>
      <c r="O1126" s="8" t="str">
        <f t="shared" si="109"/>
        <v>07:46</v>
      </c>
      <c r="P1126" s="9" t="str">
        <f t="shared" si="110"/>
        <v>20:02</v>
      </c>
      <c r="Q1126" s="11">
        <f t="shared" si="111"/>
        <v>0.511111111111111</v>
      </c>
      <c r="R1126" s="12">
        <f t="shared" si="112"/>
        <v>11</v>
      </c>
      <c r="S1126" s="8"/>
      <c r="T1126" s="8" t="str">
        <f>VLOOKUP(C1126,[1]Sheet1!$D$1:$M$65514,10,0)</f>
        <v>河北</v>
      </c>
      <c r="U1126" s="8">
        <f t="shared" si="113"/>
        <v>11</v>
      </c>
      <c r="V1126" s="8" t="e">
        <f ca="1">SUM(OFFSET(考勤!D:AH,MATCH(C1126,考勤!$A$1:$A$58,0)-1,DAY(D1126)-1,3,1))</f>
        <v>#N/A</v>
      </c>
      <c r="W1126" s="8" t="e">
        <f ca="1" t="shared" si="114"/>
        <v>#N/A</v>
      </c>
    </row>
    <row r="1127" spans="1:23">
      <c r="A1127" s="2" t="s">
        <v>763</v>
      </c>
      <c r="B1127" s="2" t="s">
        <v>988</v>
      </c>
      <c r="C1127" s="2" t="s">
        <v>989</v>
      </c>
      <c r="D1127" s="2" t="s">
        <v>160</v>
      </c>
      <c r="E1127" s="2" t="s">
        <v>127</v>
      </c>
      <c r="F1127" s="2" t="s">
        <v>938</v>
      </c>
      <c r="G1127" s="2" t="s">
        <v>137</v>
      </c>
      <c r="H1127" s="2"/>
      <c r="I1127" s="2"/>
      <c r="J1127" s="10" t="s">
        <v>227</v>
      </c>
      <c r="K1127" s="2"/>
      <c r="L1127" s="2"/>
      <c r="M1127" s="2"/>
      <c r="N1127" s="2"/>
      <c r="O1127" s="8" t="str">
        <f t="shared" si="109"/>
        <v>07:50</v>
      </c>
      <c r="P1127" s="9" t="str">
        <f t="shared" si="110"/>
        <v>20:02</v>
      </c>
      <c r="Q1127" s="11">
        <f t="shared" si="111"/>
        <v>0.508333333333333</v>
      </c>
      <c r="R1127" s="12">
        <f t="shared" si="112"/>
        <v>11</v>
      </c>
      <c r="S1127" s="8"/>
      <c r="T1127" s="8" t="str">
        <f>VLOOKUP(C1127,[1]Sheet1!$D$1:$M$65514,10,0)</f>
        <v>河北</v>
      </c>
      <c r="U1127" s="8">
        <f t="shared" si="113"/>
        <v>11</v>
      </c>
      <c r="V1127" s="8" t="e">
        <f ca="1">SUM(OFFSET(考勤!D:AH,MATCH(C1127,考勤!$A$1:$A$58,0)-1,DAY(D1127)-1,3,1))</f>
        <v>#N/A</v>
      </c>
      <c r="W1127" s="8" t="e">
        <f ca="1" t="shared" si="114"/>
        <v>#N/A</v>
      </c>
    </row>
    <row r="1128" spans="1:23">
      <c r="A1128" s="3" t="s">
        <v>763</v>
      </c>
      <c r="B1128" s="3" t="s">
        <v>988</v>
      </c>
      <c r="C1128" s="3" t="s">
        <v>989</v>
      </c>
      <c r="D1128" s="3" t="s">
        <v>163</v>
      </c>
      <c r="E1128" s="2" t="s">
        <v>127</v>
      </c>
      <c r="F1128" s="3" t="s">
        <v>990</v>
      </c>
      <c r="G1128" s="3" t="s">
        <v>137</v>
      </c>
      <c r="H1128" s="3"/>
      <c r="I1128" s="3"/>
      <c r="J1128" s="10" t="s">
        <v>144</v>
      </c>
      <c r="K1128" s="3"/>
      <c r="L1128" s="3"/>
      <c r="M1128" s="3"/>
      <c r="N1128" s="3"/>
      <c r="O1128" s="8" t="str">
        <f t="shared" si="109"/>
        <v>07:49</v>
      </c>
      <c r="P1128" s="9" t="str">
        <f t="shared" si="110"/>
        <v>20:01</v>
      </c>
      <c r="Q1128" s="11">
        <f t="shared" si="111"/>
        <v>0.508333333333333</v>
      </c>
      <c r="R1128" s="12">
        <f t="shared" si="112"/>
        <v>11</v>
      </c>
      <c r="S1128" s="8"/>
      <c r="T1128" s="8" t="str">
        <f>VLOOKUP(C1128,[1]Sheet1!$D$1:$M$65514,10,0)</f>
        <v>河北</v>
      </c>
      <c r="U1128" s="8">
        <f t="shared" si="113"/>
        <v>11</v>
      </c>
      <c r="V1128" s="8" t="e">
        <f ca="1">SUM(OFFSET(考勤!D:AH,MATCH(C1128,考勤!$A$1:$A$58,0)-1,DAY(D1128)-1,3,1))</f>
        <v>#N/A</v>
      </c>
      <c r="W1128" s="8" t="e">
        <f ca="1" t="shared" si="114"/>
        <v>#N/A</v>
      </c>
    </row>
    <row r="1129" spans="1:23">
      <c r="A1129" s="3" t="s">
        <v>763</v>
      </c>
      <c r="B1129" s="3" t="s">
        <v>988</v>
      </c>
      <c r="C1129" s="3" t="s">
        <v>989</v>
      </c>
      <c r="D1129" s="3" t="s">
        <v>166</v>
      </c>
      <c r="E1129" s="2" t="s">
        <v>127</v>
      </c>
      <c r="F1129" s="3"/>
      <c r="G1129" s="3"/>
      <c r="H1129" s="3"/>
      <c r="I1129" s="3"/>
      <c r="J1129" s="3"/>
      <c r="K1129" s="3"/>
      <c r="L1129" s="3"/>
      <c r="M1129" s="3"/>
      <c r="N1129" s="7" t="s">
        <v>171</v>
      </c>
      <c r="O1129" s="8" t="str">
        <f t="shared" si="109"/>
        <v/>
      </c>
      <c r="P1129" s="9" t="str">
        <f t="shared" si="110"/>
        <v/>
      </c>
      <c r="Q1129" s="11">
        <f t="shared" si="111"/>
        <v>0</v>
      </c>
      <c r="R1129" s="12">
        <f t="shared" si="112"/>
        <v>0</v>
      </c>
      <c r="S1129" s="8"/>
      <c r="T1129" s="8" t="str">
        <f>VLOOKUP(C1129,[1]Sheet1!$D$1:$M$65514,10,0)</f>
        <v>河北</v>
      </c>
      <c r="U1129" s="8">
        <f t="shared" si="113"/>
        <v>0</v>
      </c>
      <c r="V1129" s="8" t="e">
        <f ca="1">SUM(OFFSET(考勤!D:AH,MATCH(C1129,考勤!$A$1:$A$58,0)-1,DAY(D1129)-1,3,1))</f>
        <v>#N/A</v>
      </c>
      <c r="W1129" s="8" t="e">
        <f ca="1" t="shared" si="114"/>
        <v>#N/A</v>
      </c>
    </row>
    <row r="1130" spans="1:23">
      <c r="A1130" s="2" t="s">
        <v>763</v>
      </c>
      <c r="B1130" s="2" t="s">
        <v>988</v>
      </c>
      <c r="C1130" s="2" t="s">
        <v>989</v>
      </c>
      <c r="D1130" s="2" t="s">
        <v>170</v>
      </c>
      <c r="E1130" s="2" t="s">
        <v>127</v>
      </c>
      <c r="F1130" s="2" t="s">
        <v>921</v>
      </c>
      <c r="G1130" s="2" t="s">
        <v>137</v>
      </c>
      <c r="H1130" s="2"/>
      <c r="I1130" s="2"/>
      <c r="J1130" s="10" t="s">
        <v>227</v>
      </c>
      <c r="K1130" s="2"/>
      <c r="L1130" s="2"/>
      <c r="M1130" s="2"/>
      <c r="N1130" s="2"/>
      <c r="O1130" s="8" t="str">
        <f t="shared" si="109"/>
        <v>07:44</v>
      </c>
      <c r="P1130" s="9" t="str">
        <f t="shared" si="110"/>
        <v>20:02</v>
      </c>
      <c r="Q1130" s="11">
        <f t="shared" si="111"/>
        <v>0.5125</v>
      </c>
      <c r="R1130" s="12">
        <f t="shared" si="112"/>
        <v>11</v>
      </c>
      <c r="S1130" s="8"/>
      <c r="T1130" s="8" t="str">
        <f>VLOOKUP(C1130,[1]Sheet1!$D$1:$M$65514,10,0)</f>
        <v>河北</v>
      </c>
      <c r="U1130" s="8">
        <f t="shared" si="113"/>
        <v>11</v>
      </c>
      <c r="V1130" s="8" t="e">
        <f ca="1">SUM(OFFSET(考勤!D:AH,MATCH(C1130,考勤!$A$1:$A$58,0)-1,DAY(D1130)-1,3,1))</f>
        <v>#N/A</v>
      </c>
      <c r="W1130" s="8" t="e">
        <f ca="1" t="shared" si="114"/>
        <v>#N/A</v>
      </c>
    </row>
    <row r="1131" spans="1:23">
      <c r="A1131" s="2" t="s">
        <v>763</v>
      </c>
      <c r="B1131" s="2" t="s">
        <v>988</v>
      </c>
      <c r="C1131" s="2" t="s">
        <v>989</v>
      </c>
      <c r="D1131" s="2" t="s">
        <v>172</v>
      </c>
      <c r="E1131" s="2" t="s">
        <v>127</v>
      </c>
      <c r="F1131" s="2" t="s">
        <v>974</v>
      </c>
      <c r="G1131" s="2" t="s">
        <v>137</v>
      </c>
      <c r="H1131" s="2"/>
      <c r="I1131" s="2"/>
      <c r="J1131" s="10" t="s">
        <v>399</v>
      </c>
      <c r="K1131" s="2"/>
      <c r="L1131" s="2"/>
      <c r="M1131" s="2"/>
      <c r="N1131" s="2"/>
      <c r="O1131" s="8" t="str">
        <f t="shared" si="109"/>
        <v>07:43</v>
      </c>
      <c r="P1131" s="9" t="str">
        <f t="shared" si="110"/>
        <v>20:03</v>
      </c>
      <c r="Q1131" s="11">
        <f t="shared" si="111"/>
        <v>0.513888888888889</v>
      </c>
      <c r="R1131" s="12">
        <f t="shared" si="112"/>
        <v>11</v>
      </c>
      <c r="S1131" s="8"/>
      <c r="T1131" s="8" t="str">
        <f>VLOOKUP(C1131,[1]Sheet1!$D$1:$M$65514,10,0)</f>
        <v>河北</v>
      </c>
      <c r="U1131" s="8">
        <f t="shared" si="113"/>
        <v>11</v>
      </c>
      <c r="V1131" s="8" t="e">
        <f ca="1">SUM(OFFSET(考勤!D:AH,MATCH(C1131,考勤!$A$1:$A$58,0)-1,DAY(D1131)-1,3,1))</f>
        <v>#N/A</v>
      </c>
      <c r="W1131" s="8" t="e">
        <f ca="1" t="shared" si="114"/>
        <v>#N/A</v>
      </c>
    </row>
    <row r="1132" spans="1:23">
      <c r="A1132" s="2" t="s">
        <v>763</v>
      </c>
      <c r="B1132" s="2" t="s">
        <v>988</v>
      </c>
      <c r="C1132" s="2" t="s">
        <v>989</v>
      </c>
      <c r="D1132" s="2" t="s">
        <v>173</v>
      </c>
      <c r="E1132" s="2" t="s">
        <v>127</v>
      </c>
      <c r="F1132" s="2" t="s">
        <v>923</v>
      </c>
      <c r="G1132" s="2" t="s">
        <v>137</v>
      </c>
      <c r="H1132" s="2"/>
      <c r="I1132" s="2"/>
      <c r="J1132" s="10" t="s">
        <v>435</v>
      </c>
      <c r="K1132" s="2"/>
      <c r="L1132" s="2"/>
      <c r="M1132" s="2"/>
      <c r="N1132" s="2"/>
      <c r="O1132" s="8" t="str">
        <f t="shared" si="109"/>
        <v>07:47</v>
      </c>
      <c r="P1132" s="9" t="str">
        <f t="shared" si="110"/>
        <v>20:04</v>
      </c>
      <c r="Q1132" s="11">
        <f t="shared" si="111"/>
        <v>0.511805555555556</v>
      </c>
      <c r="R1132" s="12">
        <f t="shared" si="112"/>
        <v>11</v>
      </c>
      <c r="S1132" s="8"/>
      <c r="T1132" s="8" t="str">
        <f>VLOOKUP(C1132,[1]Sheet1!$D$1:$M$65514,10,0)</f>
        <v>河北</v>
      </c>
      <c r="U1132" s="8">
        <f t="shared" si="113"/>
        <v>11</v>
      </c>
      <c r="V1132" s="8" t="e">
        <f ca="1">SUM(OFFSET(考勤!D:AH,MATCH(C1132,考勤!$A$1:$A$58,0)-1,DAY(D1132)-1,3,1))</f>
        <v>#N/A</v>
      </c>
      <c r="W1132" s="8" t="e">
        <f ca="1" t="shared" si="114"/>
        <v>#N/A</v>
      </c>
    </row>
    <row r="1133" spans="1:23">
      <c r="A1133" s="2" t="s">
        <v>763</v>
      </c>
      <c r="B1133" s="2" t="s">
        <v>988</v>
      </c>
      <c r="C1133" s="2" t="s">
        <v>989</v>
      </c>
      <c r="D1133" s="2" t="s">
        <v>175</v>
      </c>
      <c r="E1133" s="2" t="s">
        <v>127</v>
      </c>
      <c r="F1133" s="2" t="s">
        <v>532</v>
      </c>
      <c r="G1133" s="2" t="s">
        <v>137</v>
      </c>
      <c r="H1133" s="2"/>
      <c r="I1133" s="2"/>
      <c r="J1133" s="10" t="s">
        <v>227</v>
      </c>
      <c r="K1133" s="2"/>
      <c r="L1133" s="2"/>
      <c r="M1133" s="2"/>
      <c r="N1133" s="2"/>
      <c r="O1133" s="8" t="str">
        <f t="shared" si="109"/>
        <v>07:46</v>
      </c>
      <c r="P1133" s="9" t="str">
        <f t="shared" si="110"/>
        <v>20:02</v>
      </c>
      <c r="Q1133" s="11">
        <f t="shared" si="111"/>
        <v>0.511111111111111</v>
      </c>
      <c r="R1133" s="12">
        <f t="shared" si="112"/>
        <v>11</v>
      </c>
      <c r="S1133" s="8"/>
      <c r="T1133" s="8" t="str">
        <f>VLOOKUP(C1133,[1]Sheet1!$D$1:$M$65514,10,0)</f>
        <v>河北</v>
      </c>
      <c r="U1133" s="8">
        <f t="shared" si="113"/>
        <v>11</v>
      </c>
      <c r="V1133" s="8" t="e">
        <f ca="1">SUM(OFFSET(考勤!D:AH,MATCH(C1133,考勤!$A$1:$A$58,0)-1,DAY(D1133)-1,3,1))</f>
        <v>#N/A</v>
      </c>
      <c r="W1133" s="8" t="e">
        <f ca="1" t="shared" si="114"/>
        <v>#N/A</v>
      </c>
    </row>
    <row r="1134" spans="1:23">
      <c r="A1134" s="2" t="s">
        <v>763</v>
      </c>
      <c r="B1134" s="2" t="s">
        <v>988</v>
      </c>
      <c r="C1134" s="2" t="s">
        <v>989</v>
      </c>
      <c r="D1134" s="2" t="s">
        <v>177</v>
      </c>
      <c r="E1134" s="2" t="s">
        <v>127</v>
      </c>
      <c r="F1134" s="2" t="s">
        <v>991</v>
      </c>
      <c r="G1134" s="2" t="s">
        <v>137</v>
      </c>
      <c r="H1134" s="2"/>
      <c r="I1134" s="2"/>
      <c r="J1134" s="10" t="s">
        <v>399</v>
      </c>
      <c r="K1134" s="2"/>
      <c r="L1134" s="2"/>
      <c r="M1134" s="2"/>
      <c r="N1134" s="2"/>
      <c r="O1134" s="8" t="str">
        <f t="shared" si="109"/>
        <v>07:49</v>
      </c>
      <c r="P1134" s="9" t="str">
        <f t="shared" si="110"/>
        <v>20:03</v>
      </c>
      <c r="Q1134" s="11">
        <f t="shared" si="111"/>
        <v>0.509722222222222</v>
      </c>
      <c r="R1134" s="12">
        <f t="shared" si="112"/>
        <v>11</v>
      </c>
      <c r="S1134" s="8"/>
      <c r="T1134" s="8" t="str">
        <f>VLOOKUP(C1134,[1]Sheet1!$D$1:$M$65514,10,0)</f>
        <v>河北</v>
      </c>
      <c r="U1134" s="8">
        <f t="shared" si="113"/>
        <v>11</v>
      </c>
      <c r="V1134" s="8" t="e">
        <f ca="1">SUM(OFFSET(考勤!D:AH,MATCH(C1134,考勤!$A$1:$A$58,0)-1,DAY(D1134)-1,3,1))</f>
        <v>#N/A</v>
      </c>
      <c r="W1134" s="8" t="e">
        <f ca="1" t="shared" si="114"/>
        <v>#N/A</v>
      </c>
    </row>
    <row r="1135" spans="1:23">
      <c r="A1135" s="3" t="s">
        <v>763</v>
      </c>
      <c r="B1135" s="3" t="s">
        <v>988</v>
      </c>
      <c r="C1135" s="3" t="s">
        <v>989</v>
      </c>
      <c r="D1135" s="3" t="s">
        <v>180</v>
      </c>
      <c r="E1135" s="2" t="s">
        <v>127</v>
      </c>
      <c r="F1135" s="3" t="s">
        <v>494</v>
      </c>
      <c r="G1135" s="3" t="s">
        <v>137</v>
      </c>
      <c r="H1135" s="3"/>
      <c r="I1135" s="3"/>
      <c r="J1135" s="10" t="s">
        <v>141</v>
      </c>
      <c r="K1135" s="3"/>
      <c r="L1135" s="3"/>
      <c r="M1135" s="3"/>
      <c r="N1135" s="3"/>
      <c r="O1135" s="8" t="str">
        <f t="shared" si="109"/>
        <v>07:47</v>
      </c>
      <c r="P1135" s="9" t="str">
        <f t="shared" si="110"/>
        <v>20:03</v>
      </c>
      <c r="Q1135" s="11">
        <f t="shared" si="111"/>
        <v>0.511111111111111</v>
      </c>
      <c r="R1135" s="12">
        <f t="shared" si="112"/>
        <v>11</v>
      </c>
      <c r="S1135" s="8"/>
      <c r="T1135" s="8" t="str">
        <f>VLOOKUP(C1135,[1]Sheet1!$D$1:$M$65514,10,0)</f>
        <v>河北</v>
      </c>
      <c r="U1135" s="8">
        <f t="shared" si="113"/>
        <v>11</v>
      </c>
      <c r="V1135" s="8" t="e">
        <f ca="1">SUM(OFFSET(考勤!D:AH,MATCH(C1135,考勤!$A$1:$A$58,0)-1,DAY(D1135)-1,3,1))</f>
        <v>#N/A</v>
      </c>
      <c r="W1135" s="8" t="e">
        <f ca="1" t="shared" si="114"/>
        <v>#N/A</v>
      </c>
    </row>
    <row r="1136" spans="1:23">
      <c r="A1136" s="3" t="s">
        <v>763</v>
      </c>
      <c r="B1136" s="3" t="s">
        <v>988</v>
      </c>
      <c r="C1136" s="3" t="s">
        <v>989</v>
      </c>
      <c r="D1136" s="3" t="s">
        <v>183</v>
      </c>
      <c r="E1136" s="2" t="s">
        <v>127</v>
      </c>
      <c r="F1136" s="3"/>
      <c r="G1136" s="3"/>
      <c r="H1136" s="3"/>
      <c r="I1136" s="3"/>
      <c r="J1136" s="3"/>
      <c r="K1136" s="3"/>
      <c r="L1136" s="3"/>
      <c r="M1136" s="3"/>
      <c r="N1136" s="7" t="s">
        <v>171</v>
      </c>
      <c r="O1136" s="8" t="str">
        <f t="shared" si="109"/>
        <v/>
      </c>
      <c r="P1136" s="9" t="str">
        <f t="shared" si="110"/>
        <v/>
      </c>
      <c r="Q1136" s="11">
        <f t="shared" si="111"/>
        <v>0</v>
      </c>
      <c r="R1136" s="12">
        <f t="shared" si="112"/>
        <v>0</v>
      </c>
      <c r="S1136" s="8"/>
      <c r="T1136" s="8" t="str">
        <f>VLOOKUP(C1136,[1]Sheet1!$D$1:$M$65514,10,0)</f>
        <v>河北</v>
      </c>
      <c r="U1136" s="8">
        <f t="shared" si="113"/>
        <v>0</v>
      </c>
      <c r="V1136" s="8" t="e">
        <f ca="1">SUM(OFFSET(考勤!D:AH,MATCH(C1136,考勤!$A$1:$A$58,0)-1,DAY(D1136)-1,3,1))</f>
        <v>#N/A</v>
      </c>
      <c r="W1136" s="8" t="e">
        <f ca="1" t="shared" si="114"/>
        <v>#N/A</v>
      </c>
    </row>
    <row r="1137" spans="1:23">
      <c r="A1137" s="2" t="s">
        <v>763</v>
      </c>
      <c r="B1137" s="2" t="s">
        <v>988</v>
      </c>
      <c r="C1137" s="2" t="s">
        <v>989</v>
      </c>
      <c r="D1137" s="2" t="s">
        <v>186</v>
      </c>
      <c r="E1137" s="2" t="s">
        <v>127</v>
      </c>
      <c r="F1137" s="2" t="s">
        <v>966</v>
      </c>
      <c r="G1137" s="2" t="s">
        <v>137</v>
      </c>
      <c r="H1137" s="2"/>
      <c r="I1137" s="2"/>
      <c r="J1137" s="10" t="s">
        <v>439</v>
      </c>
      <c r="K1137" s="2"/>
      <c r="L1137" s="2"/>
      <c r="M1137" s="2"/>
      <c r="N1137" s="2"/>
      <c r="O1137" s="8" t="str">
        <f t="shared" si="109"/>
        <v>07:49</v>
      </c>
      <c r="P1137" s="9" t="str">
        <f t="shared" si="110"/>
        <v>22:02</v>
      </c>
      <c r="Q1137" s="11">
        <f t="shared" si="111"/>
        <v>0.592361111111111</v>
      </c>
      <c r="R1137" s="12">
        <f t="shared" si="112"/>
        <v>13</v>
      </c>
      <c r="S1137" s="8"/>
      <c r="T1137" s="8" t="str">
        <f>VLOOKUP(C1137,[1]Sheet1!$D$1:$M$65514,10,0)</f>
        <v>河北</v>
      </c>
      <c r="U1137" s="8">
        <f t="shared" si="113"/>
        <v>13</v>
      </c>
      <c r="V1137" s="8" t="e">
        <f ca="1">SUM(OFFSET(考勤!D:AH,MATCH(C1137,考勤!$A$1:$A$58,0)-1,DAY(D1137)-1,3,1))</f>
        <v>#N/A</v>
      </c>
      <c r="W1137" s="8" t="e">
        <f ca="1" t="shared" si="114"/>
        <v>#N/A</v>
      </c>
    </row>
    <row r="1138" spans="1:23">
      <c r="A1138" s="2" t="s">
        <v>763</v>
      </c>
      <c r="B1138" s="2" t="s">
        <v>988</v>
      </c>
      <c r="C1138" s="2" t="s">
        <v>989</v>
      </c>
      <c r="D1138" s="2" t="s">
        <v>189</v>
      </c>
      <c r="E1138" s="2" t="s">
        <v>127</v>
      </c>
      <c r="F1138" s="5" t="s">
        <v>976</v>
      </c>
      <c r="G1138" s="2"/>
      <c r="H1138" s="2"/>
      <c r="I1138" s="2"/>
      <c r="J1138" s="10" t="s">
        <v>439</v>
      </c>
      <c r="K1138" s="2"/>
      <c r="L1138" s="2"/>
      <c r="M1138" s="2"/>
      <c r="N1138" s="7" t="s">
        <v>171</v>
      </c>
      <c r="O1138" s="8" t="str">
        <f t="shared" si="109"/>
        <v>XX:XX</v>
      </c>
      <c r="P1138" s="9" t="str">
        <f t="shared" si="110"/>
        <v>22:02</v>
      </c>
      <c r="Q1138" s="11">
        <f t="shared" si="111"/>
        <v>0</v>
      </c>
      <c r="R1138" s="12">
        <f t="shared" si="112"/>
        <v>0</v>
      </c>
      <c r="S1138" s="8"/>
      <c r="T1138" s="8" t="str">
        <f>VLOOKUP(C1138,[1]Sheet1!$D$1:$M$65514,10,0)</f>
        <v>河北</v>
      </c>
      <c r="U1138" s="9">
        <v>12.5</v>
      </c>
      <c r="V1138" s="8" t="e">
        <f ca="1">SUM(OFFSET(考勤!D:AH,MATCH(C1138,考勤!$A$1:$A$58,0)-1,DAY(D1138)-1,3,1))</f>
        <v>#N/A</v>
      </c>
      <c r="W1138" s="8" t="e">
        <f ca="1" t="shared" si="114"/>
        <v>#N/A</v>
      </c>
    </row>
    <row r="1139" spans="1:23">
      <c r="A1139" s="2" t="s">
        <v>763</v>
      </c>
      <c r="B1139" s="2" t="s">
        <v>988</v>
      </c>
      <c r="C1139" s="2" t="s">
        <v>989</v>
      </c>
      <c r="D1139" s="2" t="s">
        <v>192</v>
      </c>
      <c r="E1139" s="2" t="s">
        <v>127</v>
      </c>
      <c r="F1139" s="2" t="s">
        <v>966</v>
      </c>
      <c r="G1139" s="2" t="s">
        <v>137</v>
      </c>
      <c r="H1139" s="2"/>
      <c r="I1139" s="2"/>
      <c r="J1139" s="10" t="s">
        <v>439</v>
      </c>
      <c r="K1139" s="2"/>
      <c r="L1139" s="2"/>
      <c r="M1139" s="2"/>
      <c r="N1139" s="2"/>
      <c r="O1139" s="8" t="str">
        <f t="shared" si="109"/>
        <v>07:49</v>
      </c>
      <c r="P1139" s="9" t="str">
        <f t="shared" si="110"/>
        <v>22:02</v>
      </c>
      <c r="Q1139" s="11">
        <f t="shared" si="111"/>
        <v>0.592361111111111</v>
      </c>
      <c r="R1139" s="12">
        <f t="shared" si="112"/>
        <v>13</v>
      </c>
      <c r="S1139" s="8"/>
      <c r="T1139" s="8" t="str">
        <f>VLOOKUP(C1139,[1]Sheet1!$D$1:$M$65514,10,0)</f>
        <v>河北</v>
      </c>
      <c r="U1139" s="8">
        <f t="shared" si="113"/>
        <v>13</v>
      </c>
      <c r="V1139" s="8" t="e">
        <f ca="1">SUM(OFFSET(考勤!D:AH,MATCH(C1139,考勤!$A$1:$A$58,0)-1,DAY(D1139)-1,3,1))</f>
        <v>#N/A</v>
      </c>
      <c r="W1139" s="8" t="e">
        <f ca="1" t="shared" si="114"/>
        <v>#N/A</v>
      </c>
    </row>
    <row r="1140" spans="1:23">
      <c r="A1140" s="2" t="s">
        <v>763</v>
      </c>
      <c r="B1140" s="2" t="s">
        <v>988</v>
      </c>
      <c r="C1140" s="2" t="s">
        <v>989</v>
      </c>
      <c r="D1140" s="2" t="s">
        <v>195</v>
      </c>
      <c r="E1140" s="2" t="s">
        <v>127</v>
      </c>
      <c r="F1140" s="2" t="s">
        <v>992</v>
      </c>
      <c r="G1140" s="2" t="s">
        <v>137</v>
      </c>
      <c r="H1140" s="2"/>
      <c r="I1140" s="2"/>
      <c r="J1140" s="10" t="s">
        <v>439</v>
      </c>
      <c r="K1140" s="2"/>
      <c r="L1140" s="2"/>
      <c r="M1140" s="2"/>
      <c r="N1140" s="2"/>
      <c r="O1140" s="8" t="str">
        <f t="shared" si="109"/>
        <v>07:48</v>
      </c>
      <c r="P1140" s="9" t="str">
        <f t="shared" si="110"/>
        <v>22:02</v>
      </c>
      <c r="Q1140" s="11">
        <f t="shared" si="111"/>
        <v>0.593055555555555</v>
      </c>
      <c r="R1140" s="12">
        <f t="shared" si="112"/>
        <v>13</v>
      </c>
      <c r="S1140" s="8"/>
      <c r="T1140" s="8" t="str">
        <f>VLOOKUP(C1140,[1]Sheet1!$D$1:$M$65514,10,0)</f>
        <v>河北</v>
      </c>
      <c r="U1140" s="8">
        <f t="shared" si="113"/>
        <v>13</v>
      </c>
      <c r="V1140" s="8" t="e">
        <f ca="1">SUM(OFFSET(考勤!D:AH,MATCH(C1140,考勤!$A$1:$A$58,0)-1,DAY(D1140)-1,3,1))</f>
        <v>#N/A</v>
      </c>
      <c r="W1140" s="8" t="e">
        <f ca="1" t="shared" si="114"/>
        <v>#N/A</v>
      </c>
    </row>
    <row r="1141" spans="1:23">
      <c r="A1141" s="2" t="s">
        <v>763</v>
      </c>
      <c r="B1141" s="2" t="s">
        <v>988</v>
      </c>
      <c r="C1141" s="2" t="s">
        <v>989</v>
      </c>
      <c r="D1141" s="2" t="s">
        <v>198</v>
      </c>
      <c r="E1141" s="2" t="s">
        <v>127</v>
      </c>
      <c r="F1141" s="2" t="s">
        <v>993</v>
      </c>
      <c r="G1141" s="2" t="s">
        <v>137</v>
      </c>
      <c r="H1141" s="2"/>
      <c r="I1141" s="2"/>
      <c r="J1141" s="10" t="s">
        <v>439</v>
      </c>
      <c r="K1141" s="2"/>
      <c r="L1141" s="2"/>
      <c r="M1141" s="2"/>
      <c r="N1141" s="2"/>
      <c r="O1141" s="8" t="str">
        <f t="shared" si="109"/>
        <v>07:43</v>
      </c>
      <c r="P1141" s="9" t="str">
        <f t="shared" si="110"/>
        <v>22:02</v>
      </c>
      <c r="Q1141" s="11">
        <f t="shared" si="111"/>
        <v>0.596527777777778</v>
      </c>
      <c r="R1141" s="12">
        <f t="shared" si="112"/>
        <v>13</v>
      </c>
      <c r="S1141" s="8"/>
      <c r="T1141" s="8" t="str">
        <f>VLOOKUP(C1141,[1]Sheet1!$D$1:$M$65514,10,0)</f>
        <v>河北</v>
      </c>
      <c r="U1141" s="8">
        <f t="shared" si="113"/>
        <v>13</v>
      </c>
      <c r="V1141" s="8" t="e">
        <f ca="1">SUM(OFFSET(考勤!D:AH,MATCH(C1141,考勤!$A$1:$A$58,0)-1,DAY(D1141)-1,3,1))</f>
        <v>#N/A</v>
      </c>
      <c r="W1141" s="8" t="e">
        <f ca="1" t="shared" si="114"/>
        <v>#N/A</v>
      </c>
    </row>
    <row r="1142" spans="1:23">
      <c r="A1142" s="3" t="s">
        <v>763</v>
      </c>
      <c r="B1142" s="3" t="s">
        <v>988</v>
      </c>
      <c r="C1142" s="3" t="s">
        <v>989</v>
      </c>
      <c r="D1142" s="3" t="s">
        <v>199</v>
      </c>
      <c r="E1142" s="2" t="s">
        <v>127</v>
      </c>
      <c r="F1142" s="3" t="s">
        <v>994</v>
      </c>
      <c r="G1142" s="3" t="s">
        <v>137</v>
      </c>
      <c r="H1142" s="3"/>
      <c r="I1142" s="3"/>
      <c r="J1142" s="10" t="s">
        <v>445</v>
      </c>
      <c r="K1142" s="3"/>
      <c r="L1142" s="3"/>
      <c r="M1142" s="3"/>
      <c r="N1142" s="3"/>
      <c r="O1142" s="8" t="str">
        <f t="shared" si="109"/>
        <v>07:48</v>
      </c>
      <c r="P1142" s="9" t="str">
        <f t="shared" si="110"/>
        <v>22:01</v>
      </c>
      <c r="Q1142" s="11">
        <f t="shared" si="111"/>
        <v>0.592361111111111</v>
      </c>
      <c r="R1142" s="12">
        <f t="shared" si="112"/>
        <v>13</v>
      </c>
      <c r="S1142" s="8"/>
      <c r="T1142" s="8" t="str">
        <f>VLOOKUP(C1142,[1]Sheet1!$D$1:$M$65514,10,0)</f>
        <v>河北</v>
      </c>
      <c r="U1142" s="8">
        <f t="shared" si="113"/>
        <v>13</v>
      </c>
      <c r="V1142" s="8" t="e">
        <f ca="1">SUM(OFFSET(考勤!D:AH,MATCH(C1142,考勤!$A$1:$A$58,0)-1,DAY(D1142)-1,3,1))</f>
        <v>#N/A</v>
      </c>
      <c r="W1142" s="8" t="e">
        <f ca="1" t="shared" si="114"/>
        <v>#N/A</v>
      </c>
    </row>
    <row r="1143" spans="1:23">
      <c r="A1143" s="3" t="s">
        <v>763</v>
      </c>
      <c r="B1143" s="3" t="s">
        <v>988</v>
      </c>
      <c r="C1143" s="3" t="s">
        <v>989</v>
      </c>
      <c r="D1143" s="3" t="s">
        <v>201</v>
      </c>
      <c r="E1143" s="2" t="s">
        <v>127</v>
      </c>
      <c r="F1143" s="3" t="s">
        <v>980</v>
      </c>
      <c r="G1143" s="3" t="s">
        <v>137</v>
      </c>
      <c r="H1143" s="3"/>
      <c r="I1143" s="3"/>
      <c r="J1143" s="10" t="s">
        <v>445</v>
      </c>
      <c r="K1143" s="3"/>
      <c r="L1143" s="3"/>
      <c r="M1143" s="3"/>
      <c r="N1143" s="3"/>
      <c r="O1143" s="8" t="str">
        <f t="shared" si="109"/>
        <v>07:45</v>
      </c>
      <c r="P1143" s="9" t="str">
        <f t="shared" si="110"/>
        <v>22:01</v>
      </c>
      <c r="Q1143" s="11">
        <f t="shared" si="111"/>
        <v>0.594444444444444</v>
      </c>
      <c r="R1143" s="12">
        <f t="shared" si="112"/>
        <v>13</v>
      </c>
      <c r="S1143" s="8"/>
      <c r="T1143" s="8" t="str">
        <f>VLOOKUP(C1143,[1]Sheet1!$D$1:$M$65514,10,0)</f>
        <v>河北</v>
      </c>
      <c r="U1143" s="8">
        <f t="shared" si="113"/>
        <v>13</v>
      </c>
      <c r="V1143" s="8" t="e">
        <f ca="1">SUM(OFFSET(考勤!D:AH,MATCH(C1143,考勤!$A$1:$A$58,0)-1,DAY(D1143)-1,3,1))</f>
        <v>#N/A</v>
      </c>
      <c r="W1143" s="8" t="e">
        <f ca="1" t="shared" si="114"/>
        <v>#N/A</v>
      </c>
    </row>
    <row r="1144" spans="1:23">
      <c r="A1144" s="2" t="s">
        <v>763</v>
      </c>
      <c r="B1144" s="2" t="s">
        <v>988</v>
      </c>
      <c r="C1144" s="2" t="s">
        <v>989</v>
      </c>
      <c r="D1144" s="2" t="s">
        <v>204</v>
      </c>
      <c r="E1144" s="2" t="s">
        <v>127</v>
      </c>
      <c r="F1144" s="2" t="s">
        <v>983</v>
      </c>
      <c r="G1144" s="2" t="s">
        <v>137</v>
      </c>
      <c r="H1144" s="2"/>
      <c r="I1144" s="2"/>
      <c r="J1144" s="10" t="s">
        <v>138</v>
      </c>
      <c r="K1144" s="2"/>
      <c r="L1144" s="2"/>
      <c r="M1144" s="2"/>
      <c r="N1144" s="2"/>
      <c r="O1144" s="8" t="str">
        <f t="shared" si="109"/>
        <v>07:43</v>
      </c>
      <c r="P1144" s="9" t="str">
        <f t="shared" si="110"/>
        <v>22:00</v>
      </c>
      <c r="Q1144" s="11">
        <f t="shared" si="111"/>
        <v>0.595138888888889</v>
      </c>
      <c r="R1144" s="12">
        <f t="shared" si="112"/>
        <v>13</v>
      </c>
      <c r="S1144" s="8"/>
      <c r="T1144" s="8" t="str">
        <f>VLOOKUP(C1144,[1]Sheet1!$D$1:$M$65514,10,0)</f>
        <v>河北</v>
      </c>
      <c r="U1144" s="8">
        <f t="shared" si="113"/>
        <v>13</v>
      </c>
      <c r="V1144" s="8" t="e">
        <f ca="1">SUM(OFFSET(考勤!D:AH,MATCH(C1144,考勤!$A$1:$A$58,0)-1,DAY(D1144)-1,3,1))</f>
        <v>#N/A</v>
      </c>
      <c r="W1144" s="8" t="e">
        <f ca="1" t="shared" si="114"/>
        <v>#N/A</v>
      </c>
    </row>
    <row r="1145" spans="1:23">
      <c r="A1145" s="2" t="s">
        <v>763</v>
      </c>
      <c r="B1145" s="2" t="s">
        <v>988</v>
      </c>
      <c r="C1145" s="2" t="s">
        <v>989</v>
      </c>
      <c r="D1145" s="2" t="s">
        <v>206</v>
      </c>
      <c r="E1145" s="2" t="s">
        <v>127</v>
      </c>
      <c r="F1145" s="2" t="s">
        <v>995</v>
      </c>
      <c r="G1145" s="2" t="s">
        <v>137</v>
      </c>
      <c r="H1145" s="2"/>
      <c r="I1145" s="2"/>
      <c r="J1145" s="10" t="s">
        <v>220</v>
      </c>
      <c r="K1145" s="2"/>
      <c r="L1145" s="2"/>
      <c r="M1145" s="2"/>
      <c r="N1145" s="2"/>
      <c r="O1145" s="8" t="str">
        <f t="shared" si="109"/>
        <v>07:47</v>
      </c>
      <c r="P1145" s="9" t="str">
        <f t="shared" si="110"/>
        <v>20:01</v>
      </c>
      <c r="Q1145" s="11">
        <f t="shared" si="111"/>
        <v>0.509722222222222</v>
      </c>
      <c r="R1145" s="12">
        <f t="shared" si="112"/>
        <v>11</v>
      </c>
      <c r="S1145" s="8"/>
      <c r="T1145" s="8" t="str">
        <f>VLOOKUP(C1145,[1]Sheet1!$D$1:$M$65514,10,0)</f>
        <v>河北</v>
      </c>
      <c r="U1145" s="8">
        <f t="shared" si="113"/>
        <v>11</v>
      </c>
      <c r="V1145" s="8" t="e">
        <f ca="1">SUM(OFFSET(考勤!D:AH,MATCH(C1145,考勤!$A$1:$A$58,0)-1,DAY(D1145)-1,3,1))</f>
        <v>#N/A</v>
      </c>
      <c r="W1145" s="8" t="e">
        <f ca="1" t="shared" si="114"/>
        <v>#N/A</v>
      </c>
    </row>
    <row r="1146" spans="1:23">
      <c r="A1146" s="2" t="s">
        <v>763</v>
      </c>
      <c r="B1146" s="2" t="s">
        <v>988</v>
      </c>
      <c r="C1146" s="2" t="s">
        <v>989</v>
      </c>
      <c r="D1146" s="2" t="s">
        <v>209</v>
      </c>
      <c r="E1146" s="2" t="s">
        <v>127</v>
      </c>
      <c r="F1146" s="2" t="s">
        <v>920</v>
      </c>
      <c r="G1146" s="2" t="s">
        <v>137</v>
      </c>
      <c r="H1146" s="2"/>
      <c r="I1146" s="2"/>
      <c r="J1146" s="10" t="s">
        <v>227</v>
      </c>
      <c r="K1146" s="2"/>
      <c r="L1146" s="2"/>
      <c r="M1146" s="2"/>
      <c r="N1146" s="2"/>
      <c r="O1146" s="8" t="str">
        <f t="shared" si="109"/>
        <v>07:47</v>
      </c>
      <c r="P1146" s="9" t="str">
        <f t="shared" si="110"/>
        <v>20:02</v>
      </c>
      <c r="Q1146" s="11">
        <f t="shared" si="111"/>
        <v>0.510416666666667</v>
      </c>
      <c r="R1146" s="12">
        <f t="shared" si="112"/>
        <v>11</v>
      </c>
      <c r="S1146" s="8"/>
      <c r="T1146" s="8" t="str">
        <f>VLOOKUP(C1146,[1]Sheet1!$D$1:$M$65514,10,0)</f>
        <v>河北</v>
      </c>
      <c r="U1146" s="8">
        <f t="shared" si="113"/>
        <v>11</v>
      </c>
      <c r="V1146" s="8" t="e">
        <f ca="1">SUM(OFFSET(考勤!D:AH,MATCH(C1146,考勤!$A$1:$A$58,0)-1,DAY(D1146)-1,3,1))</f>
        <v>#N/A</v>
      </c>
      <c r="W1146" s="8" t="e">
        <f ca="1" t="shared" si="114"/>
        <v>#N/A</v>
      </c>
    </row>
    <row r="1147" spans="1:23">
      <c r="A1147" s="2" t="s">
        <v>763</v>
      </c>
      <c r="B1147" s="2" t="s">
        <v>988</v>
      </c>
      <c r="C1147" s="2" t="s">
        <v>989</v>
      </c>
      <c r="D1147" s="2" t="s">
        <v>210</v>
      </c>
      <c r="E1147" s="2" t="s">
        <v>127</v>
      </c>
      <c r="F1147" s="2" t="s">
        <v>996</v>
      </c>
      <c r="G1147" s="2" t="s">
        <v>137</v>
      </c>
      <c r="H1147" s="2"/>
      <c r="I1147" s="2"/>
      <c r="J1147" s="10" t="s">
        <v>159</v>
      </c>
      <c r="K1147" s="2"/>
      <c r="L1147" s="2"/>
      <c r="M1147" s="2"/>
      <c r="N1147" s="2"/>
      <c r="O1147" s="8" t="str">
        <f t="shared" si="109"/>
        <v>07:44</v>
      </c>
      <c r="P1147" s="9" t="str">
        <f t="shared" si="110"/>
        <v>22:01</v>
      </c>
      <c r="Q1147" s="11">
        <f t="shared" si="111"/>
        <v>0.595138888888889</v>
      </c>
      <c r="R1147" s="12">
        <f t="shared" si="112"/>
        <v>13</v>
      </c>
      <c r="S1147" s="8"/>
      <c r="T1147" s="8" t="str">
        <f>VLOOKUP(C1147,[1]Sheet1!$D$1:$M$65514,10,0)</f>
        <v>河北</v>
      </c>
      <c r="U1147" s="8">
        <f t="shared" si="113"/>
        <v>13</v>
      </c>
      <c r="V1147" s="8" t="e">
        <f ca="1">SUM(OFFSET(考勤!D:AH,MATCH(C1147,考勤!$A$1:$A$58,0)-1,DAY(D1147)-1,3,1))</f>
        <v>#N/A</v>
      </c>
      <c r="W1147" s="8" t="e">
        <f ca="1" t="shared" si="114"/>
        <v>#N/A</v>
      </c>
    </row>
    <row r="1148" spans="1:23">
      <c r="A1148" s="2" t="s">
        <v>763</v>
      </c>
      <c r="B1148" s="2" t="s">
        <v>988</v>
      </c>
      <c r="C1148" s="2" t="s">
        <v>989</v>
      </c>
      <c r="D1148" s="2" t="s">
        <v>211</v>
      </c>
      <c r="E1148" s="2" t="s">
        <v>127</v>
      </c>
      <c r="F1148" s="2" t="s">
        <v>997</v>
      </c>
      <c r="G1148" s="2" t="s">
        <v>137</v>
      </c>
      <c r="H1148" s="2"/>
      <c r="I1148" s="2"/>
      <c r="J1148" s="10" t="s">
        <v>987</v>
      </c>
      <c r="K1148" s="2"/>
      <c r="L1148" s="2"/>
      <c r="M1148" s="2"/>
      <c r="N1148" s="2"/>
      <c r="O1148" s="8" t="str">
        <f t="shared" si="109"/>
        <v>07:43</v>
      </c>
      <c r="P1148" s="9" t="str">
        <f t="shared" si="110"/>
        <v>18:32</v>
      </c>
      <c r="Q1148" s="11">
        <f t="shared" si="111"/>
        <v>0.450694444444444</v>
      </c>
      <c r="R1148" s="12">
        <f t="shared" si="112"/>
        <v>9</v>
      </c>
      <c r="S1148" s="8"/>
      <c r="T1148" s="8" t="str">
        <f>VLOOKUP(C1148,[1]Sheet1!$D$1:$M$65514,10,0)</f>
        <v>河北</v>
      </c>
      <c r="U1148" s="8">
        <f t="shared" si="113"/>
        <v>9</v>
      </c>
      <c r="V1148" s="8" t="e">
        <f ca="1">SUM(OFFSET(考勤!D:AH,MATCH(C1148,考勤!$A$1:$A$58,0)-1,DAY(D1148)-1,3,1))</f>
        <v>#N/A</v>
      </c>
      <c r="W1148" s="8" t="e">
        <f ca="1" t="shared" si="114"/>
        <v>#N/A</v>
      </c>
    </row>
    <row r="1149" hidden="1" spans="1:23">
      <c r="A1149" s="2" t="s">
        <v>236</v>
      </c>
      <c r="B1149" s="2" t="s">
        <v>998</v>
      </c>
      <c r="C1149" s="2" t="s">
        <v>999</v>
      </c>
      <c r="D1149" s="2" t="s">
        <v>126</v>
      </c>
      <c r="E1149" s="2" t="s">
        <v>127</v>
      </c>
      <c r="F1149" s="2"/>
      <c r="G1149" s="2"/>
      <c r="H1149" s="2"/>
      <c r="I1149" s="2"/>
      <c r="J1149" s="2"/>
      <c r="K1149" s="2"/>
      <c r="L1149" s="2"/>
      <c r="M1149" s="2"/>
      <c r="N1149" s="7" t="s">
        <v>171</v>
      </c>
      <c r="O1149" s="8" t="str">
        <f t="shared" si="109"/>
        <v/>
      </c>
      <c r="P1149" s="9" t="str">
        <f t="shared" si="110"/>
        <v/>
      </c>
      <c r="Q1149" s="11">
        <f t="shared" si="111"/>
        <v>0</v>
      </c>
      <c r="R1149" s="12">
        <f t="shared" si="112"/>
        <v>0</v>
      </c>
      <c r="S1149" s="8"/>
      <c r="T1149" s="8">
        <f>VLOOKUP(C1149,[1]Sheet1!$D$1:$M$65514,10,0)</f>
        <v>0</v>
      </c>
      <c r="U1149" s="8">
        <f t="shared" si="113"/>
        <v>0</v>
      </c>
      <c r="V1149" s="8" t="e">
        <f ca="1">SUM(OFFSET(考勤!D:AH,MATCH(C1149,考勤!$A$1:$A$58,0)-1,DAY(D1149)-1,3,1))</f>
        <v>#N/A</v>
      </c>
      <c r="W1149" s="8" t="e">
        <f ca="1" t="shared" si="114"/>
        <v>#N/A</v>
      </c>
    </row>
    <row r="1150" hidden="1" spans="1:23">
      <c r="A1150" s="2" t="s">
        <v>236</v>
      </c>
      <c r="B1150" s="2" t="s">
        <v>998</v>
      </c>
      <c r="C1150" s="2" t="s">
        <v>999</v>
      </c>
      <c r="D1150" s="2" t="s">
        <v>131</v>
      </c>
      <c r="E1150" s="2" t="s">
        <v>127</v>
      </c>
      <c r="F1150" s="2"/>
      <c r="G1150" s="2"/>
      <c r="H1150" s="2"/>
      <c r="I1150" s="2"/>
      <c r="J1150" s="2"/>
      <c r="K1150" s="2"/>
      <c r="L1150" s="2"/>
      <c r="M1150" s="2"/>
      <c r="N1150" s="7" t="s">
        <v>171</v>
      </c>
      <c r="O1150" s="8" t="str">
        <f t="shared" si="109"/>
        <v/>
      </c>
      <c r="P1150" s="9" t="str">
        <f t="shared" si="110"/>
        <v/>
      </c>
      <c r="Q1150" s="11">
        <f t="shared" si="111"/>
        <v>0</v>
      </c>
      <c r="R1150" s="12">
        <f t="shared" si="112"/>
        <v>0</v>
      </c>
      <c r="S1150" s="8"/>
      <c r="T1150" s="8">
        <f>VLOOKUP(C1150,[1]Sheet1!$D$1:$M$65514,10,0)</f>
        <v>0</v>
      </c>
      <c r="U1150" s="8">
        <f t="shared" si="113"/>
        <v>0</v>
      </c>
      <c r="V1150" s="8" t="e">
        <f ca="1">SUM(OFFSET(考勤!D:AH,MATCH(C1150,考勤!$A$1:$A$58,0)-1,DAY(D1150)-1,3,1))</f>
        <v>#N/A</v>
      </c>
      <c r="W1150" s="8" t="e">
        <f ca="1" t="shared" si="114"/>
        <v>#N/A</v>
      </c>
    </row>
    <row r="1151" hidden="1" spans="1:23">
      <c r="A1151" s="2" t="s">
        <v>236</v>
      </c>
      <c r="B1151" s="2" t="s">
        <v>998</v>
      </c>
      <c r="C1151" s="2" t="s">
        <v>999</v>
      </c>
      <c r="D1151" s="2" t="s">
        <v>135</v>
      </c>
      <c r="E1151" s="2" t="s">
        <v>127</v>
      </c>
      <c r="F1151" s="2"/>
      <c r="G1151" s="2"/>
      <c r="H1151" s="2"/>
      <c r="I1151" s="2"/>
      <c r="J1151" s="2"/>
      <c r="K1151" s="2"/>
      <c r="L1151" s="2"/>
      <c r="M1151" s="2"/>
      <c r="N1151" s="7" t="s">
        <v>171</v>
      </c>
      <c r="O1151" s="8" t="str">
        <f t="shared" si="109"/>
        <v/>
      </c>
      <c r="P1151" s="9" t="str">
        <f t="shared" si="110"/>
        <v/>
      </c>
      <c r="Q1151" s="11">
        <f t="shared" si="111"/>
        <v>0</v>
      </c>
      <c r="R1151" s="12">
        <f t="shared" si="112"/>
        <v>0</v>
      </c>
      <c r="S1151" s="8"/>
      <c r="T1151" s="8">
        <f>VLOOKUP(C1151,[1]Sheet1!$D$1:$M$65514,10,0)</f>
        <v>0</v>
      </c>
      <c r="U1151" s="8">
        <f t="shared" si="113"/>
        <v>0</v>
      </c>
      <c r="V1151" s="8" t="e">
        <f ca="1">SUM(OFFSET(考勤!D:AH,MATCH(C1151,考勤!$A$1:$A$58,0)-1,DAY(D1151)-1,3,1))</f>
        <v>#N/A</v>
      </c>
      <c r="W1151" s="8" t="e">
        <f ca="1" t="shared" si="114"/>
        <v>#N/A</v>
      </c>
    </row>
    <row r="1152" hidden="1" spans="1:23">
      <c r="A1152" s="3" t="s">
        <v>236</v>
      </c>
      <c r="B1152" s="3" t="s">
        <v>998</v>
      </c>
      <c r="C1152" s="3" t="s">
        <v>999</v>
      </c>
      <c r="D1152" s="3" t="s">
        <v>139</v>
      </c>
      <c r="E1152" s="2" t="s">
        <v>127</v>
      </c>
      <c r="F1152" s="3"/>
      <c r="G1152" s="3"/>
      <c r="H1152" s="3"/>
      <c r="I1152" s="3"/>
      <c r="J1152" s="3"/>
      <c r="K1152" s="3"/>
      <c r="L1152" s="3"/>
      <c r="M1152" s="3"/>
      <c r="N1152" s="7" t="s">
        <v>171</v>
      </c>
      <c r="O1152" s="8" t="str">
        <f t="shared" si="109"/>
        <v/>
      </c>
      <c r="P1152" s="9" t="str">
        <f t="shared" si="110"/>
        <v/>
      </c>
      <c r="Q1152" s="11">
        <f t="shared" si="111"/>
        <v>0</v>
      </c>
      <c r="R1152" s="12">
        <f t="shared" si="112"/>
        <v>0</v>
      </c>
      <c r="S1152" s="8"/>
      <c r="T1152" s="8">
        <f>VLOOKUP(C1152,[1]Sheet1!$D$1:$M$65514,10,0)</f>
        <v>0</v>
      </c>
      <c r="U1152" s="8">
        <f t="shared" si="113"/>
        <v>0</v>
      </c>
      <c r="V1152" s="8" t="e">
        <f ca="1">SUM(OFFSET(考勤!D:AH,MATCH(C1152,考勤!$A$1:$A$58,0)-1,DAY(D1152)-1,3,1))</f>
        <v>#N/A</v>
      </c>
      <c r="W1152" s="8" t="e">
        <f ca="1" t="shared" si="114"/>
        <v>#N/A</v>
      </c>
    </row>
    <row r="1153" hidden="1" spans="1:23">
      <c r="A1153" s="3" t="s">
        <v>236</v>
      </c>
      <c r="B1153" s="3" t="s">
        <v>998</v>
      </c>
      <c r="C1153" s="3" t="s">
        <v>999</v>
      </c>
      <c r="D1153" s="3" t="s">
        <v>142</v>
      </c>
      <c r="E1153" s="2" t="s">
        <v>127</v>
      </c>
      <c r="F1153" s="3"/>
      <c r="G1153" s="3"/>
      <c r="H1153" s="3"/>
      <c r="I1153" s="3"/>
      <c r="J1153" s="3"/>
      <c r="K1153" s="3"/>
      <c r="L1153" s="3"/>
      <c r="M1153" s="3"/>
      <c r="N1153" s="7" t="s">
        <v>171</v>
      </c>
      <c r="O1153" s="8" t="str">
        <f t="shared" si="109"/>
        <v/>
      </c>
      <c r="P1153" s="9" t="str">
        <f t="shared" si="110"/>
        <v/>
      </c>
      <c r="Q1153" s="11">
        <f t="shared" si="111"/>
        <v>0</v>
      </c>
      <c r="R1153" s="12">
        <f t="shared" si="112"/>
        <v>0</v>
      </c>
      <c r="S1153" s="8"/>
      <c r="T1153" s="8">
        <f>VLOOKUP(C1153,[1]Sheet1!$D$1:$M$65514,10,0)</f>
        <v>0</v>
      </c>
      <c r="U1153" s="8">
        <f t="shared" si="113"/>
        <v>0</v>
      </c>
      <c r="V1153" s="8" t="e">
        <f ca="1">SUM(OFFSET(考勤!D:AH,MATCH(C1153,考勤!$A$1:$A$58,0)-1,DAY(D1153)-1,3,1))</f>
        <v>#N/A</v>
      </c>
      <c r="W1153" s="8" t="e">
        <f ca="1" t="shared" si="114"/>
        <v>#N/A</v>
      </c>
    </row>
    <row r="1154" hidden="1" spans="1:23">
      <c r="A1154" s="2" t="s">
        <v>236</v>
      </c>
      <c r="B1154" s="2" t="s">
        <v>998</v>
      </c>
      <c r="C1154" s="2" t="s">
        <v>999</v>
      </c>
      <c r="D1154" s="2" t="s">
        <v>145</v>
      </c>
      <c r="E1154" s="2" t="s">
        <v>127</v>
      </c>
      <c r="F1154" s="2"/>
      <c r="G1154" s="2"/>
      <c r="H1154" s="2"/>
      <c r="I1154" s="2"/>
      <c r="J1154" s="2"/>
      <c r="K1154" s="2"/>
      <c r="L1154" s="2"/>
      <c r="M1154" s="2"/>
      <c r="N1154" s="7" t="s">
        <v>171</v>
      </c>
      <c r="O1154" s="8" t="str">
        <f t="shared" si="109"/>
        <v/>
      </c>
      <c r="P1154" s="9" t="str">
        <f t="shared" si="110"/>
        <v/>
      </c>
      <c r="Q1154" s="11">
        <f t="shared" si="111"/>
        <v>0</v>
      </c>
      <c r="R1154" s="12">
        <f t="shared" si="112"/>
        <v>0</v>
      </c>
      <c r="S1154" s="8"/>
      <c r="T1154" s="8">
        <f>VLOOKUP(C1154,[1]Sheet1!$D$1:$M$65514,10,0)</f>
        <v>0</v>
      </c>
      <c r="U1154" s="8">
        <f t="shared" si="113"/>
        <v>0</v>
      </c>
      <c r="V1154" s="8" t="e">
        <f ca="1">SUM(OFFSET(考勤!D:AH,MATCH(C1154,考勤!$A$1:$A$58,0)-1,DAY(D1154)-1,3,1))</f>
        <v>#N/A</v>
      </c>
      <c r="W1154" s="8" t="e">
        <f ca="1" t="shared" si="114"/>
        <v>#N/A</v>
      </c>
    </row>
    <row r="1155" hidden="1" spans="1:23">
      <c r="A1155" s="2" t="s">
        <v>236</v>
      </c>
      <c r="B1155" s="2" t="s">
        <v>998</v>
      </c>
      <c r="C1155" s="2" t="s">
        <v>999</v>
      </c>
      <c r="D1155" s="2" t="s">
        <v>148</v>
      </c>
      <c r="E1155" s="2" t="s">
        <v>127</v>
      </c>
      <c r="F1155" s="5" t="s">
        <v>1000</v>
      </c>
      <c r="G1155" s="2"/>
      <c r="H1155" s="2"/>
      <c r="I1155" s="2"/>
      <c r="J1155" s="2"/>
      <c r="K1155" s="2"/>
      <c r="L1155" s="2"/>
      <c r="M1155" s="2"/>
      <c r="N1155" s="7" t="s">
        <v>171</v>
      </c>
      <c r="O1155" s="8" t="str">
        <f t="shared" si="109"/>
        <v>XX:XX</v>
      </c>
      <c r="P1155" s="9" t="str">
        <f t="shared" si="110"/>
        <v>15:28</v>
      </c>
      <c r="Q1155" s="11">
        <f t="shared" si="111"/>
        <v>0</v>
      </c>
      <c r="R1155" s="12">
        <f t="shared" si="112"/>
        <v>0</v>
      </c>
      <c r="S1155" s="8"/>
      <c r="T1155" s="8">
        <f>VLOOKUP(C1155,[1]Sheet1!$D$1:$M$65514,10,0)</f>
        <v>0</v>
      </c>
      <c r="U1155" s="9"/>
      <c r="V1155" s="8"/>
      <c r="W1155" s="8"/>
    </row>
    <row r="1156" hidden="1" spans="1:23">
      <c r="A1156" s="2" t="s">
        <v>236</v>
      </c>
      <c r="B1156" s="2" t="s">
        <v>998</v>
      </c>
      <c r="C1156" s="2" t="s">
        <v>999</v>
      </c>
      <c r="D1156" s="2" t="s">
        <v>152</v>
      </c>
      <c r="E1156" s="2" t="s">
        <v>127</v>
      </c>
      <c r="F1156" s="2" t="s">
        <v>1001</v>
      </c>
      <c r="G1156" s="2" t="s">
        <v>137</v>
      </c>
      <c r="H1156" s="2"/>
      <c r="I1156" s="2"/>
      <c r="J1156" s="10" t="s">
        <v>493</v>
      </c>
      <c r="K1156" s="2"/>
      <c r="L1156" s="2"/>
      <c r="M1156" s="2"/>
      <c r="N1156" s="2"/>
      <c r="O1156" s="8" t="str">
        <f t="shared" si="109"/>
        <v>07:44</v>
      </c>
      <c r="P1156" s="9" t="str">
        <f t="shared" si="110"/>
        <v>20:08</v>
      </c>
      <c r="Q1156" s="11">
        <f t="shared" si="111"/>
        <v>0.516666666666667</v>
      </c>
      <c r="R1156" s="12">
        <f t="shared" si="112"/>
        <v>11</v>
      </c>
      <c r="S1156" s="8"/>
      <c r="T1156" s="8">
        <f>VLOOKUP(C1156,[1]Sheet1!$D$1:$M$65514,10,0)</f>
        <v>0</v>
      </c>
      <c r="U1156" s="8">
        <f t="shared" si="113"/>
        <v>11</v>
      </c>
      <c r="V1156" s="8" t="e">
        <f ca="1">SUM(OFFSET(考勤!D:AH,MATCH(C1156,考勤!$A$1:$A$58,0)-1,DAY(D1156)-1,3,1))</f>
        <v>#N/A</v>
      </c>
      <c r="W1156" s="8" t="e">
        <f ca="1" t="shared" si="114"/>
        <v>#N/A</v>
      </c>
    </row>
    <row r="1157" hidden="1" spans="1:23">
      <c r="A1157" s="2" t="s">
        <v>236</v>
      </c>
      <c r="B1157" s="2" t="s">
        <v>998</v>
      </c>
      <c r="C1157" s="2" t="s">
        <v>999</v>
      </c>
      <c r="D1157" s="2" t="s">
        <v>157</v>
      </c>
      <c r="E1157" s="2" t="s">
        <v>127</v>
      </c>
      <c r="F1157" s="5" t="s">
        <v>1002</v>
      </c>
      <c r="G1157" s="2"/>
      <c r="H1157" s="2"/>
      <c r="I1157" s="2"/>
      <c r="J1157" s="2"/>
      <c r="K1157" s="2"/>
      <c r="L1157" s="2"/>
      <c r="M1157" s="2"/>
      <c r="N1157" s="7" t="s">
        <v>171</v>
      </c>
      <c r="O1157" s="8" t="str">
        <f t="shared" si="109"/>
        <v>XX:XX</v>
      </c>
      <c r="P1157" s="9" t="str">
        <f t="shared" si="110"/>
        <v>17:40</v>
      </c>
      <c r="Q1157" s="11">
        <f t="shared" si="111"/>
        <v>0</v>
      </c>
      <c r="R1157" s="12">
        <f t="shared" si="112"/>
        <v>0</v>
      </c>
      <c r="S1157" s="8"/>
      <c r="T1157" s="8">
        <f>VLOOKUP(C1157,[1]Sheet1!$D$1:$M$65514,10,0)</f>
        <v>0</v>
      </c>
      <c r="U1157" s="9"/>
      <c r="V1157" s="8"/>
      <c r="W1157" s="8"/>
    </row>
    <row r="1158" hidden="1" spans="1:23">
      <c r="A1158" s="2" t="s">
        <v>236</v>
      </c>
      <c r="B1158" s="2" t="s">
        <v>998</v>
      </c>
      <c r="C1158" s="2" t="s">
        <v>999</v>
      </c>
      <c r="D1158" s="2" t="s">
        <v>160</v>
      </c>
      <c r="E1158" s="2" t="s">
        <v>127</v>
      </c>
      <c r="F1158" s="2" t="s">
        <v>1003</v>
      </c>
      <c r="G1158" s="2" t="s">
        <v>1004</v>
      </c>
      <c r="H1158" s="2"/>
      <c r="I1158" s="2"/>
      <c r="J1158" s="10" t="s">
        <v>868</v>
      </c>
      <c r="K1158" s="2"/>
      <c r="L1158" s="2"/>
      <c r="M1158" s="2"/>
      <c r="N1158" s="7" t="s">
        <v>1005</v>
      </c>
      <c r="O1158" s="8" t="str">
        <f t="shared" si="109"/>
        <v>11:26</v>
      </c>
      <c r="P1158" s="9" t="str">
        <f t="shared" si="110"/>
        <v>00:00</v>
      </c>
      <c r="Q1158" s="11">
        <f t="shared" si="111"/>
        <v>0.523611111111111</v>
      </c>
      <c r="R1158" s="12">
        <f t="shared" si="112"/>
        <v>11</v>
      </c>
      <c r="S1158" s="8"/>
      <c r="T1158" s="8">
        <f>VLOOKUP(C1158,[1]Sheet1!$D$1:$M$65514,10,0)</f>
        <v>0</v>
      </c>
      <c r="U1158" s="8">
        <f t="shared" si="113"/>
        <v>11</v>
      </c>
      <c r="V1158" s="8" t="e">
        <f ca="1">SUM(OFFSET(考勤!D:AH,MATCH(C1158,考勤!$A$1:$A$58,0)-1,DAY(D1158)-1,3,1))</f>
        <v>#N/A</v>
      </c>
      <c r="W1158" s="8" t="e">
        <f ca="1" t="shared" si="114"/>
        <v>#N/A</v>
      </c>
    </row>
    <row r="1159" hidden="1" spans="1:23">
      <c r="A1159" s="3" t="s">
        <v>236</v>
      </c>
      <c r="B1159" s="3" t="s">
        <v>998</v>
      </c>
      <c r="C1159" s="3" t="s">
        <v>999</v>
      </c>
      <c r="D1159" s="3" t="s">
        <v>163</v>
      </c>
      <c r="E1159" s="2" t="s">
        <v>127</v>
      </c>
      <c r="F1159" s="5" t="s">
        <v>1006</v>
      </c>
      <c r="G1159" s="3"/>
      <c r="H1159" s="3"/>
      <c r="I1159" s="3"/>
      <c r="J1159" s="3"/>
      <c r="K1159" s="3"/>
      <c r="L1159" s="3"/>
      <c r="M1159" s="3"/>
      <c r="N1159" s="7" t="s">
        <v>171</v>
      </c>
      <c r="O1159" s="8" t="str">
        <f t="shared" si="109"/>
        <v>08:05</v>
      </c>
      <c r="P1159" s="9" t="str">
        <f t="shared" si="110"/>
        <v>XX:XX</v>
      </c>
      <c r="Q1159" s="11">
        <f t="shared" si="111"/>
        <v>0</v>
      </c>
      <c r="R1159" s="12">
        <f t="shared" si="112"/>
        <v>0</v>
      </c>
      <c r="S1159" s="8"/>
      <c r="T1159" s="8">
        <f>VLOOKUP(C1159,[1]Sheet1!$D$1:$M$65514,10,0)</f>
        <v>0</v>
      </c>
      <c r="U1159" s="9"/>
      <c r="V1159" s="8"/>
      <c r="W1159" s="8"/>
    </row>
    <row r="1160" hidden="1" spans="1:23">
      <c r="A1160" s="3" t="s">
        <v>236</v>
      </c>
      <c r="B1160" s="3" t="s">
        <v>998</v>
      </c>
      <c r="C1160" s="3" t="s">
        <v>999</v>
      </c>
      <c r="D1160" s="3" t="s">
        <v>166</v>
      </c>
      <c r="E1160" s="2" t="s">
        <v>127</v>
      </c>
      <c r="F1160" s="3"/>
      <c r="G1160" s="3"/>
      <c r="H1160" s="3"/>
      <c r="I1160" s="3"/>
      <c r="J1160" s="3"/>
      <c r="K1160" s="3"/>
      <c r="L1160" s="3"/>
      <c r="M1160" s="3"/>
      <c r="N1160" s="7" t="s">
        <v>171</v>
      </c>
      <c r="O1160" s="8" t="str">
        <f t="shared" si="109"/>
        <v/>
      </c>
      <c r="P1160" s="9" t="str">
        <f t="shared" si="110"/>
        <v/>
      </c>
      <c r="Q1160" s="11">
        <f t="shared" si="111"/>
        <v>0</v>
      </c>
      <c r="R1160" s="12">
        <f t="shared" si="112"/>
        <v>0</v>
      </c>
      <c r="S1160" s="8"/>
      <c r="T1160" s="8">
        <f>VLOOKUP(C1160,[1]Sheet1!$D$1:$M$65514,10,0)</f>
        <v>0</v>
      </c>
      <c r="U1160" s="8">
        <f t="shared" si="113"/>
        <v>0</v>
      </c>
      <c r="V1160" s="8" t="e">
        <f ca="1">SUM(OFFSET(考勤!D:AH,MATCH(C1160,考勤!$A$1:$A$58,0)-1,DAY(D1160)-1,3,1))</f>
        <v>#N/A</v>
      </c>
      <c r="W1160" s="8" t="e">
        <f ca="1" t="shared" si="114"/>
        <v>#N/A</v>
      </c>
    </row>
    <row r="1161" hidden="1" spans="1:23">
      <c r="A1161" s="2" t="s">
        <v>236</v>
      </c>
      <c r="B1161" s="2" t="s">
        <v>998</v>
      </c>
      <c r="C1161" s="2" t="s">
        <v>999</v>
      </c>
      <c r="D1161" s="2" t="s">
        <v>170</v>
      </c>
      <c r="E1161" s="2" t="s">
        <v>127</v>
      </c>
      <c r="F1161" s="2"/>
      <c r="G1161" s="2"/>
      <c r="H1161" s="2"/>
      <c r="I1161" s="2"/>
      <c r="J1161" s="2"/>
      <c r="K1161" s="2"/>
      <c r="L1161" s="2"/>
      <c r="M1161" s="2"/>
      <c r="N1161" s="7" t="s">
        <v>171</v>
      </c>
      <c r="O1161" s="8" t="str">
        <f t="shared" si="109"/>
        <v/>
      </c>
      <c r="P1161" s="9" t="str">
        <f t="shared" si="110"/>
        <v/>
      </c>
      <c r="Q1161" s="11">
        <f t="shared" si="111"/>
        <v>0</v>
      </c>
      <c r="R1161" s="12">
        <f t="shared" si="112"/>
        <v>0</v>
      </c>
      <c r="S1161" s="8"/>
      <c r="T1161" s="8">
        <f>VLOOKUP(C1161,[1]Sheet1!$D$1:$M$65514,10,0)</f>
        <v>0</v>
      </c>
      <c r="U1161" s="8">
        <f t="shared" si="113"/>
        <v>0</v>
      </c>
      <c r="V1161" s="8" t="e">
        <f ca="1">SUM(OFFSET(考勤!D:AH,MATCH(C1161,考勤!$A$1:$A$58,0)-1,DAY(D1161)-1,3,1))</f>
        <v>#N/A</v>
      </c>
      <c r="W1161" s="8" t="e">
        <f ca="1" t="shared" si="114"/>
        <v>#N/A</v>
      </c>
    </row>
    <row r="1162" hidden="1" spans="1:23">
      <c r="A1162" s="2" t="s">
        <v>236</v>
      </c>
      <c r="B1162" s="2" t="s">
        <v>998</v>
      </c>
      <c r="C1162" s="2" t="s">
        <v>999</v>
      </c>
      <c r="D1162" s="2" t="s">
        <v>172</v>
      </c>
      <c r="E1162" s="2" t="s">
        <v>127</v>
      </c>
      <c r="F1162" s="2"/>
      <c r="G1162" s="2"/>
      <c r="H1162" s="2"/>
      <c r="I1162" s="2"/>
      <c r="J1162" s="2"/>
      <c r="K1162" s="2"/>
      <c r="L1162" s="2"/>
      <c r="M1162" s="2"/>
      <c r="N1162" s="7" t="s">
        <v>171</v>
      </c>
      <c r="O1162" s="8" t="str">
        <f t="shared" si="109"/>
        <v/>
      </c>
      <c r="P1162" s="9" t="str">
        <f t="shared" si="110"/>
        <v/>
      </c>
      <c r="Q1162" s="11">
        <f t="shared" si="111"/>
        <v>0</v>
      </c>
      <c r="R1162" s="12">
        <f t="shared" si="112"/>
        <v>0</v>
      </c>
      <c r="S1162" s="8"/>
      <c r="T1162" s="8">
        <f>VLOOKUP(C1162,[1]Sheet1!$D$1:$M$65514,10,0)</f>
        <v>0</v>
      </c>
      <c r="U1162" s="8">
        <f t="shared" si="113"/>
        <v>0</v>
      </c>
      <c r="V1162" s="8" t="e">
        <f ca="1">SUM(OFFSET(考勤!D:AH,MATCH(C1162,考勤!$A$1:$A$58,0)-1,DAY(D1162)-1,3,1))</f>
        <v>#N/A</v>
      </c>
      <c r="W1162" s="8" t="e">
        <f ca="1" t="shared" si="114"/>
        <v>#N/A</v>
      </c>
    </row>
    <row r="1163" hidden="1" spans="1:23">
      <c r="A1163" s="2" t="s">
        <v>236</v>
      </c>
      <c r="B1163" s="2" t="s">
        <v>998</v>
      </c>
      <c r="C1163" s="2" t="s">
        <v>999</v>
      </c>
      <c r="D1163" s="2" t="s">
        <v>173</v>
      </c>
      <c r="E1163" s="2" t="s">
        <v>127</v>
      </c>
      <c r="F1163" s="2"/>
      <c r="G1163" s="2"/>
      <c r="H1163" s="2"/>
      <c r="I1163" s="2"/>
      <c r="J1163" s="2"/>
      <c r="K1163" s="2"/>
      <c r="L1163" s="2"/>
      <c r="M1163" s="2"/>
      <c r="N1163" s="7" t="s">
        <v>171</v>
      </c>
      <c r="O1163" s="8" t="str">
        <f t="shared" si="109"/>
        <v/>
      </c>
      <c r="P1163" s="9" t="str">
        <f t="shared" si="110"/>
        <v/>
      </c>
      <c r="Q1163" s="11">
        <f t="shared" si="111"/>
        <v>0</v>
      </c>
      <c r="R1163" s="12">
        <f t="shared" si="112"/>
        <v>0</v>
      </c>
      <c r="S1163" s="8"/>
      <c r="T1163" s="8">
        <f>VLOOKUP(C1163,[1]Sheet1!$D$1:$M$65514,10,0)</f>
        <v>0</v>
      </c>
      <c r="U1163" s="8">
        <f t="shared" si="113"/>
        <v>0</v>
      </c>
      <c r="V1163" s="8" t="e">
        <f ca="1">SUM(OFFSET(考勤!D:AH,MATCH(C1163,考勤!$A$1:$A$58,0)-1,DAY(D1163)-1,3,1))</f>
        <v>#N/A</v>
      </c>
      <c r="W1163" s="8" t="e">
        <f ca="1" t="shared" si="114"/>
        <v>#N/A</v>
      </c>
    </row>
    <row r="1164" hidden="1" spans="1:23">
      <c r="A1164" s="2" t="s">
        <v>236</v>
      </c>
      <c r="B1164" s="2" t="s">
        <v>998</v>
      </c>
      <c r="C1164" s="2" t="s">
        <v>999</v>
      </c>
      <c r="D1164" s="2" t="s">
        <v>175</v>
      </c>
      <c r="E1164" s="2" t="s">
        <v>127</v>
      </c>
      <c r="F1164" s="2"/>
      <c r="G1164" s="2"/>
      <c r="H1164" s="2"/>
      <c r="I1164" s="2"/>
      <c r="J1164" s="2"/>
      <c r="K1164" s="2"/>
      <c r="L1164" s="2"/>
      <c r="M1164" s="2"/>
      <c r="N1164" s="7" t="s">
        <v>171</v>
      </c>
      <c r="O1164" s="8" t="str">
        <f t="shared" si="109"/>
        <v/>
      </c>
      <c r="P1164" s="9" t="str">
        <f t="shared" si="110"/>
        <v/>
      </c>
      <c r="Q1164" s="11">
        <f t="shared" si="111"/>
        <v>0</v>
      </c>
      <c r="R1164" s="12">
        <f t="shared" si="112"/>
        <v>0</v>
      </c>
      <c r="S1164" s="8"/>
      <c r="T1164" s="8">
        <f>VLOOKUP(C1164,[1]Sheet1!$D$1:$M$65514,10,0)</f>
        <v>0</v>
      </c>
      <c r="U1164" s="8">
        <f t="shared" si="113"/>
        <v>0</v>
      </c>
      <c r="V1164" s="8" t="e">
        <f ca="1">SUM(OFFSET(考勤!D:AH,MATCH(C1164,考勤!$A$1:$A$58,0)-1,DAY(D1164)-1,3,1))</f>
        <v>#N/A</v>
      </c>
      <c r="W1164" s="8" t="e">
        <f ca="1" t="shared" si="114"/>
        <v>#N/A</v>
      </c>
    </row>
    <row r="1165" hidden="1" spans="1:23">
      <c r="A1165" s="2" t="s">
        <v>236</v>
      </c>
      <c r="B1165" s="2" t="s">
        <v>998</v>
      </c>
      <c r="C1165" s="2" t="s">
        <v>999</v>
      </c>
      <c r="D1165" s="2" t="s">
        <v>177</v>
      </c>
      <c r="E1165" s="2" t="s">
        <v>127</v>
      </c>
      <c r="F1165" s="2"/>
      <c r="G1165" s="2"/>
      <c r="H1165" s="2"/>
      <c r="I1165" s="2"/>
      <c r="J1165" s="2"/>
      <c r="K1165" s="2"/>
      <c r="L1165" s="2"/>
      <c r="M1165" s="2"/>
      <c r="N1165" s="7" t="s">
        <v>171</v>
      </c>
      <c r="O1165" s="8" t="str">
        <f t="shared" si="109"/>
        <v/>
      </c>
      <c r="P1165" s="9" t="str">
        <f t="shared" si="110"/>
        <v/>
      </c>
      <c r="Q1165" s="11">
        <f t="shared" si="111"/>
        <v>0</v>
      </c>
      <c r="R1165" s="12">
        <f t="shared" si="112"/>
        <v>0</v>
      </c>
      <c r="S1165" s="8"/>
      <c r="T1165" s="8">
        <f>VLOOKUP(C1165,[1]Sheet1!$D$1:$M$65514,10,0)</f>
        <v>0</v>
      </c>
      <c r="U1165" s="8">
        <f t="shared" si="113"/>
        <v>0</v>
      </c>
      <c r="V1165" s="8" t="e">
        <f ca="1">SUM(OFFSET(考勤!D:AH,MATCH(C1165,考勤!$A$1:$A$58,0)-1,DAY(D1165)-1,3,1))</f>
        <v>#N/A</v>
      </c>
      <c r="W1165" s="8" t="e">
        <f ca="1" t="shared" si="114"/>
        <v>#N/A</v>
      </c>
    </row>
    <row r="1166" hidden="1" spans="1:23">
      <c r="A1166" s="3" t="s">
        <v>236</v>
      </c>
      <c r="B1166" s="3" t="s">
        <v>998</v>
      </c>
      <c r="C1166" s="3" t="s">
        <v>999</v>
      </c>
      <c r="D1166" s="3" t="s">
        <v>180</v>
      </c>
      <c r="E1166" s="2" t="s">
        <v>127</v>
      </c>
      <c r="F1166" s="3"/>
      <c r="G1166" s="3"/>
      <c r="H1166" s="3"/>
      <c r="I1166" s="3"/>
      <c r="J1166" s="3"/>
      <c r="K1166" s="3"/>
      <c r="L1166" s="3"/>
      <c r="M1166" s="3"/>
      <c r="N1166" s="7" t="s">
        <v>171</v>
      </c>
      <c r="O1166" s="8" t="str">
        <f t="shared" si="109"/>
        <v/>
      </c>
      <c r="P1166" s="9" t="str">
        <f t="shared" si="110"/>
        <v/>
      </c>
      <c r="Q1166" s="11">
        <f t="shared" si="111"/>
        <v>0</v>
      </c>
      <c r="R1166" s="12">
        <f t="shared" si="112"/>
        <v>0</v>
      </c>
      <c r="S1166" s="8"/>
      <c r="T1166" s="8">
        <f>VLOOKUP(C1166,[1]Sheet1!$D$1:$M$65514,10,0)</f>
        <v>0</v>
      </c>
      <c r="U1166" s="8">
        <f t="shared" si="113"/>
        <v>0</v>
      </c>
      <c r="V1166" s="8" t="e">
        <f ca="1">SUM(OFFSET(考勤!D:AH,MATCH(C1166,考勤!$A$1:$A$58,0)-1,DAY(D1166)-1,3,1))</f>
        <v>#N/A</v>
      </c>
      <c r="W1166" s="8" t="e">
        <f ca="1" t="shared" si="114"/>
        <v>#N/A</v>
      </c>
    </row>
    <row r="1167" hidden="1" spans="1:23">
      <c r="A1167" s="3" t="s">
        <v>236</v>
      </c>
      <c r="B1167" s="3" t="s">
        <v>998</v>
      </c>
      <c r="C1167" s="3" t="s">
        <v>999</v>
      </c>
      <c r="D1167" s="3" t="s">
        <v>183</v>
      </c>
      <c r="E1167" s="2" t="s">
        <v>127</v>
      </c>
      <c r="F1167" s="3"/>
      <c r="G1167" s="3"/>
      <c r="H1167" s="3"/>
      <c r="I1167" s="3"/>
      <c r="J1167" s="3"/>
      <c r="K1167" s="3"/>
      <c r="L1167" s="3"/>
      <c r="M1167" s="3"/>
      <c r="N1167" s="7" t="s">
        <v>171</v>
      </c>
      <c r="O1167" s="8" t="str">
        <f t="shared" si="109"/>
        <v/>
      </c>
      <c r="P1167" s="9" t="str">
        <f t="shared" si="110"/>
        <v/>
      </c>
      <c r="Q1167" s="11">
        <f t="shared" si="111"/>
        <v>0</v>
      </c>
      <c r="R1167" s="12">
        <f t="shared" si="112"/>
        <v>0</v>
      </c>
      <c r="S1167" s="8"/>
      <c r="T1167" s="8">
        <f>VLOOKUP(C1167,[1]Sheet1!$D$1:$M$65514,10,0)</f>
        <v>0</v>
      </c>
      <c r="U1167" s="8">
        <f t="shared" si="113"/>
        <v>0</v>
      </c>
      <c r="V1167" s="8" t="e">
        <f ca="1">SUM(OFFSET(考勤!D:AH,MATCH(C1167,考勤!$A$1:$A$58,0)-1,DAY(D1167)-1,3,1))</f>
        <v>#N/A</v>
      </c>
      <c r="W1167" s="8" t="e">
        <f ca="1" t="shared" si="114"/>
        <v>#N/A</v>
      </c>
    </row>
    <row r="1168" hidden="1" spans="1:23">
      <c r="A1168" s="2" t="s">
        <v>236</v>
      </c>
      <c r="B1168" s="2" t="s">
        <v>998</v>
      </c>
      <c r="C1168" s="2" t="s">
        <v>999</v>
      </c>
      <c r="D1168" s="2" t="s">
        <v>186</v>
      </c>
      <c r="E1168" s="2" t="s">
        <v>127</v>
      </c>
      <c r="F1168" s="2"/>
      <c r="G1168" s="2"/>
      <c r="H1168" s="2"/>
      <c r="I1168" s="2"/>
      <c r="J1168" s="2"/>
      <c r="K1168" s="2"/>
      <c r="L1168" s="2"/>
      <c r="M1168" s="2"/>
      <c r="N1168" s="7" t="s">
        <v>171</v>
      </c>
      <c r="O1168" s="8" t="str">
        <f t="shared" si="109"/>
        <v/>
      </c>
      <c r="P1168" s="9" t="str">
        <f t="shared" si="110"/>
        <v/>
      </c>
      <c r="Q1168" s="11">
        <f t="shared" si="111"/>
        <v>0</v>
      </c>
      <c r="R1168" s="12">
        <f t="shared" si="112"/>
        <v>0</v>
      </c>
      <c r="S1168" s="8"/>
      <c r="T1168" s="8">
        <f>VLOOKUP(C1168,[1]Sheet1!$D$1:$M$65514,10,0)</f>
        <v>0</v>
      </c>
      <c r="U1168" s="8">
        <f t="shared" si="113"/>
        <v>0</v>
      </c>
      <c r="V1168" s="8" t="e">
        <f ca="1">SUM(OFFSET(考勤!D:AH,MATCH(C1168,考勤!$A$1:$A$58,0)-1,DAY(D1168)-1,3,1))</f>
        <v>#N/A</v>
      </c>
      <c r="W1168" s="8" t="e">
        <f ca="1" t="shared" si="114"/>
        <v>#N/A</v>
      </c>
    </row>
    <row r="1169" hidden="1" spans="1:23">
      <c r="A1169" s="2" t="s">
        <v>236</v>
      </c>
      <c r="B1169" s="2" t="s">
        <v>998</v>
      </c>
      <c r="C1169" s="2" t="s">
        <v>999</v>
      </c>
      <c r="D1169" s="2" t="s">
        <v>189</v>
      </c>
      <c r="E1169" s="2" t="s">
        <v>127</v>
      </c>
      <c r="F1169" s="2"/>
      <c r="G1169" s="2"/>
      <c r="H1169" s="2"/>
      <c r="I1169" s="2"/>
      <c r="J1169" s="2"/>
      <c r="K1169" s="2"/>
      <c r="L1169" s="2"/>
      <c r="M1169" s="2"/>
      <c r="N1169" s="7" t="s">
        <v>171</v>
      </c>
      <c r="O1169" s="8" t="str">
        <f t="shared" si="109"/>
        <v/>
      </c>
      <c r="P1169" s="9" t="str">
        <f t="shared" si="110"/>
        <v/>
      </c>
      <c r="Q1169" s="11">
        <f t="shared" si="111"/>
        <v>0</v>
      </c>
      <c r="R1169" s="12">
        <f t="shared" si="112"/>
        <v>0</v>
      </c>
      <c r="S1169" s="8"/>
      <c r="T1169" s="8">
        <f>VLOOKUP(C1169,[1]Sheet1!$D$1:$M$65514,10,0)</f>
        <v>0</v>
      </c>
      <c r="U1169" s="8">
        <f t="shared" si="113"/>
        <v>0</v>
      </c>
      <c r="V1169" s="8" t="e">
        <f ca="1">SUM(OFFSET(考勤!D:AH,MATCH(C1169,考勤!$A$1:$A$58,0)-1,DAY(D1169)-1,3,1))</f>
        <v>#N/A</v>
      </c>
      <c r="W1169" s="8" t="e">
        <f ca="1" t="shared" si="114"/>
        <v>#N/A</v>
      </c>
    </row>
    <row r="1170" hidden="1" spans="1:23">
      <c r="A1170" s="2" t="s">
        <v>236</v>
      </c>
      <c r="B1170" s="2" t="s">
        <v>998</v>
      </c>
      <c r="C1170" s="2" t="s">
        <v>999</v>
      </c>
      <c r="D1170" s="2" t="s">
        <v>192</v>
      </c>
      <c r="E1170" s="2" t="s">
        <v>127</v>
      </c>
      <c r="F1170" s="2"/>
      <c r="G1170" s="2"/>
      <c r="H1170" s="2"/>
      <c r="I1170" s="2"/>
      <c r="J1170" s="2"/>
      <c r="K1170" s="2"/>
      <c r="L1170" s="2"/>
      <c r="M1170" s="2"/>
      <c r="N1170" s="7" t="s">
        <v>171</v>
      </c>
      <c r="O1170" s="8" t="str">
        <f t="shared" si="109"/>
        <v/>
      </c>
      <c r="P1170" s="9" t="str">
        <f t="shared" si="110"/>
        <v/>
      </c>
      <c r="Q1170" s="11">
        <f t="shared" si="111"/>
        <v>0</v>
      </c>
      <c r="R1170" s="12">
        <f t="shared" si="112"/>
        <v>0</v>
      </c>
      <c r="S1170" s="8"/>
      <c r="T1170" s="8">
        <f>VLOOKUP(C1170,[1]Sheet1!$D$1:$M$65514,10,0)</f>
        <v>0</v>
      </c>
      <c r="U1170" s="8">
        <f t="shared" si="113"/>
        <v>0</v>
      </c>
      <c r="V1170" s="8" t="e">
        <f ca="1">SUM(OFFSET(考勤!D:AH,MATCH(C1170,考勤!$A$1:$A$58,0)-1,DAY(D1170)-1,3,1))</f>
        <v>#N/A</v>
      </c>
      <c r="W1170" s="8" t="e">
        <f ca="1" t="shared" si="114"/>
        <v>#N/A</v>
      </c>
    </row>
    <row r="1171" hidden="1" spans="1:23">
      <c r="A1171" s="2" t="s">
        <v>236</v>
      </c>
      <c r="B1171" s="2" t="s">
        <v>998</v>
      </c>
      <c r="C1171" s="2" t="s">
        <v>999</v>
      </c>
      <c r="D1171" s="2" t="s">
        <v>195</v>
      </c>
      <c r="E1171" s="2" t="s">
        <v>127</v>
      </c>
      <c r="F1171" s="2"/>
      <c r="G1171" s="2"/>
      <c r="H1171" s="2"/>
      <c r="I1171" s="2"/>
      <c r="J1171" s="2"/>
      <c r="K1171" s="2"/>
      <c r="L1171" s="2"/>
      <c r="M1171" s="2"/>
      <c r="N1171" s="7" t="s">
        <v>171</v>
      </c>
      <c r="O1171" s="8" t="str">
        <f t="shared" si="109"/>
        <v/>
      </c>
      <c r="P1171" s="9" t="str">
        <f t="shared" si="110"/>
        <v/>
      </c>
      <c r="Q1171" s="11">
        <f t="shared" si="111"/>
        <v>0</v>
      </c>
      <c r="R1171" s="12">
        <f t="shared" si="112"/>
        <v>0</v>
      </c>
      <c r="S1171" s="8"/>
      <c r="T1171" s="8">
        <f>VLOOKUP(C1171,[1]Sheet1!$D$1:$M$65514,10,0)</f>
        <v>0</v>
      </c>
      <c r="U1171" s="8">
        <f t="shared" si="113"/>
        <v>0</v>
      </c>
      <c r="V1171" s="8" t="e">
        <f ca="1">SUM(OFFSET(考勤!D:AH,MATCH(C1171,考勤!$A$1:$A$58,0)-1,DAY(D1171)-1,3,1))</f>
        <v>#N/A</v>
      </c>
      <c r="W1171" s="8" t="e">
        <f ca="1" t="shared" si="114"/>
        <v>#N/A</v>
      </c>
    </row>
    <row r="1172" hidden="1" spans="1:23">
      <c r="A1172" s="2" t="s">
        <v>236</v>
      </c>
      <c r="B1172" s="2" t="s">
        <v>998</v>
      </c>
      <c r="C1172" s="2" t="s">
        <v>999</v>
      </c>
      <c r="D1172" s="2" t="s">
        <v>198</v>
      </c>
      <c r="E1172" s="2" t="s">
        <v>127</v>
      </c>
      <c r="F1172" s="2"/>
      <c r="G1172" s="2"/>
      <c r="H1172" s="2"/>
      <c r="I1172" s="2"/>
      <c r="J1172" s="2"/>
      <c r="K1172" s="2"/>
      <c r="L1172" s="2"/>
      <c r="M1172" s="2"/>
      <c r="N1172" s="7" t="s">
        <v>171</v>
      </c>
      <c r="O1172" s="8" t="str">
        <f t="shared" si="109"/>
        <v/>
      </c>
      <c r="P1172" s="9" t="str">
        <f t="shared" si="110"/>
        <v/>
      </c>
      <c r="Q1172" s="11">
        <f t="shared" si="111"/>
        <v>0</v>
      </c>
      <c r="R1172" s="12">
        <f t="shared" si="112"/>
        <v>0</v>
      </c>
      <c r="S1172" s="8"/>
      <c r="T1172" s="8">
        <f>VLOOKUP(C1172,[1]Sheet1!$D$1:$M$65514,10,0)</f>
        <v>0</v>
      </c>
      <c r="U1172" s="8">
        <f t="shared" si="113"/>
        <v>0</v>
      </c>
      <c r="V1172" s="8" t="e">
        <f ca="1">SUM(OFFSET(考勤!D:AH,MATCH(C1172,考勤!$A$1:$A$58,0)-1,DAY(D1172)-1,3,1))</f>
        <v>#N/A</v>
      </c>
      <c r="W1172" s="8" t="e">
        <f ca="1" t="shared" si="114"/>
        <v>#N/A</v>
      </c>
    </row>
    <row r="1173" hidden="1" spans="1:23">
      <c r="A1173" s="3" t="s">
        <v>236</v>
      </c>
      <c r="B1173" s="3" t="s">
        <v>998</v>
      </c>
      <c r="C1173" s="3" t="s">
        <v>999</v>
      </c>
      <c r="D1173" s="3" t="s">
        <v>199</v>
      </c>
      <c r="E1173" s="2" t="s">
        <v>127</v>
      </c>
      <c r="F1173" s="3"/>
      <c r="G1173" s="3"/>
      <c r="H1173" s="3"/>
      <c r="I1173" s="3"/>
      <c r="J1173" s="3"/>
      <c r="K1173" s="3"/>
      <c r="L1173" s="3"/>
      <c r="M1173" s="3"/>
      <c r="N1173" s="7" t="s">
        <v>171</v>
      </c>
      <c r="O1173" s="8" t="str">
        <f t="shared" si="109"/>
        <v/>
      </c>
      <c r="P1173" s="9" t="str">
        <f t="shared" si="110"/>
        <v/>
      </c>
      <c r="Q1173" s="11">
        <f t="shared" si="111"/>
        <v>0</v>
      </c>
      <c r="R1173" s="12">
        <f t="shared" si="112"/>
        <v>0</v>
      </c>
      <c r="S1173" s="8"/>
      <c r="T1173" s="8">
        <f>VLOOKUP(C1173,[1]Sheet1!$D$1:$M$65514,10,0)</f>
        <v>0</v>
      </c>
      <c r="U1173" s="8">
        <f t="shared" si="113"/>
        <v>0</v>
      </c>
      <c r="V1173" s="8" t="e">
        <f ca="1">SUM(OFFSET(考勤!D:AH,MATCH(C1173,考勤!$A$1:$A$58,0)-1,DAY(D1173)-1,3,1))</f>
        <v>#N/A</v>
      </c>
      <c r="W1173" s="8" t="e">
        <f ca="1" t="shared" si="114"/>
        <v>#N/A</v>
      </c>
    </row>
    <row r="1174" hidden="1" spans="1:23">
      <c r="A1174" s="3" t="s">
        <v>236</v>
      </c>
      <c r="B1174" s="3" t="s">
        <v>998</v>
      </c>
      <c r="C1174" s="3" t="s">
        <v>999</v>
      </c>
      <c r="D1174" s="3" t="s">
        <v>201</v>
      </c>
      <c r="E1174" s="2" t="s">
        <v>127</v>
      </c>
      <c r="F1174" s="3"/>
      <c r="G1174" s="3"/>
      <c r="H1174" s="3"/>
      <c r="I1174" s="3"/>
      <c r="J1174" s="3"/>
      <c r="K1174" s="3"/>
      <c r="L1174" s="3"/>
      <c r="M1174" s="3"/>
      <c r="N1174" s="7" t="s">
        <v>171</v>
      </c>
      <c r="O1174" s="8" t="str">
        <f t="shared" si="109"/>
        <v/>
      </c>
      <c r="P1174" s="9" t="str">
        <f t="shared" si="110"/>
        <v/>
      </c>
      <c r="Q1174" s="11">
        <f t="shared" si="111"/>
        <v>0</v>
      </c>
      <c r="R1174" s="12">
        <f t="shared" si="112"/>
        <v>0</v>
      </c>
      <c r="S1174" s="8"/>
      <c r="T1174" s="8">
        <f>VLOOKUP(C1174,[1]Sheet1!$D$1:$M$65514,10,0)</f>
        <v>0</v>
      </c>
      <c r="U1174" s="8">
        <f t="shared" si="113"/>
        <v>0</v>
      </c>
      <c r="V1174" s="8" t="e">
        <f ca="1">SUM(OFFSET(考勤!D:AH,MATCH(C1174,考勤!$A$1:$A$58,0)-1,DAY(D1174)-1,3,1))</f>
        <v>#N/A</v>
      </c>
      <c r="W1174" s="8" t="e">
        <f ca="1" t="shared" si="114"/>
        <v>#N/A</v>
      </c>
    </row>
    <row r="1175" hidden="1" spans="1:23">
      <c r="A1175" s="2" t="s">
        <v>236</v>
      </c>
      <c r="B1175" s="2" t="s">
        <v>998</v>
      </c>
      <c r="C1175" s="2" t="s">
        <v>999</v>
      </c>
      <c r="D1175" s="2" t="s">
        <v>204</v>
      </c>
      <c r="E1175" s="2" t="s">
        <v>127</v>
      </c>
      <c r="F1175" s="2"/>
      <c r="G1175" s="2"/>
      <c r="H1175" s="2"/>
      <c r="I1175" s="2"/>
      <c r="J1175" s="2"/>
      <c r="K1175" s="2"/>
      <c r="L1175" s="2"/>
      <c r="M1175" s="2"/>
      <c r="N1175" s="7" t="s">
        <v>171</v>
      </c>
      <c r="O1175" s="8" t="str">
        <f t="shared" si="109"/>
        <v/>
      </c>
      <c r="P1175" s="9" t="str">
        <f t="shared" si="110"/>
        <v/>
      </c>
      <c r="Q1175" s="11">
        <f t="shared" si="111"/>
        <v>0</v>
      </c>
      <c r="R1175" s="12">
        <f t="shared" si="112"/>
        <v>0</v>
      </c>
      <c r="S1175" s="8"/>
      <c r="T1175" s="8">
        <f>VLOOKUP(C1175,[1]Sheet1!$D$1:$M$65514,10,0)</f>
        <v>0</v>
      </c>
      <c r="U1175" s="8">
        <f t="shared" si="113"/>
        <v>0</v>
      </c>
      <c r="V1175" s="8" t="e">
        <f ca="1">SUM(OFFSET(考勤!D:AH,MATCH(C1175,考勤!$A$1:$A$58,0)-1,DAY(D1175)-1,3,1))</f>
        <v>#N/A</v>
      </c>
      <c r="W1175" s="8" t="e">
        <f ca="1" t="shared" si="114"/>
        <v>#N/A</v>
      </c>
    </row>
    <row r="1176" hidden="1" spans="1:23">
      <c r="A1176" s="2" t="s">
        <v>236</v>
      </c>
      <c r="B1176" s="2" t="s">
        <v>998</v>
      </c>
      <c r="C1176" s="2" t="s">
        <v>999</v>
      </c>
      <c r="D1176" s="2" t="s">
        <v>206</v>
      </c>
      <c r="E1176" s="2" t="s">
        <v>127</v>
      </c>
      <c r="F1176" s="2"/>
      <c r="G1176" s="2"/>
      <c r="H1176" s="2"/>
      <c r="I1176" s="2"/>
      <c r="J1176" s="2"/>
      <c r="K1176" s="2"/>
      <c r="L1176" s="2"/>
      <c r="M1176" s="2"/>
      <c r="N1176" s="7" t="s">
        <v>171</v>
      </c>
      <c r="O1176" s="8" t="str">
        <f t="shared" si="109"/>
        <v/>
      </c>
      <c r="P1176" s="9" t="str">
        <f t="shared" si="110"/>
        <v/>
      </c>
      <c r="Q1176" s="11">
        <f t="shared" si="111"/>
        <v>0</v>
      </c>
      <c r="R1176" s="12">
        <f t="shared" si="112"/>
        <v>0</v>
      </c>
      <c r="S1176" s="8"/>
      <c r="T1176" s="8">
        <f>VLOOKUP(C1176,[1]Sheet1!$D$1:$M$65514,10,0)</f>
        <v>0</v>
      </c>
      <c r="U1176" s="8">
        <f t="shared" si="113"/>
        <v>0</v>
      </c>
      <c r="V1176" s="8" t="e">
        <f ca="1">SUM(OFFSET(考勤!D:AH,MATCH(C1176,考勤!$A$1:$A$58,0)-1,DAY(D1176)-1,3,1))</f>
        <v>#N/A</v>
      </c>
      <c r="W1176" s="8" t="e">
        <f ca="1" t="shared" si="114"/>
        <v>#N/A</v>
      </c>
    </row>
    <row r="1177" hidden="1" spans="1:23">
      <c r="A1177" s="2" t="s">
        <v>236</v>
      </c>
      <c r="B1177" s="2" t="s">
        <v>998</v>
      </c>
      <c r="C1177" s="2" t="s">
        <v>999</v>
      </c>
      <c r="D1177" s="2" t="s">
        <v>209</v>
      </c>
      <c r="E1177" s="2" t="s">
        <v>127</v>
      </c>
      <c r="F1177" s="2"/>
      <c r="G1177" s="2"/>
      <c r="H1177" s="2"/>
      <c r="I1177" s="2"/>
      <c r="J1177" s="2"/>
      <c r="K1177" s="2"/>
      <c r="L1177" s="2"/>
      <c r="M1177" s="2"/>
      <c r="N1177" s="7" t="s">
        <v>171</v>
      </c>
      <c r="O1177" s="8" t="str">
        <f t="shared" si="109"/>
        <v/>
      </c>
      <c r="P1177" s="9" t="str">
        <f t="shared" si="110"/>
        <v/>
      </c>
      <c r="Q1177" s="11">
        <f t="shared" si="111"/>
        <v>0</v>
      </c>
      <c r="R1177" s="12">
        <f t="shared" si="112"/>
        <v>0</v>
      </c>
      <c r="S1177" s="8"/>
      <c r="T1177" s="8">
        <f>VLOOKUP(C1177,[1]Sheet1!$D$1:$M$65514,10,0)</f>
        <v>0</v>
      </c>
      <c r="U1177" s="8">
        <f t="shared" si="113"/>
        <v>0</v>
      </c>
      <c r="V1177" s="8" t="e">
        <f ca="1">SUM(OFFSET(考勤!D:AH,MATCH(C1177,考勤!$A$1:$A$58,0)-1,DAY(D1177)-1,3,1))</f>
        <v>#N/A</v>
      </c>
      <c r="W1177" s="8" t="e">
        <f ca="1" t="shared" si="114"/>
        <v>#N/A</v>
      </c>
    </row>
    <row r="1178" hidden="1" spans="1:23">
      <c r="A1178" s="2" t="s">
        <v>236</v>
      </c>
      <c r="B1178" s="2" t="s">
        <v>998</v>
      </c>
      <c r="C1178" s="2" t="s">
        <v>999</v>
      </c>
      <c r="D1178" s="2" t="s">
        <v>210</v>
      </c>
      <c r="E1178" s="2" t="s">
        <v>127</v>
      </c>
      <c r="F1178" s="2"/>
      <c r="G1178" s="2"/>
      <c r="H1178" s="2"/>
      <c r="I1178" s="2"/>
      <c r="J1178" s="2"/>
      <c r="K1178" s="2"/>
      <c r="L1178" s="2"/>
      <c r="M1178" s="2"/>
      <c r="N1178" s="7" t="s">
        <v>171</v>
      </c>
      <c r="O1178" s="8" t="str">
        <f t="shared" si="109"/>
        <v/>
      </c>
      <c r="P1178" s="9" t="str">
        <f t="shared" si="110"/>
        <v/>
      </c>
      <c r="Q1178" s="11">
        <f t="shared" si="111"/>
        <v>0</v>
      </c>
      <c r="R1178" s="12">
        <f t="shared" si="112"/>
        <v>0</v>
      </c>
      <c r="S1178" s="8"/>
      <c r="T1178" s="8">
        <f>VLOOKUP(C1178,[1]Sheet1!$D$1:$M$65514,10,0)</f>
        <v>0</v>
      </c>
      <c r="U1178" s="8">
        <f t="shared" si="113"/>
        <v>0</v>
      </c>
      <c r="V1178" s="8" t="e">
        <f ca="1">SUM(OFFSET(考勤!D:AH,MATCH(C1178,考勤!$A$1:$A$58,0)-1,DAY(D1178)-1,3,1))</f>
        <v>#N/A</v>
      </c>
      <c r="W1178" s="8" t="e">
        <f ca="1" t="shared" si="114"/>
        <v>#N/A</v>
      </c>
    </row>
    <row r="1179" hidden="1" spans="1:23">
      <c r="A1179" s="2" t="s">
        <v>236</v>
      </c>
      <c r="B1179" s="2" t="s">
        <v>998</v>
      </c>
      <c r="C1179" s="2" t="s">
        <v>999</v>
      </c>
      <c r="D1179" s="2" t="s">
        <v>211</v>
      </c>
      <c r="E1179" s="2" t="s">
        <v>127</v>
      </c>
      <c r="F1179" s="2"/>
      <c r="G1179" s="2"/>
      <c r="H1179" s="2"/>
      <c r="I1179" s="2"/>
      <c r="J1179" s="2"/>
      <c r="K1179" s="2"/>
      <c r="L1179" s="2"/>
      <c r="M1179" s="2"/>
      <c r="N1179" s="7" t="s">
        <v>171</v>
      </c>
      <c r="O1179" s="8" t="str">
        <f t="shared" si="109"/>
        <v/>
      </c>
      <c r="P1179" s="9" t="str">
        <f t="shared" si="110"/>
        <v/>
      </c>
      <c r="Q1179" s="11">
        <f t="shared" si="111"/>
        <v>0</v>
      </c>
      <c r="R1179" s="12">
        <f t="shared" si="112"/>
        <v>0</v>
      </c>
      <c r="S1179" s="8"/>
      <c r="T1179" s="8">
        <f>VLOOKUP(C1179,[1]Sheet1!$D$1:$M$65514,10,0)</f>
        <v>0</v>
      </c>
      <c r="U1179" s="8">
        <f t="shared" si="113"/>
        <v>0</v>
      </c>
      <c r="V1179" s="8" t="e">
        <f ca="1">SUM(OFFSET(考勤!D:AH,MATCH(C1179,考勤!$A$1:$A$58,0)-1,DAY(D1179)-1,3,1))</f>
        <v>#N/A</v>
      </c>
      <c r="W1179" s="8" t="e">
        <f ca="1" t="shared" si="114"/>
        <v>#N/A</v>
      </c>
    </row>
    <row r="1180" hidden="1" spans="1:23">
      <c r="A1180" s="2" t="s">
        <v>236</v>
      </c>
      <c r="B1180" s="2" t="s">
        <v>1007</v>
      </c>
      <c r="C1180" s="2" t="s">
        <v>1008</v>
      </c>
      <c r="D1180" s="2" t="s">
        <v>126</v>
      </c>
      <c r="E1180" s="2" t="s">
        <v>127</v>
      </c>
      <c r="F1180" s="2"/>
      <c r="G1180" s="2"/>
      <c r="H1180" s="2"/>
      <c r="I1180" s="2"/>
      <c r="J1180" s="2"/>
      <c r="K1180" s="2"/>
      <c r="L1180" s="2"/>
      <c r="M1180" s="2"/>
      <c r="N1180" s="7" t="s">
        <v>171</v>
      </c>
      <c r="O1180" s="8" t="str">
        <f t="shared" si="109"/>
        <v/>
      </c>
      <c r="P1180" s="9" t="str">
        <f t="shared" si="110"/>
        <v/>
      </c>
      <c r="Q1180" s="11">
        <f t="shared" si="111"/>
        <v>0</v>
      </c>
      <c r="R1180" s="12">
        <f t="shared" si="112"/>
        <v>0</v>
      </c>
      <c r="S1180" s="8"/>
      <c r="T1180" s="8">
        <f>VLOOKUP(C1180,[1]Sheet1!$D$1:$M$65514,10,0)</f>
        <v>0</v>
      </c>
      <c r="U1180" s="8">
        <f t="shared" si="113"/>
        <v>0</v>
      </c>
      <c r="V1180" s="8" t="e">
        <f ca="1">SUM(OFFSET(考勤!D:AH,MATCH(C1180,考勤!$A$1:$A$58,0)-1,DAY(D1180)-1,3,1))</f>
        <v>#N/A</v>
      </c>
      <c r="W1180" s="8" t="e">
        <f ca="1" t="shared" si="114"/>
        <v>#N/A</v>
      </c>
    </row>
    <row r="1181" hidden="1" spans="1:23">
      <c r="A1181" s="2" t="s">
        <v>236</v>
      </c>
      <c r="B1181" s="2" t="s">
        <v>1007</v>
      </c>
      <c r="C1181" s="2" t="s">
        <v>1008</v>
      </c>
      <c r="D1181" s="2" t="s">
        <v>131</v>
      </c>
      <c r="E1181" s="2" t="s">
        <v>127</v>
      </c>
      <c r="F1181" s="2"/>
      <c r="G1181" s="2"/>
      <c r="H1181" s="2"/>
      <c r="I1181" s="2"/>
      <c r="J1181" s="2"/>
      <c r="K1181" s="2"/>
      <c r="L1181" s="2"/>
      <c r="M1181" s="2"/>
      <c r="N1181" s="7" t="s">
        <v>171</v>
      </c>
      <c r="O1181" s="8" t="str">
        <f t="shared" si="109"/>
        <v/>
      </c>
      <c r="P1181" s="9" t="str">
        <f t="shared" si="110"/>
        <v/>
      </c>
      <c r="Q1181" s="11">
        <f t="shared" si="111"/>
        <v>0</v>
      </c>
      <c r="R1181" s="12">
        <f t="shared" si="112"/>
        <v>0</v>
      </c>
      <c r="S1181" s="8"/>
      <c r="T1181" s="8">
        <f>VLOOKUP(C1181,[1]Sheet1!$D$1:$M$65514,10,0)</f>
        <v>0</v>
      </c>
      <c r="U1181" s="8">
        <f t="shared" si="113"/>
        <v>0</v>
      </c>
      <c r="V1181" s="8" t="e">
        <f ca="1">SUM(OFFSET(考勤!D:AH,MATCH(C1181,考勤!$A$1:$A$58,0)-1,DAY(D1181)-1,3,1))</f>
        <v>#N/A</v>
      </c>
      <c r="W1181" s="8" t="e">
        <f ca="1" t="shared" si="114"/>
        <v>#N/A</v>
      </c>
    </row>
    <row r="1182" hidden="1" spans="1:23">
      <c r="A1182" s="2" t="s">
        <v>236</v>
      </c>
      <c r="B1182" s="2" t="s">
        <v>1007</v>
      </c>
      <c r="C1182" s="2" t="s">
        <v>1008</v>
      </c>
      <c r="D1182" s="2" t="s">
        <v>135</v>
      </c>
      <c r="E1182" s="2" t="s">
        <v>127</v>
      </c>
      <c r="F1182" s="2"/>
      <c r="G1182" s="2"/>
      <c r="H1182" s="2"/>
      <c r="I1182" s="2"/>
      <c r="J1182" s="2"/>
      <c r="K1182" s="2"/>
      <c r="L1182" s="2"/>
      <c r="M1182" s="2"/>
      <c r="N1182" s="7" t="s">
        <v>171</v>
      </c>
      <c r="O1182" s="8" t="str">
        <f t="shared" si="109"/>
        <v/>
      </c>
      <c r="P1182" s="9" t="str">
        <f t="shared" si="110"/>
        <v/>
      </c>
      <c r="Q1182" s="11">
        <f t="shared" si="111"/>
        <v>0</v>
      </c>
      <c r="R1182" s="12">
        <f t="shared" si="112"/>
        <v>0</v>
      </c>
      <c r="S1182" s="8"/>
      <c r="T1182" s="8">
        <f>VLOOKUP(C1182,[1]Sheet1!$D$1:$M$65514,10,0)</f>
        <v>0</v>
      </c>
      <c r="U1182" s="8">
        <f t="shared" si="113"/>
        <v>0</v>
      </c>
      <c r="V1182" s="8" t="e">
        <f ca="1">SUM(OFFSET(考勤!D:AH,MATCH(C1182,考勤!$A$1:$A$58,0)-1,DAY(D1182)-1,3,1))</f>
        <v>#N/A</v>
      </c>
      <c r="W1182" s="8" t="e">
        <f ca="1" t="shared" si="114"/>
        <v>#N/A</v>
      </c>
    </row>
    <row r="1183" hidden="1" spans="1:23">
      <c r="A1183" s="3" t="s">
        <v>236</v>
      </c>
      <c r="B1183" s="3" t="s">
        <v>1007</v>
      </c>
      <c r="C1183" s="3" t="s">
        <v>1008</v>
      </c>
      <c r="D1183" s="3" t="s">
        <v>139</v>
      </c>
      <c r="E1183" s="2" t="s">
        <v>127</v>
      </c>
      <c r="F1183" s="3"/>
      <c r="G1183" s="3"/>
      <c r="H1183" s="3"/>
      <c r="I1183" s="3"/>
      <c r="J1183" s="3"/>
      <c r="K1183" s="3"/>
      <c r="L1183" s="3"/>
      <c r="M1183" s="3"/>
      <c r="N1183" s="7" t="s">
        <v>171</v>
      </c>
      <c r="O1183" s="8" t="str">
        <f t="shared" si="109"/>
        <v/>
      </c>
      <c r="P1183" s="9" t="str">
        <f t="shared" si="110"/>
        <v/>
      </c>
      <c r="Q1183" s="11">
        <f t="shared" si="111"/>
        <v>0</v>
      </c>
      <c r="R1183" s="12">
        <f t="shared" si="112"/>
        <v>0</v>
      </c>
      <c r="S1183" s="8"/>
      <c r="T1183" s="8">
        <f>VLOOKUP(C1183,[1]Sheet1!$D$1:$M$65514,10,0)</f>
        <v>0</v>
      </c>
      <c r="U1183" s="8">
        <f t="shared" si="113"/>
        <v>0</v>
      </c>
      <c r="V1183" s="8" t="e">
        <f ca="1">SUM(OFFSET(考勤!D:AH,MATCH(C1183,考勤!$A$1:$A$58,0)-1,DAY(D1183)-1,3,1))</f>
        <v>#N/A</v>
      </c>
      <c r="W1183" s="8" t="e">
        <f ca="1" t="shared" si="114"/>
        <v>#N/A</v>
      </c>
    </row>
    <row r="1184" hidden="1" spans="1:23">
      <c r="A1184" s="3" t="s">
        <v>236</v>
      </c>
      <c r="B1184" s="3" t="s">
        <v>1007</v>
      </c>
      <c r="C1184" s="3" t="s">
        <v>1008</v>
      </c>
      <c r="D1184" s="3" t="s">
        <v>142</v>
      </c>
      <c r="E1184" s="2" t="s">
        <v>127</v>
      </c>
      <c r="F1184" s="3"/>
      <c r="G1184" s="3"/>
      <c r="H1184" s="3"/>
      <c r="I1184" s="3"/>
      <c r="J1184" s="3"/>
      <c r="K1184" s="3"/>
      <c r="L1184" s="3"/>
      <c r="M1184" s="3"/>
      <c r="N1184" s="7" t="s">
        <v>171</v>
      </c>
      <c r="O1184" s="8" t="str">
        <f t="shared" si="109"/>
        <v/>
      </c>
      <c r="P1184" s="9" t="str">
        <f t="shared" si="110"/>
        <v/>
      </c>
      <c r="Q1184" s="11">
        <f t="shared" si="111"/>
        <v>0</v>
      </c>
      <c r="R1184" s="12">
        <f t="shared" si="112"/>
        <v>0</v>
      </c>
      <c r="S1184" s="8"/>
      <c r="T1184" s="8">
        <f>VLOOKUP(C1184,[1]Sheet1!$D$1:$M$65514,10,0)</f>
        <v>0</v>
      </c>
      <c r="U1184" s="8">
        <f t="shared" si="113"/>
        <v>0</v>
      </c>
      <c r="V1184" s="8" t="e">
        <f ca="1">SUM(OFFSET(考勤!D:AH,MATCH(C1184,考勤!$A$1:$A$58,0)-1,DAY(D1184)-1,3,1))</f>
        <v>#N/A</v>
      </c>
      <c r="W1184" s="8" t="e">
        <f ca="1" t="shared" si="114"/>
        <v>#N/A</v>
      </c>
    </row>
    <row r="1185" hidden="1" spans="1:23">
      <c r="A1185" s="2" t="s">
        <v>236</v>
      </c>
      <c r="B1185" s="2" t="s">
        <v>1007</v>
      </c>
      <c r="C1185" s="2" t="s">
        <v>1008</v>
      </c>
      <c r="D1185" s="2" t="s">
        <v>145</v>
      </c>
      <c r="E1185" s="2" t="s">
        <v>127</v>
      </c>
      <c r="F1185" s="2"/>
      <c r="G1185" s="2"/>
      <c r="H1185" s="2"/>
      <c r="I1185" s="2"/>
      <c r="J1185" s="2"/>
      <c r="K1185" s="2"/>
      <c r="L1185" s="2"/>
      <c r="M1185" s="2"/>
      <c r="N1185" s="7" t="s">
        <v>171</v>
      </c>
      <c r="O1185" s="8" t="str">
        <f t="shared" ref="O1185:O1248" si="115">LEFT(F1185,5)</f>
        <v/>
      </c>
      <c r="P1185" s="9" t="str">
        <f t="shared" ref="P1185:P1248" si="116">RIGHT(F1185,5)</f>
        <v/>
      </c>
      <c r="Q1185" s="11">
        <f t="shared" ref="Q1185:Q1248" si="117">IFERROR(IF(LEFT(P1185,2)+0&lt;6,P1185+1,P1185)-O1185,0)</f>
        <v>0</v>
      </c>
      <c r="R1185" s="12">
        <f t="shared" ref="R1185:R1248" si="118">IF(Q1185=0,0,IFERROR(INT((HOUR(Q1185)*60+MINUTE(Q1185))/60-1),0))</f>
        <v>0</v>
      </c>
      <c r="S1185" s="8"/>
      <c r="T1185" s="8">
        <f>VLOOKUP(C1185,[1]Sheet1!$D$1:$M$65514,10,0)</f>
        <v>0</v>
      </c>
      <c r="U1185" s="8">
        <f t="shared" ref="U1185:U1248" si="119">INT(R1185)</f>
        <v>0</v>
      </c>
      <c r="V1185" s="8" t="e">
        <f ca="1">SUM(OFFSET(考勤!D:AH,MATCH(C1185,考勤!$A$1:$A$58,0)-1,DAY(D1185)-1,3,1))</f>
        <v>#N/A</v>
      </c>
      <c r="W1185" s="8" t="e">
        <f ca="1" t="shared" ref="W1185:W1248" si="120">R1185-V1185</f>
        <v>#N/A</v>
      </c>
    </row>
    <row r="1186" hidden="1" spans="1:23">
      <c r="A1186" s="2" t="s">
        <v>236</v>
      </c>
      <c r="B1186" s="2" t="s">
        <v>1007</v>
      </c>
      <c r="C1186" s="2" t="s">
        <v>1008</v>
      </c>
      <c r="D1186" s="2" t="s">
        <v>148</v>
      </c>
      <c r="E1186" s="2" t="s">
        <v>127</v>
      </c>
      <c r="F1186" s="2"/>
      <c r="G1186" s="2"/>
      <c r="H1186" s="2"/>
      <c r="I1186" s="2"/>
      <c r="J1186" s="2"/>
      <c r="K1186" s="2"/>
      <c r="L1186" s="2"/>
      <c r="M1186" s="2"/>
      <c r="N1186" s="7" t="s">
        <v>171</v>
      </c>
      <c r="O1186" s="8" t="str">
        <f t="shared" si="115"/>
        <v/>
      </c>
      <c r="P1186" s="9" t="str">
        <f t="shared" si="116"/>
        <v/>
      </c>
      <c r="Q1186" s="11">
        <f t="shared" si="117"/>
        <v>0</v>
      </c>
      <c r="R1186" s="12">
        <f t="shared" si="118"/>
        <v>0</v>
      </c>
      <c r="S1186" s="8"/>
      <c r="T1186" s="8">
        <f>VLOOKUP(C1186,[1]Sheet1!$D$1:$M$65514,10,0)</f>
        <v>0</v>
      </c>
      <c r="U1186" s="8">
        <f t="shared" si="119"/>
        <v>0</v>
      </c>
      <c r="V1186" s="8" t="e">
        <f ca="1">SUM(OFFSET(考勤!D:AH,MATCH(C1186,考勤!$A$1:$A$58,0)-1,DAY(D1186)-1,3,1))</f>
        <v>#N/A</v>
      </c>
      <c r="W1186" s="8" t="e">
        <f ca="1" t="shared" si="120"/>
        <v>#N/A</v>
      </c>
    </row>
    <row r="1187" hidden="1" spans="1:23">
      <c r="A1187" s="2" t="s">
        <v>236</v>
      </c>
      <c r="B1187" s="2" t="s">
        <v>1007</v>
      </c>
      <c r="C1187" s="2" t="s">
        <v>1008</v>
      </c>
      <c r="D1187" s="2" t="s">
        <v>152</v>
      </c>
      <c r="E1187" s="2" t="s">
        <v>127</v>
      </c>
      <c r="F1187" s="2" t="s">
        <v>1009</v>
      </c>
      <c r="G1187" s="2" t="s">
        <v>1010</v>
      </c>
      <c r="H1187" s="2"/>
      <c r="I1187" s="2"/>
      <c r="J1187" s="10" t="s">
        <v>1011</v>
      </c>
      <c r="K1187" s="2"/>
      <c r="L1187" s="2"/>
      <c r="M1187" s="2"/>
      <c r="N1187" s="7" t="s">
        <v>1012</v>
      </c>
      <c r="O1187" s="8" t="str">
        <f t="shared" si="115"/>
        <v>10:30</v>
      </c>
      <c r="P1187" s="9" t="str">
        <f t="shared" si="116"/>
        <v>22:16</v>
      </c>
      <c r="Q1187" s="11">
        <f t="shared" si="117"/>
        <v>0.490277777777778</v>
      </c>
      <c r="R1187" s="12">
        <f t="shared" si="118"/>
        <v>10</v>
      </c>
      <c r="S1187" s="8"/>
      <c r="T1187" s="8">
        <f>VLOOKUP(C1187,[1]Sheet1!$D$1:$M$65514,10,0)</f>
        <v>0</v>
      </c>
      <c r="U1187" s="8">
        <f t="shared" si="119"/>
        <v>10</v>
      </c>
      <c r="V1187" s="8" t="e">
        <f ca="1">SUM(OFFSET(考勤!D:AH,MATCH(C1187,考勤!$A$1:$A$58,0)-1,DAY(D1187)-1,3,1))</f>
        <v>#N/A</v>
      </c>
      <c r="W1187" s="8" t="e">
        <f ca="1" t="shared" si="120"/>
        <v>#N/A</v>
      </c>
    </row>
    <row r="1188" hidden="1" spans="1:23">
      <c r="A1188" s="2" t="s">
        <v>236</v>
      </c>
      <c r="B1188" s="2" t="s">
        <v>1007</v>
      </c>
      <c r="C1188" s="2" t="s">
        <v>1008</v>
      </c>
      <c r="D1188" s="2" t="s">
        <v>157</v>
      </c>
      <c r="E1188" s="2" t="s">
        <v>127</v>
      </c>
      <c r="F1188" s="2" t="s">
        <v>1013</v>
      </c>
      <c r="G1188" s="2" t="s">
        <v>137</v>
      </c>
      <c r="H1188" s="2"/>
      <c r="I1188" s="2"/>
      <c r="J1188" s="10" t="s">
        <v>399</v>
      </c>
      <c r="K1188" s="2"/>
      <c r="L1188" s="2"/>
      <c r="M1188" s="2"/>
      <c r="N1188" s="2"/>
      <c r="O1188" s="8" t="str">
        <f t="shared" si="115"/>
        <v>07:50</v>
      </c>
      <c r="P1188" s="9" t="str">
        <f t="shared" si="116"/>
        <v>20:03</v>
      </c>
      <c r="Q1188" s="11">
        <f t="shared" si="117"/>
        <v>0.509027777777778</v>
      </c>
      <c r="R1188" s="12">
        <f t="shared" si="118"/>
        <v>11</v>
      </c>
      <c r="S1188" s="8"/>
      <c r="T1188" s="8">
        <f>VLOOKUP(C1188,[1]Sheet1!$D$1:$M$65514,10,0)</f>
        <v>0</v>
      </c>
      <c r="U1188" s="8">
        <f t="shared" si="119"/>
        <v>11</v>
      </c>
      <c r="V1188" s="8" t="e">
        <f ca="1">SUM(OFFSET(考勤!D:AH,MATCH(C1188,考勤!$A$1:$A$58,0)-1,DAY(D1188)-1,3,1))</f>
        <v>#N/A</v>
      </c>
      <c r="W1188" s="8" t="e">
        <f ca="1" t="shared" si="120"/>
        <v>#N/A</v>
      </c>
    </row>
    <row r="1189" hidden="1" spans="1:23">
      <c r="A1189" s="2" t="s">
        <v>236</v>
      </c>
      <c r="B1189" s="2" t="s">
        <v>1007</v>
      </c>
      <c r="C1189" s="2" t="s">
        <v>1008</v>
      </c>
      <c r="D1189" s="2" t="s">
        <v>160</v>
      </c>
      <c r="E1189" s="2" t="s">
        <v>127</v>
      </c>
      <c r="F1189" s="2" t="s">
        <v>1014</v>
      </c>
      <c r="G1189" s="2" t="s">
        <v>137</v>
      </c>
      <c r="H1189" s="2"/>
      <c r="I1189" s="2"/>
      <c r="J1189" s="10" t="s">
        <v>1015</v>
      </c>
      <c r="K1189" s="2"/>
      <c r="L1189" s="2"/>
      <c r="M1189" s="2"/>
      <c r="N1189" s="2"/>
      <c r="O1189" s="8" t="str">
        <f t="shared" si="115"/>
        <v>07:44</v>
      </c>
      <c r="P1189" s="9" t="str">
        <f t="shared" si="116"/>
        <v>20:17</v>
      </c>
      <c r="Q1189" s="11">
        <f t="shared" si="117"/>
        <v>0.522916666666667</v>
      </c>
      <c r="R1189" s="12">
        <f t="shared" si="118"/>
        <v>11</v>
      </c>
      <c r="S1189" s="8"/>
      <c r="T1189" s="8">
        <f>VLOOKUP(C1189,[1]Sheet1!$D$1:$M$65514,10,0)</f>
        <v>0</v>
      </c>
      <c r="U1189" s="8">
        <f t="shared" si="119"/>
        <v>11</v>
      </c>
      <c r="V1189" s="8" t="e">
        <f ca="1">SUM(OFFSET(考勤!D:AH,MATCH(C1189,考勤!$A$1:$A$58,0)-1,DAY(D1189)-1,3,1))</f>
        <v>#N/A</v>
      </c>
      <c r="W1189" s="8" t="e">
        <f ca="1" t="shared" si="120"/>
        <v>#N/A</v>
      </c>
    </row>
    <row r="1190" hidden="1" spans="1:23">
      <c r="A1190" s="3" t="s">
        <v>236</v>
      </c>
      <c r="B1190" s="3" t="s">
        <v>1007</v>
      </c>
      <c r="C1190" s="3" t="s">
        <v>1008</v>
      </c>
      <c r="D1190" s="3" t="s">
        <v>163</v>
      </c>
      <c r="E1190" s="2" t="s">
        <v>127</v>
      </c>
      <c r="F1190" s="3" t="s">
        <v>1016</v>
      </c>
      <c r="G1190" s="3" t="s">
        <v>137</v>
      </c>
      <c r="H1190" s="3"/>
      <c r="I1190" s="3"/>
      <c r="J1190" s="10" t="s">
        <v>1017</v>
      </c>
      <c r="K1190" s="3"/>
      <c r="L1190" s="3"/>
      <c r="M1190" s="3"/>
      <c r="N1190" s="3"/>
      <c r="O1190" s="8" t="str">
        <f t="shared" si="115"/>
        <v>07:43</v>
      </c>
      <c r="P1190" s="9" t="str">
        <f t="shared" si="116"/>
        <v>20:07</v>
      </c>
      <c r="Q1190" s="11">
        <f t="shared" si="117"/>
        <v>0.516666666666667</v>
      </c>
      <c r="R1190" s="12">
        <f t="shared" si="118"/>
        <v>11</v>
      </c>
      <c r="S1190" s="8"/>
      <c r="T1190" s="8">
        <f>VLOOKUP(C1190,[1]Sheet1!$D$1:$M$65514,10,0)</f>
        <v>0</v>
      </c>
      <c r="U1190" s="8">
        <f t="shared" si="119"/>
        <v>11</v>
      </c>
      <c r="V1190" s="8" t="e">
        <f ca="1">SUM(OFFSET(考勤!D:AH,MATCH(C1190,考勤!$A$1:$A$58,0)-1,DAY(D1190)-1,3,1))</f>
        <v>#N/A</v>
      </c>
      <c r="W1190" s="8" t="e">
        <f ca="1" t="shared" si="120"/>
        <v>#N/A</v>
      </c>
    </row>
    <row r="1191" hidden="1" spans="1:23">
      <c r="A1191" s="3" t="s">
        <v>236</v>
      </c>
      <c r="B1191" s="3" t="s">
        <v>1007</v>
      </c>
      <c r="C1191" s="3" t="s">
        <v>1008</v>
      </c>
      <c r="D1191" s="3" t="s">
        <v>166</v>
      </c>
      <c r="E1191" s="2" t="s">
        <v>127</v>
      </c>
      <c r="F1191" s="3" t="s">
        <v>1018</v>
      </c>
      <c r="G1191" s="3" t="s">
        <v>137</v>
      </c>
      <c r="H1191" s="3"/>
      <c r="I1191" s="3"/>
      <c r="J1191" s="10" t="s">
        <v>724</v>
      </c>
      <c r="K1191" s="3"/>
      <c r="L1191" s="3"/>
      <c r="M1191" s="3"/>
      <c r="N1191" s="3"/>
      <c r="O1191" s="8" t="str">
        <f t="shared" si="115"/>
        <v>07:46</v>
      </c>
      <c r="P1191" s="9" t="str">
        <f t="shared" si="116"/>
        <v>20:06</v>
      </c>
      <c r="Q1191" s="11">
        <f t="shared" si="117"/>
        <v>0.513888888888889</v>
      </c>
      <c r="R1191" s="12">
        <f t="shared" si="118"/>
        <v>11</v>
      </c>
      <c r="S1191" s="8"/>
      <c r="T1191" s="8">
        <f>VLOOKUP(C1191,[1]Sheet1!$D$1:$M$65514,10,0)</f>
        <v>0</v>
      </c>
      <c r="U1191" s="8">
        <f t="shared" si="119"/>
        <v>11</v>
      </c>
      <c r="V1191" s="8" t="e">
        <f ca="1">SUM(OFFSET(考勤!D:AH,MATCH(C1191,考勤!$A$1:$A$58,0)-1,DAY(D1191)-1,3,1))</f>
        <v>#N/A</v>
      </c>
      <c r="W1191" s="8" t="e">
        <f ca="1" t="shared" si="120"/>
        <v>#N/A</v>
      </c>
    </row>
    <row r="1192" hidden="1" spans="1:23">
      <c r="A1192" s="2" t="s">
        <v>236</v>
      </c>
      <c r="B1192" s="2" t="s">
        <v>1007</v>
      </c>
      <c r="C1192" s="2" t="s">
        <v>1008</v>
      </c>
      <c r="D1192" s="2" t="s">
        <v>170</v>
      </c>
      <c r="E1192" s="2" t="s">
        <v>127</v>
      </c>
      <c r="F1192" s="2" t="s">
        <v>974</v>
      </c>
      <c r="G1192" s="2" t="s">
        <v>137</v>
      </c>
      <c r="H1192" s="2"/>
      <c r="I1192" s="2"/>
      <c r="J1192" s="10" t="s">
        <v>399</v>
      </c>
      <c r="K1192" s="2"/>
      <c r="L1192" s="2"/>
      <c r="M1192" s="2"/>
      <c r="N1192" s="2"/>
      <c r="O1192" s="8" t="str">
        <f t="shared" si="115"/>
        <v>07:43</v>
      </c>
      <c r="P1192" s="9" t="str">
        <f t="shared" si="116"/>
        <v>20:03</v>
      </c>
      <c r="Q1192" s="11">
        <f t="shared" si="117"/>
        <v>0.513888888888889</v>
      </c>
      <c r="R1192" s="12">
        <f t="shared" si="118"/>
        <v>11</v>
      </c>
      <c r="S1192" s="8"/>
      <c r="T1192" s="8">
        <f>VLOOKUP(C1192,[1]Sheet1!$D$1:$M$65514,10,0)</f>
        <v>0</v>
      </c>
      <c r="U1192" s="8">
        <f t="shared" si="119"/>
        <v>11</v>
      </c>
      <c r="V1192" s="8" t="e">
        <f ca="1">SUM(OFFSET(考勤!D:AH,MATCH(C1192,考勤!$A$1:$A$58,0)-1,DAY(D1192)-1,3,1))</f>
        <v>#N/A</v>
      </c>
      <c r="W1192" s="8" t="e">
        <f ca="1" t="shared" si="120"/>
        <v>#N/A</v>
      </c>
    </row>
    <row r="1193" hidden="1" spans="1:23">
      <c r="A1193" s="2" t="s">
        <v>236</v>
      </c>
      <c r="B1193" s="2" t="s">
        <v>1007</v>
      </c>
      <c r="C1193" s="2" t="s">
        <v>1008</v>
      </c>
      <c r="D1193" s="2" t="s">
        <v>172</v>
      </c>
      <c r="E1193" s="2" t="s">
        <v>127</v>
      </c>
      <c r="F1193" s="2" t="s">
        <v>1001</v>
      </c>
      <c r="G1193" s="2" t="s">
        <v>137</v>
      </c>
      <c r="H1193" s="2"/>
      <c r="I1193" s="2"/>
      <c r="J1193" s="10" t="s">
        <v>493</v>
      </c>
      <c r="K1193" s="2"/>
      <c r="L1193" s="2"/>
      <c r="M1193" s="2"/>
      <c r="N1193" s="2"/>
      <c r="O1193" s="8" t="str">
        <f t="shared" si="115"/>
        <v>07:44</v>
      </c>
      <c r="P1193" s="9" t="str">
        <f t="shared" si="116"/>
        <v>20:08</v>
      </c>
      <c r="Q1193" s="11">
        <f t="shared" si="117"/>
        <v>0.516666666666667</v>
      </c>
      <c r="R1193" s="12">
        <f t="shared" si="118"/>
        <v>11</v>
      </c>
      <c r="S1193" s="8"/>
      <c r="T1193" s="8">
        <f>VLOOKUP(C1193,[1]Sheet1!$D$1:$M$65514,10,0)</f>
        <v>0</v>
      </c>
      <c r="U1193" s="8">
        <f t="shared" si="119"/>
        <v>11</v>
      </c>
      <c r="V1193" s="8" t="e">
        <f ca="1">SUM(OFFSET(考勤!D:AH,MATCH(C1193,考勤!$A$1:$A$58,0)-1,DAY(D1193)-1,3,1))</f>
        <v>#N/A</v>
      </c>
      <c r="W1193" s="8" t="e">
        <f ca="1" t="shared" si="120"/>
        <v>#N/A</v>
      </c>
    </row>
    <row r="1194" hidden="1" spans="1:23">
      <c r="A1194" s="2" t="s">
        <v>236</v>
      </c>
      <c r="B1194" s="2" t="s">
        <v>1007</v>
      </c>
      <c r="C1194" s="2" t="s">
        <v>1008</v>
      </c>
      <c r="D1194" s="2" t="s">
        <v>173</v>
      </c>
      <c r="E1194" s="2" t="s">
        <v>127</v>
      </c>
      <c r="F1194" s="2" t="s">
        <v>1019</v>
      </c>
      <c r="G1194" s="2" t="s">
        <v>137</v>
      </c>
      <c r="H1194" s="2"/>
      <c r="I1194" s="2"/>
      <c r="J1194" s="10" t="s">
        <v>433</v>
      </c>
      <c r="K1194" s="2"/>
      <c r="L1194" s="2"/>
      <c r="M1194" s="2"/>
      <c r="N1194" s="2"/>
      <c r="O1194" s="8" t="str">
        <f t="shared" si="115"/>
        <v>07:48</v>
      </c>
      <c r="P1194" s="9" t="str">
        <f t="shared" si="116"/>
        <v>20:05</v>
      </c>
      <c r="Q1194" s="11">
        <f t="shared" si="117"/>
        <v>0.511805555555556</v>
      </c>
      <c r="R1194" s="12">
        <f t="shared" si="118"/>
        <v>11</v>
      </c>
      <c r="S1194" s="8"/>
      <c r="T1194" s="8">
        <f>VLOOKUP(C1194,[1]Sheet1!$D$1:$M$65514,10,0)</f>
        <v>0</v>
      </c>
      <c r="U1194" s="8">
        <f t="shared" si="119"/>
        <v>11</v>
      </c>
      <c r="V1194" s="8" t="e">
        <f ca="1">SUM(OFFSET(考勤!D:AH,MATCH(C1194,考勤!$A$1:$A$58,0)-1,DAY(D1194)-1,3,1))</f>
        <v>#N/A</v>
      </c>
      <c r="W1194" s="8" t="e">
        <f ca="1" t="shared" si="120"/>
        <v>#N/A</v>
      </c>
    </row>
    <row r="1195" hidden="1" spans="1:23">
      <c r="A1195" s="2" t="s">
        <v>236</v>
      </c>
      <c r="B1195" s="2" t="s">
        <v>1007</v>
      </c>
      <c r="C1195" s="2" t="s">
        <v>1008</v>
      </c>
      <c r="D1195" s="2" t="s">
        <v>175</v>
      </c>
      <c r="E1195" s="2" t="s">
        <v>127</v>
      </c>
      <c r="F1195" s="2" t="s">
        <v>1020</v>
      </c>
      <c r="G1195" s="2" t="s">
        <v>259</v>
      </c>
      <c r="H1195" s="2"/>
      <c r="I1195" s="2"/>
      <c r="J1195" s="10" t="s">
        <v>433</v>
      </c>
      <c r="K1195" s="2"/>
      <c r="L1195" s="2"/>
      <c r="M1195" s="2"/>
      <c r="N1195" s="7" t="s">
        <v>261</v>
      </c>
      <c r="O1195" s="8" t="str">
        <f t="shared" si="115"/>
        <v>12:50</v>
      </c>
      <c r="P1195" s="9" t="str">
        <f t="shared" si="116"/>
        <v>20:05</v>
      </c>
      <c r="Q1195" s="11">
        <f t="shared" si="117"/>
        <v>0.302083333333333</v>
      </c>
      <c r="R1195" s="12">
        <f t="shared" si="118"/>
        <v>6</v>
      </c>
      <c r="S1195" s="8"/>
      <c r="T1195" s="8">
        <f>VLOOKUP(C1195,[1]Sheet1!$D$1:$M$65514,10,0)</f>
        <v>0</v>
      </c>
      <c r="U1195" s="8">
        <f t="shared" si="119"/>
        <v>6</v>
      </c>
      <c r="V1195" s="8" t="e">
        <f ca="1">SUM(OFFSET(考勤!D:AH,MATCH(C1195,考勤!$A$1:$A$58,0)-1,DAY(D1195)-1,3,1))</f>
        <v>#N/A</v>
      </c>
      <c r="W1195" s="8" t="e">
        <f ca="1" t="shared" si="120"/>
        <v>#N/A</v>
      </c>
    </row>
    <row r="1196" hidden="1" spans="1:23">
      <c r="A1196" s="2" t="s">
        <v>236</v>
      </c>
      <c r="B1196" s="2" t="s">
        <v>1007</v>
      </c>
      <c r="C1196" s="2" t="s">
        <v>1008</v>
      </c>
      <c r="D1196" s="2" t="s">
        <v>177</v>
      </c>
      <c r="E1196" s="2" t="s">
        <v>127</v>
      </c>
      <c r="F1196" s="2" t="s">
        <v>1021</v>
      </c>
      <c r="G1196" s="2" t="s">
        <v>137</v>
      </c>
      <c r="H1196" s="2"/>
      <c r="I1196" s="2"/>
      <c r="J1196" s="10" t="s">
        <v>435</v>
      </c>
      <c r="K1196" s="2"/>
      <c r="L1196" s="2"/>
      <c r="M1196" s="2"/>
      <c r="N1196" s="2"/>
      <c r="O1196" s="8" t="str">
        <f t="shared" si="115"/>
        <v>07:45</v>
      </c>
      <c r="P1196" s="9" t="str">
        <f t="shared" si="116"/>
        <v>20:04</v>
      </c>
      <c r="Q1196" s="11">
        <f t="shared" si="117"/>
        <v>0.513194444444445</v>
      </c>
      <c r="R1196" s="12">
        <f t="shared" si="118"/>
        <v>11</v>
      </c>
      <c r="S1196" s="8"/>
      <c r="T1196" s="8">
        <f>VLOOKUP(C1196,[1]Sheet1!$D$1:$M$65514,10,0)</f>
        <v>0</v>
      </c>
      <c r="U1196" s="8">
        <f t="shared" si="119"/>
        <v>11</v>
      </c>
      <c r="V1196" s="8" t="e">
        <f ca="1">SUM(OFFSET(考勤!D:AH,MATCH(C1196,考勤!$A$1:$A$58,0)-1,DAY(D1196)-1,3,1))</f>
        <v>#N/A</v>
      </c>
      <c r="W1196" s="8" t="e">
        <f ca="1" t="shared" si="120"/>
        <v>#N/A</v>
      </c>
    </row>
    <row r="1197" hidden="1" spans="1:23">
      <c r="A1197" s="3" t="s">
        <v>236</v>
      </c>
      <c r="B1197" s="3" t="s">
        <v>1007</v>
      </c>
      <c r="C1197" s="3" t="s">
        <v>1008</v>
      </c>
      <c r="D1197" s="3" t="s">
        <v>180</v>
      </c>
      <c r="E1197" s="2" t="s">
        <v>127</v>
      </c>
      <c r="F1197" s="3" t="s">
        <v>1022</v>
      </c>
      <c r="G1197" s="3" t="s">
        <v>137</v>
      </c>
      <c r="H1197" s="3"/>
      <c r="I1197" s="3"/>
      <c r="J1197" s="10" t="s">
        <v>1023</v>
      </c>
      <c r="K1197" s="3"/>
      <c r="L1197" s="3"/>
      <c r="M1197" s="3"/>
      <c r="N1197" s="3"/>
      <c r="O1197" s="8" t="str">
        <f t="shared" si="115"/>
        <v>07:43</v>
      </c>
      <c r="P1197" s="9" t="str">
        <f t="shared" si="116"/>
        <v>01:07</v>
      </c>
      <c r="Q1197" s="11">
        <f t="shared" si="117"/>
        <v>0.725</v>
      </c>
      <c r="R1197" s="12">
        <f t="shared" si="118"/>
        <v>16</v>
      </c>
      <c r="S1197" s="8"/>
      <c r="T1197" s="8">
        <f>VLOOKUP(C1197,[1]Sheet1!$D$1:$M$65514,10,0)</f>
        <v>0</v>
      </c>
      <c r="U1197" s="8">
        <f t="shared" si="119"/>
        <v>16</v>
      </c>
      <c r="V1197" s="8" t="e">
        <f ca="1">SUM(OFFSET(考勤!D:AH,MATCH(C1197,考勤!$A$1:$A$58,0)-1,DAY(D1197)-1,3,1))</f>
        <v>#N/A</v>
      </c>
      <c r="W1197" s="8" t="e">
        <f ca="1" t="shared" si="120"/>
        <v>#N/A</v>
      </c>
    </row>
    <row r="1198" hidden="1" spans="1:23">
      <c r="A1198" s="3" t="s">
        <v>236</v>
      </c>
      <c r="B1198" s="3" t="s">
        <v>1007</v>
      </c>
      <c r="C1198" s="3" t="s">
        <v>1008</v>
      </c>
      <c r="D1198" s="3" t="s">
        <v>183</v>
      </c>
      <c r="E1198" s="2" t="s">
        <v>127</v>
      </c>
      <c r="F1198" s="3" t="s">
        <v>1024</v>
      </c>
      <c r="G1198" s="3" t="s">
        <v>137</v>
      </c>
      <c r="H1198" s="3"/>
      <c r="I1198" s="3"/>
      <c r="J1198" s="10" t="s">
        <v>1025</v>
      </c>
      <c r="K1198" s="3"/>
      <c r="L1198" s="3"/>
      <c r="M1198" s="3"/>
      <c r="N1198" s="3"/>
      <c r="O1198" s="8" t="str">
        <f t="shared" si="115"/>
        <v>07:44</v>
      </c>
      <c r="P1198" s="9" t="str">
        <f t="shared" si="116"/>
        <v>20:42</v>
      </c>
      <c r="Q1198" s="11">
        <f t="shared" si="117"/>
        <v>0.540277777777778</v>
      </c>
      <c r="R1198" s="12">
        <f t="shared" si="118"/>
        <v>11</v>
      </c>
      <c r="S1198" s="8"/>
      <c r="T1198" s="8">
        <f>VLOOKUP(C1198,[1]Sheet1!$D$1:$M$65514,10,0)</f>
        <v>0</v>
      </c>
      <c r="U1198" s="8">
        <f t="shared" si="119"/>
        <v>11</v>
      </c>
      <c r="V1198" s="8" t="e">
        <f ca="1">SUM(OFFSET(考勤!D:AH,MATCH(C1198,考勤!$A$1:$A$58,0)-1,DAY(D1198)-1,3,1))</f>
        <v>#N/A</v>
      </c>
      <c r="W1198" s="8" t="e">
        <f ca="1" t="shared" si="120"/>
        <v>#N/A</v>
      </c>
    </row>
    <row r="1199" hidden="1" spans="1:23">
      <c r="A1199" s="2" t="s">
        <v>236</v>
      </c>
      <c r="B1199" s="2" t="s">
        <v>1007</v>
      </c>
      <c r="C1199" s="2" t="s">
        <v>1008</v>
      </c>
      <c r="D1199" s="2" t="s">
        <v>186</v>
      </c>
      <c r="E1199" s="2" t="s">
        <v>127</v>
      </c>
      <c r="F1199" s="2"/>
      <c r="G1199" s="2"/>
      <c r="H1199" s="2"/>
      <c r="I1199" s="2"/>
      <c r="J1199" s="2"/>
      <c r="K1199" s="2"/>
      <c r="L1199" s="2"/>
      <c r="M1199" s="2"/>
      <c r="N1199" s="7" t="s">
        <v>171</v>
      </c>
      <c r="O1199" s="8" t="str">
        <f t="shared" si="115"/>
        <v/>
      </c>
      <c r="P1199" s="9" t="str">
        <f t="shared" si="116"/>
        <v/>
      </c>
      <c r="Q1199" s="11">
        <f t="shared" si="117"/>
        <v>0</v>
      </c>
      <c r="R1199" s="12">
        <f t="shared" si="118"/>
        <v>0</v>
      </c>
      <c r="S1199" s="8"/>
      <c r="T1199" s="8">
        <f>VLOOKUP(C1199,[1]Sheet1!$D$1:$M$65514,10,0)</f>
        <v>0</v>
      </c>
      <c r="U1199" s="8">
        <f t="shared" si="119"/>
        <v>0</v>
      </c>
      <c r="V1199" s="8" t="e">
        <f ca="1">SUM(OFFSET(考勤!D:AH,MATCH(C1199,考勤!$A$1:$A$58,0)-1,DAY(D1199)-1,3,1))</f>
        <v>#N/A</v>
      </c>
      <c r="W1199" s="8" t="e">
        <f ca="1" t="shared" si="120"/>
        <v>#N/A</v>
      </c>
    </row>
    <row r="1200" hidden="1" spans="1:23">
      <c r="A1200" s="2" t="s">
        <v>236</v>
      </c>
      <c r="B1200" s="2" t="s">
        <v>1007</v>
      </c>
      <c r="C1200" s="2" t="s">
        <v>1008</v>
      </c>
      <c r="D1200" s="2" t="s">
        <v>189</v>
      </c>
      <c r="E1200" s="2" t="s">
        <v>127</v>
      </c>
      <c r="F1200" s="5" t="s">
        <v>1026</v>
      </c>
      <c r="G1200" s="2"/>
      <c r="H1200" s="2"/>
      <c r="I1200" s="2"/>
      <c r="J1200" s="10" t="s">
        <v>1027</v>
      </c>
      <c r="K1200" s="2"/>
      <c r="L1200" s="2"/>
      <c r="M1200" s="2"/>
      <c r="N1200" s="7" t="s">
        <v>171</v>
      </c>
      <c r="O1200" s="8" t="str">
        <f t="shared" si="115"/>
        <v>XX:XX</v>
      </c>
      <c r="P1200" s="9" t="str">
        <f t="shared" si="116"/>
        <v>22:43</v>
      </c>
      <c r="Q1200" s="11">
        <f t="shared" si="117"/>
        <v>0</v>
      </c>
      <c r="R1200" s="12">
        <f t="shared" si="118"/>
        <v>0</v>
      </c>
      <c r="S1200" s="8"/>
      <c r="T1200" s="8">
        <f>VLOOKUP(C1200,[1]Sheet1!$D$1:$M$65514,10,0)</f>
        <v>0</v>
      </c>
      <c r="U1200" s="9">
        <v>13</v>
      </c>
      <c r="V1200" s="8" t="e">
        <f ca="1">SUM(OFFSET(考勤!D:AH,MATCH(C1200,考勤!$A$1:$A$58,0)-1,DAY(D1200)-1,3,1))</f>
        <v>#N/A</v>
      </c>
      <c r="W1200" s="8" t="e">
        <f ca="1" t="shared" si="120"/>
        <v>#N/A</v>
      </c>
    </row>
    <row r="1201" hidden="1" spans="1:23">
      <c r="A1201" s="2" t="s">
        <v>236</v>
      </c>
      <c r="B1201" s="2" t="s">
        <v>1007</v>
      </c>
      <c r="C1201" s="2" t="s">
        <v>1008</v>
      </c>
      <c r="D1201" s="2" t="s">
        <v>192</v>
      </c>
      <c r="E1201" s="2" t="s">
        <v>127</v>
      </c>
      <c r="F1201" s="2"/>
      <c r="G1201" s="2"/>
      <c r="H1201" s="2"/>
      <c r="I1201" s="2"/>
      <c r="J1201" s="2"/>
      <c r="K1201" s="2"/>
      <c r="L1201" s="2"/>
      <c r="M1201" s="2"/>
      <c r="N1201" s="7" t="s">
        <v>171</v>
      </c>
      <c r="O1201" s="8" t="str">
        <f t="shared" si="115"/>
        <v/>
      </c>
      <c r="P1201" s="9" t="str">
        <f t="shared" si="116"/>
        <v/>
      </c>
      <c r="Q1201" s="11">
        <f t="shared" si="117"/>
        <v>0</v>
      </c>
      <c r="R1201" s="12">
        <f t="shared" si="118"/>
        <v>0</v>
      </c>
      <c r="S1201" s="8"/>
      <c r="T1201" s="8">
        <f>VLOOKUP(C1201,[1]Sheet1!$D$1:$M$65514,10,0)</f>
        <v>0</v>
      </c>
      <c r="U1201" s="8">
        <f t="shared" si="119"/>
        <v>0</v>
      </c>
      <c r="V1201" s="8" t="e">
        <f ca="1">SUM(OFFSET(考勤!D:AH,MATCH(C1201,考勤!$A$1:$A$58,0)-1,DAY(D1201)-1,3,1))</f>
        <v>#N/A</v>
      </c>
      <c r="W1201" s="8" t="e">
        <f ca="1" t="shared" si="120"/>
        <v>#N/A</v>
      </c>
    </row>
    <row r="1202" hidden="1" spans="1:23">
      <c r="A1202" s="2" t="s">
        <v>236</v>
      </c>
      <c r="B1202" s="2" t="s">
        <v>1007</v>
      </c>
      <c r="C1202" s="2" t="s">
        <v>1008</v>
      </c>
      <c r="D1202" s="2" t="s">
        <v>195</v>
      </c>
      <c r="E1202" s="2" t="s">
        <v>127</v>
      </c>
      <c r="F1202" s="2"/>
      <c r="G1202" s="2"/>
      <c r="H1202" s="2"/>
      <c r="I1202" s="2"/>
      <c r="J1202" s="2"/>
      <c r="K1202" s="2"/>
      <c r="L1202" s="2"/>
      <c r="M1202" s="2"/>
      <c r="N1202" s="7" t="s">
        <v>171</v>
      </c>
      <c r="O1202" s="8" t="str">
        <f t="shared" si="115"/>
        <v/>
      </c>
      <c r="P1202" s="9" t="str">
        <f t="shared" si="116"/>
        <v/>
      </c>
      <c r="Q1202" s="11">
        <f t="shared" si="117"/>
        <v>0</v>
      </c>
      <c r="R1202" s="12">
        <f t="shared" si="118"/>
        <v>0</v>
      </c>
      <c r="S1202" s="8"/>
      <c r="T1202" s="8">
        <f>VLOOKUP(C1202,[1]Sheet1!$D$1:$M$65514,10,0)</f>
        <v>0</v>
      </c>
      <c r="U1202" s="8">
        <f t="shared" si="119"/>
        <v>0</v>
      </c>
      <c r="V1202" s="8" t="e">
        <f ca="1">SUM(OFFSET(考勤!D:AH,MATCH(C1202,考勤!$A$1:$A$58,0)-1,DAY(D1202)-1,3,1))</f>
        <v>#N/A</v>
      </c>
      <c r="W1202" s="8" t="e">
        <f ca="1" t="shared" si="120"/>
        <v>#N/A</v>
      </c>
    </row>
    <row r="1203" hidden="1" spans="1:23">
      <c r="A1203" s="2" t="s">
        <v>236</v>
      </c>
      <c r="B1203" s="2" t="s">
        <v>1007</v>
      </c>
      <c r="C1203" s="2" t="s">
        <v>1008</v>
      </c>
      <c r="D1203" s="2" t="s">
        <v>198</v>
      </c>
      <c r="E1203" s="2" t="s">
        <v>127</v>
      </c>
      <c r="F1203" s="2"/>
      <c r="G1203" s="2"/>
      <c r="H1203" s="2"/>
      <c r="I1203" s="2"/>
      <c r="J1203" s="2"/>
      <c r="K1203" s="2"/>
      <c r="L1203" s="2"/>
      <c r="M1203" s="2"/>
      <c r="N1203" s="7" t="s">
        <v>171</v>
      </c>
      <c r="O1203" s="8" t="str">
        <f t="shared" si="115"/>
        <v/>
      </c>
      <c r="P1203" s="9" t="str">
        <f t="shared" si="116"/>
        <v/>
      </c>
      <c r="Q1203" s="11">
        <f t="shared" si="117"/>
        <v>0</v>
      </c>
      <c r="R1203" s="12">
        <f t="shared" si="118"/>
        <v>0</v>
      </c>
      <c r="S1203" s="8"/>
      <c r="T1203" s="8">
        <f>VLOOKUP(C1203,[1]Sheet1!$D$1:$M$65514,10,0)</f>
        <v>0</v>
      </c>
      <c r="U1203" s="8">
        <f t="shared" si="119"/>
        <v>0</v>
      </c>
      <c r="V1203" s="8" t="e">
        <f ca="1">SUM(OFFSET(考勤!D:AH,MATCH(C1203,考勤!$A$1:$A$58,0)-1,DAY(D1203)-1,3,1))</f>
        <v>#N/A</v>
      </c>
      <c r="W1203" s="8" t="e">
        <f ca="1" t="shared" si="120"/>
        <v>#N/A</v>
      </c>
    </row>
    <row r="1204" hidden="1" spans="1:23">
      <c r="A1204" s="3" t="s">
        <v>236</v>
      </c>
      <c r="B1204" s="3" t="s">
        <v>1007</v>
      </c>
      <c r="C1204" s="3" t="s">
        <v>1008</v>
      </c>
      <c r="D1204" s="3" t="s">
        <v>199</v>
      </c>
      <c r="E1204" s="2" t="s">
        <v>127</v>
      </c>
      <c r="F1204" s="3"/>
      <c r="G1204" s="3"/>
      <c r="H1204" s="3"/>
      <c r="I1204" s="3"/>
      <c r="J1204" s="3"/>
      <c r="K1204" s="3"/>
      <c r="L1204" s="3"/>
      <c r="M1204" s="3"/>
      <c r="N1204" s="7" t="s">
        <v>171</v>
      </c>
      <c r="O1204" s="8" t="str">
        <f t="shared" si="115"/>
        <v/>
      </c>
      <c r="P1204" s="9" t="str">
        <f t="shared" si="116"/>
        <v/>
      </c>
      <c r="Q1204" s="11">
        <f t="shared" si="117"/>
        <v>0</v>
      </c>
      <c r="R1204" s="12">
        <f t="shared" si="118"/>
        <v>0</v>
      </c>
      <c r="S1204" s="8"/>
      <c r="T1204" s="8">
        <f>VLOOKUP(C1204,[1]Sheet1!$D$1:$M$65514,10,0)</f>
        <v>0</v>
      </c>
      <c r="U1204" s="8">
        <f t="shared" si="119"/>
        <v>0</v>
      </c>
      <c r="V1204" s="8" t="e">
        <f ca="1">SUM(OFFSET(考勤!D:AH,MATCH(C1204,考勤!$A$1:$A$58,0)-1,DAY(D1204)-1,3,1))</f>
        <v>#N/A</v>
      </c>
      <c r="W1204" s="8" t="e">
        <f ca="1" t="shared" si="120"/>
        <v>#N/A</v>
      </c>
    </row>
    <row r="1205" hidden="1" spans="1:23">
      <c r="A1205" s="3" t="s">
        <v>236</v>
      </c>
      <c r="B1205" s="3" t="s">
        <v>1007</v>
      </c>
      <c r="C1205" s="3" t="s">
        <v>1008</v>
      </c>
      <c r="D1205" s="3" t="s">
        <v>201</v>
      </c>
      <c r="E1205" s="2" t="s">
        <v>127</v>
      </c>
      <c r="F1205" s="3"/>
      <c r="G1205" s="3"/>
      <c r="H1205" s="3"/>
      <c r="I1205" s="3"/>
      <c r="J1205" s="3"/>
      <c r="K1205" s="3"/>
      <c r="L1205" s="3"/>
      <c r="M1205" s="3"/>
      <c r="N1205" s="7" t="s">
        <v>171</v>
      </c>
      <c r="O1205" s="8" t="str">
        <f t="shared" si="115"/>
        <v/>
      </c>
      <c r="P1205" s="9" t="str">
        <f t="shared" si="116"/>
        <v/>
      </c>
      <c r="Q1205" s="11">
        <f t="shared" si="117"/>
        <v>0</v>
      </c>
      <c r="R1205" s="12">
        <f t="shared" si="118"/>
        <v>0</v>
      </c>
      <c r="S1205" s="8"/>
      <c r="T1205" s="8">
        <f>VLOOKUP(C1205,[1]Sheet1!$D$1:$M$65514,10,0)</f>
        <v>0</v>
      </c>
      <c r="U1205" s="8">
        <f t="shared" si="119"/>
        <v>0</v>
      </c>
      <c r="V1205" s="8" t="e">
        <f ca="1">SUM(OFFSET(考勤!D:AH,MATCH(C1205,考勤!$A$1:$A$58,0)-1,DAY(D1205)-1,3,1))</f>
        <v>#N/A</v>
      </c>
      <c r="W1205" s="8" t="e">
        <f ca="1" t="shared" si="120"/>
        <v>#N/A</v>
      </c>
    </row>
    <row r="1206" hidden="1" spans="1:23">
      <c r="A1206" s="2" t="s">
        <v>236</v>
      </c>
      <c r="B1206" s="2" t="s">
        <v>1007</v>
      </c>
      <c r="C1206" s="2" t="s">
        <v>1008</v>
      </c>
      <c r="D1206" s="2" t="s">
        <v>204</v>
      </c>
      <c r="E1206" s="2" t="s">
        <v>127</v>
      </c>
      <c r="F1206" s="2"/>
      <c r="G1206" s="2"/>
      <c r="H1206" s="2"/>
      <c r="I1206" s="2"/>
      <c r="J1206" s="2"/>
      <c r="K1206" s="2"/>
      <c r="L1206" s="2"/>
      <c r="M1206" s="2"/>
      <c r="N1206" s="7" t="s">
        <v>171</v>
      </c>
      <c r="O1206" s="8" t="str">
        <f t="shared" si="115"/>
        <v/>
      </c>
      <c r="P1206" s="9" t="str">
        <f t="shared" si="116"/>
        <v/>
      </c>
      <c r="Q1206" s="11">
        <f t="shared" si="117"/>
        <v>0</v>
      </c>
      <c r="R1206" s="12">
        <f t="shared" si="118"/>
        <v>0</v>
      </c>
      <c r="S1206" s="8"/>
      <c r="T1206" s="8">
        <f>VLOOKUP(C1206,[1]Sheet1!$D$1:$M$65514,10,0)</f>
        <v>0</v>
      </c>
      <c r="U1206" s="8">
        <f t="shared" si="119"/>
        <v>0</v>
      </c>
      <c r="V1206" s="8" t="e">
        <f ca="1">SUM(OFFSET(考勤!D:AH,MATCH(C1206,考勤!$A$1:$A$58,0)-1,DAY(D1206)-1,3,1))</f>
        <v>#N/A</v>
      </c>
      <c r="W1206" s="8" t="e">
        <f ca="1" t="shared" si="120"/>
        <v>#N/A</v>
      </c>
    </row>
    <row r="1207" hidden="1" spans="1:23">
      <c r="A1207" s="2" t="s">
        <v>236</v>
      </c>
      <c r="B1207" s="2" t="s">
        <v>1007</v>
      </c>
      <c r="C1207" s="2" t="s">
        <v>1008</v>
      </c>
      <c r="D1207" s="2" t="s">
        <v>206</v>
      </c>
      <c r="E1207" s="2" t="s">
        <v>127</v>
      </c>
      <c r="F1207" s="2"/>
      <c r="G1207" s="2"/>
      <c r="H1207" s="2"/>
      <c r="I1207" s="2"/>
      <c r="J1207" s="2"/>
      <c r="K1207" s="2"/>
      <c r="L1207" s="2"/>
      <c r="M1207" s="2"/>
      <c r="N1207" s="7" t="s">
        <v>171</v>
      </c>
      <c r="O1207" s="8" t="str">
        <f t="shared" si="115"/>
        <v/>
      </c>
      <c r="P1207" s="9" t="str">
        <f t="shared" si="116"/>
        <v/>
      </c>
      <c r="Q1207" s="11">
        <f t="shared" si="117"/>
        <v>0</v>
      </c>
      <c r="R1207" s="12">
        <f t="shared" si="118"/>
        <v>0</v>
      </c>
      <c r="S1207" s="8"/>
      <c r="T1207" s="8">
        <f>VLOOKUP(C1207,[1]Sheet1!$D$1:$M$65514,10,0)</f>
        <v>0</v>
      </c>
      <c r="U1207" s="8">
        <f t="shared" si="119"/>
        <v>0</v>
      </c>
      <c r="V1207" s="8" t="e">
        <f ca="1">SUM(OFFSET(考勤!D:AH,MATCH(C1207,考勤!$A$1:$A$58,0)-1,DAY(D1207)-1,3,1))</f>
        <v>#N/A</v>
      </c>
      <c r="W1207" s="8" t="e">
        <f ca="1" t="shared" si="120"/>
        <v>#N/A</v>
      </c>
    </row>
    <row r="1208" hidden="1" spans="1:23">
      <c r="A1208" s="2" t="s">
        <v>236</v>
      </c>
      <c r="B1208" s="2" t="s">
        <v>1007</v>
      </c>
      <c r="C1208" s="2" t="s">
        <v>1008</v>
      </c>
      <c r="D1208" s="2" t="s">
        <v>209</v>
      </c>
      <c r="E1208" s="2" t="s">
        <v>127</v>
      </c>
      <c r="F1208" s="2"/>
      <c r="G1208" s="2"/>
      <c r="H1208" s="2"/>
      <c r="I1208" s="2"/>
      <c r="J1208" s="2"/>
      <c r="K1208" s="2"/>
      <c r="L1208" s="2"/>
      <c r="M1208" s="2"/>
      <c r="N1208" s="7" t="s">
        <v>171</v>
      </c>
      <c r="O1208" s="8" t="str">
        <f t="shared" si="115"/>
        <v/>
      </c>
      <c r="P1208" s="9" t="str">
        <f t="shared" si="116"/>
        <v/>
      </c>
      <c r="Q1208" s="11">
        <f t="shared" si="117"/>
        <v>0</v>
      </c>
      <c r="R1208" s="12">
        <f t="shared" si="118"/>
        <v>0</v>
      </c>
      <c r="S1208" s="8"/>
      <c r="T1208" s="8">
        <f>VLOOKUP(C1208,[1]Sheet1!$D$1:$M$65514,10,0)</f>
        <v>0</v>
      </c>
      <c r="U1208" s="8">
        <f t="shared" si="119"/>
        <v>0</v>
      </c>
      <c r="V1208" s="8" t="e">
        <f ca="1">SUM(OFFSET(考勤!D:AH,MATCH(C1208,考勤!$A$1:$A$58,0)-1,DAY(D1208)-1,3,1))</f>
        <v>#N/A</v>
      </c>
      <c r="W1208" s="8" t="e">
        <f ca="1" t="shared" si="120"/>
        <v>#N/A</v>
      </c>
    </row>
    <row r="1209" hidden="1" spans="1:23">
      <c r="A1209" s="2" t="s">
        <v>236</v>
      </c>
      <c r="B1209" s="2" t="s">
        <v>1007</v>
      </c>
      <c r="C1209" s="2" t="s">
        <v>1008</v>
      </c>
      <c r="D1209" s="2" t="s">
        <v>210</v>
      </c>
      <c r="E1209" s="2" t="s">
        <v>127</v>
      </c>
      <c r="F1209" s="2"/>
      <c r="G1209" s="2"/>
      <c r="H1209" s="2"/>
      <c r="I1209" s="2"/>
      <c r="J1209" s="2"/>
      <c r="K1209" s="2"/>
      <c r="L1209" s="2"/>
      <c r="M1209" s="2"/>
      <c r="N1209" s="7" t="s">
        <v>171</v>
      </c>
      <c r="O1209" s="8" t="str">
        <f t="shared" si="115"/>
        <v/>
      </c>
      <c r="P1209" s="9" t="str">
        <f t="shared" si="116"/>
        <v/>
      </c>
      <c r="Q1209" s="11">
        <f t="shared" si="117"/>
        <v>0</v>
      </c>
      <c r="R1209" s="12">
        <f t="shared" si="118"/>
        <v>0</v>
      </c>
      <c r="S1209" s="8"/>
      <c r="T1209" s="8">
        <f>VLOOKUP(C1209,[1]Sheet1!$D$1:$M$65514,10,0)</f>
        <v>0</v>
      </c>
      <c r="U1209" s="8">
        <f t="shared" si="119"/>
        <v>0</v>
      </c>
      <c r="V1209" s="8" t="e">
        <f ca="1">SUM(OFFSET(考勤!D:AH,MATCH(C1209,考勤!$A$1:$A$58,0)-1,DAY(D1209)-1,3,1))</f>
        <v>#N/A</v>
      </c>
      <c r="W1209" s="8" t="e">
        <f ca="1" t="shared" si="120"/>
        <v>#N/A</v>
      </c>
    </row>
    <row r="1210" hidden="1" spans="1:23">
      <c r="A1210" s="2" t="s">
        <v>236</v>
      </c>
      <c r="B1210" s="2" t="s">
        <v>1007</v>
      </c>
      <c r="C1210" s="2" t="s">
        <v>1008</v>
      </c>
      <c r="D1210" s="2" t="s">
        <v>211</v>
      </c>
      <c r="E1210" s="2" t="s">
        <v>127</v>
      </c>
      <c r="F1210" s="2"/>
      <c r="G1210" s="2"/>
      <c r="H1210" s="2"/>
      <c r="I1210" s="2"/>
      <c r="J1210" s="2"/>
      <c r="K1210" s="2"/>
      <c r="L1210" s="2"/>
      <c r="M1210" s="2"/>
      <c r="N1210" s="7" t="s">
        <v>171</v>
      </c>
      <c r="O1210" s="8" t="str">
        <f t="shared" si="115"/>
        <v/>
      </c>
      <c r="P1210" s="9" t="str">
        <f t="shared" si="116"/>
        <v/>
      </c>
      <c r="Q1210" s="11">
        <f t="shared" si="117"/>
        <v>0</v>
      </c>
      <c r="R1210" s="12">
        <f t="shared" si="118"/>
        <v>0</v>
      </c>
      <c r="S1210" s="8"/>
      <c r="T1210" s="8">
        <f>VLOOKUP(C1210,[1]Sheet1!$D$1:$M$65514,10,0)</f>
        <v>0</v>
      </c>
      <c r="U1210" s="8">
        <f t="shared" si="119"/>
        <v>0</v>
      </c>
      <c r="V1210" s="8" t="e">
        <f ca="1">SUM(OFFSET(考勤!D:AH,MATCH(C1210,考勤!$A$1:$A$58,0)-1,DAY(D1210)-1,3,1))</f>
        <v>#N/A</v>
      </c>
      <c r="W1210" s="8" t="e">
        <f ca="1" t="shared" si="120"/>
        <v>#N/A</v>
      </c>
    </row>
    <row r="1211" spans="1:23">
      <c r="A1211" s="2" t="s">
        <v>763</v>
      </c>
      <c r="B1211" s="2" t="s">
        <v>1028</v>
      </c>
      <c r="C1211" s="2" t="s">
        <v>1029</v>
      </c>
      <c r="D1211" s="2" t="s">
        <v>126</v>
      </c>
      <c r="E1211" s="2" t="s">
        <v>127</v>
      </c>
      <c r="F1211" s="2"/>
      <c r="G1211" s="2"/>
      <c r="H1211" s="2"/>
      <c r="I1211" s="2"/>
      <c r="J1211" s="2"/>
      <c r="K1211" s="2"/>
      <c r="L1211" s="2"/>
      <c r="M1211" s="2"/>
      <c r="N1211" s="7" t="s">
        <v>171</v>
      </c>
      <c r="O1211" s="8" t="str">
        <f t="shared" si="115"/>
        <v/>
      </c>
      <c r="P1211" s="9" t="str">
        <f t="shared" si="116"/>
        <v/>
      </c>
      <c r="Q1211" s="11">
        <f t="shared" si="117"/>
        <v>0</v>
      </c>
      <c r="R1211" s="12">
        <f t="shared" si="118"/>
        <v>0</v>
      </c>
      <c r="S1211" s="8"/>
      <c r="T1211" s="8" t="str">
        <f>VLOOKUP(C1211,[1]Sheet1!$D$1:$M$65514,10,0)</f>
        <v>河北</v>
      </c>
      <c r="U1211" s="8">
        <f t="shared" si="119"/>
        <v>0</v>
      </c>
      <c r="V1211" s="8" t="e">
        <f ca="1">SUM(OFFSET(考勤!D:AH,MATCH(C1211,考勤!$A$1:$A$58,0)-1,DAY(D1211)-1,3,1))</f>
        <v>#N/A</v>
      </c>
      <c r="W1211" s="8" t="e">
        <f ca="1" t="shared" si="120"/>
        <v>#N/A</v>
      </c>
    </row>
    <row r="1212" spans="1:23">
      <c r="A1212" s="2" t="s">
        <v>763</v>
      </c>
      <c r="B1212" s="2" t="s">
        <v>1028</v>
      </c>
      <c r="C1212" s="2" t="s">
        <v>1029</v>
      </c>
      <c r="D1212" s="2" t="s">
        <v>131</v>
      </c>
      <c r="E1212" s="2" t="s">
        <v>127</v>
      </c>
      <c r="F1212" s="2"/>
      <c r="G1212" s="2"/>
      <c r="H1212" s="2"/>
      <c r="I1212" s="2"/>
      <c r="J1212" s="2"/>
      <c r="K1212" s="2"/>
      <c r="L1212" s="2"/>
      <c r="M1212" s="2"/>
      <c r="N1212" s="7" t="s">
        <v>171</v>
      </c>
      <c r="O1212" s="8" t="str">
        <f t="shared" si="115"/>
        <v/>
      </c>
      <c r="P1212" s="9" t="str">
        <f t="shared" si="116"/>
        <v/>
      </c>
      <c r="Q1212" s="11">
        <f t="shared" si="117"/>
        <v>0</v>
      </c>
      <c r="R1212" s="12">
        <f t="shared" si="118"/>
        <v>0</v>
      </c>
      <c r="S1212" s="8"/>
      <c r="T1212" s="8" t="str">
        <f>VLOOKUP(C1212,[1]Sheet1!$D$1:$M$65514,10,0)</f>
        <v>河北</v>
      </c>
      <c r="U1212" s="8">
        <f t="shared" si="119"/>
        <v>0</v>
      </c>
      <c r="V1212" s="8" t="e">
        <f ca="1">SUM(OFFSET(考勤!D:AH,MATCH(C1212,考勤!$A$1:$A$58,0)-1,DAY(D1212)-1,3,1))</f>
        <v>#N/A</v>
      </c>
      <c r="W1212" s="8" t="e">
        <f ca="1" t="shared" si="120"/>
        <v>#N/A</v>
      </c>
    </row>
    <row r="1213" spans="1:23">
      <c r="A1213" s="2" t="s">
        <v>763</v>
      </c>
      <c r="B1213" s="2" t="s">
        <v>1028</v>
      </c>
      <c r="C1213" s="2" t="s">
        <v>1029</v>
      </c>
      <c r="D1213" s="2" t="s">
        <v>135</v>
      </c>
      <c r="E1213" s="2" t="s">
        <v>127</v>
      </c>
      <c r="F1213" s="2"/>
      <c r="G1213" s="2"/>
      <c r="H1213" s="2"/>
      <c r="I1213" s="2"/>
      <c r="J1213" s="2"/>
      <c r="K1213" s="2"/>
      <c r="L1213" s="2"/>
      <c r="M1213" s="2"/>
      <c r="N1213" s="7" t="s">
        <v>171</v>
      </c>
      <c r="O1213" s="8" t="str">
        <f t="shared" si="115"/>
        <v/>
      </c>
      <c r="P1213" s="9" t="str">
        <f t="shared" si="116"/>
        <v/>
      </c>
      <c r="Q1213" s="11">
        <f t="shared" si="117"/>
        <v>0</v>
      </c>
      <c r="R1213" s="12">
        <f t="shared" si="118"/>
        <v>0</v>
      </c>
      <c r="S1213" s="8"/>
      <c r="T1213" s="8" t="str">
        <f>VLOOKUP(C1213,[1]Sheet1!$D$1:$M$65514,10,0)</f>
        <v>河北</v>
      </c>
      <c r="U1213" s="8">
        <f t="shared" si="119"/>
        <v>0</v>
      </c>
      <c r="V1213" s="8" t="e">
        <f ca="1">SUM(OFFSET(考勤!D:AH,MATCH(C1213,考勤!$A$1:$A$58,0)-1,DAY(D1213)-1,3,1))</f>
        <v>#N/A</v>
      </c>
      <c r="W1213" s="8" t="e">
        <f ca="1" t="shared" si="120"/>
        <v>#N/A</v>
      </c>
    </row>
    <row r="1214" spans="1:23">
      <c r="A1214" s="3" t="s">
        <v>763</v>
      </c>
      <c r="B1214" s="3" t="s">
        <v>1028</v>
      </c>
      <c r="C1214" s="3" t="s">
        <v>1029</v>
      </c>
      <c r="D1214" s="3" t="s">
        <v>139</v>
      </c>
      <c r="E1214" s="2" t="s">
        <v>127</v>
      </c>
      <c r="F1214" s="3"/>
      <c r="G1214" s="3"/>
      <c r="H1214" s="3"/>
      <c r="I1214" s="3"/>
      <c r="J1214" s="3"/>
      <c r="K1214" s="3"/>
      <c r="L1214" s="3"/>
      <c r="M1214" s="3"/>
      <c r="N1214" s="7" t="s">
        <v>171</v>
      </c>
      <c r="O1214" s="8" t="str">
        <f t="shared" si="115"/>
        <v/>
      </c>
      <c r="P1214" s="9" t="str">
        <f t="shared" si="116"/>
        <v/>
      </c>
      <c r="Q1214" s="11">
        <f t="shared" si="117"/>
        <v>0</v>
      </c>
      <c r="R1214" s="12">
        <f t="shared" si="118"/>
        <v>0</v>
      </c>
      <c r="S1214" s="8"/>
      <c r="T1214" s="8" t="str">
        <f>VLOOKUP(C1214,[1]Sheet1!$D$1:$M$65514,10,0)</f>
        <v>河北</v>
      </c>
      <c r="U1214" s="8">
        <f t="shared" si="119"/>
        <v>0</v>
      </c>
      <c r="V1214" s="8" t="e">
        <f ca="1">SUM(OFFSET(考勤!D:AH,MATCH(C1214,考勤!$A$1:$A$58,0)-1,DAY(D1214)-1,3,1))</f>
        <v>#N/A</v>
      </c>
      <c r="W1214" s="8" t="e">
        <f ca="1" t="shared" si="120"/>
        <v>#N/A</v>
      </c>
    </row>
    <row r="1215" spans="1:23">
      <c r="A1215" s="3" t="s">
        <v>763</v>
      </c>
      <c r="B1215" s="3" t="s">
        <v>1028</v>
      </c>
      <c r="C1215" s="3" t="s">
        <v>1029</v>
      </c>
      <c r="D1215" s="3" t="s">
        <v>142</v>
      </c>
      <c r="E1215" s="2" t="s">
        <v>127</v>
      </c>
      <c r="F1215" s="3"/>
      <c r="G1215" s="3"/>
      <c r="H1215" s="3"/>
      <c r="I1215" s="3"/>
      <c r="J1215" s="3"/>
      <c r="K1215" s="3"/>
      <c r="L1215" s="3"/>
      <c r="M1215" s="3"/>
      <c r="N1215" s="7" t="s">
        <v>171</v>
      </c>
      <c r="O1215" s="8" t="str">
        <f t="shared" si="115"/>
        <v/>
      </c>
      <c r="P1215" s="9" t="str">
        <f t="shared" si="116"/>
        <v/>
      </c>
      <c r="Q1215" s="11">
        <f t="shared" si="117"/>
        <v>0</v>
      </c>
      <c r="R1215" s="12">
        <f t="shared" si="118"/>
        <v>0</v>
      </c>
      <c r="S1215" s="8"/>
      <c r="T1215" s="8" t="str">
        <f>VLOOKUP(C1215,[1]Sheet1!$D$1:$M$65514,10,0)</f>
        <v>河北</v>
      </c>
      <c r="U1215" s="8">
        <f t="shared" si="119"/>
        <v>0</v>
      </c>
      <c r="V1215" s="8" t="e">
        <f ca="1">SUM(OFFSET(考勤!D:AH,MATCH(C1215,考勤!$A$1:$A$58,0)-1,DAY(D1215)-1,3,1))</f>
        <v>#N/A</v>
      </c>
      <c r="W1215" s="8" t="e">
        <f ca="1" t="shared" si="120"/>
        <v>#N/A</v>
      </c>
    </row>
    <row r="1216" spans="1:23">
      <c r="A1216" s="2" t="s">
        <v>763</v>
      </c>
      <c r="B1216" s="2" t="s">
        <v>1028</v>
      </c>
      <c r="C1216" s="2" t="s">
        <v>1029</v>
      </c>
      <c r="D1216" s="2" t="s">
        <v>145</v>
      </c>
      <c r="E1216" s="2" t="s">
        <v>127</v>
      </c>
      <c r="F1216" s="2"/>
      <c r="G1216" s="2"/>
      <c r="H1216" s="2"/>
      <c r="I1216" s="2"/>
      <c r="J1216" s="2"/>
      <c r="K1216" s="2"/>
      <c r="L1216" s="2"/>
      <c r="M1216" s="2"/>
      <c r="N1216" s="7" t="s">
        <v>171</v>
      </c>
      <c r="O1216" s="8" t="str">
        <f t="shared" si="115"/>
        <v/>
      </c>
      <c r="P1216" s="9" t="str">
        <f t="shared" si="116"/>
        <v/>
      </c>
      <c r="Q1216" s="11">
        <f t="shared" si="117"/>
        <v>0</v>
      </c>
      <c r="R1216" s="12">
        <f t="shared" si="118"/>
        <v>0</v>
      </c>
      <c r="S1216" s="8"/>
      <c r="T1216" s="8" t="str">
        <f>VLOOKUP(C1216,[1]Sheet1!$D$1:$M$65514,10,0)</f>
        <v>河北</v>
      </c>
      <c r="U1216" s="8">
        <f t="shared" si="119"/>
        <v>0</v>
      </c>
      <c r="V1216" s="8" t="e">
        <f ca="1">SUM(OFFSET(考勤!D:AH,MATCH(C1216,考勤!$A$1:$A$58,0)-1,DAY(D1216)-1,3,1))</f>
        <v>#N/A</v>
      </c>
      <c r="W1216" s="8" t="e">
        <f ca="1" t="shared" si="120"/>
        <v>#N/A</v>
      </c>
    </row>
    <row r="1217" spans="1:23">
      <c r="A1217" s="2" t="s">
        <v>763</v>
      </c>
      <c r="B1217" s="2" t="s">
        <v>1028</v>
      </c>
      <c r="C1217" s="2" t="s">
        <v>1029</v>
      </c>
      <c r="D1217" s="2" t="s">
        <v>148</v>
      </c>
      <c r="E1217" s="2" t="s">
        <v>127</v>
      </c>
      <c r="F1217" s="2"/>
      <c r="G1217" s="2"/>
      <c r="H1217" s="2"/>
      <c r="I1217" s="2"/>
      <c r="J1217" s="2"/>
      <c r="K1217" s="2"/>
      <c r="L1217" s="2"/>
      <c r="M1217" s="2"/>
      <c r="N1217" s="7" t="s">
        <v>171</v>
      </c>
      <c r="O1217" s="8" t="str">
        <f t="shared" si="115"/>
        <v/>
      </c>
      <c r="P1217" s="9" t="str">
        <f t="shared" si="116"/>
        <v/>
      </c>
      <c r="Q1217" s="11">
        <f t="shared" si="117"/>
        <v>0</v>
      </c>
      <c r="R1217" s="12">
        <f t="shared" si="118"/>
        <v>0</v>
      </c>
      <c r="S1217" s="8"/>
      <c r="T1217" s="8" t="str">
        <f>VLOOKUP(C1217,[1]Sheet1!$D$1:$M$65514,10,0)</f>
        <v>河北</v>
      </c>
      <c r="U1217" s="8">
        <f t="shared" si="119"/>
        <v>0</v>
      </c>
      <c r="V1217" s="8" t="e">
        <f ca="1">SUM(OFFSET(考勤!D:AH,MATCH(C1217,考勤!$A$1:$A$58,0)-1,DAY(D1217)-1,3,1))</f>
        <v>#N/A</v>
      </c>
      <c r="W1217" s="8" t="e">
        <f ca="1" t="shared" si="120"/>
        <v>#N/A</v>
      </c>
    </row>
    <row r="1218" spans="1:23">
      <c r="A1218" s="2" t="s">
        <v>763</v>
      </c>
      <c r="B1218" s="2" t="s">
        <v>1028</v>
      </c>
      <c r="C1218" s="2" t="s">
        <v>1029</v>
      </c>
      <c r="D1218" s="2" t="s">
        <v>152</v>
      </c>
      <c r="E1218" s="2" t="s">
        <v>127</v>
      </c>
      <c r="F1218" s="5" t="s">
        <v>1030</v>
      </c>
      <c r="G1218" s="2"/>
      <c r="H1218" s="2"/>
      <c r="I1218" s="2"/>
      <c r="J1218" s="2"/>
      <c r="K1218" s="2"/>
      <c r="L1218" s="2"/>
      <c r="M1218" s="2"/>
      <c r="N1218" s="7" t="s">
        <v>171</v>
      </c>
      <c r="O1218" s="8" t="str">
        <f t="shared" si="115"/>
        <v>10:30</v>
      </c>
      <c r="P1218" s="9" t="str">
        <f t="shared" si="116"/>
        <v>XX:XX</v>
      </c>
      <c r="Q1218" s="11">
        <f t="shared" si="117"/>
        <v>0</v>
      </c>
      <c r="R1218" s="12">
        <f t="shared" si="118"/>
        <v>0</v>
      </c>
      <c r="S1218" s="8"/>
      <c r="T1218" s="8" t="str">
        <f>VLOOKUP(C1218,[1]Sheet1!$D$1:$M$65514,10,0)</f>
        <v>河北</v>
      </c>
      <c r="U1218" s="9">
        <v>0</v>
      </c>
      <c r="V1218" s="8" t="e">
        <f ca="1">SUM(OFFSET(考勤!D:AH,MATCH(C1218,考勤!$A$1:$A$58,0)-1,DAY(D1218)-1,3,1))</f>
        <v>#N/A</v>
      </c>
      <c r="W1218" s="8" t="e">
        <f ca="1" t="shared" si="120"/>
        <v>#N/A</v>
      </c>
    </row>
    <row r="1219" spans="1:23">
      <c r="A1219" s="2" t="s">
        <v>763</v>
      </c>
      <c r="B1219" s="2" t="s">
        <v>1028</v>
      </c>
      <c r="C1219" s="2" t="s">
        <v>1029</v>
      </c>
      <c r="D1219" s="2" t="s">
        <v>157</v>
      </c>
      <c r="E1219" s="2" t="s">
        <v>127</v>
      </c>
      <c r="F1219" s="2" t="s">
        <v>664</v>
      </c>
      <c r="G1219" s="2" t="s">
        <v>137</v>
      </c>
      <c r="H1219" s="2"/>
      <c r="I1219" s="2"/>
      <c r="J1219" s="10" t="s">
        <v>435</v>
      </c>
      <c r="K1219" s="2"/>
      <c r="L1219" s="2"/>
      <c r="M1219" s="2"/>
      <c r="N1219" s="2"/>
      <c r="O1219" s="8" t="str">
        <f t="shared" si="115"/>
        <v>07:32</v>
      </c>
      <c r="P1219" s="9" t="str">
        <f t="shared" si="116"/>
        <v>20:04</v>
      </c>
      <c r="Q1219" s="11">
        <f t="shared" si="117"/>
        <v>0.522222222222222</v>
      </c>
      <c r="R1219" s="12">
        <f t="shared" si="118"/>
        <v>11</v>
      </c>
      <c r="S1219" s="8"/>
      <c r="T1219" s="8" t="str">
        <f>VLOOKUP(C1219,[1]Sheet1!$D$1:$M$65514,10,0)</f>
        <v>河北</v>
      </c>
      <c r="U1219" s="8">
        <f t="shared" si="119"/>
        <v>11</v>
      </c>
      <c r="V1219" s="8" t="e">
        <f ca="1">SUM(OFFSET(考勤!D:AH,MATCH(C1219,考勤!$A$1:$A$58,0)-1,DAY(D1219)-1,3,1))</f>
        <v>#N/A</v>
      </c>
      <c r="W1219" s="8" t="e">
        <f ca="1" t="shared" si="120"/>
        <v>#N/A</v>
      </c>
    </row>
    <row r="1220" spans="1:23">
      <c r="A1220" s="2" t="s">
        <v>763</v>
      </c>
      <c r="B1220" s="2" t="s">
        <v>1028</v>
      </c>
      <c r="C1220" s="2" t="s">
        <v>1029</v>
      </c>
      <c r="D1220" s="2" t="s">
        <v>160</v>
      </c>
      <c r="E1220" s="2" t="s">
        <v>127</v>
      </c>
      <c r="F1220" s="2" t="s">
        <v>1031</v>
      </c>
      <c r="G1220" s="2" t="s">
        <v>137</v>
      </c>
      <c r="H1220" s="2"/>
      <c r="I1220" s="2"/>
      <c r="J1220" s="10" t="s">
        <v>435</v>
      </c>
      <c r="K1220" s="2"/>
      <c r="L1220" s="2"/>
      <c r="M1220" s="2"/>
      <c r="N1220" s="2"/>
      <c r="O1220" s="8" t="str">
        <f t="shared" si="115"/>
        <v>07:34</v>
      </c>
      <c r="P1220" s="9" t="str">
        <f t="shared" si="116"/>
        <v>20:04</v>
      </c>
      <c r="Q1220" s="11">
        <f t="shared" si="117"/>
        <v>0.520833333333333</v>
      </c>
      <c r="R1220" s="12">
        <f t="shared" si="118"/>
        <v>11</v>
      </c>
      <c r="S1220" s="8"/>
      <c r="T1220" s="8" t="str">
        <f>VLOOKUP(C1220,[1]Sheet1!$D$1:$M$65514,10,0)</f>
        <v>河北</v>
      </c>
      <c r="U1220" s="8">
        <f t="shared" si="119"/>
        <v>11</v>
      </c>
      <c r="V1220" s="8" t="e">
        <f ca="1">SUM(OFFSET(考勤!D:AH,MATCH(C1220,考勤!$A$1:$A$58,0)-1,DAY(D1220)-1,3,1))</f>
        <v>#N/A</v>
      </c>
      <c r="W1220" s="8" t="e">
        <f ca="1" t="shared" si="120"/>
        <v>#N/A</v>
      </c>
    </row>
    <row r="1221" spans="1:23">
      <c r="A1221" s="3" t="s">
        <v>763</v>
      </c>
      <c r="B1221" s="3" t="s">
        <v>1028</v>
      </c>
      <c r="C1221" s="3" t="s">
        <v>1029</v>
      </c>
      <c r="D1221" s="3" t="s">
        <v>163</v>
      </c>
      <c r="E1221" s="2" t="s">
        <v>127</v>
      </c>
      <c r="F1221" s="3" t="s">
        <v>663</v>
      </c>
      <c r="G1221" s="3" t="s">
        <v>137</v>
      </c>
      <c r="H1221" s="3"/>
      <c r="I1221" s="3"/>
      <c r="J1221" s="10" t="s">
        <v>141</v>
      </c>
      <c r="K1221" s="3"/>
      <c r="L1221" s="3"/>
      <c r="M1221" s="3"/>
      <c r="N1221" s="3"/>
      <c r="O1221" s="8" t="str">
        <f t="shared" si="115"/>
        <v>07:35</v>
      </c>
      <c r="P1221" s="9" t="str">
        <f t="shared" si="116"/>
        <v>20:03</v>
      </c>
      <c r="Q1221" s="11">
        <f t="shared" si="117"/>
        <v>0.519444444444444</v>
      </c>
      <c r="R1221" s="12">
        <f t="shared" si="118"/>
        <v>11</v>
      </c>
      <c r="S1221" s="8"/>
      <c r="T1221" s="8" t="str">
        <f>VLOOKUP(C1221,[1]Sheet1!$D$1:$M$65514,10,0)</f>
        <v>河北</v>
      </c>
      <c r="U1221" s="8">
        <f t="shared" si="119"/>
        <v>11</v>
      </c>
      <c r="V1221" s="8" t="e">
        <f ca="1">SUM(OFFSET(考勤!D:AH,MATCH(C1221,考勤!$A$1:$A$58,0)-1,DAY(D1221)-1,3,1))</f>
        <v>#N/A</v>
      </c>
      <c r="W1221" s="8" t="e">
        <f ca="1" t="shared" si="120"/>
        <v>#N/A</v>
      </c>
    </row>
    <row r="1222" spans="1:23">
      <c r="A1222" s="3" t="s">
        <v>763</v>
      </c>
      <c r="B1222" s="3" t="s">
        <v>1028</v>
      </c>
      <c r="C1222" s="3" t="s">
        <v>1029</v>
      </c>
      <c r="D1222" s="3" t="s">
        <v>166</v>
      </c>
      <c r="E1222" s="2" t="s">
        <v>127</v>
      </c>
      <c r="F1222" s="3" t="s">
        <v>1032</v>
      </c>
      <c r="G1222" s="3" t="s">
        <v>137</v>
      </c>
      <c r="H1222" s="3"/>
      <c r="I1222" s="3"/>
      <c r="J1222" s="10" t="s">
        <v>420</v>
      </c>
      <c r="K1222" s="3"/>
      <c r="L1222" s="3"/>
      <c r="M1222" s="3"/>
      <c r="N1222" s="3"/>
      <c r="O1222" s="8" t="str">
        <f t="shared" si="115"/>
        <v>07:49</v>
      </c>
      <c r="P1222" s="9" t="str">
        <f t="shared" si="116"/>
        <v>20:02</v>
      </c>
      <c r="Q1222" s="11">
        <f t="shared" si="117"/>
        <v>0.509027777777778</v>
      </c>
      <c r="R1222" s="12">
        <f t="shared" si="118"/>
        <v>11</v>
      </c>
      <c r="S1222" s="8"/>
      <c r="T1222" s="8" t="str">
        <f>VLOOKUP(C1222,[1]Sheet1!$D$1:$M$65514,10,0)</f>
        <v>河北</v>
      </c>
      <c r="U1222" s="8">
        <f t="shared" si="119"/>
        <v>11</v>
      </c>
      <c r="V1222" s="8" t="e">
        <f ca="1">SUM(OFFSET(考勤!D:AH,MATCH(C1222,考勤!$A$1:$A$58,0)-1,DAY(D1222)-1,3,1))</f>
        <v>#N/A</v>
      </c>
      <c r="W1222" s="8" t="e">
        <f ca="1" t="shared" si="120"/>
        <v>#N/A</v>
      </c>
    </row>
    <row r="1223" spans="1:23">
      <c r="A1223" s="2" t="s">
        <v>763</v>
      </c>
      <c r="B1223" s="2" t="s">
        <v>1028</v>
      </c>
      <c r="C1223" s="2" t="s">
        <v>1029</v>
      </c>
      <c r="D1223" s="2" t="s">
        <v>170</v>
      </c>
      <c r="E1223" s="2" t="s">
        <v>127</v>
      </c>
      <c r="F1223" s="2" t="s">
        <v>591</v>
      </c>
      <c r="G1223" s="2" t="s">
        <v>137</v>
      </c>
      <c r="H1223" s="2"/>
      <c r="I1223" s="2"/>
      <c r="J1223" s="10" t="s">
        <v>399</v>
      </c>
      <c r="K1223" s="2"/>
      <c r="L1223" s="2"/>
      <c r="M1223" s="2"/>
      <c r="N1223" s="2"/>
      <c r="O1223" s="8" t="str">
        <f t="shared" si="115"/>
        <v>07:32</v>
      </c>
      <c r="P1223" s="9" t="str">
        <f t="shared" si="116"/>
        <v>20:03</v>
      </c>
      <c r="Q1223" s="11">
        <f t="shared" si="117"/>
        <v>0.521527777777778</v>
      </c>
      <c r="R1223" s="12">
        <f t="shared" si="118"/>
        <v>11</v>
      </c>
      <c r="S1223" s="8"/>
      <c r="T1223" s="8" t="str">
        <f>VLOOKUP(C1223,[1]Sheet1!$D$1:$M$65514,10,0)</f>
        <v>河北</v>
      </c>
      <c r="U1223" s="8">
        <f t="shared" si="119"/>
        <v>11</v>
      </c>
      <c r="V1223" s="8" t="e">
        <f ca="1">SUM(OFFSET(考勤!D:AH,MATCH(C1223,考勤!$A$1:$A$58,0)-1,DAY(D1223)-1,3,1))</f>
        <v>#N/A</v>
      </c>
      <c r="W1223" s="8" t="e">
        <f ca="1" t="shared" si="120"/>
        <v>#N/A</v>
      </c>
    </row>
    <row r="1224" spans="1:23">
      <c r="A1224" s="2" t="s">
        <v>763</v>
      </c>
      <c r="B1224" s="2" t="s">
        <v>1028</v>
      </c>
      <c r="C1224" s="2" t="s">
        <v>1029</v>
      </c>
      <c r="D1224" s="2" t="s">
        <v>172</v>
      </c>
      <c r="E1224" s="2" t="s">
        <v>127</v>
      </c>
      <c r="F1224" s="2" t="s">
        <v>527</v>
      </c>
      <c r="G1224" s="2" t="s">
        <v>137</v>
      </c>
      <c r="H1224" s="2"/>
      <c r="I1224" s="2"/>
      <c r="J1224" s="10" t="s">
        <v>399</v>
      </c>
      <c r="K1224" s="2"/>
      <c r="L1224" s="2"/>
      <c r="M1224" s="2"/>
      <c r="N1224" s="2"/>
      <c r="O1224" s="8" t="str">
        <f t="shared" si="115"/>
        <v>07:30</v>
      </c>
      <c r="P1224" s="9" t="str">
        <f t="shared" si="116"/>
        <v>20:03</v>
      </c>
      <c r="Q1224" s="11">
        <f t="shared" si="117"/>
        <v>0.522916666666667</v>
      </c>
      <c r="R1224" s="12">
        <f t="shared" si="118"/>
        <v>11</v>
      </c>
      <c r="S1224" s="8"/>
      <c r="T1224" s="8" t="str">
        <f>VLOOKUP(C1224,[1]Sheet1!$D$1:$M$65514,10,0)</f>
        <v>河北</v>
      </c>
      <c r="U1224" s="8">
        <f t="shared" si="119"/>
        <v>11</v>
      </c>
      <c r="V1224" s="8" t="e">
        <f ca="1">SUM(OFFSET(考勤!D:AH,MATCH(C1224,考勤!$A$1:$A$58,0)-1,DAY(D1224)-1,3,1))</f>
        <v>#N/A</v>
      </c>
      <c r="W1224" s="8" t="e">
        <f ca="1" t="shared" si="120"/>
        <v>#N/A</v>
      </c>
    </row>
    <row r="1225" spans="1:23">
      <c r="A1225" s="2" t="s">
        <v>763</v>
      </c>
      <c r="B1225" s="2" t="s">
        <v>1028</v>
      </c>
      <c r="C1225" s="2" t="s">
        <v>1029</v>
      </c>
      <c r="D1225" s="2" t="s">
        <v>173</v>
      </c>
      <c r="E1225" s="2" t="s">
        <v>127</v>
      </c>
      <c r="F1225" s="2" t="s">
        <v>1033</v>
      </c>
      <c r="G1225" s="2" t="s">
        <v>137</v>
      </c>
      <c r="H1225" s="2"/>
      <c r="I1225" s="2"/>
      <c r="J1225" s="10" t="s">
        <v>433</v>
      </c>
      <c r="K1225" s="2"/>
      <c r="L1225" s="2"/>
      <c r="M1225" s="2"/>
      <c r="N1225" s="2"/>
      <c r="O1225" s="8" t="str">
        <f t="shared" si="115"/>
        <v>07:32</v>
      </c>
      <c r="P1225" s="9" t="str">
        <f t="shared" si="116"/>
        <v>20:05</v>
      </c>
      <c r="Q1225" s="11">
        <f t="shared" si="117"/>
        <v>0.522916666666667</v>
      </c>
      <c r="R1225" s="12">
        <f t="shared" si="118"/>
        <v>11</v>
      </c>
      <c r="S1225" s="8"/>
      <c r="T1225" s="8" t="str">
        <f>VLOOKUP(C1225,[1]Sheet1!$D$1:$M$65514,10,0)</f>
        <v>河北</v>
      </c>
      <c r="U1225" s="8">
        <f t="shared" si="119"/>
        <v>11</v>
      </c>
      <c r="V1225" s="8" t="e">
        <f ca="1">SUM(OFFSET(考勤!D:AH,MATCH(C1225,考勤!$A$1:$A$58,0)-1,DAY(D1225)-1,3,1))</f>
        <v>#N/A</v>
      </c>
      <c r="W1225" s="8" t="e">
        <f ca="1" t="shared" si="120"/>
        <v>#N/A</v>
      </c>
    </row>
    <row r="1226" spans="1:23">
      <c r="A1226" s="2" t="s">
        <v>763</v>
      </c>
      <c r="B1226" s="2" t="s">
        <v>1028</v>
      </c>
      <c r="C1226" s="2" t="s">
        <v>1029</v>
      </c>
      <c r="D1226" s="2" t="s">
        <v>175</v>
      </c>
      <c r="E1226" s="2" t="s">
        <v>127</v>
      </c>
      <c r="F1226" s="2" t="s">
        <v>528</v>
      </c>
      <c r="G1226" s="2" t="s">
        <v>137</v>
      </c>
      <c r="H1226" s="2"/>
      <c r="I1226" s="2"/>
      <c r="J1226" s="10" t="s">
        <v>435</v>
      </c>
      <c r="K1226" s="2"/>
      <c r="L1226" s="2"/>
      <c r="M1226" s="2"/>
      <c r="N1226" s="2"/>
      <c r="O1226" s="8" t="str">
        <f t="shared" si="115"/>
        <v>07:37</v>
      </c>
      <c r="P1226" s="9" t="str">
        <f t="shared" si="116"/>
        <v>20:04</v>
      </c>
      <c r="Q1226" s="11">
        <f t="shared" si="117"/>
        <v>0.51875</v>
      </c>
      <c r="R1226" s="12">
        <f t="shared" si="118"/>
        <v>11</v>
      </c>
      <c r="S1226" s="8"/>
      <c r="T1226" s="8" t="str">
        <f>VLOOKUP(C1226,[1]Sheet1!$D$1:$M$65514,10,0)</f>
        <v>河北</v>
      </c>
      <c r="U1226" s="8">
        <f t="shared" si="119"/>
        <v>11</v>
      </c>
      <c r="V1226" s="8" t="e">
        <f ca="1">SUM(OFFSET(考勤!D:AH,MATCH(C1226,考勤!$A$1:$A$58,0)-1,DAY(D1226)-1,3,1))</f>
        <v>#N/A</v>
      </c>
      <c r="W1226" s="8" t="e">
        <f ca="1" t="shared" si="120"/>
        <v>#N/A</v>
      </c>
    </row>
    <row r="1227" spans="1:23">
      <c r="A1227" s="2" t="s">
        <v>763</v>
      </c>
      <c r="B1227" s="2" t="s">
        <v>1028</v>
      </c>
      <c r="C1227" s="2" t="s">
        <v>1029</v>
      </c>
      <c r="D1227" s="2" t="s">
        <v>177</v>
      </c>
      <c r="E1227" s="2" t="s">
        <v>127</v>
      </c>
      <c r="F1227" s="2" t="s">
        <v>651</v>
      </c>
      <c r="G1227" s="2" t="s">
        <v>137</v>
      </c>
      <c r="H1227" s="2"/>
      <c r="I1227" s="2"/>
      <c r="J1227" s="10" t="s">
        <v>435</v>
      </c>
      <c r="K1227" s="2"/>
      <c r="L1227" s="2"/>
      <c r="M1227" s="2"/>
      <c r="N1227" s="2"/>
      <c r="O1227" s="8" t="str">
        <f t="shared" si="115"/>
        <v>07:33</v>
      </c>
      <c r="P1227" s="9" t="str">
        <f t="shared" si="116"/>
        <v>20:04</v>
      </c>
      <c r="Q1227" s="11">
        <f t="shared" si="117"/>
        <v>0.521527777777778</v>
      </c>
      <c r="R1227" s="12">
        <f t="shared" si="118"/>
        <v>11</v>
      </c>
      <c r="S1227" s="8"/>
      <c r="T1227" s="8" t="str">
        <f>VLOOKUP(C1227,[1]Sheet1!$D$1:$M$65514,10,0)</f>
        <v>河北</v>
      </c>
      <c r="U1227" s="8">
        <f t="shared" si="119"/>
        <v>11</v>
      </c>
      <c r="V1227" s="8" t="e">
        <f ca="1">SUM(OFFSET(考勤!D:AH,MATCH(C1227,考勤!$A$1:$A$58,0)-1,DAY(D1227)-1,3,1))</f>
        <v>#N/A</v>
      </c>
      <c r="W1227" s="8" t="e">
        <f ca="1" t="shared" si="120"/>
        <v>#N/A</v>
      </c>
    </row>
    <row r="1228" spans="1:23">
      <c r="A1228" s="3" t="s">
        <v>763</v>
      </c>
      <c r="B1228" s="3" t="s">
        <v>1028</v>
      </c>
      <c r="C1228" s="3" t="s">
        <v>1029</v>
      </c>
      <c r="D1228" s="3" t="s">
        <v>180</v>
      </c>
      <c r="E1228" s="2" t="s">
        <v>127</v>
      </c>
      <c r="F1228" s="3" t="s">
        <v>529</v>
      </c>
      <c r="G1228" s="3" t="s">
        <v>137</v>
      </c>
      <c r="H1228" s="3"/>
      <c r="I1228" s="3"/>
      <c r="J1228" s="10" t="s">
        <v>520</v>
      </c>
      <c r="K1228" s="3"/>
      <c r="L1228" s="3"/>
      <c r="M1228" s="3"/>
      <c r="N1228" s="3"/>
      <c r="O1228" s="8" t="str">
        <f t="shared" si="115"/>
        <v>07:31</v>
      </c>
      <c r="P1228" s="9" t="str">
        <f t="shared" si="116"/>
        <v>20:04</v>
      </c>
      <c r="Q1228" s="11">
        <f t="shared" si="117"/>
        <v>0.522916666666667</v>
      </c>
      <c r="R1228" s="12">
        <f t="shared" si="118"/>
        <v>11</v>
      </c>
      <c r="S1228" s="8"/>
      <c r="T1228" s="8" t="str">
        <f>VLOOKUP(C1228,[1]Sheet1!$D$1:$M$65514,10,0)</f>
        <v>河北</v>
      </c>
      <c r="U1228" s="8">
        <f t="shared" si="119"/>
        <v>11</v>
      </c>
      <c r="V1228" s="8" t="e">
        <f ca="1">SUM(OFFSET(考勤!D:AH,MATCH(C1228,考勤!$A$1:$A$58,0)-1,DAY(D1228)-1,3,1))</f>
        <v>#N/A</v>
      </c>
      <c r="W1228" s="8" t="e">
        <f ca="1" t="shared" si="120"/>
        <v>#N/A</v>
      </c>
    </row>
    <row r="1229" spans="1:23">
      <c r="A1229" s="3" t="s">
        <v>763</v>
      </c>
      <c r="B1229" s="3" t="s">
        <v>1028</v>
      </c>
      <c r="C1229" s="3" t="s">
        <v>1029</v>
      </c>
      <c r="D1229" s="3" t="s">
        <v>183</v>
      </c>
      <c r="E1229" s="2" t="s">
        <v>127</v>
      </c>
      <c r="F1229" s="3"/>
      <c r="G1229" s="3"/>
      <c r="H1229" s="3"/>
      <c r="I1229" s="3"/>
      <c r="J1229" s="3"/>
      <c r="K1229" s="3"/>
      <c r="L1229" s="3"/>
      <c r="M1229" s="3"/>
      <c r="N1229" s="7" t="s">
        <v>171</v>
      </c>
      <c r="O1229" s="8" t="str">
        <f t="shared" si="115"/>
        <v/>
      </c>
      <c r="P1229" s="9" t="str">
        <f t="shared" si="116"/>
        <v/>
      </c>
      <c r="Q1229" s="11">
        <f t="shared" si="117"/>
        <v>0</v>
      </c>
      <c r="R1229" s="12">
        <f t="shared" si="118"/>
        <v>0</v>
      </c>
      <c r="S1229" s="8"/>
      <c r="T1229" s="8" t="str">
        <f>VLOOKUP(C1229,[1]Sheet1!$D$1:$M$65514,10,0)</f>
        <v>河北</v>
      </c>
      <c r="U1229" s="8">
        <f t="shared" si="119"/>
        <v>0</v>
      </c>
      <c r="V1229" s="8" t="e">
        <f ca="1">SUM(OFFSET(考勤!D:AH,MATCH(C1229,考勤!$A$1:$A$58,0)-1,DAY(D1229)-1,3,1))</f>
        <v>#N/A</v>
      </c>
      <c r="W1229" s="8" t="e">
        <f ca="1" t="shared" si="120"/>
        <v>#N/A</v>
      </c>
    </row>
    <row r="1230" spans="1:23">
      <c r="A1230" s="2" t="s">
        <v>763</v>
      </c>
      <c r="B1230" s="2" t="s">
        <v>1028</v>
      </c>
      <c r="C1230" s="2" t="s">
        <v>1029</v>
      </c>
      <c r="D1230" s="2" t="s">
        <v>186</v>
      </c>
      <c r="E1230" s="2" t="s">
        <v>127</v>
      </c>
      <c r="F1230" s="2" t="s">
        <v>569</v>
      </c>
      <c r="G1230" s="2" t="s">
        <v>137</v>
      </c>
      <c r="H1230" s="2"/>
      <c r="I1230" s="2"/>
      <c r="J1230" s="10" t="s">
        <v>227</v>
      </c>
      <c r="K1230" s="2"/>
      <c r="L1230" s="2"/>
      <c r="M1230" s="2"/>
      <c r="N1230" s="2"/>
      <c r="O1230" s="8" t="str">
        <f t="shared" si="115"/>
        <v>07:34</v>
      </c>
      <c r="P1230" s="9" t="str">
        <f t="shared" si="116"/>
        <v>20:02</v>
      </c>
      <c r="Q1230" s="11">
        <f t="shared" si="117"/>
        <v>0.519444444444444</v>
      </c>
      <c r="R1230" s="12">
        <f t="shared" si="118"/>
        <v>11</v>
      </c>
      <c r="S1230" s="8"/>
      <c r="T1230" s="8" t="str">
        <f>VLOOKUP(C1230,[1]Sheet1!$D$1:$M$65514,10,0)</f>
        <v>河北</v>
      </c>
      <c r="U1230" s="8">
        <f t="shared" si="119"/>
        <v>11</v>
      </c>
      <c r="V1230" s="8" t="e">
        <f ca="1">SUM(OFFSET(考勤!D:AH,MATCH(C1230,考勤!$A$1:$A$58,0)-1,DAY(D1230)-1,3,1))</f>
        <v>#N/A</v>
      </c>
      <c r="W1230" s="8" t="e">
        <f ca="1" t="shared" si="120"/>
        <v>#N/A</v>
      </c>
    </row>
    <row r="1231" spans="1:23">
      <c r="A1231" s="2" t="s">
        <v>763</v>
      </c>
      <c r="B1231" s="2" t="s">
        <v>1028</v>
      </c>
      <c r="C1231" s="2" t="s">
        <v>1029</v>
      </c>
      <c r="D1231" s="2" t="s">
        <v>189</v>
      </c>
      <c r="E1231" s="2" t="s">
        <v>127</v>
      </c>
      <c r="F1231" s="2" t="s">
        <v>748</v>
      </c>
      <c r="G1231" s="2" t="s">
        <v>137</v>
      </c>
      <c r="H1231" s="2"/>
      <c r="I1231" s="2"/>
      <c r="J1231" s="10" t="s">
        <v>399</v>
      </c>
      <c r="K1231" s="2"/>
      <c r="L1231" s="2"/>
      <c r="M1231" s="2"/>
      <c r="N1231" s="2"/>
      <c r="O1231" s="8" t="str">
        <f t="shared" si="115"/>
        <v>07:42</v>
      </c>
      <c r="P1231" s="9" t="str">
        <f t="shared" si="116"/>
        <v>20:03</v>
      </c>
      <c r="Q1231" s="11">
        <f t="shared" si="117"/>
        <v>0.514583333333333</v>
      </c>
      <c r="R1231" s="12">
        <f t="shared" si="118"/>
        <v>11</v>
      </c>
      <c r="S1231" s="8"/>
      <c r="T1231" s="8" t="str">
        <f>VLOOKUP(C1231,[1]Sheet1!$D$1:$M$65514,10,0)</f>
        <v>河北</v>
      </c>
      <c r="U1231" s="8">
        <f t="shared" si="119"/>
        <v>11</v>
      </c>
      <c r="V1231" s="8" t="e">
        <f ca="1">SUM(OFFSET(考勤!D:AH,MATCH(C1231,考勤!$A$1:$A$58,0)-1,DAY(D1231)-1,3,1))</f>
        <v>#N/A</v>
      </c>
      <c r="W1231" s="8" t="e">
        <f ca="1" t="shared" si="120"/>
        <v>#N/A</v>
      </c>
    </row>
    <row r="1232" spans="1:23">
      <c r="A1232" s="2" t="s">
        <v>763</v>
      </c>
      <c r="B1232" s="2" t="s">
        <v>1028</v>
      </c>
      <c r="C1232" s="2" t="s">
        <v>1029</v>
      </c>
      <c r="D1232" s="2" t="s">
        <v>192</v>
      </c>
      <c r="E1232" s="2" t="s">
        <v>127</v>
      </c>
      <c r="F1232" s="2" t="s">
        <v>140</v>
      </c>
      <c r="G1232" s="2" t="s">
        <v>137</v>
      </c>
      <c r="H1232" s="2"/>
      <c r="I1232" s="2"/>
      <c r="J1232" s="10" t="s">
        <v>399</v>
      </c>
      <c r="K1232" s="2"/>
      <c r="L1232" s="2"/>
      <c r="M1232" s="2"/>
      <c r="N1232" s="2"/>
      <c r="O1232" s="8" t="str">
        <f t="shared" si="115"/>
        <v>07:33</v>
      </c>
      <c r="P1232" s="9" t="str">
        <f t="shared" si="116"/>
        <v>20:03</v>
      </c>
      <c r="Q1232" s="11">
        <f t="shared" si="117"/>
        <v>0.520833333333333</v>
      </c>
      <c r="R1232" s="12">
        <f t="shared" si="118"/>
        <v>11</v>
      </c>
      <c r="S1232" s="8"/>
      <c r="T1232" s="8" t="str">
        <f>VLOOKUP(C1232,[1]Sheet1!$D$1:$M$65514,10,0)</f>
        <v>河北</v>
      </c>
      <c r="U1232" s="8">
        <f t="shared" si="119"/>
        <v>11</v>
      </c>
      <c r="V1232" s="8" t="e">
        <f ca="1">SUM(OFFSET(考勤!D:AH,MATCH(C1232,考勤!$A$1:$A$58,0)-1,DAY(D1232)-1,3,1))</f>
        <v>#N/A</v>
      </c>
      <c r="W1232" s="8" t="e">
        <f ca="1" t="shared" si="120"/>
        <v>#N/A</v>
      </c>
    </row>
    <row r="1233" spans="1:23">
      <c r="A1233" s="2" t="s">
        <v>763</v>
      </c>
      <c r="B1233" s="2" t="s">
        <v>1028</v>
      </c>
      <c r="C1233" s="2" t="s">
        <v>1029</v>
      </c>
      <c r="D1233" s="2" t="s">
        <v>195</v>
      </c>
      <c r="E1233" s="2" t="s">
        <v>127</v>
      </c>
      <c r="F1233" s="2" t="s">
        <v>569</v>
      </c>
      <c r="G1233" s="2" t="s">
        <v>137</v>
      </c>
      <c r="H1233" s="2"/>
      <c r="I1233" s="2"/>
      <c r="J1233" s="10" t="s">
        <v>227</v>
      </c>
      <c r="K1233" s="2"/>
      <c r="L1233" s="2"/>
      <c r="M1233" s="2"/>
      <c r="N1233" s="2"/>
      <c r="O1233" s="8" t="str">
        <f t="shared" si="115"/>
        <v>07:34</v>
      </c>
      <c r="P1233" s="9" t="str">
        <f t="shared" si="116"/>
        <v>20:02</v>
      </c>
      <c r="Q1233" s="11">
        <f t="shared" si="117"/>
        <v>0.519444444444444</v>
      </c>
      <c r="R1233" s="12">
        <f t="shared" si="118"/>
        <v>11</v>
      </c>
      <c r="S1233" s="8"/>
      <c r="T1233" s="8" t="str">
        <f>VLOOKUP(C1233,[1]Sheet1!$D$1:$M$65514,10,0)</f>
        <v>河北</v>
      </c>
      <c r="U1233" s="8">
        <f t="shared" si="119"/>
        <v>11</v>
      </c>
      <c r="V1233" s="8" t="e">
        <f ca="1">SUM(OFFSET(考勤!D:AH,MATCH(C1233,考勤!$A$1:$A$58,0)-1,DAY(D1233)-1,3,1))</f>
        <v>#N/A</v>
      </c>
      <c r="W1233" s="8" t="e">
        <f ca="1" t="shared" si="120"/>
        <v>#N/A</v>
      </c>
    </row>
    <row r="1234" spans="1:23">
      <c r="A1234" s="2" t="s">
        <v>763</v>
      </c>
      <c r="B1234" s="2" t="s">
        <v>1028</v>
      </c>
      <c r="C1234" s="2" t="s">
        <v>1029</v>
      </c>
      <c r="D1234" s="2" t="s">
        <v>198</v>
      </c>
      <c r="E1234" s="2" t="s">
        <v>127</v>
      </c>
      <c r="F1234" s="2" t="s">
        <v>140</v>
      </c>
      <c r="G1234" s="2" t="s">
        <v>137</v>
      </c>
      <c r="H1234" s="2"/>
      <c r="I1234" s="2"/>
      <c r="J1234" s="10" t="s">
        <v>399</v>
      </c>
      <c r="K1234" s="2"/>
      <c r="L1234" s="2"/>
      <c r="M1234" s="2"/>
      <c r="N1234" s="2"/>
      <c r="O1234" s="8" t="str">
        <f t="shared" si="115"/>
        <v>07:33</v>
      </c>
      <c r="P1234" s="9" t="str">
        <f t="shared" si="116"/>
        <v>20:03</v>
      </c>
      <c r="Q1234" s="11">
        <f t="shared" si="117"/>
        <v>0.520833333333333</v>
      </c>
      <c r="R1234" s="12">
        <f t="shared" si="118"/>
        <v>11</v>
      </c>
      <c r="S1234" s="8"/>
      <c r="T1234" s="8" t="str">
        <f>VLOOKUP(C1234,[1]Sheet1!$D$1:$M$65514,10,0)</f>
        <v>河北</v>
      </c>
      <c r="U1234" s="8">
        <f t="shared" si="119"/>
        <v>11</v>
      </c>
      <c r="V1234" s="8" t="e">
        <f ca="1">SUM(OFFSET(考勤!D:AH,MATCH(C1234,考勤!$A$1:$A$58,0)-1,DAY(D1234)-1,3,1))</f>
        <v>#N/A</v>
      </c>
      <c r="W1234" s="8" t="e">
        <f ca="1" t="shared" si="120"/>
        <v>#N/A</v>
      </c>
    </row>
    <row r="1235" spans="1:23">
      <c r="A1235" s="3" t="s">
        <v>763</v>
      </c>
      <c r="B1235" s="3" t="s">
        <v>1028</v>
      </c>
      <c r="C1235" s="3" t="s">
        <v>1029</v>
      </c>
      <c r="D1235" s="3" t="s">
        <v>199</v>
      </c>
      <c r="E1235" s="2" t="s">
        <v>127</v>
      </c>
      <c r="F1235" s="3" t="s">
        <v>569</v>
      </c>
      <c r="G1235" s="3" t="s">
        <v>137</v>
      </c>
      <c r="H1235" s="3"/>
      <c r="I1235" s="3"/>
      <c r="J1235" s="10" t="s">
        <v>420</v>
      </c>
      <c r="K1235" s="3"/>
      <c r="L1235" s="3"/>
      <c r="M1235" s="3"/>
      <c r="N1235" s="3"/>
      <c r="O1235" s="8" t="str">
        <f t="shared" si="115"/>
        <v>07:34</v>
      </c>
      <c r="P1235" s="9" t="str">
        <f t="shared" si="116"/>
        <v>20:02</v>
      </c>
      <c r="Q1235" s="11">
        <f t="shared" si="117"/>
        <v>0.519444444444444</v>
      </c>
      <c r="R1235" s="12">
        <f t="shared" si="118"/>
        <v>11</v>
      </c>
      <c r="S1235" s="8"/>
      <c r="T1235" s="8" t="str">
        <f>VLOOKUP(C1235,[1]Sheet1!$D$1:$M$65514,10,0)</f>
        <v>河北</v>
      </c>
      <c r="U1235" s="8">
        <f t="shared" si="119"/>
        <v>11</v>
      </c>
      <c r="V1235" s="8" t="e">
        <f ca="1">SUM(OFFSET(考勤!D:AH,MATCH(C1235,考勤!$A$1:$A$58,0)-1,DAY(D1235)-1,3,1))</f>
        <v>#N/A</v>
      </c>
      <c r="W1235" s="8" t="e">
        <f ca="1" t="shared" si="120"/>
        <v>#N/A</v>
      </c>
    </row>
    <row r="1236" spans="1:23">
      <c r="A1236" s="3" t="s">
        <v>763</v>
      </c>
      <c r="B1236" s="3" t="s">
        <v>1028</v>
      </c>
      <c r="C1236" s="3" t="s">
        <v>1029</v>
      </c>
      <c r="D1236" s="3" t="s">
        <v>201</v>
      </c>
      <c r="E1236" s="2" t="s">
        <v>127</v>
      </c>
      <c r="F1236" s="3" t="s">
        <v>1034</v>
      </c>
      <c r="G1236" s="3" t="s">
        <v>137</v>
      </c>
      <c r="H1236" s="3"/>
      <c r="I1236" s="3"/>
      <c r="J1236" s="10" t="s">
        <v>420</v>
      </c>
      <c r="K1236" s="3"/>
      <c r="L1236" s="3"/>
      <c r="M1236" s="3"/>
      <c r="N1236" s="3"/>
      <c r="O1236" s="8" t="str">
        <f t="shared" si="115"/>
        <v>07:29</v>
      </c>
      <c r="P1236" s="9" t="str">
        <f t="shared" si="116"/>
        <v>20:02</v>
      </c>
      <c r="Q1236" s="11">
        <f t="shared" si="117"/>
        <v>0.522916666666667</v>
      </c>
      <c r="R1236" s="12">
        <f t="shared" si="118"/>
        <v>11</v>
      </c>
      <c r="S1236" s="8"/>
      <c r="T1236" s="8" t="str">
        <f>VLOOKUP(C1236,[1]Sheet1!$D$1:$M$65514,10,0)</f>
        <v>河北</v>
      </c>
      <c r="U1236" s="8">
        <f t="shared" si="119"/>
        <v>11</v>
      </c>
      <c r="V1236" s="8" t="e">
        <f ca="1">SUM(OFFSET(考勤!D:AH,MATCH(C1236,考勤!$A$1:$A$58,0)-1,DAY(D1236)-1,3,1))</f>
        <v>#N/A</v>
      </c>
      <c r="W1236" s="8" t="e">
        <f ca="1" t="shared" si="120"/>
        <v>#N/A</v>
      </c>
    </row>
    <row r="1237" spans="1:23">
      <c r="A1237" s="2" t="s">
        <v>763</v>
      </c>
      <c r="B1237" s="2" t="s">
        <v>1028</v>
      </c>
      <c r="C1237" s="2" t="s">
        <v>1029</v>
      </c>
      <c r="D1237" s="2" t="s">
        <v>204</v>
      </c>
      <c r="E1237" s="2" t="s">
        <v>127</v>
      </c>
      <c r="F1237" s="2" t="s">
        <v>1035</v>
      </c>
      <c r="G1237" s="2" t="s">
        <v>137</v>
      </c>
      <c r="H1237" s="2"/>
      <c r="I1237" s="2"/>
      <c r="J1237" s="10" t="s">
        <v>227</v>
      </c>
      <c r="K1237" s="2"/>
      <c r="L1237" s="2"/>
      <c r="M1237" s="2"/>
      <c r="N1237" s="2"/>
      <c r="O1237" s="8" t="str">
        <f t="shared" si="115"/>
        <v>07:30</v>
      </c>
      <c r="P1237" s="9" t="str">
        <f t="shared" si="116"/>
        <v>20:02</v>
      </c>
      <c r="Q1237" s="11">
        <f t="shared" si="117"/>
        <v>0.522222222222222</v>
      </c>
      <c r="R1237" s="12">
        <f t="shared" si="118"/>
        <v>11</v>
      </c>
      <c r="S1237" s="8"/>
      <c r="T1237" s="8" t="str">
        <f>VLOOKUP(C1237,[1]Sheet1!$D$1:$M$65514,10,0)</f>
        <v>河北</v>
      </c>
      <c r="U1237" s="8">
        <f t="shared" si="119"/>
        <v>11</v>
      </c>
      <c r="V1237" s="8" t="e">
        <f ca="1">SUM(OFFSET(考勤!D:AH,MATCH(C1237,考勤!$A$1:$A$58,0)-1,DAY(D1237)-1,3,1))</f>
        <v>#N/A</v>
      </c>
      <c r="W1237" s="8" t="e">
        <f ca="1" t="shared" si="120"/>
        <v>#N/A</v>
      </c>
    </row>
    <row r="1238" spans="1:23">
      <c r="A1238" s="2" t="s">
        <v>763</v>
      </c>
      <c r="B1238" s="2" t="s">
        <v>1028</v>
      </c>
      <c r="C1238" s="2" t="s">
        <v>1029</v>
      </c>
      <c r="D1238" s="2" t="s">
        <v>206</v>
      </c>
      <c r="E1238" s="2" t="s">
        <v>127</v>
      </c>
      <c r="F1238" s="2" t="s">
        <v>1036</v>
      </c>
      <c r="G1238" s="2" t="s">
        <v>137</v>
      </c>
      <c r="H1238" s="2"/>
      <c r="I1238" s="2"/>
      <c r="J1238" s="10" t="s">
        <v>227</v>
      </c>
      <c r="K1238" s="2"/>
      <c r="L1238" s="2"/>
      <c r="M1238" s="2"/>
      <c r="N1238" s="2"/>
      <c r="O1238" s="8" t="str">
        <f t="shared" si="115"/>
        <v>07:26</v>
      </c>
      <c r="P1238" s="9" t="str">
        <f t="shared" si="116"/>
        <v>20:02</v>
      </c>
      <c r="Q1238" s="11">
        <f t="shared" si="117"/>
        <v>0.525</v>
      </c>
      <c r="R1238" s="12">
        <f t="shared" si="118"/>
        <v>11</v>
      </c>
      <c r="S1238" s="8"/>
      <c r="T1238" s="8" t="str">
        <f>VLOOKUP(C1238,[1]Sheet1!$D$1:$M$65514,10,0)</f>
        <v>河北</v>
      </c>
      <c r="U1238" s="8">
        <f t="shared" si="119"/>
        <v>11</v>
      </c>
      <c r="V1238" s="8" t="e">
        <f ca="1">SUM(OFFSET(考勤!D:AH,MATCH(C1238,考勤!$A$1:$A$58,0)-1,DAY(D1238)-1,3,1))</f>
        <v>#N/A</v>
      </c>
      <c r="W1238" s="8" t="e">
        <f ca="1" t="shared" si="120"/>
        <v>#N/A</v>
      </c>
    </row>
    <row r="1239" spans="1:23">
      <c r="A1239" s="2" t="s">
        <v>763</v>
      </c>
      <c r="B1239" s="2" t="s">
        <v>1028</v>
      </c>
      <c r="C1239" s="2" t="s">
        <v>1029</v>
      </c>
      <c r="D1239" s="2" t="s">
        <v>209</v>
      </c>
      <c r="E1239" s="2" t="s">
        <v>127</v>
      </c>
      <c r="F1239" s="2" t="s">
        <v>1037</v>
      </c>
      <c r="G1239" s="2" t="s">
        <v>137</v>
      </c>
      <c r="H1239" s="2"/>
      <c r="I1239" s="2"/>
      <c r="J1239" s="10" t="s">
        <v>220</v>
      </c>
      <c r="K1239" s="2"/>
      <c r="L1239" s="2"/>
      <c r="M1239" s="2"/>
      <c r="N1239" s="2"/>
      <c r="O1239" s="8" t="str">
        <f t="shared" si="115"/>
        <v>07:25</v>
      </c>
      <c r="P1239" s="9" t="str">
        <f t="shared" si="116"/>
        <v>20:01</v>
      </c>
      <c r="Q1239" s="11">
        <f t="shared" si="117"/>
        <v>0.525</v>
      </c>
      <c r="R1239" s="12">
        <f t="shared" si="118"/>
        <v>11</v>
      </c>
      <c r="S1239" s="8"/>
      <c r="T1239" s="8" t="str">
        <f>VLOOKUP(C1239,[1]Sheet1!$D$1:$M$65514,10,0)</f>
        <v>河北</v>
      </c>
      <c r="U1239" s="8">
        <f t="shared" si="119"/>
        <v>11</v>
      </c>
      <c r="V1239" s="8" t="e">
        <f ca="1">SUM(OFFSET(考勤!D:AH,MATCH(C1239,考勤!$A$1:$A$58,0)-1,DAY(D1239)-1,3,1))</f>
        <v>#N/A</v>
      </c>
      <c r="W1239" s="8" t="e">
        <f ca="1" t="shared" si="120"/>
        <v>#N/A</v>
      </c>
    </row>
    <row r="1240" spans="1:23">
      <c r="A1240" s="2" t="s">
        <v>763</v>
      </c>
      <c r="B1240" s="2" t="s">
        <v>1028</v>
      </c>
      <c r="C1240" s="2" t="s">
        <v>1029</v>
      </c>
      <c r="D1240" s="2" t="s">
        <v>210</v>
      </c>
      <c r="E1240" s="2" t="s">
        <v>127</v>
      </c>
      <c r="F1240" s="2" t="s">
        <v>660</v>
      </c>
      <c r="G1240" s="2" t="s">
        <v>137</v>
      </c>
      <c r="H1240" s="2"/>
      <c r="I1240" s="2"/>
      <c r="J1240" s="10" t="s">
        <v>220</v>
      </c>
      <c r="K1240" s="2"/>
      <c r="L1240" s="2"/>
      <c r="M1240" s="2"/>
      <c r="N1240" s="2"/>
      <c r="O1240" s="8" t="str">
        <f t="shared" si="115"/>
        <v>07:31</v>
      </c>
      <c r="P1240" s="9" t="str">
        <f t="shared" si="116"/>
        <v>20:01</v>
      </c>
      <c r="Q1240" s="11">
        <f t="shared" si="117"/>
        <v>0.520833333333333</v>
      </c>
      <c r="R1240" s="12">
        <f t="shared" si="118"/>
        <v>11</v>
      </c>
      <c r="S1240" s="8"/>
      <c r="T1240" s="8" t="str">
        <f>VLOOKUP(C1240,[1]Sheet1!$D$1:$M$65514,10,0)</f>
        <v>河北</v>
      </c>
      <c r="U1240" s="8">
        <f t="shared" si="119"/>
        <v>11</v>
      </c>
      <c r="V1240" s="8" t="e">
        <f ca="1">SUM(OFFSET(考勤!D:AH,MATCH(C1240,考勤!$A$1:$A$58,0)-1,DAY(D1240)-1,3,1))</f>
        <v>#N/A</v>
      </c>
      <c r="W1240" s="8" t="e">
        <f ca="1" t="shared" si="120"/>
        <v>#N/A</v>
      </c>
    </row>
    <row r="1241" spans="1:23">
      <c r="A1241" s="2" t="s">
        <v>763</v>
      </c>
      <c r="B1241" s="2" t="s">
        <v>1028</v>
      </c>
      <c r="C1241" s="2" t="s">
        <v>1029</v>
      </c>
      <c r="D1241" s="2" t="s">
        <v>211</v>
      </c>
      <c r="E1241" s="2" t="s">
        <v>127</v>
      </c>
      <c r="F1241" s="2" t="s">
        <v>1038</v>
      </c>
      <c r="G1241" s="2" t="s">
        <v>137</v>
      </c>
      <c r="H1241" s="2"/>
      <c r="I1241" s="2"/>
      <c r="J1241" s="2"/>
      <c r="K1241" s="2"/>
      <c r="L1241" s="2"/>
      <c r="M1241" s="2"/>
      <c r="N1241" s="2"/>
      <c r="O1241" s="8" t="str">
        <f t="shared" si="115"/>
        <v>07:39</v>
      </c>
      <c r="P1241" s="9" t="str">
        <f t="shared" si="116"/>
        <v>17:34</v>
      </c>
      <c r="Q1241" s="11">
        <f t="shared" si="117"/>
        <v>0.413194444444444</v>
      </c>
      <c r="R1241" s="12">
        <f t="shared" si="118"/>
        <v>8</v>
      </c>
      <c r="S1241" s="8"/>
      <c r="T1241" s="8" t="str">
        <f>VLOOKUP(C1241,[1]Sheet1!$D$1:$M$65514,10,0)</f>
        <v>河北</v>
      </c>
      <c r="U1241" s="8">
        <f t="shared" si="119"/>
        <v>8</v>
      </c>
      <c r="V1241" s="8" t="e">
        <f ca="1">SUM(OFFSET(考勤!D:AH,MATCH(C1241,考勤!$A$1:$A$58,0)-1,DAY(D1241)-1,3,1))</f>
        <v>#N/A</v>
      </c>
      <c r="W1241" s="8" t="e">
        <f ca="1" t="shared" si="120"/>
        <v>#N/A</v>
      </c>
    </row>
    <row r="1242" spans="1:23">
      <c r="A1242" s="2" t="s">
        <v>763</v>
      </c>
      <c r="B1242" s="2" t="s">
        <v>1039</v>
      </c>
      <c r="C1242" s="2" t="s">
        <v>1040</v>
      </c>
      <c r="D1242" s="2" t="s">
        <v>126</v>
      </c>
      <c r="E1242" s="2" t="s">
        <v>127</v>
      </c>
      <c r="F1242" s="2"/>
      <c r="G1242" s="2"/>
      <c r="H1242" s="2"/>
      <c r="I1242" s="2"/>
      <c r="J1242" s="2"/>
      <c r="K1242" s="2"/>
      <c r="L1242" s="2"/>
      <c r="M1242" s="2"/>
      <c r="N1242" s="7" t="s">
        <v>171</v>
      </c>
      <c r="O1242" s="8" t="str">
        <f t="shared" si="115"/>
        <v/>
      </c>
      <c r="P1242" s="9" t="str">
        <f t="shared" si="116"/>
        <v/>
      </c>
      <c r="Q1242" s="11">
        <f t="shared" si="117"/>
        <v>0</v>
      </c>
      <c r="R1242" s="12">
        <f t="shared" si="118"/>
        <v>0</v>
      </c>
      <c r="S1242" s="8"/>
      <c r="T1242" s="8" t="str">
        <f>VLOOKUP(C1242,[1]Sheet1!$D$1:$M$65514,10,0)</f>
        <v>河北</v>
      </c>
      <c r="U1242" s="8">
        <f t="shared" si="119"/>
        <v>0</v>
      </c>
      <c r="V1242" s="8" t="e">
        <f ca="1">SUM(OFFSET(考勤!D:AH,MATCH(C1242,考勤!$A$1:$A$58,0)-1,DAY(D1242)-1,3,1))</f>
        <v>#N/A</v>
      </c>
      <c r="W1242" s="8" t="e">
        <f ca="1" t="shared" si="120"/>
        <v>#N/A</v>
      </c>
    </row>
    <row r="1243" spans="1:23">
      <c r="A1243" s="2" t="s">
        <v>763</v>
      </c>
      <c r="B1243" s="2" t="s">
        <v>1039</v>
      </c>
      <c r="C1243" s="2" t="s">
        <v>1040</v>
      </c>
      <c r="D1243" s="2" t="s">
        <v>131</v>
      </c>
      <c r="E1243" s="2" t="s">
        <v>127</v>
      </c>
      <c r="F1243" s="2"/>
      <c r="G1243" s="2"/>
      <c r="H1243" s="2"/>
      <c r="I1243" s="2"/>
      <c r="J1243" s="2"/>
      <c r="K1243" s="2"/>
      <c r="L1243" s="2"/>
      <c r="M1243" s="2"/>
      <c r="N1243" s="7" t="s">
        <v>171</v>
      </c>
      <c r="O1243" s="8" t="str">
        <f t="shared" si="115"/>
        <v/>
      </c>
      <c r="P1243" s="9" t="str">
        <f t="shared" si="116"/>
        <v/>
      </c>
      <c r="Q1243" s="11">
        <f t="shared" si="117"/>
        <v>0</v>
      </c>
      <c r="R1243" s="12">
        <f t="shared" si="118"/>
        <v>0</v>
      </c>
      <c r="S1243" s="8"/>
      <c r="T1243" s="8" t="str">
        <f>VLOOKUP(C1243,[1]Sheet1!$D$1:$M$65514,10,0)</f>
        <v>河北</v>
      </c>
      <c r="U1243" s="8">
        <f t="shared" si="119"/>
        <v>0</v>
      </c>
      <c r="V1243" s="8" t="e">
        <f ca="1">SUM(OFFSET(考勤!D:AH,MATCH(C1243,考勤!$A$1:$A$58,0)-1,DAY(D1243)-1,3,1))</f>
        <v>#N/A</v>
      </c>
      <c r="W1243" s="8" t="e">
        <f ca="1" t="shared" si="120"/>
        <v>#N/A</v>
      </c>
    </row>
    <row r="1244" spans="1:23">
      <c r="A1244" s="2" t="s">
        <v>763</v>
      </c>
      <c r="B1244" s="2" t="s">
        <v>1039</v>
      </c>
      <c r="C1244" s="2" t="s">
        <v>1040</v>
      </c>
      <c r="D1244" s="2" t="s">
        <v>135</v>
      </c>
      <c r="E1244" s="2" t="s">
        <v>127</v>
      </c>
      <c r="F1244" s="2"/>
      <c r="G1244" s="2"/>
      <c r="H1244" s="2"/>
      <c r="I1244" s="2"/>
      <c r="J1244" s="2"/>
      <c r="K1244" s="2"/>
      <c r="L1244" s="2"/>
      <c r="M1244" s="2"/>
      <c r="N1244" s="7" t="s">
        <v>171</v>
      </c>
      <c r="O1244" s="8" t="str">
        <f t="shared" si="115"/>
        <v/>
      </c>
      <c r="P1244" s="9" t="str">
        <f t="shared" si="116"/>
        <v/>
      </c>
      <c r="Q1244" s="11">
        <f t="shared" si="117"/>
        <v>0</v>
      </c>
      <c r="R1244" s="12">
        <f t="shared" si="118"/>
        <v>0</v>
      </c>
      <c r="S1244" s="8"/>
      <c r="T1244" s="8" t="str">
        <f>VLOOKUP(C1244,[1]Sheet1!$D$1:$M$65514,10,0)</f>
        <v>河北</v>
      </c>
      <c r="U1244" s="8">
        <f t="shared" si="119"/>
        <v>0</v>
      </c>
      <c r="V1244" s="8" t="e">
        <f ca="1">SUM(OFFSET(考勤!D:AH,MATCH(C1244,考勤!$A$1:$A$58,0)-1,DAY(D1244)-1,3,1))</f>
        <v>#N/A</v>
      </c>
      <c r="W1244" s="8" t="e">
        <f ca="1" t="shared" si="120"/>
        <v>#N/A</v>
      </c>
    </row>
    <row r="1245" spans="1:23">
      <c r="A1245" s="3" t="s">
        <v>763</v>
      </c>
      <c r="B1245" s="3" t="s">
        <v>1039</v>
      </c>
      <c r="C1245" s="3" t="s">
        <v>1040</v>
      </c>
      <c r="D1245" s="3" t="s">
        <v>139</v>
      </c>
      <c r="E1245" s="2" t="s">
        <v>127</v>
      </c>
      <c r="F1245" s="3"/>
      <c r="G1245" s="3"/>
      <c r="H1245" s="3"/>
      <c r="I1245" s="3"/>
      <c r="J1245" s="3"/>
      <c r="K1245" s="3"/>
      <c r="L1245" s="3"/>
      <c r="M1245" s="3"/>
      <c r="N1245" s="7" t="s">
        <v>171</v>
      </c>
      <c r="O1245" s="8" t="str">
        <f t="shared" si="115"/>
        <v/>
      </c>
      <c r="P1245" s="9" t="str">
        <f t="shared" si="116"/>
        <v/>
      </c>
      <c r="Q1245" s="11">
        <f t="shared" si="117"/>
        <v>0</v>
      </c>
      <c r="R1245" s="12">
        <f t="shared" si="118"/>
        <v>0</v>
      </c>
      <c r="S1245" s="8"/>
      <c r="T1245" s="8" t="str">
        <f>VLOOKUP(C1245,[1]Sheet1!$D$1:$M$65514,10,0)</f>
        <v>河北</v>
      </c>
      <c r="U1245" s="8">
        <f t="shared" si="119"/>
        <v>0</v>
      </c>
      <c r="V1245" s="8" t="e">
        <f ca="1">SUM(OFFSET(考勤!D:AH,MATCH(C1245,考勤!$A$1:$A$58,0)-1,DAY(D1245)-1,3,1))</f>
        <v>#N/A</v>
      </c>
      <c r="W1245" s="8" t="e">
        <f ca="1" t="shared" si="120"/>
        <v>#N/A</v>
      </c>
    </row>
    <row r="1246" spans="1:23">
      <c r="A1246" s="3" t="s">
        <v>763</v>
      </c>
      <c r="B1246" s="3" t="s">
        <v>1039</v>
      </c>
      <c r="C1246" s="3" t="s">
        <v>1040</v>
      </c>
      <c r="D1246" s="3" t="s">
        <v>142</v>
      </c>
      <c r="E1246" s="2" t="s">
        <v>127</v>
      </c>
      <c r="F1246" s="3"/>
      <c r="G1246" s="3"/>
      <c r="H1246" s="3"/>
      <c r="I1246" s="3"/>
      <c r="J1246" s="3"/>
      <c r="K1246" s="3"/>
      <c r="L1246" s="3"/>
      <c r="M1246" s="3"/>
      <c r="N1246" s="7" t="s">
        <v>171</v>
      </c>
      <c r="O1246" s="8" t="str">
        <f t="shared" si="115"/>
        <v/>
      </c>
      <c r="P1246" s="9" t="str">
        <f t="shared" si="116"/>
        <v/>
      </c>
      <c r="Q1246" s="11">
        <f t="shared" si="117"/>
        <v>0</v>
      </c>
      <c r="R1246" s="12">
        <f t="shared" si="118"/>
        <v>0</v>
      </c>
      <c r="S1246" s="8"/>
      <c r="T1246" s="8" t="str">
        <f>VLOOKUP(C1246,[1]Sheet1!$D$1:$M$65514,10,0)</f>
        <v>河北</v>
      </c>
      <c r="U1246" s="8">
        <f t="shared" si="119"/>
        <v>0</v>
      </c>
      <c r="V1246" s="8" t="e">
        <f ca="1">SUM(OFFSET(考勤!D:AH,MATCH(C1246,考勤!$A$1:$A$58,0)-1,DAY(D1246)-1,3,1))</f>
        <v>#N/A</v>
      </c>
      <c r="W1246" s="8" t="e">
        <f ca="1" t="shared" si="120"/>
        <v>#N/A</v>
      </c>
    </row>
    <row r="1247" spans="1:23">
      <c r="A1247" s="2" t="s">
        <v>763</v>
      </c>
      <c r="B1247" s="2" t="s">
        <v>1039</v>
      </c>
      <c r="C1247" s="2" t="s">
        <v>1040</v>
      </c>
      <c r="D1247" s="2" t="s">
        <v>145</v>
      </c>
      <c r="E1247" s="2" t="s">
        <v>127</v>
      </c>
      <c r="F1247" s="2"/>
      <c r="G1247" s="2"/>
      <c r="H1247" s="2"/>
      <c r="I1247" s="2"/>
      <c r="J1247" s="2"/>
      <c r="K1247" s="2"/>
      <c r="L1247" s="2"/>
      <c r="M1247" s="2"/>
      <c r="N1247" s="7" t="s">
        <v>171</v>
      </c>
      <c r="O1247" s="8" t="str">
        <f t="shared" si="115"/>
        <v/>
      </c>
      <c r="P1247" s="9" t="str">
        <f t="shared" si="116"/>
        <v/>
      </c>
      <c r="Q1247" s="11">
        <f t="shared" si="117"/>
        <v>0</v>
      </c>
      <c r="R1247" s="12">
        <f t="shared" si="118"/>
        <v>0</v>
      </c>
      <c r="S1247" s="8"/>
      <c r="T1247" s="8" t="str">
        <f>VLOOKUP(C1247,[1]Sheet1!$D$1:$M$65514,10,0)</f>
        <v>河北</v>
      </c>
      <c r="U1247" s="8">
        <f t="shared" si="119"/>
        <v>0</v>
      </c>
      <c r="V1247" s="8" t="e">
        <f ca="1">SUM(OFFSET(考勤!D:AH,MATCH(C1247,考勤!$A$1:$A$58,0)-1,DAY(D1247)-1,3,1))</f>
        <v>#N/A</v>
      </c>
      <c r="W1247" s="8" t="e">
        <f ca="1" t="shared" si="120"/>
        <v>#N/A</v>
      </c>
    </row>
    <row r="1248" spans="1:23">
      <c r="A1248" s="2" t="s">
        <v>763</v>
      </c>
      <c r="B1248" s="2" t="s">
        <v>1039</v>
      </c>
      <c r="C1248" s="2" t="s">
        <v>1040</v>
      </c>
      <c r="D1248" s="2" t="s">
        <v>148</v>
      </c>
      <c r="E1248" s="2" t="s">
        <v>127</v>
      </c>
      <c r="F1248" s="2"/>
      <c r="G1248" s="2"/>
      <c r="H1248" s="2"/>
      <c r="I1248" s="2"/>
      <c r="J1248" s="2"/>
      <c r="K1248" s="2"/>
      <c r="L1248" s="2"/>
      <c r="M1248" s="2"/>
      <c r="N1248" s="7" t="s">
        <v>171</v>
      </c>
      <c r="O1248" s="8" t="str">
        <f t="shared" si="115"/>
        <v/>
      </c>
      <c r="P1248" s="9" t="str">
        <f t="shared" si="116"/>
        <v/>
      </c>
      <c r="Q1248" s="11">
        <f t="shared" si="117"/>
        <v>0</v>
      </c>
      <c r="R1248" s="12">
        <f t="shared" si="118"/>
        <v>0</v>
      </c>
      <c r="S1248" s="8"/>
      <c r="T1248" s="8" t="str">
        <f>VLOOKUP(C1248,[1]Sheet1!$D$1:$M$65514,10,0)</f>
        <v>河北</v>
      </c>
      <c r="U1248" s="8">
        <f t="shared" si="119"/>
        <v>0</v>
      </c>
      <c r="V1248" s="8" t="e">
        <f ca="1">SUM(OFFSET(考勤!D:AH,MATCH(C1248,考勤!$A$1:$A$58,0)-1,DAY(D1248)-1,3,1))</f>
        <v>#N/A</v>
      </c>
      <c r="W1248" s="8" t="e">
        <f ca="1" t="shared" si="120"/>
        <v>#N/A</v>
      </c>
    </row>
    <row r="1249" spans="1:23">
      <c r="A1249" s="2" t="s">
        <v>763</v>
      </c>
      <c r="B1249" s="2" t="s">
        <v>1039</v>
      </c>
      <c r="C1249" s="2" t="s">
        <v>1040</v>
      </c>
      <c r="D1249" s="2" t="s">
        <v>152</v>
      </c>
      <c r="E1249" s="2" t="s">
        <v>127</v>
      </c>
      <c r="F1249" s="5" t="s">
        <v>1041</v>
      </c>
      <c r="G1249" s="2"/>
      <c r="H1249" s="2"/>
      <c r="I1249" s="2"/>
      <c r="J1249" s="2"/>
      <c r="K1249" s="2"/>
      <c r="L1249" s="2"/>
      <c r="M1249" s="2"/>
      <c r="N1249" s="7" t="s">
        <v>171</v>
      </c>
      <c r="O1249" s="8" t="str">
        <f t="shared" ref="O1249:O1312" si="121">LEFT(F1249,5)</f>
        <v>10:31</v>
      </c>
      <c r="P1249" s="9" t="str">
        <f t="shared" ref="P1249:P1312" si="122">RIGHT(F1249,5)</f>
        <v>XX:XX</v>
      </c>
      <c r="Q1249" s="11">
        <f t="shared" ref="Q1249:Q1312" si="123">IFERROR(IF(LEFT(P1249,2)+0&lt;6,P1249+1,P1249)-O1249,0)</f>
        <v>0</v>
      </c>
      <c r="R1249" s="12">
        <f t="shared" ref="R1249:R1312" si="124">IF(Q1249=0,0,IFERROR(INT((HOUR(Q1249)*60+MINUTE(Q1249))/60-1),0))</f>
        <v>0</v>
      </c>
      <c r="S1249" s="8"/>
      <c r="T1249" s="8" t="str">
        <f>VLOOKUP(C1249,[1]Sheet1!$D$1:$M$65514,10,0)</f>
        <v>河北</v>
      </c>
      <c r="U1249" s="9">
        <v>0</v>
      </c>
      <c r="V1249" s="8" t="e">
        <f ca="1">SUM(OFFSET(考勤!D:AH,MATCH(C1249,考勤!$A$1:$A$58,0)-1,DAY(D1249)-1,3,1))</f>
        <v>#N/A</v>
      </c>
      <c r="W1249" s="8" t="e">
        <f ca="1" t="shared" ref="W1249:W1312" si="125">R1249-V1249</f>
        <v>#N/A</v>
      </c>
    </row>
    <row r="1250" spans="1:23">
      <c r="A1250" s="2" t="s">
        <v>763</v>
      </c>
      <c r="B1250" s="2" t="s">
        <v>1039</v>
      </c>
      <c r="C1250" s="2" t="s">
        <v>1040</v>
      </c>
      <c r="D1250" s="2" t="s">
        <v>157</v>
      </c>
      <c r="E1250" s="2" t="s">
        <v>127</v>
      </c>
      <c r="F1250" s="2" t="s">
        <v>140</v>
      </c>
      <c r="G1250" s="2" t="s">
        <v>137</v>
      </c>
      <c r="H1250" s="2"/>
      <c r="I1250" s="2"/>
      <c r="J1250" s="10" t="s">
        <v>399</v>
      </c>
      <c r="K1250" s="2"/>
      <c r="L1250" s="2"/>
      <c r="M1250" s="2"/>
      <c r="N1250" s="2"/>
      <c r="O1250" s="8" t="str">
        <f t="shared" si="121"/>
        <v>07:33</v>
      </c>
      <c r="P1250" s="9" t="str">
        <f t="shared" si="122"/>
        <v>20:03</v>
      </c>
      <c r="Q1250" s="11">
        <f t="shared" si="123"/>
        <v>0.520833333333333</v>
      </c>
      <c r="R1250" s="12">
        <f t="shared" si="124"/>
        <v>11</v>
      </c>
      <c r="S1250" s="8"/>
      <c r="T1250" s="8" t="str">
        <f>VLOOKUP(C1250,[1]Sheet1!$D$1:$M$65514,10,0)</f>
        <v>河北</v>
      </c>
      <c r="U1250" s="8">
        <f t="shared" ref="U1249:U1312" si="126">INT(R1250)</f>
        <v>11</v>
      </c>
      <c r="V1250" s="8" t="e">
        <f ca="1">SUM(OFFSET(考勤!D:AH,MATCH(C1250,考勤!$A$1:$A$58,0)-1,DAY(D1250)-1,3,1))</f>
        <v>#N/A</v>
      </c>
      <c r="W1250" s="8" t="e">
        <f ca="1" t="shared" si="125"/>
        <v>#N/A</v>
      </c>
    </row>
    <row r="1251" spans="1:23">
      <c r="A1251" s="2" t="s">
        <v>763</v>
      </c>
      <c r="B1251" s="2" t="s">
        <v>1039</v>
      </c>
      <c r="C1251" s="2" t="s">
        <v>1040</v>
      </c>
      <c r="D1251" s="2" t="s">
        <v>160</v>
      </c>
      <c r="E1251" s="2" t="s">
        <v>127</v>
      </c>
      <c r="F1251" s="2" t="s">
        <v>722</v>
      </c>
      <c r="G1251" s="2" t="s">
        <v>137</v>
      </c>
      <c r="H1251" s="2"/>
      <c r="I1251" s="2"/>
      <c r="J1251" s="10" t="s">
        <v>435</v>
      </c>
      <c r="K1251" s="2"/>
      <c r="L1251" s="2"/>
      <c r="M1251" s="2"/>
      <c r="N1251" s="2"/>
      <c r="O1251" s="8" t="str">
        <f t="shared" si="121"/>
        <v>07:35</v>
      </c>
      <c r="P1251" s="9" t="str">
        <f t="shared" si="122"/>
        <v>20:04</v>
      </c>
      <c r="Q1251" s="11">
        <f t="shared" si="123"/>
        <v>0.520138888888889</v>
      </c>
      <c r="R1251" s="12">
        <f t="shared" si="124"/>
        <v>11</v>
      </c>
      <c r="S1251" s="8"/>
      <c r="T1251" s="8" t="str">
        <f>VLOOKUP(C1251,[1]Sheet1!$D$1:$M$65514,10,0)</f>
        <v>河北</v>
      </c>
      <c r="U1251" s="8">
        <f t="shared" si="126"/>
        <v>11</v>
      </c>
      <c r="V1251" s="8" t="e">
        <f ca="1">SUM(OFFSET(考勤!D:AH,MATCH(C1251,考勤!$A$1:$A$58,0)-1,DAY(D1251)-1,3,1))</f>
        <v>#N/A</v>
      </c>
      <c r="W1251" s="8" t="e">
        <f ca="1" t="shared" si="125"/>
        <v>#N/A</v>
      </c>
    </row>
    <row r="1252" spans="1:23">
      <c r="A1252" s="3" t="s">
        <v>763</v>
      </c>
      <c r="B1252" s="3" t="s">
        <v>1039</v>
      </c>
      <c r="C1252" s="3" t="s">
        <v>1040</v>
      </c>
      <c r="D1252" s="3" t="s">
        <v>163</v>
      </c>
      <c r="E1252" s="2" t="s">
        <v>127</v>
      </c>
      <c r="F1252" s="3" t="s">
        <v>663</v>
      </c>
      <c r="G1252" s="3" t="s">
        <v>137</v>
      </c>
      <c r="H1252" s="3"/>
      <c r="I1252" s="3"/>
      <c r="J1252" s="10" t="s">
        <v>141</v>
      </c>
      <c r="K1252" s="3"/>
      <c r="L1252" s="3"/>
      <c r="M1252" s="3"/>
      <c r="N1252" s="3"/>
      <c r="O1252" s="8" t="str">
        <f t="shared" si="121"/>
        <v>07:35</v>
      </c>
      <c r="P1252" s="9" t="str">
        <f t="shared" si="122"/>
        <v>20:03</v>
      </c>
      <c r="Q1252" s="11">
        <f t="shared" si="123"/>
        <v>0.519444444444444</v>
      </c>
      <c r="R1252" s="12">
        <f t="shared" si="124"/>
        <v>11</v>
      </c>
      <c r="S1252" s="8"/>
      <c r="T1252" s="8" t="str">
        <f>VLOOKUP(C1252,[1]Sheet1!$D$1:$M$65514,10,0)</f>
        <v>河北</v>
      </c>
      <c r="U1252" s="8">
        <f t="shared" si="126"/>
        <v>11</v>
      </c>
      <c r="V1252" s="8" t="e">
        <f ca="1">SUM(OFFSET(考勤!D:AH,MATCH(C1252,考勤!$A$1:$A$58,0)-1,DAY(D1252)-1,3,1))</f>
        <v>#N/A</v>
      </c>
      <c r="W1252" s="8" t="e">
        <f ca="1" t="shared" si="125"/>
        <v>#N/A</v>
      </c>
    </row>
    <row r="1253" spans="1:23">
      <c r="A1253" s="3" t="s">
        <v>763</v>
      </c>
      <c r="B1253" s="3" t="s">
        <v>1039</v>
      </c>
      <c r="C1253" s="3" t="s">
        <v>1040</v>
      </c>
      <c r="D1253" s="3" t="s">
        <v>166</v>
      </c>
      <c r="E1253" s="2" t="s">
        <v>127</v>
      </c>
      <c r="F1253" s="3" t="s">
        <v>1032</v>
      </c>
      <c r="G1253" s="3" t="s">
        <v>137</v>
      </c>
      <c r="H1253" s="3"/>
      <c r="I1253" s="3"/>
      <c r="J1253" s="10" t="s">
        <v>420</v>
      </c>
      <c r="K1253" s="3"/>
      <c r="L1253" s="3"/>
      <c r="M1253" s="3"/>
      <c r="N1253" s="3"/>
      <c r="O1253" s="8" t="str">
        <f t="shared" si="121"/>
        <v>07:49</v>
      </c>
      <c r="P1253" s="9" t="str">
        <f t="shared" si="122"/>
        <v>20:02</v>
      </c>
      <c r="Q1253" s="11">
        <f t="shared" si="123"/>
        <v>0.509027777777778</v>
      </c>
      <c r="R1253" s="12">
        <f t="shared" si="124"/>
        <v>11</v>
      </c>
      <c r="S1253" s="8"/>
      <c r="T1253" s="8" t="str">
        <f>VLOOKUP(C1253,[1]Sheet1!$D$1:$M$65514,10,0)</f>
        <v>河北</v>
      </c>
      <c r="U1253" s="8">
        <f t="shared" si="126"/>
        <v>11</v>
      </c>
      <c r="V1253" s="8" t="e">
        <f ca="1">SUM(OFFSET(考勤!D:AH,MATCH(C1253,考勤!$A$1:$A$58,0)-1,DAY(D1253)-1,3,1))</f>
        <v>#N/A</v>
      </c>
      <c r="W1253" s="8" t="e">
        <f ca="1" t="shared" si="125"/>
        <v>#N/A</v>
      </c>
    </row>
    <row r="1254" spans="1:23">
      <c r="A1254" s="2" t="s">
        <v>763</v>
      </c>
      <c r="B1254" s="2" t="s">
        <v>1039</v>
      </c>
      <c r="C1254" s="2" t="s">
        <v>1040</v>
      </c>
      <c r="D1254" s="2" t="s">
        <v>170</v>
      </c>
      <c r="E1254" s="2" t="s">
        <v>127</v>
      </c>
      <c r="F1254" s="2" t="s">
        <v>591</v>
      </c>
      <c r="G1254" s="2" t="s">
        <v>137</v>
      </c>
      <c r="H1254" s="2"/>
      <c r="I1254" s="2"/>
      <c r="J1254" s="10" t="s">
        <v>399</v>
      </c>
      <c r="K1254" s="2"/>
      <c r="L1254" s="2"/>
      <c r="M1254" s="2"/>
      <c r="N1254" s="2"/>
      <c r="O1254" s="8" t="str">
        <f t="shared" si="121"/>
        <v>07:32</v>
      </c>
      <c r="P1254" s="9" t="str">
        <f t="shared" si="122"/>
        <v>20:03</v>
      </c>
      <c r="Q1254" s="11">
        <f t="shared" si="123"/>
        <v>0.521527777777778</v>
      </c>
      <c r="R1254" s="12">
        <f t="shared" si="124"/>
        <v>11</v>
      </c>
      <c r="S1254" s="8"/>
      <c r="T1254" s="8" t="str">
        <f>VLOOKUP(C1254,[1]Sheet1!$D$1:$M$65514,10,0)</f>
        <v>河北</v>
      </c>
      <c r="U1254" s="8">
        <f t="shared" si="126"/>
        <v>11</v>
      </c>
      <c r="V1254" s="8" t="e">
        <f ca="1">SUM(OFFSET(考勤!D:AH,MATCH(C1254,考勤!$A$1:$A$58,0)-1,DAY(D1254)-1,3,1))</f>
        <v>#N/A</v>
      </c>
      <c r="W1254" s="8" t="e">
        <f ca="1" t="shared" si="125"/>
        <v>#N/A</v>
      </c>
    </row>
    <row r="1255" spans="1:23">
      <c r="A1255" s="2" t="s">
        <v>763</v>
      </c>
      <c r="B1255" s="2" t="s">
        <v>1039</v>
      </c>
      <c r="C1255" s="2" t="s">
        <v>1040</v>
      </c>
      <c r="D1255" s="2" t="s">
        <v>172</v>
      </c>
      <c r="E1255" s="2" t="s">
        <v>127</v>
      </c>
      <c r="F1255" s="2"/>
      <c r="G1255" s="2"/>
      <c r="H1255" s="2"/>
      <c r="I1255" s="2"/>
      <c r="J1255" s="2"/>
      <c r="K1255" s="2"/>
      <c r="L1255" s="2"/>
      <c r="M1255" s="2"/>
      <c r="N1255" s="7" t="s">
        <v>171</v>
      </c>
      <c r="O1255" s="8" t="str">
        <f t="shared" si="121"/>
        <v/>
      </c>
      <c r="P1255" s="9" t="str">
        <f t="shared" si="122"/>
        <v/>
      </c>
      <c r="Q1255" s="11">
        <f t="shared" si="123"/>
        <v>0</v>
      </c>
      <c r="R1255" s="12">
        <f t="shared" si="124"/>
        <v>0</v>
      </c>
      <c r="S1255" s="8"/>
      <c r="T1255" s="8" t="str">
        <f>VLOOKUP(C1255,[1]Sheet1!$D$1:$M$65514,10,0)</f>
        <v>河北</v>
      </c>
      <c r="U1255" s="8">
        <f t="shared" si="126"/>
        <v>0</v>
      </c>
      <c r="V1255" s="8" t="e">
        <f ca="1">SUM(OFFSET(考勤!D:AH,MATCH(C1255,考勤!$A$1:$A$58,0)-1,DAY(D1255)-1,3,1))</f>
        <v>#N/A</v>
      </c>
      <c r="W1255" s="8" t="e">
        <f ca="1" t="shared" si="125"/>
        <v>#N/A</v>
      </c>
    </row>
    <row r="1256" spans="1:23">
      <c r="A1256" s="2" t="s">
        <v>763</v>
      </c>
      <c r="B1256" s="2" t="s">
        <v>1039</v>
      </c>
      <c r="C1256" s="2" t="s">
        <v>1040</v>
      </c>
      <c r="D1256" s="2" t="s">
        <v>173</v>
      </c>
      <c r="E1256" s="2" t="s">
        <v>127</v>
      </c>
      <c r="F1256" s="2" t="s">
        <v>1033</v>
      </c>
      <c r="G1256" s="2" t="s">
        <v>137</v>
      </c>
      <c r="H1256" s="2"/>
      <c r="I1256" s="2"/>
      <c r="J1256" s="10" t="s">
        <v>433</v>
      </c>
      <c r="K1256" s="2"/>
      <c r="L1256" s="2"/>
      <c r="M1256" s="2"/>
      <c r="N1256" s="2"/>
      <c r="O1256" s="8" t="str">
        <f t="shared" si="121"/>
        <v>07:32</v>
      </c>
      <c r="P1256" s="9" t="str">
        <f t="shared" si="122"/>
        <v>20:05</v>
      </c>
      <c r="Q1256" s="11">
        <f t="shared" si="123"/>
        <v>0.522916666666667</v>
      </c>
      <c r="R1256" s="12">
        <f t="shared" si="124"/>
        <v>11</v>
      </c>
      <c r="S1256" s="8"/>
      <c r="T1256" s="8" t="str">
        <f>VLOOKUP(C1256,[1]Sheet1!$D$1:$M$65514,10,0)</f>
        <v>河北</v>
      </c>
      <c r="U1256" s="8">
        <f t="shared" si="126"/>
        <v>11</v>
      </c>
      <c r="V1256" s="8" t="e">
        <f ca="1">SUM(OFFSET(考勤!D:AH,MATCH(C1256,考勤!$A$1:$A$58,0)-1,DAY(D1256)-1,3,1))</f>
        <v>#N/A</v>
      </c>
      <c r="W1256" s="8" t="e">
        <f ca="1" t="shared" si="125"/>
        <v>#N/A</v>
      </c>
    </row>
    <row r="1257" spans="1:23">
      <c r="A1257" s="2" t="s">
        <v>763</v>
      </c>
      <c r="B1257" s="2" t="s">
        <v>1039</v>
      </c>
      <c r="C1257" s="2" t="s">
        <v>1040</v>
      </c>
      <c r="D1257" s="2" t="s">
        <v>175</v>
      </c>
      <c r="E1257" s="2" t="s">
        <v>127</v>
      </c>
      <c r="F1257" s="2" t="s">
        <v>528</v>
      </c>
      <c r="G1257" s="2" t="s">
        <v>137</v>
      </c>
      <c r="H1257" s="2"/>
      <c r="I1257" s="2"/>
      <c r="J1257" s="10" t="s">
        <v>435</v>
      </c>
      <c r="K1257" s="2"/>
      <c r="L1257" s="2"/>
      <c r="M1257" s="2"/>
      <c r="N1257" s="2"/>
      <c r="O1257" s="8" t="str">
        <f t="shared" si="121"/>
        <v>07:37</v>
      </c>
      <c r="P1257" s="9" t="str">
        <f t="shared" si="122"/>
        <v>20:04</v>
      </c>
      <c r="Q1257" s="11">
        <f t="shared" si="123"/>
        <v>0.51875</v>
      </c>
      <c r="R1257" s="12">
        <f t="shared" si="124"/>
        <v>11</v>
      </c>
      <c r="S1257" s="8"/>
      <c r="T1257" s="8" t="str">
        <f>VLOOKUP(C1257,[1]Sheet1!$D$1:$M$65514,10,0)</f>
        <v>河北</v>
      </c>
      <c r="U1257" s="8">
        <f t="shared" si="126"/>
        <v>11</v>
      </c>
      <c r="V1257" s="8" t="e">
        <f ca="1">SUM(OFFSET(考勤!D:AH,MATCH(C1257,考勤!$A$1:$A$58,0)-1,DAY(D1257)-1,3,1))</f>
        <v>#N/A</v>
      </c>
      <c r="W1257" s="8" t="e">
        <f ca="1" t="shared" si="125"/>
        <v>#N/A</v>
      </c>
    </row>
    <row r="1258" spans="1:23">
      <c r="A1258" s="2" t="s">
        <v>763</v>
      </c>
      <c r="B1258" s="2" t="s">
        <v>1039</v>
      </c>
      <c r="C1258" s="2" t="s">
        <v>1040</v>
      </c>
      <c r="D1258" s="2" t="s">
        <v>177</v>
      </c>
      <c r="E1258" s="2" t="s">
        <v>127</v>
      </c>
      <c r="F1258" s="2" t="s">
        <v>651</v>
      </c>
      <c r="G1258" s="2" t="s">
        <v>137</v>
      </c>
      <c r="H1258" s="2"/>
      <c r="I1258" s="2"/>
      <c r="J1258" s="10" t="s">
        <v>435</v>
      </c>
      <c r="K1258" s="2"/>
      <c r="L1258" s="2"/>
      <c r="M1258" s="2"/>
      <c r="N1258" s="2"/>
      <c r="O1258" s="8" t="str">
        <f t="shared" si="121"/>
        <v>07:33</v>
      </c>
      <c r="P1258" s="9" t="str">
        <f t="shared" si="122"/>
        <v>20:04</v>
      </c>
      <c r="Q1258" s="11">
        <f t="shared" si="123"/>
        <v>0.521527777777778</v>
      </c>
      <c r="R1258" s="12">
        <f t="shared" si="124"/>
        <v>11</v>
      </c>
      <c r="S1258" s="8"/>
      <c r="T1258" s="8" t="str">
        <f>VLOOKUP(C1258,[1]Sheet1!$D$1:$M$65514,10,0)</f>
        <v>河北</v>
      </c>
      <c r="U1258" s="8">
        <f t="shared" si="126"/>
        <v>11</v>
      </c>
      <c r="V1258" s="8" t="e">
        <f ca="1">SUM(OFFSET(考勤!D:AH,MATCH(C1258,考勤!$A$1:$A$58,0)-1,DAY(D1258)-1,3,1))</f>
        <v>#N/A</v>
      </c>
      <c r="W1258" s="8" t="e">
        <f ca="1" t="shared" si="125"/>
        <v>#N/A</v>
      </c>
    </row>
    <row r="1259" spans="1:23">
      <c r="A1259" s="3" t="s">
        <v>763</v>
      </c>
      <c r="B1259" s="3" t="s">
        <v>1039</v>
      </c>
      <c r="C1259" s="3" t="s">
        <v>1040</v>
      </c>
      <c r="D1259" s="3" t="s">
        <v>180</v>
      </c>
      <c r="E1259" s="2" t="s">
        <v>127</v>
      </c>
      <c r="F1259" s="3" t="s">
        <v>529</v>
      </c>
      <c r="G1259" s="3" t="s">
        <v>137</v>
      </c>
      <c r="H1259" s="3"/>
      <c r="I1259" s="3"/>
      <c r="J1259" s="10" t="s">
        <v>520</v>
      </c>
      <c r="K1259" s="3"/>
      <c r="L1259" s="3"/>
      <c r="M1259" s="3"/>
      <c r="N1259" s="3"/>
      <c r="O1259" s="8" t="str">
        <f t="shared" si="121"/>
        <v>07:31</v>
      </c>
      <c r="P1259" s="9" t="str">
        <f t="shared" si="122"/>
        <v>20:04</v>
      </c>
      <c r="Q1259" s="11">
        <f t="shared" si="123"/>
        <v>0.522916666666667</v>
      </c>
      <c r="R1259" s="12">
        <f t="shared" si="124"/>
        <v>11</v>
      </c>
      <c r="S1259" s="8"/>
      <c r="T1259" s="8" t="str">
        <f>VLOOKUP(C1259,[1]Sheet1!$D$1:$M$65514,10,0)</f>
        <v>河北</v>
      </c>
      <c r="U1259" s="8">
        <f t="shared" si="126"/>
        <v>11</v>
      </c>
      <c r="V1259" s="8" t="e">
        <f ca="1">SUM(OFFSET(考勤!D:AH,MATCH(C1259,考勤!$A$1:$A$58,0)-1,DAY(D1259)-1,3,1))</f>
        <v>#N/A</v>
      </c>
      <c r="W1259" s="8" t="e">
        <f ca="1" t="shared" si="125"/>
        <v>#N/A</v>
      </c>
    </row>
    <row r="1260" spans="1:23">
      <c r="A1260" s="3" t="s">
        <v>763</v>
      </c>
      <c r="B1260" s="3" t="s">
        <v>1039</v>
      </c>
      <c r="C1260" s="3" t="s">
        <v>1040</v>
      </c>
      <c r="D1260" s="3" t="s">
        <v>183</v>
      </c>
      <c r="E1260" s="2" t="s">
        <v>127</v>
      </c>
      <c r="F1260" s="3" t="s">
        <v>140</v>
      </c>
      <c r="G1260" s="3" t="s">
        <v>137</v>
      </c>
      <c r="H1260" s="3"/>
      <c r="I1260" s="3"/>
      <c r="J1260" s="10" t="s">
        <v>141</v>
      </c>
      <c r="K1260" s="3"/>
      <c r="L1260" s="3"/>
      <c r="M1260" s="3"/>
      <c r="N1260" s="3"/>
      <c r="O1260" s="8" t="str">
        <f t="shared" si="121"/>
        <v>07:33</v>
      </c>
      <c r="P1260" s="9" t="str">
        <f t="shared" si="122"/>
        <v>20:03</v>
      </c>
      <c r="Q1260" s="11">
        <f t="shared" si="123"/>
        <v>0.520833333333333</v>
      </c>
      <c r="R1260" s="12">
        <f t="shared" si="124"/>
        <v>11</v>
      </c>
      <c r="S1260" s="8"/>
      <c r="T1260" s="8" t="str">
        <f>VLOOKUP(C1260,[1]Sheet1!$D$1:$M$65514,10,0)</f>
        <v>河北</v>
      </c>
      <c r="U1260" s="8">
        <f t="shared" si="126"/>
        <v>11</v>
      </c>
      <c r="V1260" s="8" t="e">
        <f ca="1">SUM(OFFSET(考勤!D:AH,MATCH(C1260,考勤!$A$1:$A$58,0)-1,DAY(D1260)-1,3,1))</f>
        <v>#N/A</v>
      </c>
      <c r="W1260" s="8" t="e">
        <f ca="1" t="shared" si="125"/>
        <v>#N/A</v>
      </c>
    </row>
    <row r="1261" spans="1:23">
      <c r="A1261" s="2" t="s">
        <v>763</v>
      </c>
      <c r="B1261" s="2" t="s">
        <v>1039</v>
      </c>
      <c r="C1261" s="2" t="s">
        <v>1040</v>
      </c>
      <c r="D1261" s="2" t="s">
        <v>186</v>
      </c>
      <c r="E1261" s="2" t="s">
        <v>127</v>
      </c>
      <c r="F1261" s="2" t="s">
        <v>533</v>
      </c>
      <c r="G1261" s="2" t="s">
        <v>137</v>
      </c>
      <c r="H1261" s="2"/>
      <c r="I1261" s="2"/>
      <c r="J1261" s="10" t="s">
        <v>220</v>
      </c>
      <c r="K1261" s="2"/>
      <c r="L1261" s="2"/>
      <c r="M1261" s="2"/>
      <c r="N1261" s="2"/>
      <c r="O1261" s="8" t="str">
        <f t="shared" si="121"/>
        <v>07:34</v>
      </c>
      <c r="P1261" s="9" t="str">
        <f t="shared" si="122"/>
        <v>20:01</v>
      </c>
      <c r="Q1261" s="11">
        <f t="shared" si="123"/>
        <v>0.51875</v>
      </c>
      <c r="R1261" s="12">
        <f t="shared" si="124"/>
        <v>11</v>
      </c>
      <c r="S1261" s="8"/>
      <c r="T1261" s="8" t="str">
        <f>VLOOKUP(C1261,[1]Sheet1!$D$1:$M$65514,10,0)</f>
        <v>河北</v>
      </c>
      <c r="U1261" s="8">
        <f t="shared" si="126"/>
        <v>11</v>
      </c>
      <c r="V1261" s="8" t="e">
        <f ca="1">SUM(OFFSET(考勤!D:AH,MATCH(C1261,考勤!$A$1:$A$58,0)-1,DAY(D1261)-1,3,1))</f>
        <v>#N/A</v>
      </c>
      <c r="W1261" s="8" t="e">
        <f ca="1" t="shared" si="125"/>
        <v>#N/A</v>
      </c>
    </row>
    <row r="1262" spans="1:23">
      <c r="A1262" s="2" t="s">
        <v>763</v>
      </c>
      <c r="B1262" s="2" t="s">
        <v>1039</v>
      </c>
      <c r="C1262" s="2" t="s">
        <v>1040</v>
      </c>
      <c r="D1262" s="2" t="s">
        <v>189</v>
      </c>
      <c r="E1262" s="2" t="s">
        <v>127</v>
      </c>
      <c r="F1262" s="2" t="s">
        <v>974</v>
      </c>
      <c r="G1262" s="2" t="s">
        <v>137</v>
      </c>
      <c r="H1262" s="2"/>
      <c r="I1262" s="2"/>
      <c r="J1262" s="10" t="s">
        <v>399</v>
      </c>
      <c r="K1262" s="2"/>
      <c r="L1262" s="2"/>
      <c r="M1262" s="2"/>
      <c r="N1262" s="2"/>
      <c r="O1262" s="8" t="str">
        <f t="shared" si="121"/>
        <v>07:43</v>
      </c>
      <c r="P1262" s="9" t="str">
        <f t="shared" si="122"/>
        <v>20:03</v>
      </c>
      <c r="Q1262" s="11">
        <f t="shared" si="123"/>
        <v>0.513888888888889</v>
      </c>
      <c r="R1262" s="12">
        <f t="shared" si="124"/>
        <v>11</v>
      </c>
      <c r="S1262" s="8"/>
      <c r="T1262" s="8" t="str">
        <f>VLOOKUP(C1262,[1]Sheet1!$D$1:$M$65514,10,0)</f>
        <v>河北</v>
      </c>
      <c r="U1262" s="8">
        <f t="shared" si="126"/>
        <v>11</v>
      </c>
      <c r="V1262" s="8" t="e">
        <f ca="1">SUM(OFFSET(考勤!D:AH,MATCH(C1262,考勤!$A$1:$A$58,0)-1,DAY(D1262)-1,3,1))</f>
        <v>#N/A</v>
      </c>
      <c r="W1262" s="8" t="e">
        <f ca="1" t="shared" si="125"/>
        <v>#N/A</v>
      </c>
    </row>
    <row r="1263" spans="1:23">
      <c r="A1263" s="2" t="s">
        <v>763</v>
      </c>
      <c r="B1263" s="2" t="s">
        <v>1039</v>
      </c>
      <c r="C1263" s="2" t="s">
        <v>1040</v>
      </c>
      <c r="D1263" s="2" t="s">
        <v>192</v>
      </c>
      <c r="E1263" s="2" t="s">
        <v>127</v>
      </c>
      <c r="F1263" s="2" t="s">
        <v>140</v>
      </c>
      <c r="G1263" s="2" t="s">
        <v>137</v>
      </c>
      <c r="H1263" s="2"/>
      <c r="I1263" s="2"/>
      <c r="J1263" s="10" t="s">
        <v>399</v>
      </c>
      <c r="K1263" s="2"/>
      <c r="L1263" s="2"/>
      <c r="M1263" s="2"/>
      <c r="N1263" s="2"/>
      <c r="O1263" s="8" t="str">
        <f t="shared" si="121"/>
        <v>07:33</v>
      </c>
      <c r="P1263" s="9" t="str">
        <f t="shared" si="122"/>
        <v>20:03</v>
      </c>
      <c r="Q1263" s="11">
        <f t="shared" si="123"/>
        <v>0.520833333333333</v>
      </c>
      <c r="R1263" s="12">
        <f t="shared" si="124"/>
        <v>11</v>
      </c>
      <c r="S1263" s="8"/>
      <c r="T1263" s="8" t="str">
        <f>VLOOKUP(C1263,[1]Sheet1!$D$1:$M$65514,10,0)</f>
        <v>河北</v>
      </c>
      <c r="U1263" s="8">
        <f t="shared" si="126"/>
        <v>11</v>
      </c>
      <c r="V1263" s="8" t="e">
        <f ca="1">SUM(OFFSET(考勤!D:AH,MATCH(C1263,考勤!$A$1:$A$58,0)-1,DAY(D1263)-1,3,1))</f>
        <v>#N/A</v>
      </c>
      <c r="W1263" s="8" t="e">
        <f ca="1" t="shared" si="125"/>
        <v>#N/A</v>
      </c>
    </row>
    <row r="1264" spans="1:23">
      <c r="A1264" s="2" t="s">
        <v>763</v>
      </c>
      <c r="B1264" s="2" t="s">
        <v>1039</v>
      </c>
      <c r="C1264" s="2" t="s">
        <v>1040</v>
      </c>
      <c r="D1264" s="2" t="s">
        <v>195</v>
      </c>
      <c r="E1264" s="2" t="s">
        <v>127</v>
      </c>
      <c r="F1264" s="2" t="s">
        <v>506</v>
      </c>
      <c r="G1264" s="2" t="s">
        <v>137</v>
      </c>
      <c r="H1264" s="2"/>
      <c r="I1264" s="2"/>
      <c r="J1264" s="10" t="s">
        <v>227</v>
      </c>
      <c r="K1264" s="2"/>
      <c r="L1264" s="2"/>
      <c r="M1264" s="2"/>
      <c r="N1264" s="2"/>
      <c r="O1264" s="8" t="str">
        <f t="shared" si="121"/>
        <v>07:35</v>
      </c>
      <c r="P1264" s="9" t="str">
        <f t="shared" si="122"/>
        <v>20:02</v>
      </c>
      <c r="Q1264" s="11">
        <f t="shared" si="123"/>
        <v>0.51875</v>
      </c>
      <c r="R1264" s="12">
        <f t="shared" si="124"/>
        <v>11</v>
      </c>
      <c r="S1264" s="8"/>
      <c r="T1264" s="8" t="str">
        <f>VLOOKUP(C1264,[1]Sheet1!$D$1:$M$65514,10,0)</f>
        <v>河北</v>
      </c>
      <c r="U1264" s="8">
        <f t="shared" si="126"/>
        <v>11</v>
      </c>
      <c r="V1264" s="8" t="e">
        <f ca="1">SUM(OFFSET(考勤!D:AH,MATCH(C1264,考勤!$A$1:$A$58,0)-1,DAY(D1264)-1,3,1))</f>
        <v>#N/A</v>
      </c>
      <c r="W1264" s="8" t="e">
        <f ca="1" t="shared" si="125"/>
        <v>#N/A</v>
      </c>
    </row>
    <row r="1265" spans="1:23">
      <c r="A1265" s="2" t="s">
        <v>763</v>
      </c>
      <c r="B1265" s="2" t="s">
        <v>1039</v>
      </c>
      <c r="C1265" s="2" t="s">
        <v>1040</v>
      </c>
      <c r="D1265" s="2" t="s">
        <v>198</v>
      </c>
      <c r="E1265" s="2" t="s">
        <v>127</v>
      </c>
      <c r="F1265" s="2" t="s">
        <v>651</v>
      </c>
      <c r="G1265" s="2" t="s">
        <v>137</v>
      </c>
      <c r="H1265" s="2"/>
      <c r="I1265" s="2"/>
      <c r="J1265" s="10" t="s">
        <v>435</v>
      </c>
      <c r="K1265" s="2"/>
      <c r="L1265" s="2"/>
      <c r="M1265" s="2"/>
      <c r="N1265" s="2"/>
      <c r="O1265" s="8" t="str">
        <f t="shared" si="121"/>
        <v>07:33</v>
      </c>
      <c r="P1265" s="9" t="str">
        <f t="shared" si="122"/>
        <v>20:04</v>
      </c>
      <c r="Q1265" s="11">
        <f t="shared" si="123"/>
        <v>0.521527777777778</v>
      </c>
      <c r="R1265" s="12">
        <f t="shared" si="124"/>
        <v>11</v>
      </c>
      <c r="S1265" s="8"/>
      <c r="T1265" s="8" t="str">
        <f>VLOOKUP(C1265,[1]Sheet1!$D$1:$M$65514,10,0)</f>
        <v>河北</v>
      </c>
      <c r="U1265" s="8">
        <f t="shared" si="126"/>
        <v>11</v>
      </c>
      <c r="V1265" s="8" t="e">
        <f ca="1">SUM(OFFSET(考勤!D:AH,MATCH(C1265,考勤!$A$1:$A$58,0)-1,DAY(D1265)-1,3,1))</f>
        <v>#N/A</v>
      </c>
      <c r="W1265" s="8" t="e">
        <f ca="1" t="shared" si="125"/>
        <v>#N/A</v>
      </c>
    </row>
    <row r="1266" spans="1:23">
      <c r="A1266" s="3" t="s">
        <v>763</v>
      </c>
      <c r="B1266" s="3" t="s">
        <v>1039</v>
      </c>
      <c r="C1266" s="3" t="s">
        <v>1040</v>
      </c>
      <c r="D1266" s="3" t="s">
        <v>199</v>
      </c>
      <c r="E1266" s="2" t="s">
        <v>127</v>
      </c>
      <c r="F1266" s="3" t="s">
        <v>658</v>
      </c>
      <c r="G1266" s="3" t="s">
        <v>137</v>
      </c>
      <c r="H1266" s="3"/>
      <c r="I1266" s="3"/>
      <c r="J1266" s="10" t="s">
        <v>141</v>
      </c>
      <c r="K1266" s="3"/>
      <c r="L1266" s="3"/>
      <c r="M1266" s="3"/>
      <c r="N1266" s="3"/>
      <c r="O1266" s="8" t="str">
        <f t="shared" si="121"/>
        <v>07:34</v>
      </c>
      <c r="P1266" s="9" t="str">
        <f t="shared" si="122"/>
        <v>20:03</v>
      </c>
      <c r="Q1266" s="11">
        <f t="shared" si="123"/>
        <v>0.520138888888889</v>
      </c>
      <c r="R1266" s="12">
        <f t="shared" si="124"/>
        <v>11</v>
      </c>
      <c r="S1266" s="8"/>
      <c r="T1266" s="8" t="str">
        <f>VLOOKUP(C1266,[1]Sheet1!$D$1:$M$65514,10,0)</f>
        <v>河北</v>
      </c>
      <c r="U1266" s="8">
        <f t="shared" si="126"/>
        <v>11</v>
      </c>
      <c r="V1266" s="8" t="e">
        <f ca="1">SUM(OFFSET(考勤!D:AH,MATCH(C1266,考勤!$A$1:$A$58,0)-1,DAY(D1266)-1,3,1))</f>
        <v>#N/A</v>
      </c>
      <c r="W1266" s="8" t="e">
        <f ca="1" t="shared" si="125"/>
        <v>#N/A</v>
      </c>
    </row>
    <row r="1267" spans="1:23">
      <c r="A1267" s="3" t="s">
        <v>763</v>
      </c>
      <c r="B1267" s="3" t="s">
        <v>1039</v>
      </c>
      <c r="C1267" s="3" t="s">
        <v>1040</v>
      </c>
      <c r="D1267" s="3" t="s">
        <v>201</v>
      </c>
      <c r="E1267" s="2" t="s">
        <v>127</v>
      </c>
      <c r="F1267" s="3" t="s">
        <v>1034</v>
      </c>
      <c r="G1267" s="3" t="s">
        <v>137</v>
      </c>
      <c r="H1267" s="3"/>
      <c r="I1267" s="3"/>
      <c r="J1267" s="10" t="s">
        <v>420</v>
      </c>
      <c r="K1267" s="3"/>
      <c r="L1267" s="3"/>
      <c r="M1267" s="3"/>
      <c r="N1267" s="3"/>
      <c r="O1267" s="8" t="str">
        <f t="shared" si="121"/>
        <v>07:29</v>
      </c>
      <c r="P1267" s="9" t="str">
        <f t="shared" si="122"/>
        <v>20:02</v>
      </c>
      <c r="Q1267" s="11">
        <f t="shared" si="123"/>
        <v>0.522916666666667</v>
      </c>
      <c r="R1267" s="12">
        <f t="shared" si="124"/>
        <v>11</v>
      </c>
      <c r="S1267" s="8"/>
      <c r="T1267" s="8" t="str">
        <f>VLOOKUP(C1267,[1]Sheet1!$D$1:$M$65514,10,0)</f>
        <v>河北</v>
      </c>
      <c r="U1267" s="8">
        <f t="shared" si="126"/>
        <v>11</v>
      </c>
      <c r="V1267" s="8" t="e">
        <f ca="1">SUM(OFFSET(考勤!D:AH,MATCH(C1267,考勤!$A$1:$A$58,0)-1,DAY(D1267)-1,3,1))</f>
        <v>#N/A</v>
      </c>
      <c r="W1267" s="8" t="e">
        <f ca="1" t="shared" si="125"/>
        <v>#N/A</v>
      </c>
    </row>
    <row r="1268" spans="1:23">
      <c r="A1268" s="2" t="s">
        <v>763</v>
      </c>
      <c r="B1268" s="2" t="s">
        <v>1039</v>
      </c>
      <c r="C1268" s="2" t="s">
        <v>1040</v>
      </c>
      <c r="D1268" s="2" t="s">
        <v>204</v>
      </c>
      <c r="E1268" s="2" t="s">
        <v>127</v>
      </c>
      <c r="F1268" s="2" t="s">
        <v>1035</v>
      </c>
      <c r="G1268" s="2" t="s">
        <v>137</v>
      </c>
      <c r="H1268" s="2"/>
      <c r="I1268" s="2"/>
      <c r="J1268" s="10" t="s">
        <v>227</v>
      </c>
      <c r="K1268" s="2"/>
      <c r="L1268" s="2"/>
      <c r="M1268" s="2"/>
      <c r="N1268" s="2"/>
      <c r="O1268" s="8" t="str">
        <f t="shared" si="121"/>
        <v>07:30</v>
      </c>
      <c r="P1268" s="9" t="str">
        <f t="shared" si="122"/>
        <v>20:02</v>
      </c>
      <c r="Q1268" s="11">
        <f t="shared" si="123"/>
        <v>0.522222222222222</v>
      </c>
      <c r="R1268" s="12">
        <f t="shared" si="124"/>
        <v>11</v>
      </c>
      <c r="S1268" s="8"/>
      <c r="T1268" s="8" t="str">
        <f>VLOOKUP(C1268,[1]Sheet1!$D$1:$M$65514,10,0)</f>
        <v>河北</v>
      </c>
      <c r="U1268" s="8">
        <f t="shared" si="126"/>
        <v>11</v>
      </c>
      <c r="V1268" s="8" t="e">
        <f ca="1">SUM(OFFSET(考勤!D:AH,MATCH(C1268,考勤!$A$1:$A$58,0)-1,DAY(D1268)-1,3,1))</f>
        <v>#N/A</v>
      </c>
      <c r="W1268" s="8" t="e">
        <f ca="1" t="shared" si="125"/>
        <v>#N/A</v>
      </c>
    </row>
    <row r="1269" spans="1:23">
      <c r="A1269" s="2" t="s">
        <v>763</v>
      </c>
      <c r="B1269" s="2" t="s">
        <v>1039</v>
      </c>
      <c r="C1269" s="2" t="s">
        <v>1040</v>
      </c>
      <c r="D1269" s="2" t="s">
        <v>206</v>
      </c>
      <c r="E1269" s="2" t="s">
        <v>127</v>
      </c>
      <c r="F1269" s="2" t="s">
        <v>1036</v>
      </c>
      <c r="G1269" s="2" t="s">
        <v>137</v>
      </c>
      <c r="H1269" s="2"/>
      <c r="I1269" s="2"/>
      <c r="J1269" s="10" t="s">
        <v>227</v>
      </c>
      <c r="K1269" s="2"/>
      <c r="L1269" s="2"/>
      <c r="M1269" s="2"/>
      <c r="N1269" s="2"/>
      <c r="O1269" s="8" t="str">
        <f t="shared" si="121"/>
        <v>07:26</v>
      </c>
      <c r="P1269" s="9" t="str">
        <f t="shared" si="122"/>
        <v>20:02</v>
      </c>
      <c r="Q1269" s="11">
        <f t="shared" si="123"/>
        <v>0.525</v>
      </c>
      <c r="R1269" s="12">
        <f t="shared" si="124"/>
        <v>11</v>
      </c>
      <c r="S1269" s="8"/>
      <c r="T1269" s="8" t="str">
        <f>VLOOKUP(C1269,[1]Sheet1!$D$1:$M$65514,10,0)</f>
        <v>河北</v>
      </c>
      <c r="U1269" s="8">
        <f t="shared" si="126"/>
        <v>11</v>
      </c>
      <c r="V1269" s="8" t="e">
        <f ca="1">SUM(OFFSET(考勤!D:AH,MATCH(C1269,考勤!$A$1:$A$58,0)-1,DAY(D1269)-1,3,1))</f>
        <v>#N/A</v>
      </c>
      <c r="W1269" s="8" t="e">
        <f ca="1" t="shared" si="125"/>
        <v>#N/A</v>
      </c>
    </row>
    <row r="1270" spans="1:23">
      <c r="A1270" s="2" t="s">
        <v>763</v>
      </c>
      <c r="B1270" s="2" t="s">
        <v>1039</v>
      </c>
      <c r="C1270" s="2" t="s">
        <v>1040</v>
      </c>
      <c r="D1270" s="2" t="s">
        <v>209</v>
      </c>
      <c r="E1270" s="2" t="s">
        <v>127</v>
      </c>
      <c r="F1270" s="2" t="s">
        <v>1042</v>
      </c>
      <c r="G1270" s="2" t="s">
        <v>137</v>
      </c>
      <c r="H1270" s="2"/>
      <c r="I1270" s="2"/>
      <c r="J1270" s="10" t="s">
        <v>220</v>
      </c>
      <c r="K1270" s="2"/>
      <c r="L1270" s="2"/>
      <c r="M1270" s="2"/>
      <c r="N1270" s="2"/>
      <c r="O1270" s="8" t="str">
        <f t="shared" si="121"/>
        <v>07:26</v>
      </c>
      <c r="P1270" s="9" t="str">
        <f t="shared" si="122"/>
        <v>20:01</v>
      </c>
      <c r="Q1270" s="11">
        <f t="shared" si="123"/>
        <v>0.524305555555556</v>
      </c>
      <c r="R1270" s="12">
        <f t="shared" si="124"/>
        <v>11</v>
      </c>
      <c r="S1270" s="8"/>
      <c r="T1270" s="8" t="str">
        <f>VLOOKUP(C1270,[1]Sheet1!$D$1:$M$65514,10,0)</f>
        <v>河北</v>
      </c>
      <c r="U1270" s="8">
        <f t="shared" si="126"/>
        <v>11</v>
      </c>
      <c r="V1270" s="8" t="e">
        <f ca="1">SUM(OFFSET(考勤!D:AH,MATCH(C1270,考勤!$A$1:$A$58,0)-1,DAY(D1270)-1,3,1))</f>
        <v>#N/A</v>
      </c>
      <c r="W1270" s="8" t="e">
        <f ca="1" t="shared" si="125"/>
        <v>#N/A</v>
      </c>
    </row>
    <row r="1271" spans="1:23">
      <c r="A1271" s="2" t="s">
        <v>763</v>
      </c>
      <c r="B1271" s="2" t="s">
        <v>1039</v>
      </c>
      <c r="C1271" s="2" t="s">
        <v>1040</v>
      </c>
      <c r="D1271" s="2" t="s">
        <v>210</v>
      </c>
      <c r="E1271" s="2" t="s">
        <v>127</v>
      </c>
      <c r="F1271" s="2" t="s">
        <v>660</v>
      </c>
      <c r="G1271" s="2" t="s">
        <v>137</v>
      </c>
      <c r="H1271" s="2"/>
      <c r="I1271" s="2"/>
      <c r="J1271" s="10" t="s">
        <v>220</v>
      </c>
      <c r="K1271" s="2"/>
      <c r="L1271" s="2"/>
      <c r="M1271" s="2"/>
      <c r="N1271" s="2"/>
      <c r="O1271" s="8" t="str">
        <f t="shared" si="121"/>
        <v>07:31</v>
      </c>
      <c r="P1271" s="9" t="str">
        <f t="shared" si="122"/>
        <v>20:01</v>
      </c>
      <c r="Q1271" s="11">
        <f t="shared" si="123"/>
        <v>0.520833333333333</v>
      </c>
      <c r="R1271" s="12">
        <f t="shared" si="124"/>
        <v>11</v>
      </c>
      <c r="S1271" s="8"/>
      <c r="T1271" s="8" t="str">
        <f>VLOOKUP(C1271,[1]Sheet1!$D$1:$M$65514,10,0)</f>
        <v>河北</v>
      </c>
      <c r="U1271" s="8">
        <f t="shared" si="126"/>
        <v>11</v>
      </c>
      <c r="V1271" s="8" t="e">
        <f ca="1">SUM(OFFSET(考勤!D:AH,MATCH(C1271,考勤!$A$1:$A$58,0)-1,DAY(D1271)-1,3,1))</f>
        <v>#N/A</v>
      </c>
      <c r="W1271" s="8" t="e">
        <f ca="1" t="shared" si="125"/>
        <v>#N/A</v>
      </c>
    </row>
    <row r="1272" spans="1:23">
      <c r="A1272" s="2" t="s">
        <v>763</v>
      </c>
      <c r="B1272" s="2" t="s">
        <v>1039</v>
      </c>
      <c r="C1272" s="2" t="s">
        <v>1040</v>
      </c>
      <c r="D1272" s="2" t="s">
        <v>211</v>
      </c>
      <c r="E1272" s="2" t="s">
        <v>127</v>
      </c>
      <c r="F1272" s="2" t="s">
        <v>1038</v>
      </c>
      <c r="G1272" s="2" t="s">
        <v>137</v>
      </c>
      <c r="H1272" s="2"/>
      <c r="I1272" s="2"/>
      <c r="J1272" s="2"/>
      <c r="K1272" s="2"/>
      <c r="L1272" s="2"/>
      <c r="M1272" s="2"/>
      <c r="N1272" s="2"/>
      <c r="O1272" s="8" t="str">
        <f t="shared" si="121"/>
        <v>07:39</v>
      </c>
      <c r="P1272" s="9" t="str">
        <f t="shared" si="122"/>
        <v>17:34</v>
      </c>
      <c r="Q1272" s="11">
        <f t="shared" si="123"/>
        <v>0.413194444444444</v>
      </c>
      <c r="R1272" s="12">
        <f t="shared" si="124"/>
        <v>8</v>
      </c>
      <c r="S1272" s="8"/>
      <c r="T1272" s="8" t="str">
        <f>VLOOKUP(C1272,[1]Sheet1!$D$1:$M$65514,10,0)</f>
        <v>河北</v>
      </c>
      <c r="U1272" s="8">
        <f t="shared" si="126"/>
        <v>8</v>
      </c>
      <c r="V1272" s="8" t="e">
        <f ca="1">SUM(OFFSET(考勤!D:AH,MATCH(C1272,考勤!$A$1:$A$58,0)-1,DAY(D1272)-1,3,1))</f>
        <v>#N/A</v>
      </c>
      <c r="W1272" s="8" t="e">
        <f ca="1" t="shared" si="125"/>
        <v>#N/A</v>
      </c>
    </row>
    <row r="1273" spans="1:23">
      <c r="A1273" s="2" t="s">
        <v>763</v>
      </c>
      <c r="B1273" s="2" t="s">
        <v>1043</v>
      </c>
      <c r="C1273" s="2" t="s">
        <v>1044</v>
      </c>
      <c r="D1273" s="2" t="s">
        <v>126</v>
      </c>
      <c r="E1273" s="2" t="s">
        <v>127</v>
      </c>
      <c r="F1273" s="2"/>
      <c r="G1273" s="2"/>
      <c r="H1273" s="2"/>
      <c r="I1273" s="2"/>
      <c r="J1273" s="2"/>
      <c r="K1273" s="2"/>
      <c r="L1273" s="2"/>
      <c r="M1273" s="2"/>
      <c r="N1273" s="7" t="s">
        <v>171</v>
      </c>
      <c r="O1273" s="8" t="str">
        <f t="shared" si="121"/>
        <v/>
      </c>
      <c r="P1273" s="9" t="str">
        <f t="shared" si="122"/>
        <v/>
      </c>
      <c r="Q1273" s="11">
        <f t="shared" si="123"/>
        <v>0</v>
      </c>
      <c r="R1273" s="12">
        <f t="shared" si="124"/>
        <v>0</v>
      </c>
      <c r="S1273" s="8"/>
      <c r="T1273" s="8" t="str">
        <f>VLOOKUP(C1273,[1]Sheet1!$D$1:$M$65514,10,0)</f>
        <v>河北</v>
      </c>
      <c r="U1273" s="8">
        <f t="shared" si="126"/>
        <v>0</v>
      </c>
      <c r="V1273" s="8" t="e">
        <f ca="1">SUM(OFFSET(考勤!D:AH,MATCH(C1273,考勤!$A$1:$A$58,0)-1,DAY(D1273)-1,3,1))</f>
        <v>#N/A</v>
      </c>
      <c r="W1273" s="8" t="e">
        <f ca="1" t="shared" si="125"/>
        <v>#N/A</v>
      </c>
    </row>
    <row r="1274" spans="1:23">
      <c r="A1274" s="2" t="s">
        <v>763</v>
      </c>
      <c r="B1274" s="2" t="s">
        <v>1043</v>
      </c>
      <c r="C1274" s="2" t="s">
        <v>1044</v>
      </c>
      <c r="D1274" s="2" t="s">
        <v>131</v>
      </c>
      <c r="E1274" s="2" t="s">
        <v>127</v>
      </c>
      <c r="F1274" s="2"/>
      <c r="G1274" s="2"/>
      <c r="H1274" s="2"/>
      <c r="I1274" s="2"/>
      <c r="J1274" s="2"/>
      <c r="K1274" s="2"/>
      <c r="L1274" s="2"/>
      <c r="M1274" s="2"/>
      <c r="N1274" s="7" t="s">
        <v>171</v>
      </c>
      <c r="O1274" s="8" t="str">
        <f t="shared" si="121"/>
        <v/>
      </c>
      <c r="P1274" s="9" t="str">
        <f t="shared" si="122"/>
        <v/>
      </c>
      <c r="Q1274" s="11">
        <f t="shared" si="123"/>
        <v>0</v>
      </c>
      <c r="R1274" s="12">
        <f t="shared" si="124"/>
        <v>0</v>
      </c>
      <c r="S1274" s="8"/>
      <c r="T1274" s="8" t="str">
        <f>VLOOKUP(C1274,[1]Sheet1!$D$1:$M$65514,10,0)</f>
        <v>河北</v>
      </c>
      <c r="U1274" s="8">
        <f t="shared" si="126"/>
        <v>0</v>
      </c>
      <c r="V1274" s="8" t="e">
        <f ca="1">SUM(OFFSET(考勤!D:AH,MATCH(C1274,考勤!$A$1:$A$58,0)-1,DAY(D1274)-1,3,1))</f>
        <v>#N/A</v>
      </c>
      <c r="W1274" s="8" t="e">
        <f ca="1" t="shared" si="125"/>
        <v>#N/A</v>
      </c>
    </row>
    <row r="1275" spans="1:23">
      <c r="A1275" s="2" t="s">
        <v>763</v>
      </c>
      <c r="B1275" s="2" t="s">
        <v>1043</v>
      </c>
      <c r="C1275" s="2" t="s">
        <v>1044</v>
      </c>
      <c r="D1275" s="2" t="s">
        <v>135</v>
      </c>
      <c r="E1275" s="2" t="s">
        <v>127</v>
      </c>
      <c r="F1275" s="2"/>
      <c r="G1275" s="2"/>
      <c r="H1275" s="2"/>
      <c r="I1275" s="2"/>
      <c r="J1275" s="2"/>
      <c r="K1275" s="2"/>
      <c r="L1275" s="2"/>
      <c r="M1275" s="2"/>
      <c r="N1275" s="7" t="s">
        <v>171</v>
      </c>
      <c r="O1275" s="8" t="str">
        <f t="shared" si="121"/>
        <v/>
      </c>
      <c r="P1275" s="9" t="str">
        <f t="shared" si="122"/>
        <v/>
      </c>
      <c r="Q1275" s="11">
        <f t="shared" si="123"/>
        <v>0</v>
      </c>
      <c r="R1275" s="12">
        <f t="shared" si="124"/>
        <v>0</v>
      </c>
      <c r="S1275" s="8"/>
      <c r="T1275" s="8" t="str">
        <f>VLOOKUP(C1275,[1]Sheet1!$D$1:$M$65514,10,0)</f>
        <v>河北</v>
      </c>
      <c r="U1275" s="8">
        <f t="shared" si="126"/>
        <v>0</v>
      </c>
      <c r="V1275" s="8" t="e">
        <f ca="1">SUM(OFFSET(考勤!D:AH,MATCH(C1275,考勤!$A$1:$A$58,0)-1,DAY(D1275)-1,3,1))</f>
        <v>#N/A</v>
      </c>
      <c r="W1275" s="8" t="e">
        <f ca="1" t="shared" si="125"/>
        <v>#N/A</v>
      </c>
    </row>
    <row r="1276" spans="1:23">
      <c r="A1276" s="3" t="s">
        <v>763</v>
      </c>
      <c r="B1276" s="3" t="s">
        <v>1043</v>
      </c>
      <c r="C1276" s="3" t="s">
        <v>1044</v>
      </c>
      <c r="D1276" s="3" t="s">
        <v>139</v>
      </c>
      <c r="E1276" s="2" t="s">
        <v>127</v>
      </c>
      <c r="F1276" s="3"/>
      <c r="G1276" s="3"/>
      <c r="H1276" s="3"/>
      <c r="I1276" s="3"/>
      <c r="J1276" s="3"/>
      <c r="K1276" s="3"/>
      <c r="L1276" s="3"/>
      <c r="M1276" s="3"/>
      <c r="N1276" s="7" t="s">
        <v>171</v>
      </c>
      <c r="O1276" s="8" t="str">
        <f t="shared" si="121"/>
        <v/>
      </c>
      <c r="P1276" s="9" t="str">
        <f t="shared" si="122"/>
        <v/>
      </c>
      <c r="Q1276" s="11">
        <f t="shared" si="123"/>
        <v>0</v>
      </c>
      <c r="R1276" s="12">
        <f t="shared" si="124"/>
        <v>0</v>
      </c>
      <c r="S1276" s="8"/>
      <c r="T1276" s="8" t="str">
        <f>VLOOKUP(C1276,[1]Sheet1!$D$1:$M$65514,10,0)</f>
        <v>河北</v>
      </c>
      <c r="U1276" s="8">
        <f t="shared" si="126"/>
        <v>0</v>
      </c>
      <c r="V1276" s="8" t="e">
        <f ca="1">SUM(OFFSET(考勤!D:AH,MATCH(C1276,考勤!$A$1:$A$58,0)-1,DAY(D1276)-1,3,1))</f>
        <v>#N/A</v>
      </c>
      <c r="W1276" s="8" t="e">
        <f ca="1" t="shared" si="125"/>
        <v>#N/A</v>
      </c>
    </row>
    <row r="1277" spans="1:23">
      <c r="A1277" s="3" t="s">
        <v>763</v>
      </c>
      <c r="B1277" s="3" t="s">
        <v>1043</v>
      </c>
      <c r="C1277" s="3" t="s">
        <v>1044</v>
      </c>
      <c r="D1277" s="3" t="s">
        <v>142</v>
      </c>
      <c r="E1277" s="2" t="s">
        <v>127</v>
      </c>
      <c r="F1277" s="3"/>
      <c r="G1277" s="3"/>
      <c r="H1277" s="3"/>
      <c r="I1277" s="3"/>
      <c r="J1277" s="3"/>
      <c r="K1277" s="3"/>
      <c r="L1277" s="3"/>
      <c r="M1277" s="3"/>
      <c r="N1277" s="7" t="s">
        <v>171</v>
      </c>
      <c r="O1277" s="8" t="str">
        <f t="shared" si="121"/>
        <v/>
      </c>
      <c r="P1277" s="9" t="str">
        <f t="shared" si="122"/>
        <v/>
      </c>
      <c r="Q1277" s="11">
        <f t="shared" si="123"/>
        <v>0</v>
      </c>
      <c r="R1277" s="12">
        <f t="shared" si="124"/>
        <v>0</v>
      </c>
      <c r="S1277" s="8"/>
      <c r="T1277" s="8" t="str">
        <f>VLOOKUP(C1277,[1]Sheet1!$D$1:$M$65514,10,0)</f>
        <v>河北</v>
      </c>
      <c r="U1277" s="8">
        <f t="shared" si="126"/>
        <v>0</v>
      </c>
      <c r="V1277" s="8" t="e">
        <f ca="1">SUM(OFFSET(考勤!D:AH,MATCH(C1277,考勤!$A$1:$A$58,0)-1,DAY(D1277)-1,3,1))</f>
        <v>#N/A</v>
      </c>
      <c r="W1277" s="8" t="e">
        <f ca="1" t="shared" si="125"/>
        <v>#N/A</v>
      </c>
    </row>
    <row r="1278" spans="1:23">
      <c r="A1278" s="2" t="s">
        <v>763</v>
      </c>
      <c r="B1278" s="2" t="s">
        <v>1043</v>
      </c>
      <c r="C1278" s="2" t="s">
        <v>1044</v>
      </c>
      <c r="D1278" s="2" t="s">
        <v>145</v>
      </c>
      <c r="E1278" s="2" t="s">
        <v>127</v>
      </c>
      <c r="F1278" s="2"/>
      <c r="G1278" s="2"/>
      <c r="H1278" s="2"/>
      <c r="I1278" s="2"/>
      <c r="J1278" s="2"/>
      <c r="K1278" s="2"/>
      <c r="L1278" s="2"/>
      <c r="M1278" s="2"/>
      <c r="N1278" s="7" t="s">
        <v>171</v>
      </c>
      <c r="O1278" s="8" t="str">
        <f t="shared" si="121"/>
        <v/>
      </c>
      <c r="P1278" s="9" t="str">
        <f t="shared" si="122"/>
        <v/>
      </c>
      <c r="Q1278" s="11">
        <f t="shared" si="123"/>
        <v>0</v>
      </c>
      <c r="R1278" s="12">
        <f t="shared" si="124"/>
        <v>0</v>
      </c>
      <c r="S1278" s="8"/>
      <c r="T1278" s="8" t="str">
        <f>VLOOKUP(C1278,[1]Sheet1!$D$1:$M$65514,10,0)</f>
        <v>河北</v>
      </c>
      <c r="U1278" s="8">
        <f t="shared" si="126"/>
        <v>0</v>
      </c>
      <c r="V1278" s="8" t="e">
        <f ca="1">SUM(OFFSET(考勤!D:AH,MATCH(C1278,考勤!$A$1:$A$58,0)-1,DAY(D1278)-1,3,1))</f>
        <v>#N/A</v>
      </c>
      <c r="W1278" s="8" t="e">
        <f ca="1" t="shared" si="125"/>
        <v>#N/A</v>
      </c>
    </row>
    <row r="1279" spans="1:23">
      <c r="A1279" s="2" t="s">
        <v>763</v>
      </c>
      <c r="B1279" s="2" t="s">
        <v>1043</v>
      </c>
      <c r="C1279" s="2" t="s">
        <v>1044</v>
      </c>
      <c r="D1279" s="2" t="s">
        <v>148</v>
      </c>
      <c r="E1279" s="2" t="s">
        <v>127</v>
      </c>
      <c r="F1279" s="2"/>
      <c r="G1279" s="2"/>
      <c r="H1279" s="2"/>
      <c r="I1279" s="2"/>
      <c r="J1279" s="2"/>
      <c r="K1279" s="2"/>
      <c r="L1279" s="2"/>
      <c r="M1279" s="2"/>
      <c r="N1279" s="7" t="s">
        <v>171</v>
      </c>
      <c r="O1279" s="8" t="str">
        <f t="shared" si="121"/>
        <v/>
      </c>
      <c r="P1279" s="9" t="str">
        <f t="shared" si="122"/>
        <v/>
      </c>
      <c r="Q1279" s="11">
        <f t="shared" si="123"/>
        <v>0</v>
      </c>
      <c r="R1279" s="12">
        <f t="shared" si="124"/>
        <v>0</v>
      </c>
      <c r="S1279" s="8"/>
      <c r="T1279" s="8" t="str">
        <f>VLOOKUP(C1279,[1]Sheet1!$D$1:$M$65514,10,0)</f>
        <v>河北</v>
      </c>
      <c r="U1279" s="8">
        <f t="shared" si="126"/>
        <v>0</v>
      </c>
      <c r="V1279" s="8" t="e">
        <f ca="1">SUM(OFFSET(考勤!D:AH,MATCH(C1279,考勤!$A$1:$A$58,0)-1,DAY(D1279)-1,3,1))</f>
        <v>#N/A</v>
      </c>
      <c r="W1279" s="8" t="e">
        <f ca="1" t="shared" si="125"/>
        <v>#N/A</v>
      </c>
    </row>
    <row r="1280" spans="1:23">
      <c r="A1280" s="2" t="s">
        <v>763</v>
      </c>
      <c r="B1280" s="2" t="s">
        <v>1043</v>
      </c>
      <c r="C1280" s="2" t="s">
        <v>1044</v>
      </c>
      <c r="D1280" s="2" t="s">
        <v>152</v>
      </c>
      <c r="E1280" s="2" t="s">
        <v>127</v>
      </c>
      <c r="F1280" s="5" t="s">
        <v>1030</v>
      </c>
      <c r="G1280" s="2"/>
      <c r="H1280" s="2"/>
      <c r="I1280" s="2"/>
      <c r="J1280" s="2"/>
      <c r="K1280" s="2"/>
      <c r="L1280" s="2"/>
      <c r="M1280" s="2"/>
      <c r="N1280" s="7" t="s">
        <v>171</v>
      </c>
      <c r="O1280" s="8" t="str">
        <f t="shared" si="121"/>
        <v>10:30</v>
      </c>
      <c r="P1280" s="9" t="str">
        <f t="shared" si="122"/>
        <v>XX:XX</v>
      </c>
      <c r="Q1280" s="11">
        <f t="shared" si="123"/>
        <v>0</v>
      </c>
      <c r="R1280" s="12">
        <f t="shared" si="124"/>
        <v>0</v>
      </c>
      <c r="S1280" s="8"/>
      <c r="T1280" s="8" t="str">
        <f>VLOOKUP(C1280,[1]Sheet1!$D$1:$M$65514,10,0)</f>
        <v>河北</v>
      </c>
      <c r="U1280" s="9">
        <v>0</v>
      </c>
      <c r="V1280" s="8" t="e">
        <f ca="1">SUM(OFFSET(考勤!D:AH,MATCH(C1280,考勤!$A$1:$A$58,0)-1,DAY(D1280)-1,3,1))</f>
        <v>#N/A</v>
      </c>
      <c r="W1280" s="8" t="e">
        <f ca="1" t="shared" si="125"/>
        <v>#N/A</v>
      </c>
    </row>
    <row r="1281" spans="1:23">
      <c r="A1281" s="2" t="s">
        <v>763</v>
      </c>
      <c r="B1281" s="2" t="s">
        <v>1043</v>
      </c>
      <c r="C1281" s="2" t="s">
        <v>1044</v>
      </c>
      <c r="D1281" s="2" t="s">
        <v>157</v>
      </c>
      <c r="E1281" s="2" t="s">
        <v>127</v>
      </c>
      <c r="F1281" s="2" t="s">
        <v>651</v>
      </c>
      <c r="G1281" s="2" t="s">
        <v>137</v>
      </c>
      <c r="H1281" s="2"/>
      <c r="I1281" s="2"/>
      <c r="J1281" s="10" t="s">
        <v>435</v>
      </c>
      <c r="K1281" s="2"/>
      <c r="L1281" s="2"/>
      <c r="M1281" s="2"/>
      <c r="N1281" s="2"/>
      <c r="O1281" s="8" t="str">
        <f t="shared" si="121"/>
        <v>07:33</v>
      </c>
      <c r="P1281" s="9" t="str">
        <f t="shared" si="122"/>
        <v>20:04</v>
      </c>
      <c r="Q1281" s="11">
        <f t="shared" si="123"/>
        <v>0.521527777777778</v>
      </c>
      <c r="R1281" s="12">
        <f t="shared" si="124"/>
        <v>11</v>
      </c>
      <c r="S1281" s="8"/>
      <c r="T1281" s="8" t="str">
        <f>VLOOKUP(C1281,[1]Sheet1!$D$1:$M$65514,10,0)</f>
        <v>河北</v>
      </c>
      <c r="U1281" s="8">
        <f t="shared" si="126"/>
        <v>11</v>
      </c>
      <c r="V1281" s="8" t="e">
        <f ca="1">SUM(OFFSET(考勤!D:AH,MATCH(C1281,考勤!$A$1:$A$58,0)-1,DAY(D1281)-1,3,1))</f>
        <v>#N/A</v>
      </c>
      <c r="W1281" s="8" t="e">
        <f ca="1" t="shared" si="125"/>
        <v>#N/A</v>
      </c>
    </row>
    <row r="1282" spans="1:23">
      <c r="A1282" s="2" t="s">
        <v>763</v>
      </c>
      <c r="B1282" s="2" t="s">
        <v>1043</v>
      </c>
      <c r="C1282" s="2" t="s">
        <v>1044</v>
      </c>
      <c r="D1282" s="2" t="s">
        <v>160</v>
      </c>
      <c r="E1282" s="2" t="s">
        <v>127</v>
      </c>
      <c r="F1282" s="2" t="s">
        <v>722</v>
      </c>
      <c r="G1282" s="2" t="s">
        <v>137</v>
      </c>
      <c r="H1282" s="2"/>
      <c r="I1282" s="2"/>
      <c r="J1282" s="10" t="s">
        <v>435</v>
      </c>
      <c r="K1282" s="2"/>
      <c r="L1282" s="2"/>
      <c r="M1282" s="2"/>
      <c r="N1282" s="2"/>
      <c r="O1282" s="8" t="str">
        <f t="shared" si="121"/>
        <v>07:35</v>
      </c>
      <c r="P1282" s="9" t="str">
        <f t="shared" si="122"/>
        <v>20:04</v>
      </c>
      <c r="Q1282" s="11">
        <f t="shared" si="123"/>
        <v>0.520138888888889</v>
      </c>
      <c r="R1282" s="12">
        <f t="shared" si="124"/>
        <v>11</v>
      </c>
      <c r="S1282" s="8"/>
      <c r="T1282" s="8" t="str">
        <f>VLOOKUP(C1282,[1]Sheet1!$D$1:$M$65514,10,0)</f>
        <v>河北</v>
      </c>
      <c r="U1282" s="8">
        <f t="shared" si="126"/>
        <v>11</v>
      </c>
      <c r="V1282" s="8" t="e">
        <f ca="1">SUM(OFFSET(考勤!D:AH,MATCH(C1282,考勤!$A$1:$A$58,0)-1,DAY(D1282)-1,3,1))</f>
        <v>#N/A</v>
      </c>
      <c r="W1282" s="8" t="e">
        <f ca="1" t="shared" si="125"/>
        <v>#N/A</v>
      </c>
    </row>
    <row r="1283" spans="1:23">
      <c r="A1283" s="3" t="s">
        <v>763</v>
      </c>
      <c r="B1283" s="3" t="s">
        <v>1043</v>
      </c>
      <c r="C1283" s="3" t="s">
        <v>1044</v>
      </c>
      <c r="D1283" s="3" t="s">
        <v>163</v>
      </c>
      <c r="E1283" s="2" t="s">
        <v>127</v>
      </c>
      <c r="F1283" s="3" t="s">
        <v>571</v>
      </c>
      <c r="G1283" s="3" t="s">
        <v>137</v>
      </c>
      <c r="H1283" s="3"/>
      <c r="I1283" s="3"/>
      <c r="J1283" s="10" t="s">
        <v>144</v>
      </c>
      <c r="K1283" s="3"/>
      <c r="L1283" s="3"/>
      <c r="M1283" s="3"/>
      <c r="N1283" s="3"/>
      <c r="O1283" s="8" t="str">
        <f t="shared" si="121"/>
        <v>07:35</v>
      </c>
      <c r="P1283" s="9" t="str">
        <f t="shared" si="122"/>
        <v>20:01</v>
      </c>
      <c r="Q1283" s="11">
        <f t="shared" si="123"/>
        <v>0.518055555555556</v>
      </c>
      <c r="R1283" s="12">
        <f t="shared" si="124"/>
        <v>11</v>
      </c>
      <c r="S1283" s="8"/>
      <c r="T1283" s="8" t="str">
        <f>VLOOKUP(C1283,[1]Sheet1!$D$1:$M$65514,10,0)</f>
        <v>河北</v>
      </c>
      <c r="U1283" s="8">
        <f t="shared" si="126"/>
        <v>11</v>
      </c>
      <c r="V1283" s="8" t="e">
        <f ca="1">SUM(OFFSET(考勤!D:AH,MATCH(C1283,考勤!$A$1:$A$58,0)-1,DAY(D1283)-1,3,1))</f>
        <v>#N/A</v>
      </c>
      <c r="W1283" s="8" t="e">
        <f ca="1" t="shared" si="125"/>
        <v>#N/A</v>
      </c>
    </row>
    <row r="1284" spans="1:23">
      <c r="A1284" s="3" t="s">
        <v>763</v>
      </c>
      <c r="B1284" s="3" t="s">
        <v>1043</v>
      </c>
      <c r="C1284" s="3" t="s">
        <v>1044</v>
      </c>
      <c r="D1284" s="3" t="s">
        <v>166</v>
      </c>
      <c r="E1284" s="2" t="s">
        <v>127</v>
      </c>
      <c r="F1284" s="3" t="s">
        <v>1032</v>
      </c>
      <c r="G1284" s="3" t="s">
        <v>137</v>
      </c>
      <c r="H1284" s="3"/>
      <c r="I1284" s="3"/>
      <c r="J1284" s="10" t="s">
        <v>420</v>
      </c>
      <c r="K1284" s="3"/>
      <c r="L1284" s="3"/>
      <c r="M1284" s="3"/>
      <c r="N1284" s="3"/>
      <c r="O1284" s="8" t="str">
        <f t="shared" si="121"/>
        <v>07:49</v>
      </c>
      <c r="P1284" s="9" t="str">
        <f t="shared" si="122"/>
        <v>20:02</v>
      </c>
      <c r="Q1284" s="11">
        <f t="shared" si="123"/>
        <v>0.509027777777778</v>
      </c>
      <c r="R1284" s="12">
        <f t="shared" si="124"/>
        <v>11</v>
      </c>
      <c r="S1284" s="8"/>
      <c r="T1284" s="8" t="str">
        <f>VLOOKUP(C1284,[1]Sheet1!$D$1:$M$65514,10,0)</f>
        <v>河北</v>
      </c>
      <c r="U1284" s="8">
        <f t="shared" si="126"/>
        <v>11</v>
      </c>
      <c r="V1284" s="8" t="e">
        <f ca="1">SUM(OFFSET(考勤!D:AH,MATCH(C1284,考勤!$A$1:$A$58,0)-1,DAY(D1284)-1,3,1))</f>
        <v>#N/A</v>
      </c>
      <c r="W1284" s="8" t="e">
        <f ca="1" t="shared" si="125"/>
        <v>#N/A</v>
      </c>
    </row>
    <row r="1285" spans="1:23">
      <c r="A1285" s="2" t="s">
        <v>763</v>
      </c>
      <c r="B1285" s="2" t="s">
        <v>1043</v>
      </c>
      <c r="C1285" s="2" t="s">
        <v>1044</v>
      </c>
      <c r="D1285" s="2" t="s">
        <v>170</v>
      </c>
      <c r="E1285" s="2" t="s">
        <v>127</v>
      </c>
      <c r="F1285" s="2" t="s">
        <v>591</v>
      </c>
      <c r="G1285" s="2" t="s">
        <v>137</v>
      </c>
      <c r="H1285" s="2"/>
      <c r="I1285" s="2"/>
      <c r="J1285" s="10" t="s">
        <v>399</v>
      </c>
      <c r="K1285" s="2"/>
      <c r="L1285" s="2"/>
      <c r="M1285" s="2"/>
      <c r="N1285" s="2"/>
      <c r="O1285" s="8" t="str">
        <f t="shared" si="121"/>
        <v>07:32</v>
      </c>
      <c r="P1285" s="9" t="str">
        <f t="shared" si="122"/>
        <v>20:03</v>
      </c>
      <c r="Q1285" s="11">
        <f t="shared" si="123"/>
        <v>0.521527777777778</v>
      </c>
      <c r="R1285" s="12">
        <f t="shared" si="124"/>
        <v>11</v>
      </c>
      <c r="S1285" s="8"/>
      <c r="T1285" s="8" t="str">
        <f>VLOOKUP(C1285,[1]Sheet1!$D$1:$M$65514,10,0)</f>
        <v>河北</v>
      </c>
      <c r="U1285" s="8">
        <f t="shared" si="126"/>
        <v>11</v>
      </c>
      <c r="V1285" s="8" t="e">
        <f ca="1">SUM(OFFSET(考勤!D:AH,MATCH(C1285,考勤!$A$1:$A$58,0)-1,DAY(D1285)-1,3,1))</f>
        <v>#N/A</v>
      </c>
      <c r="W1285" s="8" t="e">
        <f ca="1" t="shared" si="125"/>
        <v>#N/A</v>
      </c>
    </row>
    <row r="1286" spans="1:23">
      <c r="A1286" s="2" t="s">
        <v>763</v>
      </c>
      <c r="B1286" s="2" t="s">
        <v>1043</v>
      </c>
      <c r="C1286" s="2" t="s">
        <v>1044</v>
      </c>
      <c r="D1286" s="2" t="s">
        <v>172</v>
      </c>
      <c r="E1286" s="2" t="s">
        <v>127</v>
      </c>
      <c r="F1286" s="2" t="s">
        <v>1035</v>
      </c>
      <c r="G1286" s="2" t="s">
        <v>137</v>
      </c>
      <c r="H1286" s="2"/>
      <c r="I1286" s="2"/>
      <c r="J1286" s="10" t="s">
        <v>227</v>
      </c>
      <c r="K1286" s="2"/>
      <c r="L1286" s="2"/>
      <c r="M1286" s="2"/>
      <c r="N1286" s="2"/>
      <c r="O1286" s="8" t="str">
        <f t="shared" si="121"/>
        <v>07:30</v>
      </c>
      <c r="P1286" s="9" t="str">
        <f t="shared" si="122"/>
        <v>20:02</v>
      </c>
      <c r="Q1286" s="11">
        <f t="shared" si="123"/>
        <v>0.522222222222222</v>
      </c>
      <c r="R1286" s="12">
        <f t="shared" si="124"/>
        <v>11</v>
      </c>
      <c r="S1286" s="8"/>
      <c r="T1286" s="8" t="str">
        <f>VLOOKUP(C1286,[1]Sheet1!$D$1:$M$65514,10,0)</f>
        <v>河北</v>
      </c>
      <c r="U1286" s="8">
        <f t="shared" si="126"/>
        <v>11</v>
      </c>
      <c r="V1286" s="8" t="e">
        <f ca="1">SUM(OFFSET(考勤!D:AH,MATCH(C1286,考勤!$A$1:$A$58,0)-1,DAY(D1286)-1,3,1))</f>
        <v>#N/A</v>
      </c>
      <c r="W1286" s="8" t="e">
        <f ca="1" t="shared" si="125"/>
        <v>#N/A</v>
      </c>
    </row>
    <row r="1287" spans="1:23">
      <c r="A1287" s="2" t="s">
        <v>763</v>
      </c>
      <c r="B1287" s="2" t="s">
        <v>1043</v>
      </c>
      <c r="C1287" s="2" t="s">
        <v>1044</v>
      </c>
      <c r="D1287" s="2" t="s">
        <v>173</v>
      </c>
      <c r="E1287" s="2" t="s">
        <v>127</v>
      </c>
      <c r="F1287" s="2" t="s">
        <v>140</v>
      </c>
      <c r="G1287" s="2" t="s">
        <v>137</v>
      </c>
      <c r="H1287" s="2"/>
      <c r="I1287" s="2"/>
      <c r="J1287" s="10" t="s">
        <v>399</v>
      </c>
      <c r="K1287" s="2"/>
      <c r="L1287" s="2"/>
      <c r="M1287" s="2"/>
      <c r="N1287" s="2"/>
      <c r="O1287" s="8" t="str">
        <f t="shared" si="121"/>
        <v>07:33</v>
      </c>
      <c r="P1287" s="9" t="str">
        <f t="shared" si="122"/>
        <v>20:03</v>
      </c>
      <c r="Q1287" s="11">
        <f t="shared" si="123"/>
        <v>0.520833333333333</v>
      </c>
      <c r="R1287" s="12">
        <f t="shared" si="124"/>
        <v>11</v>
      </c>
      <c r="S1287" s="8"/>
      <c r="T1287" s="8" t="str">
        <f>VLOOKUP(C1287,[1]Sheet1!$D$1:$M$65514,10,0)</f>
        <v>河北</v>
      </c>
      <c r="U1287" s="8">
        <f t="shared" si="126"/>
        <v>11</v>
      </c>
      <c r="V1287" s="8" t="e">
        <f ca="1">SUM(OFFSET(考勤!D:AH,MATCH(C1287,考勤!$A$1:$A$58,0)-1,DAY(D1287)-1,3,1))</f>
        <v>#N/A</v>
      </c>
      <c r="W1287" s="8" t="e">
        <f ca="1" t="shared" si="125"/>
        <v>#N/A</v>
      </c>
    </row>
    <row r="1288" spans="1:23">
      <c r="A1288" s="2" t="s">
        <v>763</v>
      </c>
      <c r="B1288" s="2" t="s">
        <v>1043</v>
      </c>
      <c r="C1288" s="2" t="s">
        <v>1044</v>
      </c>
      <c r="D1288" s="2" t="s">
        <v>175</v>
      </c>
      <c r="E1288" s="2" t="s">
        <v>127</v>
      </c>
      <c r="F1288" s="2" t="s">
        <v>1045</v>
      </c>
      <c r="G1288" s="2" t="s">
        <v>137</v>
      </c>
      <c r="H1288" s="2"/>
      <c r="I1288" s="2"/>
      <c r="J1288" s="10" t="s">
        <v>399</v>
      </c>
      <c r="K1288" s="2"/>
      <c r="L1288" s="2"/>
      <c r="M1288" s="2"/>
      <c r="N1288" s="2"/>
      <c r="O1288" s="8" t="str">
        <f t="shared" si="121"/>
        <v>07:37</v>
      </c>
      <c r="P1288" s="9" t="str">
        <f t="shared" si="122"/>
        <v>20:03</v>
      </c>
      <c r="Q1288" s="11">
        <f t="shared" si="123"/>
        <v>0.518055555555556</v>
      </c>
      <c r="R1288" s="12">
        <f t="shared" si="124"/>
        <v>11</v>
      </c>
      <c r="S1288" s="8"/>
      <c r="T1288" s="8" t="str">
        <f>VLOOKUP(C1288,[1]Sheet1!$D$1:$M$65514,10,0)</f>
        <v>河北</v>
      </c>
      <c r="U1288" s="8">
        <f t="shared" si="126"/>
        <v>11</v>
      </c>
      <c r="V1288" s="8" t="e">
        <f ca="1">SUM(OFFSET(考勤!D:AH,MATCH(C1288,考勤!$A$1:$A$58,0)-1,DAY(D1288)-1,3,1))</f>
        <v>#N/A</v>
      </c>
      <c r="W1288" s="8" t="e">
        <f ca="1" t="shared" si="125"/>
        <v>#N/A</v>
      </c>
    </row>
    <row r="1289" spans="1:23">
      <c r="A1289" s="2" t="s">
        <v>763</v>
      </c>
      <c r="B1289" s="2" t="s">
        <v>1043</v>
      </c>
      <c r="C1289" s="2" t="s">
        <v>1044</v>
      </c>
      <c r="D1289" s="2" t="s">
        <v>177</v>
      </c>
      <c r="E1289" s="2" t="s">
        <v>127</v>
      </c>
      <c r="F1289" s="2" t="s">
        <v>1046</v>
      </c>
      <c r="G1289" s="2" t="s">
        <v>1047</v>
      </c>
      <c r="H1289" s="2"/>
      <c r="I1289" s="2"/>
      <c r="J1289" s="2"/>
      <c r="K1289" s="2"/>
      <c r="L1289" s="2"/>
      <c r="M1289" s="2"/>
      <c r="N1289" s="7" t="s">
        <v>1048</v>
      </c>
      <c r="O1289" s="8" t="str">
        <f t="shared" si="121"/>
        <v>07:33</v>
      </c>
      <c r="P1289" s="9" t="str">
        <f t="shared" si="122"/>
        <v>15:13</v>
      </c>
      <c r="Q1289" s="11">
        <f t="shared" si="123"/>
        <v>0.319444444444444</v>
      </c>
      <c r="R1289" s="12">
        <f t="shared" si="124"/>
        <v>6</v>
      </c>
      <c r="S1289" s="8"/>
      <c r="T1289" s="8" t="str">
        <f>VLOOKUP(C1289,[1]Sheet1!$D$1:$M$65514,10,0)</f>
        <v>河北</v>
      </c>
      <c r="U1289" s="8">
        <f t="shared" si="126"/>
        <v>6</v>
      </c>
      <c r="V1289" s="8" t="e">
        <f ca="1">SUM(OFFSET(考勤!D:AH,MATCH(C1289,考勤!$A$1:$A$58,0)-1,DAY(D1289)-1,3,1))</f>
        <v>#N/A</v>
      </c>
      <c r="W1289" s="8" t="e">
        <f ca="1" t="shared" si="125"/>
        <v>#N/A</v>
      </c>
    </row>
    <row r="1290" spans="1:23">
      <c r="A1290" s="3" t="s">
        <v>763</v>
      </c>
      <c r="B1290" s="3" t="s">
        <v>1043</v>
      </c>
      <c r="C1290" s="3" t="s">
        <v>1044</v>
      </c>
      <c r="D1290" s="3" t="s">
        <v>180</v>
      </c>
      <c r="E1290" s="2" t="s">
        <v>127</v>
      </c>
      <c r="F1290" s="3"/>
      <c r="G1290" s="3"/>
      <c r="H1290" s="3"/>
      <c r="I1290" s="3"/>
      <c r="J1290" s="3"/>
      <c r="K1290" s="3"/>
      <c r="L1290" s="3"/>
      <c r="M1290" s="3"/>
      <c r="N1290" s="7" t="s">
        <v>171</v>
      </c>
      <c r="O1290" s="8" t="str">
        <f t="shared" si="121"/>
        <v/>
      </c>
      <c r="P1290" s="9" t="str">
        <f t="shared" si="122"/>
        <v/>
      </c>
      <c r="Q1290" s="11">
        <f t="shared" si="123"/>
        <v>0</v>
      </c>
      <c r="R1290" s="12">
        <f t="shared" si="124"/>
        <v>0</v>
      </c>
      <c r="S1290" s="8"/>
      <c r="T1290" s="8" t="str">
        <f>VLOOKUP(C1290,[1]Sheet1!$D$1:$M$65514,10,0)</f>
        <v>河北</v>
      </c>
      <c r="U1290" s="8">
        <f t="shared" si="126"/>
        <v>0</v>
      </c>
      <c r="V1290" s="8" t="e">
        <f ca="1">SUM(OFFSET(考勤!D:AH,MATCH(C1290,考勤!$A$1:$A$58,0)-1,DAY(D1290)-1,3,1))</f>
        <v>#N/A</v>
      </c>
      <c r="W1290" s="8" t="e">
        <f ca="1" t="shared" si="125"/>
        <v>#N/A</v>
      </c>
    </row>
    <row r="1291" spans="1:23">
      <c r="A1291" s="3" t="s">
        <v>763</v>
      </c>
      <c r="B1291" s="3" t="s">
        <v>1043</v>
      </c>
      <c r="C1291" s="3" t="s">
        <v>1044</v>
      </c>
      <c r="D1291" s="3" t="s">
        <v>183</v>
      </c>
      <c r="E1291" s="2" t="s">
        <v>127</v>
      </c>
      <c r="F1291" s="3" t="s">
        <v>646</v>
      </c>
      <c r="G1291" s="3" t="s">
        <v>137</v>
      </c>
      <c r="H1291" s="3"/>
      <c r="I1291" s="3"/>
      <c r="J1291" s="10" t="s">
        <v>420</v>
      </c>
      <c r="K1291" s="3"/>
      <c r="L1291" s="3"/>
      <c r="M1291" s="3"/>
      <c r="N1291" s="3"/>
      <c r="O1291" s="8" t="str">
        <f t="shared" si="121"/>
        <v>07:33</v>
      </c>
      <c r="P1291" s="9" t="str">
        <f t="shared" si="122"/>
        <v>20:02</v>
      </c>
      <c r="Q1291" s="11">
        <f t="shared" si="123"/>
        <v>0.520138888888889</v>
      </c>
      <c r="R1291" s="12">
        <f t="shared" si="124"/>
        <v>11</v>
      </c>
      <c r="S1291" s="8"/>
      <c r="T1291" s="8" t="str">
        <f>VLOOKUP(C1291,[1]Sheet1!$D$1:$M$65514,10,0)</f>
        <v>河北</v>
      </c>
      <c r="U1291" s="8">
        <f t="shared" si="126"/>
        <v>11</v>
      </c>
      <c r="V1291" s="8" t="e">
        <f ca="1">SUM(OFFSET(考勤!D:AH,MATCH(C1291,考勤!$A$1:$A$58,0)-1,DAY(D1291)-1,3,1))</f>
        <v>#N/A</v>
      </c>
      <c r="W1291" s="8" t="e">
        <f ca="1" t="shared" si="125"/>
        <v>#N/A</v>
      </c>
    </row>
    <row r="1292" spans="1:23">
      <c r="A1292" s="2" t="s">
        <v>763</v>
      </c>
      <c r="B1292" s="2" t="s">
        <v>1043</v>
      </c>
      <c r="C1292" s="2" t="s">
        <v>1044</v>
      </c>
      <c r="D1292" s="2" t="s">
        <v>186</v>
      </c>
      <c r="E1292" s="2" t="s">
        <v>127</v>
      </c>
      <c r="F1292" s="2" t="s">
        <v>658</v>
      </c>
      <c r="G1292" s="2" t="s">
        <v>137</v>
      </c>
      <c r="H1292" s="2"/>
      <c r="I1292" s="2"/>
      <c r="J1292" s="10" t="s">
        <v>399</v>
      </c>
      <c r="K1292" s="2"/>
      <c r="L1292" s="2"/>
      <c r="M1292" s="2"/>
      <c r="N1292" s="2"/>
      <c r="O1292" s="8" t="str">
        <f t="shared" si="121"/>
        <v>07:34</v>
      </c>
      <c r="P1292" s="9" t="str">
        <f t="shared" si="122"/>
        <v>20:03</v>
      </c>
      <c r="Q1292" s="11">
        <f t="shared" si="123"/>
        <v>0.520138888888889</v>
      </c>
      <c r="R1292" s="12">
        <f t="shared" si="124"/>
        <v>11</v>
      </c>
      <c r="S1292" s="8"/>
      <c r="T1292" s="8" t="str">
        <f>VLOOKUP(C1292,[1]Sheet1!$D$1:$M$65514,10,0)</f>
        <v>河北</v>
      </c>
      <c r="U1292" s="8">
        <f t="shared" si="126"/>
        <v>11</v>
      </c>
      <c r="V1292" s="8" t="e">
        <f ca="1">SUM(OFFSET(考勤!D:AH,MATCH(C1292,考勤!$A$1:$A$58,0)-1,DAY(D1292)-1,3,1))</f>
        <v>#N/A</v>
      </c>
      <c r="W1292" s="8" t="e">
        <f ca="1" t="shared" si="125"/>
        <v>#N/A</v>
      </c>
    </row>
    <row r="1293" spans="1:23">
      <c r="A1293" s="2" t="s">
        <v>763</v>
      </c>
      <c r="B1293" s="2" t="s">
        <v>1043</v>
      </c>
      <c r="C1293" s="2" t="s">
        <v>1044</v>
      </c>
      <c r="D1293" s="2" t="s">
        <v>189</v>
      </c>
      <c r="E1293" s="2" t="s">
        <v>127</v>
      </c>
      <c r="F1293" s="2" t="s">
        <v>974</v>
      </c>
      <c r="G1293" s="2" t="s">
        <v>137</v>
      </c>
      <c r="H1293" s="2"/>
      <c r="I1293" s="2"/>
      <c r="J1293" s="10" t="s">
        <v>399</v>
      </c>
      <c r="K1293" s="2"/>
      <c r="L1293" s="2"/>
      <c r="M1293" s="2"/>
      <c r="N1293" s="2"/>
      <c r="O1293" s="8" t="str">
        <f t="shared" si="121"/>
        <v>07:43</v>
      </c>
      <c r="P1293" s="9" t="str">
        <f t="shared" si="122"/>
        <v>20:03</v>
      </c>
      <c r="Q1293" s="11">
        <f t="shared" si="123"/>
        <v>0.513888888888889</v>
      </c>
      <c r="R1293" s="12">
        <f t="shared" si="124"/>
        <v>11</v>
      </c>
      <c r="S1293" s="8"/>
      <c r="T1293" s="8" t="str">
        <f>VLOOKUP(C1293,[1]Sheet1!$D$1:$M$65514,10,0)</f>
        <v>河北</v>
      </c>
      <c r="U1293" s="8">
        <f t="shared" si="126"/>
        <v>11</v>
      </c>
      <c r="V1293" s="8" t="e">
        <f ca="1">SUM(OFFSET(考勤!D:AH,MATCH(C1293,考勤!$A$1:$A$58,0)-1,DAY(D1293)-1,3,1))</f>
        <v>#N/A</v>
      </c>
      <c r="W1293" s="8" t="e">
        <f ca="1" t="shared" si="125"/>
        <v>#N/A</v>
      </c>
    </row>
    <row r="1294" spans="1:23">
      <c r="A1294" s="2" t="s">
        <v>763</v>
      </c>
      <c r="B1294" s="2" t="s">
        <v>1043</v>
      </c>
      <c r="C1294" s="2" t="s">
        <v>1044</v>
      </c>
      <c r="D1294" s="2" t="s">
        <v>192</v>
      </c>
      <c r="E1294" s="2" t="s">
        <v>127</v>
      </c>
      <c r="F1294" s="2" t="s">
        <v>1049</v>
      </c>
      <c r="G1294" s="2" t="s">
        <v>137</v>
      </c>
      <c r="H1294" s="2"/>
      <c r="I1294" s="2"/>
      <c r="J1294" s="10" t="s">
        <v>493</v>
      </c>
      <c r="K1294" s="2"/>
      <c r="L1294" s="2"/>
      <c r="M1294" s="2"/>
      <c r="N1294" s="2"/>
      <c r="O1294" s="8" t="str">
        <f t="shared" si="121"/>
        <v>07:33</v>
      </c>
      <c r="P1294" s="9" t="str">
        <f t="shared" si="122"/>
        <v>20:08</v>
      </c>
      <c r="Q1294" s="11">
        <f t="shared" si="123"/>
        <v>0.524305555555556</v>
      </c>
      <c r="R1294" s="12">
        <f t="shared" si="124"/>
        <v>11</v>
      </c>
      <c r="S1294" s="8"/>
      <c r="T1294" s="8" t="str">
        <f>VLOOKUP(C1294,[1]Sheet1!$D$1:$M$65514,10,0)</f>
        <v>河北</v>
      </c>
      <c r="U1294" s="8">
        <f t="shared" si="126"/>
        <v>11</v>
      </c>
      <c r="V1294" s="8" t="e">
        <f ca="1">SUM(OFFSET(考勤!D:AH,MATCH(C1294,考勤!$A$1:$A$58,0)-1,DAY(D1294)-1,3,1))</f>
        <v>#N/A</v>
      </c>
      <c r="W1294" s="8" t="e">
        <f ca="1" t="shared" si="125"/>
        <v>#N/A</v>
      </c>
    </row>
    <row r="1295" spans="1:23">
      <c r="A1295" s="2" t="s">
        <v>763</v>
      </c>
      <c r="B1295" s="2" t="s">
        <v>1043</v>
      </c>
      <c r="C1295" s="2" t="s">
        <v>1044</v>
      </c>
      <c r="D1295" s="2" t="s">
        <v>195</v>
      </c>
      <c r="E1295" s="2" t="s">
        <v>127</v>
      </c>
      <c r="F1295" s="2" t="s">
        <v>506</v>
      </c>
      <c r="G1295" s="2" t="s">
        <v>137</v>
      </c>
      <c r="H1295" s="2"/>
      <c r="I1295" s="2"/>
      <c r="J1295" s="10" t="s">
        <v>227</v>
      </c>
      <c r="K1295" s="2"/>
      <c r="L1295" s="2"/>
      <c r="M1295" s="2"/>
      <c r="N1295" s="2"/>
      <c r="O1295" s="8" t="str">
        <f t="shared" si="121"/>
        <v>07:35</v>
      </c>
      <c r="P1295" s="9" t="str">
        <f t="shared" si="122"/>
        <v>20:02</v>
      </c>
      <c r="Q1295" s="11">
        <f t="shared" si="123"/>
        <v>0.51875</v>
      </c>
      <c r="R1295" s="12">
        <f t="shared" si="124"/>
        <v>11</v>
      </c>
      <c r="S1295" s="8"/>
      <c r="T1295" s="8" t="str">
        <f>VLOOKUP(C1295,[1]Sheet1!$D$1:$M$65514,10,0)</f>
        <v>河北</v>
      </c>
      <c r="U1295" s="8">
        <f t="shared" si="126"/>
        <v>11</v>
      </c>
      <c r="V1295" s="8" t="e">
        <f ca="1">SUM(OFFSET(考勤!D:AH,MATCH(C1295,考勤!$A$1:$A$58,0)-1,DAY(D1295)-1,3,1))</f>
        <v>#N/A</v>
      </c>
      <c r="W1295" s="8" t="e">
        <f ca="1" t="shared" si="125"/>
        <v>#N/A</v>
      </c>
    </row>
    <row r="1296" spans="1:23">
      <c r="A1296" s="2" t="s">
        <v>763</v>
      </c>
      <c r="B1296" s="2" t="s">
        <v>1043</v>
      </c>
      <c r="C1296" s="2" t="s">
        <v>1044</v>
      </c>
      <c r="D1296" s="2" t="s">
        <v>198</v>
      </c>
      <c r="E1296" s="2" t="s">
        <v>127</v>
      </c>
      <c r="F1296" s="2" t="s">
        <v>651</v>
      </c>
      <c r="G1296" s="2" t="s">
        <v>137</v>
      </c>
      <c r="H1296" s="2"/>
      <c r="I1296" s="2"/>
      <c r="J1296" s="10" t="s">
        <v>435</v>
      </c>
      <c r="K1296" s="2"/>
      <c r="L1296" s="2"/>
      <c r="M1296" s="2"/>
      <c r="N1296" s="2"/>
      <c r="O1296" s="8" t="str">
        <f t="shared" si="121"/>
        <v>07:33</v>
      </c>
      <c r="P1296" s="9" t="str">
        <f t="shared" si="122"/>
        <v>20:04</v>
      </c>
      <c r="Q1296" s="11">
        <f t="shared" si="123"/>
        <v>0.521527777777778</v>
      </c>
      <c r="R1296" s="12">
        <f t="shared" si="124"/>
        <v>11</v>
      </c>
      <c r="S1296" s="8"/>
      <c r="T1296" s="8" t="str">
        <f>VLOOKUP(C1296,[1]Sheet1!$D$1:$M$65514,10,0)</f>
        <v>河北</v>
      </c>
      <c r="U1296" s="8">
        <f t="shared" si="126"/>
        <v>11</v>
      </c>
      <c r="V1296" s="8" t="e">
        <f ca="1">SUM(OFFSET(考勤!D:AH,MATCH(C1296,考勤!$A$1:$A$58,0)-1,DAY(D1296)-1,3,1))</f>
        <v>#N/A</v>
      </c>
      <c r="W1296" s="8" t="e">
        <f ca="1" t="shared" si="125"/>
        <v>#N/A</v>
      </c>
    </row>
    <row r="1297" spans="1:23">
      <c r="A1297" s="3" t="s">
        <v>763</v>
      </c>
      <c r="B1297" s="3" t="s">
        <v>1043</v>
      </c>
      <c r="C1297" s="3" t="s">
        <v>1044</v>
      </c>
      <c r="D1297" s="3" t="s">
        <v>199</v>
      </c>
      <c r="E1297" s="2" t="s">
        <v>127</v>
      </c>
      <c r="F1297" s="3" t="s">
        <v>569</v>
      </c>
      <c r="G1297" s="3" t="s">
        <v>137</v>
      </c>
      <c r="H1297" s="3"/>
      <c r="I1297" s="3"/>
      <c r="J1297" s="10" t="s">
        <v>420</v>
      </c>
      <c r="K1297" s="3"/>
      <c r="L1297" s="3"/>
      <c r="M1297" s="3"/>
      <c r="N1297" s="3"/>
      <c r="O1297" s="8" t="str">
        <f t="shared" si="121"/>
        <v>07:34</v>
      </c>
      <c r="P1297" s="9" t="str">
        <f t="shared" si="122"/>
        <v>20:02</v>
      </c>
      <c r="Q1297" s="11">
        <f t="shared" si="123"/>
        <v>0.519444444444444</v>
      </c>
      <c r="R1297" s="12">
        <f t="shared" si="124"/>
        <v>11</v>
      </c>
      <c r="S1297" s="8"/>
      <c r="T1297" s="8" t="str">
        <f>VLOOKUP(C1297,[1]Sheet1!$D$1:$M$65514,10,0)</f>
        <v>河北</v>
      </c>
      <c r="U1297" s="8">
        <f t="shared" si="126"/>
        <v>11</v>
      </c>
      <c r="V1297" s="8" t="e">
        <f ca="1">SUM(OFFSET(考勤!D:AH,MATCH(C1297,考勤!$A$1:$A$58,0)-1,DAY(D1297)-1,3,1))</f>
        <v>#N/A</v>
      </c>
      <c r="W1297" s="8" t="e">
        <f ca="1" t="shared" si="125"/>
        <v>#N/A</v>
      </c>
    </row>
    <row r="1298" spans="1:23">
      <c r="A1298" s="3" t="s">
        <v>763</v>
      </c>
      <c r="B1298" s="3" t="s">
        <v>1043</v>
      </c>
      <c r="C1298" s="3" t="s">
        <v>1044</v>
      </c>
      <c r="D1298" s="3" t="s">
        <v>201</v>
      </c>
      <c r="E1298" s="2" t="s">
        <v>127</v>
      </c>
      <c r="F1298" s="3" t="s">
        <v>1034</v>
      </c>
      <c r="G1298" s="3" t="s">
        <v>137</v>
      </c>
      <c r="H1298" s="3"/>
      <c r="I1298" s="3"/>
      <c r="J1298" s="10" t="s">
        <v>420</v>
      </c>
      <c r="K1298" s="3"/>
      <c r="L1298" s="3"/>
      <c r="M1298" s="3"/>
      <c r="N1298" s="3"/>
      <c r="O1298" s="8" t="str">
        <f t="shared" si="121"/>
        <v>07:29</v>
      </c>
      <c r="P1298" s="9" t="str">
        <f t="shared" si="122"/>
        <v>20:02</v>
      </c>
      <c r="Q1298" s="11">
        <f t="shared" si="123"/>
        <v>0.522916666666667</v>
      </c>
      <c r="R1298" s="12">
        <f t="shared" si="124"/>
        <v>11</v>
      </c>
      <c r="S1298" s="8"/>
      <c r="T1298" s="8" t="str">
        <f>VLOOKUP(C1298,[1]Sheet1!$D$1:$M$65514,10,0)</f>
        <v>河北</v>
      </c>
      <c r="U1298" s="8">
        <f t="shared" si="126"/>
        <v>11</v>
      </c>
      <c r="V1298" s="8" t="e">
        <f ca="1">SUM(OFFSET(考勤!D:AH,MATCH(C1298,考勤!$A$1:$A$58,0)-1,DAY(D1298)-1,3,1))</f>
        <v>#N/A</v>
      </c>
      <c r="W1298" s="8" t="e">
        <f ca="1" t="shared" si="125"/>
        <v>#N/A</v>
      </c>
    </row>
    <row r="1299" spans="1:23">
      <c r="A1299" s="2" t="s">
        <v>763</v>
      </c>
      <c r="B1299" s="2" t="s">
        <v>1043</v>
      </c>
      <c r="C1299" s="2" t="s">
        <v>1044</v>
      </c>
      <c r="D1299" s="2" t="s">
        <v>204</v>
      </c>
      <c r="E1299" s="2" t="s">
        <v>127</v>
      </c>
      <c r="F1299" s="2" t="s">
        <v>527</v>
      </c>
      <c r="G1299" s="2" t="s">
        <v>137</v>
      </c>
      <c r="H1299" s="2"/>
      <c r="I1299" s="2"/>
      <c r="J1299" s="10" t="s">
        <v>399</v>
      </c>
      <c r="K1299" s="2"/>
      <c r="L1299" s="2"/>
      <c r="M1299" s="2"/>
      <c r="N1299" s="2"/>
      <c r="O1299" s="8" t="str">
        <f t="shared" si="121"/>
        <v>07:30</v>
      </c>
      <c r="P1299" s="9" t="str">
        <f t="shared" si="122"/>
        <v>20:03</v>
      </c>
      <c r="Q1299" s="11">
        <f t="shared" si="123"/>
        <v>0.522916666666667</v>
      </c>
      <c r="R1299" s="12">
        <f t="shared" si="124"/>
        <v>11</v>
      </c>
      <c r="S1299" s="8"/>
      <c r="T1299" s="8" t="str">
        <f>VLOOKUP(C1299,[1]Sheet1!$D$1:$M$65514,10,0)</f>
        <v>河北</v>
      </c>
      <c r="U1299" s="8">
        <f t="shared" si="126"/>
        <v>11</v>
      </c>
      <c r="V1299" s="8" t="e">
        <f ca="1">SUM(OFFSET(考勤!D:AH,MATCH(C1299,考勤!$A$1:$A$58,0)-1,DAY(D1299)-1,3,1))</f>
        <v>#N/A</v>
      </c>
      <c r="W1299" s="8" t="e">
        <f ca="1" t="shared" si="125"/>
        <v>#N/A</v>
      </c>
    </row>
    <row r="1300" spans="1:23">
      <c r="A1300" s="2" t="s">
        <v>763</v>
      </c>
      <c r="B1300" s="2" t="s">
        <v>1043</v>
      </c>
      <c r="C1300" s="2" t="s">
        <v>1044</v>
      </c>
      <c r="D1300" s="2" t="s">
        <v>206</v>
      </c>
      <c r="E1300" s="2" t="s">
        <v>127</v>
      </c>
      <c r="F1300" s="2" t="s">
        <v>1036</v>
      </c>
      <c r="G1300" s="2" t="s">
        <v>137</v>
      </c>
      <c r="H1300" s="2"/>
      <c r="I1300" s="2"/>
      <c r="J1300" s="10" t="s">
        <v>227</v>
      </c>
      <c r="K1300" s="2"/>
      <c r="L1300" s="2"/>
      <c r="M1300" s="2"/>
      <c r="N1300" s="2"/>
      <c r="O1300" s="8" t="str">
        <f t="shared" si="121"/>
        <v>07:26</v>
      </c>
      <c r="P1300" s="9" t="str">
        <f t="shared" si="122"/>
        <v>20:02</v>
      </c>
      <c r="Q1300" s="11">
        <f t="shared" si="123"/>
        <v>0.525</v>
      </c>
      <c r="R1300" s="12">
        <f t="shared" si="124"/>
        <v>11</v>
      </c>
      <c r="S1300" s="8"/>
      <c r="T1300" s="8" t="str">
        <f>VLOOKUP(C1300,[1]Sheet1!$D$1:$M$65514,10,0)</f>
        <v>河北</v>
      </c>
      <c r="U1300" s="8">
        <f t="shared" si="126"/>
        <v>11</v>
      </c>
      <c r="V1300" s="8" t="e">
        <f ca="1">SUM(OFFSET(考勤!D:AH,MATCH(C1300,考勤!$A$1:$A$58,0)-1,DAY(D1300)-1,3,1))</f>
        <v>#N/A</v>
      </c>
      <c r="W1300" s="8" t="e">
        <f ca="1" t="shared" si="125"/>
        <v>#N/A</v>
      </c>
    </row>
    <row r="1301" spans="1:23">
      <c r="A1301" s="2" t="s">
        <v>763</v>
      </c>
      <c r="B1301" s="2" t="s">
        <v>1043</v>
      </c>
      <c r="C1301" s="2" t="s">
        <v>1044</v>
      </c>
      <c r="D1301" s="2" t="s">
        <v>209</v>
      </c>
      <c r="E1301" s="2" t="s">
        <v>127</v>
      </c>
      <c r="F1301" s="2" t="s">
        <v>1036</v>
      </c>
      <c r="G1301" s="2" t="s">
        <v>137</v>
      </c>
      <c r="H1301" s="2"/>
      <c r="I1301" s="2"/>
      <c r="J1301" s="10" t="s">
        <v>227</v>
      </c>
      <c r="K1301" s="2"/>
      <c r="L1301" s="2"/>
      <c r="M1301" s="2"/>
      <c r="N1301" s="2"/>
      <c r="O1301" s="8" t="str">
        <f t="shared" si="121"/>
        <v>07:26</v>
      </c>
      <c r="P1301" s="9" t="str">
        <f t="shared" si="122"/>
        <v>20:02</v>
      </c>
      <c r="Q1301" s="11">
        <f t="shared" si="123"/>
        <v>0.525</v>
      </c>
      <c r="R1301" s="12">
        <f t="shared" si="124"/>
        <v>11</v>
      </c>
      <c r="S1301" s="8"/>
      <c r="T1301" s="8" t="str">
        <f>VLOOKUP(C1301,[1]Sheet1!$D$1:$M$65514,10,0)</f>
        <v>河北</v>
      </c>
      <c r="U1301" s="8">
        <f t="shared" si="126"/>
        <v>11</v>
      </c>
      <c r="V1301" s="8" t="e">
        <f ca="1">SUM(OFFSET(考勤!D:AH,MATCH(C1301,考勤!$A$1:$A$58,0)-1,DAY(D1301)-1,3,1))</f>
        <v>#N/A</v>
      </c>
      <c r="W1301" s="8" t="e">
        <f ca="1" t="shared" si="125"/>
        <v>#N/A</v>
      </c>
    </row>
    <row r="1302" spans="1:23">
      <c r="A1302" s="2" t="s">
        <v>763</v>
      </c>
      <c r="B1302" s="2" t="s">
        <v>1043</v>
      </c>
      <c r="C1302" s="2" t="s">
        <v>1044</v>
      </c>
      <c r="D1302" s="2" t="s">
        <v>210</v>
      </c>
      <c r="E1302" s="2" t="s">
        <v>127</v>
      </c>
      <c r="F1302" s="2"/>
      <c r="G1302" s="2"/>
      <c r="H1302" s="2"/>
      <c r="I1302" s="2"/>
      <c r="J1302" s="2"/>
      <c r="K1302" s="2"/>
      <c r="L1302" s="2"/>
      <c r="M1302" s="2"/>
      <c r="N1302" s="7" t="s">
        <v>171</v>
      </c>
      <c r="O1302" s="8" t="str">
        <f t="shared" si="121"/>
        <v/>
      </c>
      <c r="P1302" s="9" t="str">
        <f t="shared" si="122"/>
        <v/>
      </c>
      <c r="Q1302" s="11">
        <f t="shared" si="123"/>
        <v>0</v>
      </c>
      <c r="R1302" s="12">
        <f t="shared" si="124"/>
        <v>0</v>
      </c>
      <c r="S1302" s="8"/>
      <c r="T1302" s="8" t="str">
        <f>VLOOKUP(C1302,[1]Sheet1!$D$1:$M$65514,10,0)</f>
        <v>河北</v>
      </c>
      <c r="U1302" s="8">
        <f t="shared" si="126"/>
        <v>0</v>
      </c>
      <c r="V1302" s="8" t="e">
        <f ca="1">SUM(OFFSET(考勤!D:AH,MATCH(C1302,考勤!$A$1:$A$58,0)-1,DAY(D1302)-1,3,1))</f>
        <v>#N/A</v>
      </c>
      <c r="W1302" s="8" t="e">
        <f ca="1" t="shared" si="125"/>
        <v>#N/A</v>
      </c>
    </row>
    <row r="1303" spans="1:23">
      <c r="A1303" s="2" t="s">
        <v>763</v>
      </c>
      <c r="B1303" s="2" t="s">
        <v>1043</v>
      </c>
      <c r="C1303" s="2" t="s">
        <v>1044</v>
      </c>
      <c r="D1303" s="2" t="s">
        <v>211</v>
      </c>
      <c r="E1303" s="2" t="s">
        <v>127</v>
      </c>
      <c r="F1303" s="2" t="s">
        <v>1038</v>
      </c>
      <c r="G1303" s="2" t="s">
        <v>137</v>
      </c>
      <c r="H1303" s="2"/>
      <c r="I1303" s="2"/>
      <c r="J1303" s="2"/>
      <c r="K1303" s="2"/>
      <c r="L1303" s="2"/>
      <c r="M1303" s="2"/>
      <c r="N1303" s="2"/>
      <c r="O1303" s="8" t="str">
        <f t="shared" si="121"/>
        <v>07:39</v>
      </c>
      <c r="P1303" s="9" t="str">
        <f t="shared" si="122"/>
        <v>17:34</v>
      </c>
      <c r="Q1303" s="11">
        <f t="shared" si="123"/>
        <v>0.413194444444444</v>
      </c>
      <c r="R1303" s="12">
        <f t="shared" si="124"/>
        <v>8</v>
      </c>
      <c r="S1303" s="8"/>
      <c r="T1303" s="8" t="str">
        <f>VLOOKUP(C1303,[1]Sheet1!$D$1:$M$65514,10,0)</f>
        <v>河北</v>
      </c>
      <c r="U1303" s="8">
        <f t="shared" si="126"/>
        <v>8</v>
      </c>
      <c r="V1303" s="8" t="e">
        <f ca="1">SUM(OFFSET(考勤!D:AH,MATCH(C1303,考勤!$A$1:$A$58,0)-1,DAY(D1303)-1,3,1))</f>
        <v>#N/A</v>
      </c>
      <c r="W1303" s="8" t="e">
        <f ca="1" t="shared" si="125"/>
        <v>#N/A</v>
      </c>
    </row>
    <row r="1304" hidden="1" spans="1:23">
      <c r="A1304" s="2" t="s">
        <v>123</v>
      </c>
      <c r="B1304" s="2" t="s">
        <v>1050</v>
      </c>
      <c r="C1304" s="2" t="s">
        <v>1051</v>
      </c>
      <c r="D1304" s="2" t="s">
        <v>126</v>
      </c>
      <c r="E1304" s="2" t="s">
        <v>127</v>
      </c>
      <c r="F1304" s="2"/>
      <c r="G1304" s="2"/>
      <c r="H1304" s="2"/>
      <c r="I1304" s="2"/>
      <c r="J1304" s="2"/>
      <c r="K1304" s="2"/>
      <c r="L1304" s="2"/>
      <c r="M1304" s="2"/>
      <c r="N1304" s="7" t="s">
        <v>171</v>
      </c>
      <c r="O1304" s="8" t="str">
        <f t="shared" si="121"/>
        <v/>
      </c>
      <c r="P1304" s="9" t="str">
        <f t="shared" si="122"/>
        <v/>
      </c>
      <c r="Q1304" s="11">
        <f t="shared" si="123"/>
        <v>0</v>
      </c>
      <c r="R1304" s="12">
        <f t="shared" si="124"/>
        <v>0</v>
      </c>
      <c r="S1304" s="8"/>
      <c r="T1304" s="8" t="str">
        <f>VLOOKUP(C1304,[1]Sheet1!$D$1:$M$65514,10,0)</f>
        <v>河北</v>
      </c>
      <c r="U1304" s="8">
        <f t="shared" si="126"/>
        <v>0</v>
      </c>
      <c r="V1304" s="8" t="e">
        <f ca="1">SUM(OFFSET(考勤!D:AH,MATCH(C1304,考勤!$A$1:$A$58,0)-1,DAY(D1304)-1,3,1))</f>
        <v>#N/A</v>
      </c>
      <c r="W1304" s="8" t="e">
        <f ca="1" t="shared" si="125"/>
        <v>#N/A</v>
      </c>
    </row>
    <row r="1305" hidden="1" spans="1:23">
      <c r="A1305" s="2" t="s">
        <v>123</v>
      </c>
      <c r="B1305" s="2" t="s">
        <v>1050</v>
      </c>
      <c r="C1305" s="2" t="s">
        <v>1051</v>
      </c>
      <c r="D1305" s="2" t="s">
        <v>131</v>
      </c>
      <c r="E1305" s="2" t="s">
        <v>127</v>
      </c>
      <c r="F1305" s="2"/>
      <c r="G1305" s="2"/>
      <c r="H1305" s="2"/>
      <c r="I1305" s="2"/>
      <c r="J1305" s="2"/>
      <c r="K1305" s="2"/>
      <c r="L1305" s="2"/>
      <c r="M1305" s="2"/>
      <c r="N1305" s="7" t="s">
        <v>171</v>
      </c>
      <c r="O1305" s="8" t="str">
        <f t="shared" si="121"/>
        <v/>
      </c>
      <c r="P1305" s="9" t="str">
        <f t="shared" si="122"/>
        <v/>
      </c>
      <c r="Q1305" s="11">
        <f t="shared" si="123"/>
        <v>0</v>
      </c>
      <c r="R1305" s="12">
        <f t="shared" si="124"/>
        <v>0</v>
      </c>
      <c r="S1305" s="8"/>
      <c r="T1305" s="8" t="str">
        <f>VLOOKUP(C1305,[1]Sheet1!$D$1:$M$65514,10,0)</f>
        <v>河北</v>
      </c>
      <c r="U1305" s="8">
        <f t="shared" si="126"/>
        <v>0</v>
      </c>
      <c r="V1305" s="8" t="e">
        <f ca="1">SUM(OFFSET(考勤!D:AH,MATCH(C1305,考勤!$A$1:$A$58,0)-1,DAY(D1305)-1,3,1))</f>
        <v>#N/A</v>
      </c>
      <c r="W1305" s="8" t="e">
        <f ca="1" t="shared" si="125"/>
        <v>#N/A</v>
      </c>
    </row>
    <row r="1306" hidden="1" spans="1:23">
      <c r="A1306" s="2" t="s">
        <v>123</v>
      </c>
      <c r="B1306" s="2" t="s">
        <v>1050</v>
      </c>
      <c r="C1306" s="2" t="s">
        <v>1051</v>
      </c>
      <c r="D1306" s="2" t="s">
        <v>135</v>
      </c>
      <c r="E1306" s="2" t="s">
        <v>127</v>
      </c>
      <c r="F1306" s="2"/>
      <c r="G1306" s="2"/>
      <c r="H1306" s="2"/>
      <c r="I1306" s="2"/>
      <c r="J1306" s="2"/>
      <c r="K1306" s="2"/>
      <c r="L1306" s="2"/>
      <c r="M1306" s="2"/>
      <c r="N1306" s="7" t="s">
        <v>171</v>
      </c>
      <c r="O1306" s="8" t="str">
        <f t="shared" si="121"/>
        <v/>
      </c>
      <c r="P1306" s="9" t="str">
        <f t="shared" si="122"/>
        <v/>
      </c>
      <c r="Q1306" s="11">
        <f t="shared" si="123"/>
        <v>0</v>
      </c>
      <c r="R1306" s="12">
        <f t="shared" si="124"/>
        <v>0</v>
      </c>
      <c r="S1306" s="8"/>
      <c r="T1306" s="8" t="str">
        <f>VLOOKUP(C1306,[1]Sheet1!$D$1:$M$65514,10,0)</f>
        <v>河北</v>
      </c>
      <c r="U1306" s="8">
        <f t="shared" si="126"/>
        <v>0</v>
      </c>
      <c r="V1306" s="8" t="e">
        <f ca="1">SUM(OFFSET(考勤!D:AH,MATCH(C1306,考勤!$A$1:$A$58,0)-1,DAY(D1306)-1,3,1))</f>
        <v>#N/A</v>
      </c>
      <c r="W1306" s="8" t="e">
        <f ca="1" t="shared" si="125"/>
        <v>#N/A</v>
      </c>
    </row>
    <row r="1307" hidden="1" spans="1:23">
      <c r="A1307" s="3" t="s">
        <v>123</v>
      </c>
      <c r="B1307" s="3" t="s">
        <v>1050</v>
      </c>
      <c r="C1307" s="3" t="s">
        <v>1051</v>
      </c>
      <c r="D1307" s="3" t="s">
        <v>139</v>
      </c>
      <c r="E1307" s="2" t="s">
        <v>127</v>
      </c>
      <c r="F1307" s="3"/>
      <c r="G1307" s="3"/>
      <c r="H1307" s="3"/>
      <c r="I1307" s="3"/>
      <c r="J1307" s="3"/>
      <c r="K1307" s="3"/>
      <c r="L1307" s="3"/>
      <c r="M1307" s="3"/>
      <c r="N1307" s="7" t="s">
        <v>171</v>
      </c>
      <c r="O1307" s="8" t="str">
        <f t="shared" si="121"/>
        <v/>
      </c>
      <c r="P1307" s="9" t="str">
        <f t="shared" si="122"/>
        <v/>
      </c>
      <c r="Q1307" s="11">
        <f t="shared" si="123"/>
        <v>0</v>
      </c>
      <c r="R1307" s="12">
        <f t="shared" si="124"/>
        <v>0</v>
      </c>
      <c r="S1307" s="8"/>
      <c r="T1307" s="8" t="str">
        <f>VLOOKUP(C1307,[1]Sheet1!$D$1:$M$65514,10,0)</f>
        <v>河北</v>
      </c>
      <c r="U1307" s="8">
        <f t="shared" si="126"/>
        <v>0</v>
      </c>
      <c r="V1307" s="8" t="e">
        <f ca="1">SUM(OFFSET(考勤!D:AH,MATCH(C1307,考勤!$A$1:$A$58,0)-1,DAY(D1307)-1,3,1))</f>
        <v>#N/A</v>
      </c>
      <c r="W1307" s="8" t="e">
        <f ca="1" t="shared" si="125"/>
        <v>#N/A</v>
      </c>
    </row>
    <row r="1308" hidden="1" spans="1:23">
      <c r="A1308" s="3" t="s">
        <v>123</v>
      </c>
      <c r="B1308" s="3" t="s">
        <v>1050</v>
      </c>
      <c r="C1308" s="3" t="s">
        <v>1051</v>
      </c>
      <c r="D1308" s="3" t="s">
        <v>142</v>
      </c>
      <c r="E1308" s="2" t="s">
        <v>127</v>
      </c>
      <c r="F1308" s="3"/>
      <c r="G1308" s="3"/>
      <c r="H1308" s="3"/>
      <c r="I1308" s="3"/>
      <c r="J1308" s="3"/>
      <c r="K1308" s="3"/>
      <c r="L1308" s="3"/>
      <c r="M1308" s="3"/>
      <c r="N1308" s="7" t="s">
        <v>171</v>
      </c>
      <c r="O1308" s="8" t="str">
        <f t="shared" si="121"/>
        <v/>
      </c>
      <c r="P1308" s="9" t="str">
        <f t="shared" si="122"/>
        <v/>
      </c>
      <c r="Q1308" s="11">
        <f t="shared" si="123"/>
        <v>0</v>
      </c>
      <c r="R1308" s="12">
        <f t="shared" si="124"/>
        <v>0</v>
      </c>
      <c r="S1308" s="8"/>
      <c r="T1308" s="8" t="str">
        <f>VLOOKUP(C1308,[1]Sheet1!$D$1:$M$65514,10,0)</f>
        <v>河北</v>
      </c>
      <c r="U1308" s="8">
        <f t="shared" si="126"/>
        <v>0</v>
      </c>
      <c r="V1308" s="8" t="e">
        <f ca="1">SUM(OFFSET(考勤!D:AH,MATCH(C1308,考勤!$A$1:$A$58,0)-1,DAY(D1308)-1,3,1))</f>
        <v>#N/A</v>
      </c>
      <c r="W1308" s="8" t="e">
        <f ca="1" t="shared" si="125"/>
        <v>#N/A</v>
      </c>
    </row>
    <row r="1309" hidden="1" spans="1:23">
      <c r="A1309" s="2" t="s">
        <v>123</v>
      </c>
      <c r="B1309" s="2" t="s">
        <v>1050</v>
      </c>
      <c r="C1309" s="2" t="s">
        <v>1051</v>
      </c>
      <c r="D1309" s="2" t="s">
        <v>145</v>
      </c>
      <c r="E1309" s="2" t="s">
        <v>127</v>
      </c>
      <c r="F1309" s="2"/>
      <c r="G1309" s="2"/>
      <c r="H1309" s="2"/>
      <c r="I1309" s="2"/>
      <c r="J1309" s="2"/>
      <c r="K1309" s="2"/>
      <c r="L1309" s="2"/>
      <c r="M1309" s="2"/>
      <c r="N1309" s="7" t="s">
        <v>171</v>
      </c>
      <c r="O1309" s="8" t="str">
        <f t="shared" si="121"/>
        <v/>
      </c>
      <c r="P1309" s="9" t="str">
        <f t="shared" si="122"/>
        <v/>
      </c>
      <c r="Q1309" s="11">
        <f t="shared" si="123"/>
        <v>0</v>
      </c>
      <c r="R1309" s="12">
        <f t="shared" si="124"/>
        <v>0</v>
      </c>
      <c r="S1309" s="8"/>
      <c r="T1309" s="8" t="str">
        <f>VLOOKUP(C1309,[1]Sheet1!$D$1:$M$65514,10,0)</f>
        <v>河北</v>
      </c>
      <c r="U1309" s="8">
        <f t="shared" si="126"/>
        <v>0</v>
      </c>
      <c r="V1309" s="8" t="e">
        <f ca="1">SUM(OFFSET(考勤!D:AH,MATCH(C1309,考勤!$A$1:$A$58,0)-1,DAY(D1309)-1,3,1))</f>
        <v>#N/A</v>
      </c>
      <c r="W1309" s="8" t="e">
        <f ca="1" t="shared" si="125"/>
        <v>#N/A</v>
      </c>
    </row>
    <row r="1310" hidden="1" spans="1:23">
      <c r="A1310" s="2" t="s">
        <v>123</v>
      </c>
      <c r="B1310" s="2" t="s">
        <v>1050</v>
      </c>
      <c r="C1310" s="2" t="s">
        <v>1051</v>
      </c>
      <c r="D1310" s="2" t="s">
        <v>148</v>
      </c>
      <c r="E1310" s="2" t="s">
        <v>127</v>
      </c>
      <c r="F1310" s="2"/>
      <c r="G1310" s="2"/>
      <c r="H1310" s="2"/>
      <c r="I1310" s="2"/>
      <c r="J1310" s="2"/>
      <c r="K1310" s="2"/>
      <c r="L1310" s="2"/>
      <c r="M1310" s="2"/>
      <c r="N1310" s="7" t="s">
        <v>171</v>
      </c>
      <c r="O1310" s="8" t="str">
        <f t="shared" si="121"/>
        <v/>
      </c>
      <c r="P1310" s="9" t="str">
        <f t="shared" si="122"/>
        <v/>
      </c>
      <c r="Q1310" s="11">
        <f t="shared" si="123"/>
        <v>0</v>
      </c>
      <c r="R1310" s="12">
        <f t="shared" si="124"/>
        <v>0</v>
      </c>
      <c r="S1310" s="8"/>
      <c r="T1310" s="8" t="str">
        <f>VLOOKUP(C1310,[1]Sheet1!$D$1:$M$65514,10,0)</f>
        <v>河北</v>
      </c>
      <c r="U1310" s="8">
        <f t="shared" si="126"/>
        <v>0</v>
      </c>
      <c r="V1310" s="8" t="e">
        <f ca="1">SUM(OFFSET(考勤!D:AH,MATCH(C1310,考勤!$A$1:$A$58,0)-1,DAY(D1310)-1,3,1))</f>
        <v>#N/A</v>
      </c>
      <c r="W1310" s="8" t="e">
        <f ca="1" t="shared" si="125"/>
        <v>#N/A</v>
      </c>
    </row>
    <row r="1311" hidden="1" spans="1:23">
      <c r="A1311" s="2" t="s">
        <v>123</v>
      </c>
      <c r="B1311" s="2" t="s">
        <v>1050</v>
      </c>
      <c r="C1311" s="2" t="s">
        <v>1051</v>
      </c>
      <c r="D1311" s="2" t="s">
        <v>152</v>
      </c>
      <c r="E1311" s="2" t="s">
        <v>127</v>
      </c>
      <c r="F1311" s="5" t="s">
        <v>1030</v>
      </c>
      <c r="G1311" s="2"/>
      <c r="H1311" s="2"/>
      <c r="I1311" s="2"/>
      <c r="J1311" s="2"/>
      <c r="K1311" s="2"/>
      <c r="L1311" s="2"/>
      <c r="M1311" s="2"/>
      <c r="N1311" s="7" t="s">
        <v>171</v>
      </c>
      <c r="O1311" s="8" t="str">
        <f t="shared" si="121"/>
        <v>10:30</v>
      </c>
      <c r="P1311" s="9" t="str">
        <f t="shared" si="122"/>
        <v>XX:XX</v>
      </c>
      <c r="Q1311" s="11">
        <f t="shared" si="123"/>
        <v>0</v>
      </c>
      <c r="R1311" s="12">
        <f t="shared" si="124"/>
        <v>0</v>
      </c>
      <c r="S1311" s="8"/>
      <c r="T1311" s="8" t="str">
        <f>VLOOKUP(C1311,[1]Sheet1!$D$1:$M$65514,10,0)</f>
        <v>河北</v>
      </c>
      <c r="U1311" s="9">
        <v>0</v>
      </c>
      <c r="V1311" s="8" t="e">
        <f ca="1">SUM(OFFSET(考勤!D:AH,MATCH(C1311,考勤!$A$1:$A$58,0)-1,DAY(D1311)-1,3,1))</f>
        <v>#N/A</v>
      </c>
      <c r="W1311" s="8" t="e">
        <f ca="1" t="shared" si="125"/>
        <v>#N/A</v>
      </c>
    </row>
    <row r="1312" hidden="1" spans="1:23">
      <c r="A1312" s="2" t="s">
        <v>123</v>
      </c>
      <c r="B1312" s="2" t="s">
        <v>1050</v>
      </c>
      <c r="C1312" s="2" t="s">
        <v>1051</v>
      </c>
      <c r="D1312" s="2" t="s">
        <v>157</v>
      </c>
      <c r="E1312" s="2" t="s">
        <v>127</v>
      </c>
      <c r="F1312" s="2" t="s">
        <v>591</v>
      </c>
      <c r="G1312" s="2" t="s">
        <v>137</v>
      </c>
      <c r="H1312" s="2"/>
      <c r="I1312" s="2"/>
      <c r="J1312" s="10" t="s">
        <v>399</v>
      </c>
      <c r="K1312" s="2"/>
      <c r="L1312" s="2"/>
      <c r="M1312" s="2"/>
      <c r="N1312" s="2"/>
      <c r="O1312" s="8" t="str">
        <f t="shared" si="121"/>
        <v>07:32</v>
      </c>
      <c r="P1312" s="9" t="str">
        <f t="shared" si="122"/>
        <v>20:03</v>
      </c>
      <c r="Q1312" s="11">
        <f t="shared" si="123"/>
        <v>0.521527777777778</v>
      </c>
      <c r="R1312" s="12">
        <f t="shared" si="124"/>
        <v>11</v>
      </c>
      <c r="S1312" s="8"/>
      <c r="T1312" s="8" t="str">
        <f>VLOOKUP(C1312,[1]Sheet1!$D$1:$M$65514,10,0)</f>
        <v>河北</v>
      </c>
      <c r="U1312" s="8">
        <f t="shared" si="126"/>
        <v>11</v>
      </c>
      <c r="V1312" s="8" t="e">
        <f ca="1">SUM(OFFSET(考勤!D:AH,MATCH(C1312,考勤!$A$1:$A$58,0)-1,DAY(D1312)-1,3,1))</f>
        <v>#N/A</v>
      </c>
      <c r="W1312" s="8" t="e">
        <f ca="1" t="shared" si="125"/>
        <v>#N/A</v>
      </c>
    </row>
    <row r="1313" hidden="1" spans="1:23">
      <c r="A1313" s="2" t="s">
        <v>123</v>
      </c>
      <c r="B1313" s="2" t="s">
        <v>1050</v>
      </c>
      <c r="C1313" s="2" t="s">
        <v>1051</v>
      </c>
      <c r="D1313" s="2" t="s">
        <v>160</v>
      </c>
      <c r="E1313" s="2" t="s">
        <v>127</v>
      </c>
      <c r="F1313" s="2" t="s">
        <v>658</v>
      </c>
      <c r="G1313" s="2" t="s">
        <v>137</v>
      </c>
      <c r="H1313" s="2"/>
      <c r="I1313" s="2"/>
      <c r="J1313" s="10" t="s">
        <v>399</v>
      </c>
      <c r="K1313" s="2"/>
      <c r="L1313" s="2"/>
      <c r="M1313" s="2"/>
      <c r="N1313" s="2"/>
      <c r="O1313" s="8" t="str">
        <f t="shared" ref="O1313:O1376" si="127">LEFT(F1313,5)</f>
        <v>07:34</v>
      </c>
      <c r="P1313" s="9" t="str">
        <f t="shared" ref="P1313:P1376" si="128">RIGHT(F1313,5)</f>
        <v>20:03</v>
      </c>
      <c r="Q1313" s="11">
        <f t="shared" ref="Q1313:Q1376" si="129">IFERROR(IF(LEFT(P1313,2)+0&lt;6,P1313+1,P1313)-O1313,0)</f>
        <v>0.520138888888889</v>
      </c>
      <c r="R1313" s="12">
        <f t="shared" ref="R1313:R1376" si="130">IF(Q1313=0,0,IFERROR(INT((HOUR(Q1313)*60+MINUTE(Q1313))/60-1),0))</f>
        <v>11</v>
      </c>
      <c r="S1313" s="8"/>
      <c r="T1313" s="8" t="str">
        <f>VLOOKUP(C1313,[1]Sheet1!$D$1:$M$65514,10,0)</f>
        <v>河北</v>
      </c>
      <c r="U1313" s="8">
        <f t="shared" ref="U1313:U1376" si="131">INT(R1313)</f>
        <v>11</v>
      </c>
      <c r="V1313" s="8" t="e">
        <f ca="1">SUM(OFFSET(考勤!D:AH,MATCH(C1313,考勤!$A$1:$A$58,0)-1,DAY(D1313)-1,3,1))</f>
        <v>#N/A</v>
      </c>
      <c r="W1313" s="8" t="e">
        <f ca="1" t="shared" ref="W1313:W1376" si="132">R1313-V1313</f>
        <v>#N/A</v>
      </c>
    </row>
    <row r="1314" hidden="1" spans="1:23">
      <c r="A1314" s="3" t="s">
        <v>123</v>
      </c>
      <c r="B1314" s="3" t="s">
        <v>1050</v>
      </c>
      <c r="C1314" s="3" t="s">
        <v>1051</v>
      </c>
      <c r="D1314" s="3" t="s">
        <v>163</v>
      </c>
      <c r="E1314" s="2" t="s">
        <v>127</v>
      </c>
      <c r="F1314" s="3" t="s">
        <v>506</v>
      </c>
      <c r="G1314" s="3" t="s">
        <v>137</v>
      </c>
      <c r="H1314" s="3"/>
      <c r="I1314" s="3"/>
      <c r="J1314" s="10" t="s">
        <v>420</v>
      </c>
      <c r="K1314" s="3"/>
      <c r="L1314" s="3"/>
      <c r="M1314" s="3"/>
      <c r="N1314" s="3"/>
      <c r="O1314" s="8" t="str">
        <f t="shared" si="127"/>
        <v>07:35</v>
      </c>
      <c r="P1314" s="9" t="str">
        <f t="shared" si="128"/>
        <v>20:02</v>
      </c>
      <c r="Q1314" s="11">
        <f t="shared" si="129"/>
        <v>0.51875</v>
      </c>
      <c r="R1314" s="12">
        <f t="shared" si="130"/>
        <v>11</v>
      </c>
      <c r="S1314" s="8"/>
      <c r="T1314" s="8" t="str">
        <f>VLOOKUP(C1314,[1]Sheet1!$D$1:$M$65514,10,0)</f>
        <v>河北</v>
      </c>
      <c r="U1314" s="8">
        <f t="shared" si="131"/>
        <v>11</v>
      </c>
      <c r="V1314" s="8" t="e">
        <f ca="1">SUM(OFFSET(考勤!D:AH,MATCH(C1314,考勤!$A$1:$A$58,0)-1,DAY(D1314)-1,3,1))</f>
        <v>#N/A</v>
      </c>
      <c r="W1314" s="8" t="e">
        <f ca="1" t="shared" si="132"/>
        <v>#N/A</v>
      </c>
    </row>
    <row r="1315" hidden="1" spans="1:23">
      <c r="A1315" s="3" t="s">
        <v>123</v>
      </c>
      <c r="B1315" s="3" t="s">
        <v>1050</v>
      </c>
      <c r="C1315" s="3" t="s">
        <v>1051</v>
      </c>
      <c r="D1315" s="3" t="s">
        <v>166</v>
      </c>
      <c r="E1315" s="2" t="s">
        <v>127</v>
      </c>
      <c r="F1315" s="3" t="s">
        <v>1032</v>
      </c>
      <c r="G1315" s="3" t="s">
        <v>137</v>
      </c>
      <c r="H1315" s="3"/>
      <c r="I1315" s="3"/>
      <c r="J1315" s="10" t="s">
        <v>420</v>
      </c>
      <c r="K1315" s="3"/>
      <c r="L1315" s="3"/>
      <c r="M1315" s="3"/>
      <c r="N1315" s="3"/>
      <c r="O1315" s="8" t="str">
        <f t="shared" si="127"/>
        <v>07:49</v>
      </c>
      <c r="P1315" s="9" t="str">
        <f t="shared" si="128"/>
        <v>20:02</v>
      </c>
      <c r="Q1315" s="11">
        <f t="shared" si="129"/>
        <v>0.509027777777778</v>
      </c>
      <c r="R1315" s="12">
        <f t="shared" si="130"/>
        <v>11</v>
      </c>
      <c r="S1315" s="8"/>
      <c r="T1315" s="8" t="str">
        <f>VLOOKUP(C1315,[1]Sheet1!$D$1:$M$65514,10,0)</f>
        <v>河北</v>
      </c>
      <c r="U1315" s="8">
        <f t="shared" si="131"/>
        <v>11</v>
      </c>
      <c r="V1315" s="8" t="e">
        <f ca="1">SUM(OFFSET(考勤!D:AH,MATCH(C1315,考勤!$A$1:$A$58,0)-1,DAY(D1315)-1,3,1))</f>
        <v>#N/A</v>
      </c>
      <c r="W1315" s="8" t="e">
        <f ca="1" t="shared" si="132"/>
        <v>#N/A</v>
      </c>
    </row>
    <row r="1316" hidden="1" spans="1:23">
      <c r="A1316" s="2" t="s">
        <v>123</v>
      </c>
      <c r="B1316" s="2" t="s">
        <v>1050</v>
      </c>
      <c r="C1316" s="2" t="s">
        <v>1051</v>
      </c>
      <c r="D1316" s="2" t="s">
        <v>170</v>
      </c>
      <c r="E1316" s="2" t="s">
        <v>127</v>
      </c>
      <c r="F1316" s="2" t="s">
        <v>657</v>
      </c>
      <c r="G1316" s="2" t="s">
        <v>137</v>
      </c>
      <c r="H1316" s="2"/>
      <c r="I1316" s="2"/>
      <c r="J1316" s="10" t="s">
        <v>399</v>
      </c>
      <c r="K1316" s="2"/>
      <c r="L1316" s="2"/>
      <c r="M1316" s="2"/>
      <c r="N1316" s="2"/>
      <c r="O1316" s="8" t="str">
        <f t="shared" si="127"/>
        <v>07:31</v>
      </c>
      <c r="P1316" s="9" t="str">
        <f t="shared" si="128"/>
        <v>20:03</v>
      </c>
      <c r="Q1316" s="11">
        <f t="shared" si="129"/>
        <v>0.522222222222222</v>
      </c>
      <c r="R1316" s="12">
        <f t="shared" si="130"/>
        <v>11</v>
      </c>
      <c r="S1316" s="8"/>
      <c r="T1316" s="8" t="str">
        <f>VLOOKUP(C1316,[1]Sheet1!$D$1:$M$65514,10,0)</f>
        <v>河北</v>
      </c>
      <c r="U1316" s="8">
        <f t="shared" si="131"/>
        <v>11</v>
      </c>
      <c r="V1316" s="8" t="e">
        <f ca="1">SUM(OFFSET(考勤!D:AH,MATCH(C1316,考勤!$A$1:$A$58,0)-1,DAY(D1316)-1,3,1))</f>
        <v>#N/A</v>
      </c>
      <c r="W1316" s="8" t="e">
        <f ca="1" t="shared" si="132"/>
        <v>#N/A</v>
      </c>
    </row>
    <row r="1317" hidden="1" spans="1:23">
      <c r="A1317" s="2" t="s">
        <v>123</v>
      </c>
      <c r="B1317" s="2" t="s">
        <v>1050</v>
      </c>
      <c r="C1317" s="2" t="s">
        <v>1051</v>
      </c>
      <c r="D1317" s="2" t="s">
        <v>172</v>
      </c>
      <c r="E1317" s="2" t="s">
        <v>127</v>
      </c>
      <c r="F1317" s="2" t="s">
        <v>1052</v>
      </c>
      <c r="G1317" s="2" t="s">
        <v>137</v>
      </c>
      <c r="H1317" s="2"/>
      <c r="I1317" s="2"/>
      <c r="J1317" s="10" t="s">
        <v>399</v>
      </c>
      <c r="K1317" s="2"/>
      <c r="L1317" s="2"/>
      <c r="M1317" s="2"/>
      <c r="N1317" s="2"/>
      <c r="O1317" s="8" t="str">
        <f t="shared" si="127"/>
        <v>07:29</v>
      </c>
      <c r="P1317" s="9" t="str">
        <f t="shared" si="128"/>
        <v>20:03</v>
      </c>
      <c r="Q1317" s="11">
        <f t="shared" si="129"/>
        <v>0.523611111111111</v>
      </c>
      <c r="R1317" s="12">
        <f t="shared" si="130"/>
        <v>11</v>
      </c>
      <c r="S1317" s="8"/>
      <c r="T1317" s="8" t="str">
        <f>VLOOKUP(C1317,[1]Sheet1!$D$1:$M$65514,10,0)</f>
        <v>河北</v>
      </c>
      <c r="U1317" s="8">
        <f t="shared" si="131"/>
        <v>11</v>
      </c>
      <c r="V1317" s="8" t="e">
        <f ca="1">SUM(OFFSET(考勤!D:AH,MATCH(C1317,考勤!$A$1:$A$58,0)-1,DAY(D1317)-1,3,1))</f>
        <v>#N/A</v>
      </c>
      <c r="W1317" s="8" t="e">
        <f ca="1" t="shared" si="132"/>
        <v>#N/A</v>
      </c>
    </row>
    <row r="1318" hidden="1" spans="1:23">
      <c r="A1318" s="2" t="s">
        <v>123</v>
      </c>
      <c r="B1318" s="2" t="s">
        <v>1050</v>
      </c>
      <c r="C1318" s="2" t="s">
        <v>1051</v>
      </c>
      <c r="D1318" s="2" t="s">
        <v>173</v>
      </c>
      <c r="E1318" s="2" t="s">
        <v>127</v>
      </c>
      <c r="F1318" s="2" t="s">
        <v>1033</v>
      </c>
      <c r="G1318" s="2" t="s">
        <v>137</v>
      </c>
      <c r="H1318" s="2"/>
      <c r="I1318" s="2"/>
      <c r="J1318" s="10" t="s">
        <v>433</v>
      </c>
      <c r="K1318" s="2"/>
      <c r="L1318" s="2"/>
      <c r="M1318" s="2"/>
      <c r="N1318" s="2"/>
      <c r="O1318" s="8" t="str">
        <f t="shared" si="127"/>
        <v>07:32</v>
      </c>
      <c r="P1318" s="9" t="str">
        <f t="shared" si="128"/>
        <v>20:05</v>
      </c>
      <c r="Q1318" s="11">
        <f t="shared" si="129"/>
        <v>0.522916666666667</v>
      </c>
      <c r="R1318" s="12">
        <f t="shared" si="130"/>
        <v>11</v>
      </c>
      <c r="S1318" s="8"/>
      <c r="T1318" s="8" t="str">
        <f>VLOOKUP(C1318,[1]Sheet1!$D$1:$M$65514,10,0)</f>
        <v>河北</v>
      </c>
      <c r="U1318" s="8">
        <f t="shared" si="131"/>
        <v>11</v>
      </c>
      <c r="V1318" s="8" t="e">
        <f ca="1">SUM(OFFSET(考勤!D:AH,MATCH(C1318,考勤!$A$1:$A$58,0)-1,DAY(D1318)-1,3,1))</f>
        <v>#N/A</v>
      </c>
      <c r="W1318" s="8" t="e">
        <f ca="1" t="shared" si="132"/>
        <v>#N/A</v>
      </c>
    </row>
    <row r="1319" hidden="1" spans="1:23">
      <c r="A1319" s="2" t="s">
        <v>123</v>
      </c>
      <c r="B1319" s="2" t="s">
        <v>1050</v>
      </c>
      <c r="C1319" s="2" t="s">
        <v>1051</v>
      </c>
      <c r="D1319" s="2" t="s">
        <v>175</v>
      </c>
      <c r="E1319" s="2" t="s">
        <v>127</v>
      </c>
      <c r="F1319" s="2" t="s">
        <v>528</v>
      </c>
      <c r="G1319" s="2" t="s">
        <v>137</v>
      </c>
      <c r="H1319" s="2"/>
      <c r="I1319" s="2"/>
      <c r="J1319" s="10" t="s">
        <v>435</v>
      </c>
      <c r="K1319" s="2"/>
      <c r="L1319" s="2"/>
      <c r="M1319" s="2"/>
      <c r="N1319" s="2"/>
      <c r="O1319" s="8" t="str">
        <f t="shared" si="127"/>
        <v>07:37</v>
      </c>
      <c r="P1319" s="9" t="str">
        <f t="shared" si="128"/>
        <v>20:04</v>
      </c>
      <c r="Q1319" s="11">
        <f t="shared" si="129"/>
        <v>0.51875</v>
      </c>
      <c r="R1319" s="12">
        <f t="shared" si="130"/>
        <v>11</v>
      </c>
      <c r="S1319" s="8"/>
      <c r="T1319" s="8" t="str">
        <f>VLOOKUP(C1319,[1]Sheet1!$D$1:$M$65514,10,0)</f>
        <v>河北</v>
      </c>
      <c r="U1319" s="8">
        <f t="shared" si="131"/>
        <v>11</v>
      </c>
      <c r="V1319" s="8" t="e">
        <f ca="1">SUM(OFFSET(考勤!D:AH,MATCH(C1319,考勤!$A$1:$A$58,0)-1,DAY(D1319)-1,3,1))</f>
        <v>#N/A</v>
      </c>
      <c r="W1319" s="8" t="e">
        <f ca="1" t="shared" si="132"/>
        <v>#N/A</v>
      </c>
    </row>
    <row r="1320" hidden="1" spans="1:23">
      <c r="A1320" s="2" t="s">
        <v>123</v>
      </c>
      <c r="B1320" s="2" t="s">
        <v>1050</v>
      </c>
      <c r="C1320" s="2" t="s">
        <v>1051</v>
      </c>
      <c r="D1320" s="2" t="s">
        <v>177</v>
      </c>
      <c r="E1320" s="2" t="s">
        <v>127</v>
      </c>
      <c r="F1320" s="2" t="s">
        <v>651</v>
      </c>
      <c r="G1320" s="2" t="s">
        <v>137</v>
      </c>
      <c r="H1320" s="2"/>
      <c r="I1320" s="2"/>
      <c r="J1320" s="10" t="s">
        <v>435</v>
      </c>
      <c r="K1320" s="2"/>
      <c r="L1320" s="2"/>
      <c r="M1320" s="2"/>
      <c r="N1320" s="2"/>
      <c r="O1320" s="8" t="str">
        <f t="shared" si="127"/>
        <v>07:33</v>
      </c>
      <c r="P1320" s="9" t="str">
        <f t="shared" si="128"/>
        <v>20:04</v>
      </c>
      <c r="Q1320" s="11">
        <f t="shared" si="129"/>
        <v>0.521527777777778</v>
      </c>
      <c r="R1320" s="12">
        <f t="shared" si="130"/>
        <v>11</v>
      </c>
      <c r="S1320" s="8"/>
      <c r="T1320" s="8" t="str">
        <f>VLOOKUP(C1320,[1]Sheet1!$D$1:$M$65514,10,0)</f>
        <v>河北</v>
      </c>
      <c r="U1320" s="8">
        <f t="shared" si="131"/>
        <v>11</v>
      </c>
      <c r="V1320" s="8" t="e">
        <f ca="1">SUM(OFFSET(考勤!D:AH,MATCH(C1320,考勤!$A$1:$A$58,0)-1,DAY(D1320)-1,3,1))</f>
        <v>#N/A</v>
      </c>
      <c r="W1320" s="8" t="e">
        <f ca="1" t="shared" si="132"/>
        <v>#N/A</v>
      </c>
    </row>
    <row r="1321" hidden="1" spans="1:23">
      <c r="A1321" s="3" t="s">
        <v>123</v>
      </c>
      <c r="B1321" s="3" t="s">
        <v>1050</v>
      </c>
      <c r="C1321" s="3" t="s">
        <v>1051</v>
      </c>
      <c r="D1321" s="3" t="s">
        <v>180</v>
      </c>
      <c r="E1321" s="2" t="s">
        <v>127</v>
      </c>
      <c r="F1321" s="3" t="s">
        <v>1053</v>
      </c>
      <c r="G1321" s="3" t="s">
        <v>137</v>
      </c>
      <c r="H1321" s="3"/>
      <c r="I1321" s="3"/>
      <c r="J1321" s="10" t="s">
        <v>420</v>
      </c>
      <c r="K1321" s="3"/>
      <c r="L1321" s="3"/>
      <c r="M1321" s="3"/>
      <c r="N1321" s="3"/>
      <c r="O1321" s="8" t="str">
        <f t="shared" si="127"/>
        <v>07:31</v>
      </c>
      <c r="P1321" s="9" t="str">
        <f t="shared" si="128"/>
        <v>20:02</v>
      </c>
      <c r="Q1321" s="11">
        <f t="shared" si="129"/>
        <v>0.521527777777778</v>
      </c>
      <c r="R1321" s="12">
        <f t="shared" si="130"/>
        <v>11</v>
      </c>
      <c r="S1321" s="8"/>
      <c r="T1321" s="8" t="str">
        <f>VLOOKUP(C1321,[1]Sheet1!$D$1:$M$65514,10,0)</f>
        <v>河北</v>
      </c>
      <c r="U1321" s="8">
        <f t="shared" si="131"/>
        <v>11</v>
      </c>
      <c r="V1321" s="8" t="e">
        <f ca="1">SUM(OFFSET(考勤!D:AH,MATCH(C1321,考勤!$A$1:$A$58,0)-1,DAY(D1321)-1,3,1))</f>
        <v>#N/A</v>
      </c>
      <c r="W1321" s="8" t="e">
        <f ca="1" t="shared" si="132"/>
        <v>#N/A</v>
      </c>
    </row>
    <row r="1322" hidden="1" spans="1:23">
      <c r="A1322" s="3" t="s">
        <v>123</v>
      </c>
      <c r="B1322" s="3" t="s">
        <v>1050</v>
      </c>
      <c r="C1322" s="3" t="s">
        <v>1051</v>
      </c>
      <c r="D1322" s="3" t="s">
        <v>183</v>
      </c>
      <c r="E1322" s="2" t="s">
        <v>127</v>
      </c>
      <c r="F1322" s="3" t="s">
        <v>591</v>
      </c>
      <c r="G1322" s="3" t="s">
        <v>137</v>
      </c>
      <c r="H1322" s="3"/>
      <c r="I1322" s="3"/>
      <c r="J1322" s="10" t="s">
        <v>141</v>
      </c>
      <c r="K1322" s="3"/>
      <c r="L1322" s="3"/>
      <c r="M1322" s="3"/>
      <c r="N1322" s="3"/>
      <c r="O1322" s="8" t="str">
        <f t="shared" si="127"/>
        <v>07:32</v>
      </c>
      <c r="P1322" s="9" t="str">
        <f t="shared" si="128"/>
        <v>20:03</v>
      </c>
      <c r="Q1322" s="11">
        <f t="shared" si="129"/>
        <v>0.521527777777778</v>
      </c>
      <c r="R1322" s="12">
        <f t="shared" si="130"/>
        <v>11</v>
      </c>
      <c r="S1322" s="8"/>
      <c r="T1322" s="8" t="str">
        <f>VLOOKUP(C1322,[1]Sheet1!$D$1:$M$65514,10,0)</f>
        <v>河北</v>
      </c>
      <c r="U1322" s="8">
        <f t="shared" si="131"/>
        <v>11</v>
      </c>
      <c r="V1322" s="8" t="e">
        <f ca="1">SUM(OFFSET(考勤!D:AH,MATCH(C1322,考勤!$A$1:$A$58,0)-1,DAY(D1322)-1,3,1))</f>
        <v>#N/A</v>
      </c>
      <c r="W1322" s="8" t="e">
        <f ca="1" t="shared" si="132"/>
        <v>#N/A</v>
      </c>
    </row>
    <row r="1323" hidden="1" spans="1:23">
      <c r="A1323" s="2" t="s">
        <v>123</v>
      </c>
      <c r="B1323" s="2" t="s">
        <v>1050</v>
      </c>
      <c r="C1323" s="2" t="s">
        <v>1051</v>
      </c>
      <c r="D1323" s="2" t="s">
        <v>186</v>
      </c>
      <c r="E1323" s="2" t="s">
        <v>127</v>
      </c>
      <c r="F1323" s="2" t="s">
        <v>241</v>
      </c>
      <c r="G1323" s="2" t="s">
        <v>137</v>
      </c>
      <c r="H1323" s="2"/>
      <c r="I1323" s="2"/>
      <c r="J1323" s="10" t="s">
        <v>220</v>
      </c>
      <c r="K1323" s="2"/>
      <c r="L1323" s="2"/>
      <c r="M1323" s="2"/>
      <c r="N1323" s="2"/>
      <c r="O1323" s="8" t="str">
        <f t="shared" si="127"/>
        <v>07:33</v>
      </c>
      <c r="P1323" s="9" t="str">
        <f t="shared" si="128"/>
        <v>20:01</v>
      </c>
      <c r="Q1323" s="11">
        <f t="shared" si="129"/>
        <v>0.519444444444444</v>
      </c>
      <c r="R1323" s="12">
        <f t="shared" si="130"/>
        <v>11</v>
      </c>
      <c r="S1323" s="8"/>
      <c r="T1323" s="8" t="str">
        <f>VLOOKUP(C1323,[1]Sheet1!$D$1:$M$65514,10,0)</f>
        <v>河北</v>
      </c>
      <c r="U1323" s="8">
        <f t="shared" si="131"/>
        <v>11</v>
      </c>
      <c r="V1323" s="8" t="e">
        <f ca="1">SUM(OFFSET(考勤!D:AH,MATCH(C1323,考勤!$A$1:$A$58,0)-1,DAY(D1323)-1,3,1))</f>
        <v>#N/A</v>
      </c>
      <c r="W1323" s="8" t="e">
        <f ca="1" t="shared" si="132"/>
        <v>#N/A</v>
      </c>
    </row>
    <row r="1324" hidden="1" spans="1:23">
      <c r="A1324" s="2" t="s">
        <v>123</v>
      </c>
      <c r="B1324" s="2" t="s">
        <v>1050</v>
      </c>
      <c r="C1324" s="2" t="s">
        <v>1051</v>
      </c>
      <c r="D1324" s="2" t="s">
        <v>189</v>
      </c>
      <c r="E1324" s="2" t="s">
        <v>127</v>
      </c>
      <c r="F1324" s="2" t="s">
        <v>748</v>
      </c>
      <c r="G1324" s="2" t="s">
        <v>137</v>
      </c>
      <c r="H1324" s="2"/>
      <c r="I1324" s="2"/>
      <c r="J1324" s="10" t="s">
        <v>399</v>
      </c>
      <c r="K1324" s="2"/>
      <c r="L1324" s="2"/>
      <c r="M1324" s="2"/>
      <c r="N1324" s="2"/>
      <c r="O1324" s="8" t="str">
        <f t="shared" si="127"/>
        <v>07:42</v>
      </c>
      <c r="P1324" s="9" t="str">
        <f t="shared" si="128"/>
        <v>20:03</v>
      </c>
      <c r="Q1324" s="11">
        <f t="shared" si="129"/>
        <v>0.514583333333333</v>
      </c>
      <c r="R1324" s="12">
        <f t="shared" si="130"/>
        <v>11</v>
      </c>
      <c r="S1324" s="8"/>
      <c r="T1324" s="8" t="str">
        <f>VLOOKUP(C1324,[1]Sheet1!$D$1:$M$65514,10,0)</f>
        <v>河北</v>
      </c>
      <c r="U1324" s="8">
        <f t="shared" si="131"/>
        <v>11</v>
      </c>
      <c r="V1324" s="8" t="e">
        <f ca="1">SUM(OFFSET(考勤!D:AH,MATCH(C1324,考勤!$A$1:$A$58,0)-1,DAY(D1324)-1,3,1))</f>
        <v>#N/A</v>
      </c>
      <c r="W1324" s="8" t="e">
        <f ca="1" t="shared" si="132"/>
        <v>#N/A</v>
      </c>
    </row>
    <row r="1325" hidden="1" spans="1:23">
      <c r="A1325" s="2" t="s">
        <v>123</v>
      </c>
      <c r="B1325" s="2" t="s">
        <v>1050</v>
      </c>
      <c r="C1325" s="2" t="s">
        <v>1051</v>
      </c>
      <c r="D1325" s="2" t="s">
        <v>192</v>
      </c>
      <c r="E1325" s="2" t="s">
        <v>127</v>
      </c>
      <c r="F1325" s="2" t="s">
        <v>658</v>
      </c>
      <c r="G1325" s="2" t="s">
        <v>137</v>
      </c>
      <c r="H1325" s="2"/>
      <c r="I1325" s="2"/>
      <c r="J1325" s="10" t="s">
        <v>399</v>
      </c>
      <c r="K1325" s="2"/>
      <c r="L1325" s="2"/>
      <c r="M1325" s="2"/>
      <c r="N1325" s="2"/>
      <c r="O1325" s="8" t="str">
        <f t="shared" si="127"/>
        <v>07:34</v>
      </c>
      <c r="P1325" s="9" t="str">
        <f t="shared" si="128"/>
        <v>20:03</v>
      </c>
      <c r="Q1325" s="11">
        <f t="shared" si="129"/>
        <v>0.520138888888889</v>
      </c>
      <c r="R1325" s="12">
        <f t="shared" si="130"/>
        <v>11</v>
      </c>
      <c r="S1325" s="8"/>
      <c r="T1325" s="8" t="str">
        <f>VLOOKUP(C1325,[1]Sheet1!$D$1:$M$65514,10,0)</f>
        <v>河北</v>
      </c>
      <c r="U1325" s="8">
        <f t="shared" si="131"/>
        <v>11</v>
      </c>
      <c r="V1325" s="8" t="e">
        <f ca="1">SUM(OFFSET(考勤!D:AH,MATCH(C1325,考勤!$A$1:$A$58,0)-1,DAY(D1325)-1,3,1))</f>
        <v>#N/A</v>
      </c>
      <c r="W1325" s="8" t="e">
        <f ca="1" t="shared" si="132"/>
        <v>#N/A</v>
      </c>
    </row>
    <row r="1326" hidden="1" spans="1:23">
      <c r="A1326" s="2" t="s">
        <v>123</v>
      </c>
      <c r="B1326" s="2" t="s">
        <v>1050</v>
      </c>
      <c r="C1326" s="2" t="s">
        <v>1051</v>
      </c>
      <c r="D1326" s="2" t="s">
        <v>195</v>
      </c>
      <c r="E1326" s="2" t="s">
        <v>127</v>
      </c>
      <c r="F1326" s="2" t="s">
        <v>663</v>
      </c>
      <c r="G1326" s="2" t="s">
        <v>137</v>
      </c>
      <c r="H1326" s="2"/>
      <c r="I1326" s="2"/>
      <c r="J1326" s="10" t="s">
        <v>399</v>
      </c>
      <c r="K1326" s="2"/>
      <c r="L1326" s="2"/>
      <c r="M1326" s="2"/>
      <c r="N1326" s="2"/>
      <c r="O1326" s="8" t="str">
        <f t="shared" si="127"/>
        <v>07:35</v>
      </c>
      <c r="P1326" s="9" t="str">
        <f t="shared" si="128"/>
        <v>20:03</v>
      </c>
      <c r="Q1326" s="11">
        <f t="shared" si="129"/>
        <v>0.519444444444444</v>
      </c>
      <c r="R1326" s="12">
        <f t="shared" si="130"/>
        <v>11</v>
      </c>
      <c r="S1326" s="8"/>
      <c r="T1326" s="8" t="str">
        <f>VLOOKUP(C1326,[1]Sheet1!$D$1:$M$65514,10,0)</f>
        <v>河北</v>
      </c>
      <c r="U1326" s="8">
        <f t="shared" si="131"/>
        <v>11</v>
      </c>
      <c r="V1326" s="8" t="e">
        <f ca="1">SUM(OFFSET(考勤!D:AH,MATCH(C1326,考勤!$A$1:$A$58,0)-1,DAY(D1326)-1,3,1))</f>
        <v>#N/A</v>
      </c>
      <c r="W1326" s="8" t="e">
        <f ca="1" t="shared" si="132"/>
        <v>#N/A</v>
      </c>
    </row>
    <row r="1327" hidden="1" spans="1:23">
      <c r="A1327" s="2" t="s">
        <v>123</v>
      </c>
      <c r="B1327" s="2" t="s">
        <v>1050</v>
      </c>
      <c r="C1327" s="2" t="s">
        <v>1051</v>
      </c>
      <c r="D1327" s="2" t="s">
        <v>198</v>
      </c>
      <c r="E1327" s="2" t="s">
        <v>127</v>
      </c>
      <c r="F1327" s="2" t="s">
        <v>1054</v>
      </c>
      <c r="G1327" s="2" t="s">
        <v>137</v>
      </c>
      <c r="H1327" s="2"/>
      <c r="I1327" s="2"/>
      <c r="J1327" s="10" t="s">
        <v>1055</v>
      </c>
      <c r="K1327" s="2"/>
      <c r="L1327" s="2"/>
      <c r="M1327" s="2"/>
      <c r="N1327" s="2"/>
      <c r="O1327" s="8" t="str">
        <f t="shared" si="127"/>
        <v>07:33</v>
      </c>
      <c r="P1327" s="9" t="str">
        <f t="shared" si="128"/>
        <v>19:12</v>
      </c>
      <c r="Q1327" s="11">
        <f t="shared" si="129"/>
        <v>0.485416666666667</v>
      </c>
      <c r="R1327" s="12">
        <f t="shared" si="130"/>
        <v>10</v>
      </c>
      <c r="S1327" s="8"/>
      <c r="T1327" s="8" t="str">
        <f>VLOOKUP(C1327,[1]Sheet1!$D$1:$M$65514,10,0)</f>
        <v>河北</v>
      </c>
      <c r="U1327" s="8">
        <f t="shared" si="131"/>
        <v>10</v>
      </c>
      <c r="V1327" s="8" t="e">
        <f ca="1">SUM(OFFSET(考勤!D:AH,MATCH(C1327,考勤!$A$1:$A$58,0)-1,DAY(D1327)-1,3,1))</f>
        <v>#N/A</v>
      </c>
      <c r="W1327" s="8" t="e">
        <f ca="1" t="shared" si="132"/>
        <v>#N/A</v>
      </c>
    </row>
    <row r="1328" hidden="1" spans="1:23">
      <c r="A1328" s="3" t="s">
        <v>123</v>
      </c>
      <c r="B1328" s="3" t="s">
        <v>1050</v>
      </c>
      <c r="C1328" s="3" t="s">
        <v>1051</v>
      </c>
      <c r="D1328" s="3" t="s">
        <v>199</v>
      </c>
      <c r="E1328" s="2" t="s">
        <v>127</v>
      </c>
      <c r="F1328" s="3"/>
      <c r="G1328" s="3"/>
      <c r="H1328" s="3"/>
      <c r="I1328" s="3"/>
      <c r="J1328" s="3"/>
      <c r="K1328" s="3"/>
      <c r="L1328" s="3"/>
      <c r="M1328" s="3"/>
      <c r="N1328" s="7" t="s">
        <v>171</v>
      </c>
      <c r="O1328" s="8" t="str">
        <f t="shared" si="127"/>
        <v/>
      </c>
      <c r="P1328" s="9" t="str">
        <f t="shared" si="128"/>
        <v/>
      </c>
      <c r="Q1328" s="11">
        <f t="shared" si="129"/>
        <v>0</v>
      </c>
      <c r="R1328" s="12">
        <f t="shared" si="130"/>
        <v>0</v>
      </c>
      <c r="S1328" s="8"/>
      <c r="T1328" s="8" t="str">
        <f>VLOOKUP(C1328,[1]Sheet1!$D$1:$M$65514,10,0)</f>
        <v>河北</v>
      </c>
      <c r="U1328" s="8">
        <f t="shared" si="131"/>
        <v>0</v>
      </c>
      <c r="V1328" s="8" t="e">
        <f ca="1">SUM(OFFSET(考勤!D:AH,MATCH(C1328,考勤!$A$1:$A$58,0)-1,DAY(D1328)-1,3,1))</f>
        <v>#N/A</v>
      </c>
      <c r="W1328" s="8" t="e">
        <f ca="1" t="shared" si="132"/>
        <v>#N/A</v>
      </c>
    </row>
    <row r="1329" hidden="1" spans="1:23">
      <c r="A1329" s="3" t="s">
        <v>123</v>
      </c>
      <c r="B1329" s="3" t="s">
        <v>1050</v>
      </c>
      <c r="C1329" s="3" t="s">
        <v>1051</v>
      </c>
      <c r="D1329" s="3" t="s">
        <v>201</v>
      </c>
      <c r="E1329" s="2" t="s">
        <v>127</v>
      </c>
      <c r="F1329" s="3"/>
      <c r="G1329" s="3"/>
      <c r="H1329" s="3"/>
      <c r="I1329" s="3"/>
      <c r="J1329" s="3"/>
      <c r="K1329" s="3"/>
      <c r="L1329" s="3"/>
      <c r="M1329" s="3"/>
      <c r="N1329" s="7" t="s">
        <v>171</v>
      </c>
      <c r="O1329" s="8" t="str">
        <f t="shared" si="127"/>
        <v/>
      </c>
      <c r="P1329" s="9" t="str">
        <f t="shared" si="128"/>
        <v/>
      </c>
      <c r="Q1329" s="11">
        <f t="shared" si="129"/>
        <v>0</v>
      </c>
      <c r="R1329" s="12">
        <f t="shared" si="130"/>
        <v>0</v>
      </c>
      <c r="S1329" s="8"/>
      <c r="T1329" s="8" t="str">
        <f>VLOOKUP(C1329,[1]Sheet1!$D$1:$M$65514,10,0)</f>
        <v>河北</v>
      </c>
      <c r="U1329" s="8">
        <f t="shared" si="131"/>
        <v>0</v>
      </c>
      <c r="V1329" s="8" t="e">
        <f ca="1">SUM(OFFSET(考勤!D:AH,MATCH(C1329,考勤!$A$1:$A$58,0)-1,DAY(D1329)-1,3,1))</f>
        <v>#N/A</v>
      </c>
      <c r="W1329" s="8" t="e">
        <f ca="1" t="shared" si="132"/>
        <v>#N/A</v>
      </c>
    </row>
    <row r="1330" hidden="1" spans="1:23">
      <c r="A1330" s="2" t="s">
        <v>123</v>
      </c>
      <c r="B1330" s="2" t="s">
        <v>1050</v>
      </c>
      <c r="C1330" s="2" t="s">
        <v>1051</v>
      </c>
      <c r="D1330" s="2" t="s">
        <v>204</v>
      </c>
      <c r="E1330" s="2" t="s">
        <v>127</v>
      </c>
      <c r="F1330" s="2" t="s">
        <v>575</v>
      </c>
      <c r="G1330" s="2" t="s">
        <v>137</v>
      </c>
      <c r="H1330" s="2"/>
      <c r="I1330" s="2"/>
      <c r="J1330" s="10" t="s">
        <v>220</v>
      </c>
      <c r="K1330" s="2"/>
      <c r="L1330" s="2"/>
      <c r="M1330" s="2"/>
      <c r="N1330" s="2"/>
      <c r="O1330" s="8" t="str">
        <f t="shared" si="127"/>
        <v>07:30</v>
      </c>
      <c r="P1330" s="9" t="str">
        <f t="shared" si="128"/>
        <v>20:01</v>
      </c>
      <c r="Q1330" s="11">
        <f t="shared" si="129"/>
        <v>0.521527777777778</v>
      </c>
      <c r="R1330" s="12">
        <f t="shared" si="130"/>
        <v>11</v>
      </c>
      <c r="S1330" s="8"/>
      <c r="T1330" s="8" t="str">
        <f>VLOOKUP(C1330,[1]Sheet1!$D$1:$M$65514,10,0)</f>
        <v>河北</v>
      </c>
      <c r="U1330" s="8">
        <f t="shared" si="131"/>
        <v>11</v>
      </c>
      <c r="V1330" s="8" t="e">
        <f ca="1">SUM(OFFSET(考勤!D:AH,MATCH(C1330,考勤!$A$1:$A$58,0)-1,DAY(D1330)-1,3,1))</f>
        <v>#N/A</v>
      </c>
      <c r="W1330" s="8" t="e">
        <f ca="1" t="shared" si="132"/>
        <v>#N/A</v>
      </c>
    </row>
    <row r="1331" hidden="1" spans="1:23">
      <c r="A1331" s="2" t="s">
        <v>123</v>
      </c>
      <c r="B1331" s="2" t="s">
        <v>1050</v>
      </c>
      <c r="C1331" s="2" t="s">
        <v>1051</v>
      </c>
      <c r="D1331" s="2" t="s">
        <v>206</v>
      </c>
      <c r="E1331" s="2" t="s">
        <v>127</v>
      </c>
      <c r="F1331" s="2" t="s">
        <v>716</v>
      </c>
      <c r="G1331" s="2" t="s">
        <v>137</v>
      </c>
      <c r="H1331" s="2"/>
      <c r="I1331" s="2"/>
      <c r="J1331" s="10" t="s">
        <v>225</v>
      </c>
      <c r="K1331" s="2"/>
      <c r="L1331" s="2"/>
      <c r="M1331" s="2"/>
      <c r="N1331" s="2"/>
      <c r="O1331" s="8" t="str">
        <f t="shared" si="127"/>
        <v>07:26</v>
      </c>
      <c r="P1331" s="9" t="str">
        <f t="shared" si="128"/>
        <v>20:00</v>
      </c>
      <c r="Q1331" s="11">
        <f t="shared" si="129"/>
        <v>0.523611111111111</v>
      </c>
      <c r="R1331" s="12">
        <f t="shared" si="130"/>
        <v>11</v>
      </c>
      <c r="S1331" s="8"/>
      <c r="T1331" s="8" t="str">
        <f>VLOOKUP(C1331,[1]Sheet1!$D$1:$M$65514,10,0)</f>
        <v>河北</v>
      </c>
      <c r="U1331" s="8">
        <f t="shared" si="131"/>
        <v>11</v>
      </c>
      <c r="V1331" s="8" t="e">
        <f ca="1">SUM(OFFSET(考勤!D:AH,MATCH(C1331,考勤!$A$1:$A$58,0)-1,DAY(D1331)-1,3,1))</f>
        <v>#N/A</v>
      </c>
      <c r="W1331" s="8" t="e">
        <f ca="1" t="shared" si="132"/>
        <v>#N/A</v>
      </c>
    </row>
    <row r="1332" hidden="1" spans="1:23">
      <c r="A1332" s="2" t="s">
        <v>123</v>
      </c>
      <c r="B1332" s="2" t="s">
        <v>1050</v>
      </c>
      <c r="C1332" s="2" t="s">
        <v>1051</v>
      </c>
      <c r="D1332" s="2" t="s">
        <v>209</v>
      </c>
      <c r="E1332" s="2" t="s">
        <v>127</v>
      </c>
      <c r="F1332" s="2" t="s">
        <v>1056</v>
      </c>
      <c r="G1332" s="2" t="s">
        <v>137</v>
      </c>
      <c r="H1332" s="2"/>
      <c r="I1332" s="2"/>
      <c r="J1332" s="10" t="s">
        <v>1057</v>
      </c>
      <c r="K1332" s="2"/>
      <c r="L1332" s="2"/>
      <c r="M1332" s="2"/>
      <c r="N1332" s="2"/>
      <c r="O1332" s="8" t="str">
        <f t="shared" si="127"/>
        <v>07:26</v>
      </c>
      <c r="P1332" s="9" t="str">
        <f t="shared" si="128"/>
        <v>19:37</v>
      </c>
      <c r="Q1332" s="11">
        <f t="shared" si="129"/>
        <v>0.507638888888889</v>
      </c>
      <c r="R1332" s="12">
        <f t="shared" si="130"/>
        <v>11</v>
      </c>
      <c r="S1332" s="8"/>
      <c r="T1332" s="8" t="str">
        <f>VLOOKUP(C1332,[1]Sheet1!$D$1:$M$65514,10,0)</f>
        <v>河北</v>
      </c>
      <c r="U1332" s="8">
        <f t="shared" si="131"/>
        <v>11</v>
      </c>
      <c r="V1332" s="8" t="e">
        <f ca="1">SUM(OFFSET(考勤!D:AH,MATCH(C1332,考勤!$A$1:$A$58,0)-1,DAY(D1332)-1,3,1))</f>
        <v>#N/A</v>
      </c>
      <c r="W1332" s="8" t="e">
        <f ca="1" t="shared" si="132"/>
        <v>#N/A</v>
      </c>
    </row>
    <row r="1333" hidden="1" spans="1:23">
      <c r="A1333" s="2" t="s">
        <v>123</v>
      </c>
      <c r="B1333" s="2" t="s">
        <v>1050</v>
      </c>
      <c r="C1333" s="2" t="s">
        <v>1051</v>
      </c>
      <c r="D1333" s="2" t="s">
        <v>210</v>
      </c>
      <c r="E1333" s="2" t="s">
        <v>127</v>
      </c>
      <c r="F1333" s="2" t="s">
        <v>1058</v>
      </c>
      <c r="G1333" s="2" t="s">
        <v>137</v>
      </c>
      <c r="H1333" s="2"/>
      <c r="I1333" s="2"/>
      <c r="J1333" s="10" t="s">
        <v>1059</v>
      </c>
      <c r="K1333" s="2"/>
      <c r="L1333" s="2"/>
      <c r="M1333" s="2"/>
      <c r="N1333" s="2"/>
      <c r="O1333" s="8" t="str">
        <f t="shared" si="127"/>
        <v>07:32</v>
      </c>
      <c r="P1333" s="9" t="str">
        <f t="shared" si="128"/>
        <v>18:02</v>
      </c>
      <c r="Q1333" s="11">
        <f t="shared" si="129"/>
        <v>0.4375</v>
      </c>
      <c r="R1333" s="12">
        <f t="shared" si="130"/>
        <v>9</v>
      </c>
      <c r="S1333" s="8"/>
      <c r="T1333" s="8" t="str">
        <f>VLOOKUP(C1333,[1]Sheet1!$D$1:$M$65514,10,0)</f>
        <v>河北</v>
      </c>
      <c r="U1333" s="8">
        <f t="shared" si="131"/>
        <v>9</v>
      </c>
      <c r="V1333" s="8" t="e">
        <f ca="1">SUM(OFFSET(考勤!D:AH,MATCH(C1333,考勤!$A$1:$A$58,0)-1,DAY(D1333)-1,3,1))</f>
        <v>#N/A</v>
      </c>
      <c r="W1333" s="8" t="e">
        <f ca="1" t="shared" si="132"/>
        <v>#N/A</v>
      </c>
    </row>
    <row r="1334" hidden="1" spans="1:23">
      <c r="A1334" s="2" t="s">
        <v>123</v>
      </c>
      <c r="B1334" s="2" t="s">
        <v>1050</v>
      </c>
      <c r="C1334" s="2" t="s">
        <v>1051</v>
      </c>
      <c r="D1334" s="2" t="s">
        <v>211</v>
      </c>
      <c r="E1334" s="2" t="s">
        <v>127</v>
      </c>
      <c r="F1334" s="2"/>
      <c r="G1334" s="2"/>
      <c r="H1334" s="2"/>
      <c r="I1334" s="2"/>
      <c r="J1334" s="2"/>
      <c r="K1334" s="2"/>
      <c r="L1334" s="2"/>
      <c r="M1334" s="2"/>
      <c r="N1334" s="7" t="s">
        <v>171</v>
      </c>
      <c r="O1334" s="8" t="str">
        <f t="shared" si="127"/>
        <v/>
      </c>
      <c r="P1334" s="9" t="str">
        <f t="shared" si="128"/>
        <v/>
      </c>
      <c r="Q1334" s="11">
        <f t="shared" si="129"/>
        <v>0</v>
      </c>
      <c r="R1334" s="12">
        <f t="shared" si="130"/>
        <v>0</v>
      </c>
      <c r="S1334" s="8"/>
      <c r="T1334" s="8" t="str">
        <f>VLOOKUP(C1334,[1]Sheet1!$D$1:$M$65514,10,0)</f>
        <v>河北</v>
      </c>
      <c r="U1334" s="8">
        <f t="shared" si="131"/>
        <v>0</v>
      </c>
      <c r="V1334" s="8" t="e">
        <f ca="1">SUM(OFFSET(考勤!D:AH,MATCH(C1334,考勤!$A$1:$A$58,0)-1,DAY(D1334)-1,3,1))</f>
        <v>#N/A</v>
      </c>
      <c r="W1334" s="8" t="e">
        <f ca="1" t="shared" si="132"/>
        <v>#N/A</v>
      </c>
    </row>
    <row r="1335" spans="1:23">
      <c r="A1335" s="2" t="s">
        <v>763</v>
      </c>
      <c r="B1335" s="2" t="s">
        <v>1060</v>
      </c>
      <c r="C1335" s="2" t="s">
        <v>1061</v>
      </c>
      <c r="D1335" s="2" t="s">
        <v>126</v>
      </c>
      <c r="E1335" s="2" t="s">
        <v>127</v>
      </c>
      <c r="F1335" s="2"/>
      <c r="G1335" s="2"/>
      <c r="H1335" s="2"/>
      <c r="I1335" s="2"/>
      <c r="J1335" s="2"/>
      <c r="K1335" s="2"/>
      <c r="L1335" s="2"/>
      <c r="M1335" s="2"/>
      <c r="N1335" s="7" t="s">
        <v>171</v>
      </c>
      <c r="O1335" s="8" t="str">
        <f t="shared" si="127"/>
        <v/>
      </c>
      <c r="P1335" s="9" t="str">
        <f t="shared" si="128"/>
        <v/>
      </c>
      <c r="Q1335" s="11">
        <f t="shared" si="129"/>
        <v>0</v>
      </c>
      <c r="R1335" s="12">
        <f t="shared" si="130"/>
        <v>0</v>
      </c>
      <c r="S1335" s="8"/>
      <c r="T1335" s="8" t="str">
        <f>VLOOKUP(C1335,[1]Sheet1!$D$1:$M$65514,10,0)</f>
        <v>河北</v>
      </c>
      <c r="U1335" s="8">
        <f t="shared" si="131"/>
        <v>0</v>
      </c>
      <c r="V1335" s="8" t="e">
        <f ca="1">SUM(OFFSET(考勤!D:AH,MATCH(C1335,考勤!$A$1:$A$58,0)-1,DAY(D1335)-1,3,1))</f>
        <v>#N/A</v>
      </c>
      <c r="W1335" s="8" t="e">
        <f ca="1" t="shared" si="132"/>
        <v>#N/A</v>
      </c>
    </row>
    <row r="1336" spans="1:23">
      <c r="A1336" s="2" t="s">
        <v>763</v>
      </c>
      <c r="B1336" s="2" t="s">
        <v>1060</v>
      </c>
      <c r="C1336" s="2" t="s">
        <v>1061</v>
      </c>
      <c r="D1336" s="2" t="s">
        <v>131</v>
      </c>
      <c r="E1336" s="2" t="s">
        <v>127</v>
      </c>
      <c r="F1336" s="2"/>
      <c r="G1336" s="2"/>
      <c r="H1336" s="2"/>
      <c r="I1336" s="2"/>
      <c r="J1336" s="2"/>
      <c r="K1336" s="2"/>
      <c r="L1336" s="2"/>
      <c r="M1336" s="2"/>
      <c r="N1336" s="7" t="s">
        <v>171</v>
      </c>
      <c r="O1336" s="8" t="str">
        <f t="shared" si="127"/>
        <v/>
      </c>
      <c r="P1336" s="9" t="str">
        <f t="shared" si="128"/>
        <v/>
      </c>
      <c r="Q1336" s="11">
        <f t="shared" si="129"/>
        <v>0</v>
      </c>
      <c r="R1336" s="12">
        <f t="shared" si="130"/>
        <v>0</v>
      </c>
      <c r="S1336" s="8"/>
      <c r="T1336" s="8" t="str">
        <f>VLOOKUP(C1336,[1]Sheet1!$D$1:$M$65514,10,0)</f>
        <v>河北</v>
      </c>
      <c r="U1336" s="8">
        <f t="shared" si="131"/>
        <v>0</v>
      </c>
      <c r="V1336" s="8" t="e">
        <f ca="1">SUM(OFFSET(考勤!D:AH,MATCH(C1336,考勤!$A$1:$A$58,0)-1,DAY(D1336)-1,3,1))</f>
        <v>#N/A</v>
      </c>
      <c r="W1336" s="8" t="e">
        <f ca="1" t="shared" si="132"/>
        <v>#N/A</v>
      </c>
    </row>
    <row r="1337" spans="1:23">
      <c r="A1337" s="2" t="s">
        <v>763</v>
      </c>
      <c r="B1337" s="2" t="s">
        <v>1060</v>
      </c>
      <c r="C1337" s="2" t="s">
        <v>1061</v>
      </c>
      <c r="D1337" s="2" t="s">
        <v>135</v>
      </c>
      <c r="E1337" s="2" t="s">
        <v>127</v>
      </c>
      <c r="F1337" s="2"/>
      <c r="G1337" s="2"/>
      <c r="H1337" s="2"/>
      <c r="I1337" s="2"/>
      <c r="J1337" s="2"/>
      <c r="K1337" s="2"/>
      <c r="L1337" s="2"/>
      <c r="M1337" s="2"/>
      <c r="N1337" s="7" t="s">
        <v>171</v>
      </c>
      <c r="O1337" s="8" t="str">
        <f t="shared" si="127"/>
        <v/>
      </c>
      <c r="P1337" s="9" t="str">
        <f t="shared" si="128"/>
        <v/>
      </c>
      <c r="Q1337" s="11">
        <f t="shared" si="129"/>
        <v>0</v>
      </c>
      <c r="R1337" s="12">
        <f t="shared" si="130"/>
        <v>0</v>
      </c>
      <c r="S1337" s="8"/>
      <c r="T1337" s="8" t="str">
        <f>VLOOKUP(C1337,[1]Sheet1!$D$1:$M$65514,10,0)</f>
        <v>河北</v>
      </c>
      <c r="U1337" s="8">
        <f t="shared" si="131"/>
        <v>0</v>
      </c>
      <c r="V1337" s="8" t="e">
        <f ca="1">SUM(OFFSET(考勤!D:AH,MATCH(C1337,考勤!$A$1:$A$58,0)-1,DAY(D1337)-1,3,1))</f>
        <v>#N/A</v>
      </c>
      <c r="W1337" s="8" t="e">
        <f ca="1" t="shared" si="132"/>
        <v>#N/A</v>
      </c>
    </row>
    <row r="1338" spans="1:23">
      <c r="A1338" s="3" t="s">
        <v>763</v>
      </c>
      <c r="B1338" s="3" t="s">
        <v>1060</v>
      </c>
      <c r="C1338" s="3" t="s">
        <v>1061</v>
      </c>
      <c r="D1338" s="3" t="s">
        <v>139</v>
      </c>
      <c r="E1338" s="2" t="s">
        <v>127</v>
      </c>
      <c r="F1338" s="3"/>
      <c r="G1338" s="3"/>
      <c r="H1338" s="3"/>
      <c r="I1338" s="3"/>
      <c r="J1338" s="3"/>
      <c r="K1338" s="3"/>
      <c r="L1338" s="3"/>
      <c r="M1338" s="3"/>
      <c r="N1338" s="7" t="s">
        <v>171</v>
      </c>
      <c r="O1338" s="8" t="str">
        <f t="shared" si="127"/>
        <v/>
      </c>
      <c r="P1338" s="9" t="str">
        <f t="shared" si="128"/>
        <v/>
      </c>
      <c r="Q1338" s="11">
        <f t="shared" si="129"/>
        <v>0</v>
      </c>
      <c r="R1338" s="12">
        <f t="shared" si="130"/>
        <v>0</v>
      </c>
      <c r="S1338" s="8"/>
      <c r="T1338" s="8" t="str">
        <f>VLOOKUP(C1338,[1]Sheet1!$D$1:$M$65514,10,0)</f>
        <v>河北</v>
      </c>
      <c r="U1338" s="8">
        <f t="shared" si="131"/>
        <v>0</v>
      </c>
      <c r="V1338" s="8" t="e">
        <f ca="1">SUM(OFFSET(考勤!D:AH,MATCH(C1338,考勤!$A$1:$A$58,0)-1,DAY(D1338)-1,3,1))</f>
        <v>#N/A</v>
      </c>
      <c r="W1338" s="8" t="e">
        <f ca="1" t="shared" si="132"/>
        <v>#N/A</v>
      </c>
    </row>
    <row r="1339" spans="1:23">
      <c r="A1339" s="3" t="s">
        <v>763</v>
      </c>
      <c r="B1339" s="3" t="s">
        <v>1060</v>
      </c>
      <c r="C1339" s="3" t="s">
        <v>1061</v>
      </c>
      <c r="D1339" s="3" t="s">
        <v>142</v>
      </c>
      <c r="E1339" s="2" t="s">
        <v>127</v>
      </c>
      <c r="F1339" s="3"/>
      <c r="G1339" s="3"/>
      <c r="H1339" s="3"/>
      <c r="I1339" s="3"/>
      <c r="J1339" s="3"/>
      <c r="K1339" s="3"/>
      <c r="L1339" s="3"/>
      <c r="M1339" s="3"/>
      <c r="N1339" s="7" t="s">
        <v>171</v>
      </c>
      <c r="O1339" s="8" t="str">
        <f t="shared" si="127"/>
        <v/>
      </c>
      <c r="P1339" s="9" t="str">
        <f t="shared" si="128"/>
        <v/>
      </c>
      <c r="Q1339" s="11">
        <f t="shared" si="129"/>
        <v>0</v>
      </c>
      <c r="R1339" s="12">
        <f t="shared" si="130"/>
        <v>0</v>
      </c>
      <c r="S1339" s="8"/>
      <c r="T1339" s="8" t="str">
        <f>VLOOKUP(C1339,[1]Sheet1!$D$1:$M$65514,10,0)</f>
        <v>河北</v>
      </c>
      <c r="U1339" s="8">
        <f t="shared" si="131"/>
        <v>0</v>
      </c>
      <c r="V1339" s="8" t="e">
        <f ca="1">SUM(OFFSET(考勤!D:AH,MATCH(C1339,考勤!$A$1:$A$58,0)-1,DAY(D1339)-1,3,1))</f>
        <v>#N/A</v>
      </c>
      <c r="W1339" s="8" t="e">
        <f ca="1" t="shared" si="132"/>
        <v>#N/A</v>
      </c>
    </row>
    <row r="1340" spans="1:23">
      <c r="A1340" s="2" t="s">
        <v>763</v>
      </c>
      <c r="B1340" s="2" t="s">
        <v>1060</v>
      </c>
      <c r="C1340" s="2" t="s">
        <v>1061</v>
      </c>
      <c r="D1340" s="2" t="s">
        <v>145</v>
      </c>
      <c r="E1340" s="2" t="s">
        <v>127</v>
      </c>
      <c r="F1340" s="2"/>
      <c r="G1340" s="2"/>
      <c r="H1340" s="2"/>
      <c r="I1340" s="2"/>
      <c r="J1340" s="2"/>
      <c r="K1340" s="2"/>
      <c r="L1340" s="2"/>
      <c r="M1340" s="2"/>
      <c r="N1340" s="7" t="s">
        <v>171</v>
      </c>
      <c r="O1340" s="8" t="str">
        <f t="shared" si="127"/>
        <v/>
      </c>
      <c r="P1340" s="9" t="str">
        <f t="shared" si="128"/>
        <v/>
      </c>
      <c r="Q1340" s="11">
        <f t="shared" si="129"/>
        <v>0</v>
      </c>
      <c r="R1340" s="12">
        <f t="shared" si="130"/>
        <v>0</v>
      </c>
      <c r="S1340" s="8"/>
      <c r="T1340" s="8" t="str">
        <f>VLOOKUP(C1340,[1]Sheet1!$D$1:$M$65514,10,0)</f>
        <v>河北</v>
      </c>
      <c r="U1340" s="8">
        <f t="shared" si="131"/>
        <v>0</v>
      </c>
      <c r="V1340" s="8" t="e">
        <f ca="1">SUM(OFFSET(考勤!D:AH,MATCH(C1340,考勤!$A$1:$A$58,0)-1,DAY(D1340)-1,3,1))</f>
        <v>#N/A</v>
      </c>
      <c r="W1340" s="8" t="e">
        <f ca="1" t="shared" si="132"/>
        <v>#N/A</v>
      </c>
    </row>
    <row r="1341" spans="1:23">
      <c r="A1341" s="2" t="s">
        <v>763</v>
      </c>
      <c r="B1341" s="2" t="s">
        <v>1060</v>
      </c>
      <c r="C1341" s="2" t="s">
        <v>1061</v>
      </c>
      <c r="D1341" s="2" t="s">
        <v>148</v>
      </c>
      <c r="E1341" s="2" t="s">
        <v>127</v>
      </c>
      <c r="F1341" s="2"/>
      <c r="G1341" s="2"/>
      <c r="H1341" s="2"/>
      <c r="I1341" s="2"/>
      <c r="J1341" s="2"/>
      <c r="K1341" s="2"/>
      <c r="L1341" s="2"/>
      <c r="M1341" s="2"/>
      <c r="N1341" s="7" t="s">
        <v>171</v>
      </c>
      <c r="O1341" s="8" t="str">
        <f t="shared" si="127"/>
        <v/>
      </c>
      <c r="P1341" s="9" t="str">
        <f t="shared" si="128"/>
        <v/>
      </c>
      <c r="Q1341" s="11">
        <f t="shared" si="129"/>
        <v>0</v>
      </c>
      <c r="R1341" s="12">
        <f t="shared" si="130"/>
        <v>0</v>
      </c>
      <c r="S1341" s="8"/>
      <c r="T1341" s="8" t="str">
        <f>VLOOKUP(C1341,[1]Sheet1!$D$1:$M$65514,10,0)</f>
        <v>河北</v>
      </c>
      <c r="U1341" s="8">
        <f t="shared" si="131"/>
        <v>0</v>
      </c>
      <c r="V1341" s="8" t="e">
        <f ca="1">SUM(OFFSET(考勤!D:AH,MATCH(C1341,考勤!$A$1:$A$58,0)-1,DAY(D1341)-1,3,1))</f>
        <v>#N/A</v>
      </c>
      <c r="W1341" s="8" t="e">
        <f ca="1" t="shared" si="132"/>
        <v>#N/A</v>
      </c>
    </row>
    <row r="1342" spans="1:23">
      <c r="A1342" s="2" t="s">
        <v>763</v>
      </c>
      <c r="B1342" s="2" t="s">
        <v>1060</v>
      </c>
      <c r="C1342" s="2" t="s">
        <v>1061</v>
      </c>
      <c r="D1342" s="2" t="s">
        <v>152</v>
      </c>
      <c r="E1342" s="2" t="s">
        <v>127</v>
      </c>
      <c r="F1342" s="2"/>
      <c r="G1342" s="2"/>
      <c r="H1342" s="2"/>
      <c r="I1342" s="2"/>
      <c r="J1342" s="2"/>
      <c r="K1342" s="2"/>
      <c r="L1342" s="2"/>
      <c r="M1342" s="2"/>
      <c r="N1342" s="7" t="s">
        <v>171</v>
      </c>
      <c r="O1342" s="8" t="str">
        <f t="shared" si="127"/>
        <v/>
      </c>
      <c r="P1342" s="9" t="str">
        <f t="shared" si="128"/>
        <v/>
      </c>
      <c r="Q1342" s="11">
        <f t="shared" si="129"/>
        <v>0</v>
      </c>
      <c r="R1342" s="12">
        <f t="shared" si="130"/>
        <v>0</v>
      </c>
      <c r="S1342" s="8"/>
      <c r="T1342" s="8" t="str">
        <f>VLOOKUP(C1342,[1]Sheet1!$D$1:$M$65514,10,0)</f>
        <v>河北</v>
      </c>
      <c r="U1342" s="8">
        <f t="shared" si="131"/>
        <v>0</v>
      </c>
      <c r="V1342" s="8" t="e">
        <f ca="1">SUM(OFFSET(考勤!D:AH,MATCH(C1342,考勤!$A$1:$A$58,0)-1,DAY(D1342)-1,3,1))</f>
        <v>#N/A</v>
      </c>
      <c r="W1342" s="8" t="e">
        <f ca="1" t="shared" si="132"/>
        <v>#N/A</v>
      </c>
    </row>
    <row r="1343" spans="1:23">
      <c r="A1343" s="2" t="s">
        <v>763</v>
      </c>
      <c r="B1343" s="2" t="s">
        <v>1060</v>
      </c>
      <c r="C1343" s="2" t="s">
        <v>1061</v>
      </c>
      <c r="D1343" s="2" t="s">
        <v>157</v>
      </c>
      <c r="E1343" s="2" t="s">
        <v>127</v>
      </c>
      <c r="F1343" s="2"/>
      <c r="G1343" s="2"/>
      <c r="H1343" s="2"/>
      <c r="I1343" s="2"/>
      <c r="J1343" s="2"/>
      <c r="K1343" s="2"/>
      <c r="L1343" s="2"/>
      <c r="M1343" s="2"/>
      <c r="N1343" s="7" t="s">
        <v>171</v>
      </c>
      <c r="O1343" s="8" t="str">
        <f t="shared" si="127"/>
        <v/>
      </c>
      <c r="P1343" s="9" t="str">
        <f t="shared" si="128"/>
        <v/>
      </c>
      <c r="Q1343" s="11">
        <f t="shared" si="129"/>
        <v>0</v>
      </c>
      <c r="R1343" s="12">
        <f t="shared" si="130"/>
        <v>0</v>
      </c>
      <c r="S1343" s="8"/>
      <c r="T1343" s="8" t="str">
        <f>VLOOKUP(C1343,[1]Sheet1!$D$1:$M$65514,10,0)</f>
        <v>河北</v>
      </c>
      <c r="U1343" s="8">
        <f t="shared" si="131"/>
        <v>0</v>
      </c>
      <c r="V1343" s="8" t="e">
        <f ca="1">SUM(OFFSET(考勤!D:AH,MATCH(C1343,考勤!$A$1:$A$58,0)-1,DAY(D1343)-1,3,1))</f>
        <v>#N/A</v>
      </c>
      <c r="W1343" s="8" t="e">
        <f ca="1" t="shared" si="132"/>
        <v>#N/A</v>
      </c>
    </row>
    <row r="1344" spans="1:23">
      <c r="A1344" s="2" t="s">
        <v>763</v>
      </c>
      <c r="B1344" s="2" t="s">
        <v>1060</v>
      </c>
      <c r="C1344" s="2" t="s">
        <v>1061</v>
      </c>
      <c r="D1344" s="2" t="s">
        <v>160</v>
      </c>
      <c r="E1344" s="2" t="s">
        <v>127</v>
      </c>
      <c r="F1344" s="5" t="s">
        <v>1062</v>
      </c>
      <c r="G1344" s="2"/>
      <c r="H1344" s="2"/>
      <c r="I1344" s="2"/>
      <c r="J1344" s="2"/>
      <c r="K1344" s="2"/>
      <c r="L1344" s="2"/>
      <c r="M1344" s="2"/>
      <c r="N1344" s="7" t="s">
        <v>171</v>
      </c>
      <c r="O1344" s="8" t="str">
        <f t="shared" si="127"/>
        <v>10:19</v>
      </c>
      <c r="P1344" s="9" t="str">
        <f t="shared" si="128"/>
        <v>XX:XX</v>
      </c>
      <c r="Q1344" s="11">
        <f t="shared" si="129"/>
        <v>0</v>
      </c>
      <c r="R1344" s="12">
        <f t="shared" si="130"/>
        <v>0</v>
      </c>
      <c r="S1344" s="8"/>
      <c r="T1344" s="8" t="str">
        <f>VLOOKUP(C1344,[1]Sheet1!$D$1:$M$65514,10,0)</f>
        <v>河北</v>
      </c>
      <c r="U1344" s="9">
        <v>0</v>
      </c>
      <c r="V1344" s="8" t="e">
        <f ca="1">SUM(OFFSET(考勤!D:AH,MATCH(C1344,考勤!$A$1:$A$58,0)-1,DAY(D1344)-1,3,1))</f>
        <v>#N/A</v>
      </c>
      <c r="W1344" s="8" t="e">
        <f ca="1" t="shared" si="132"/>
        <v>#N/A</v>
      </c>
    </row>
    <row r="1345" spans="1:23">
      <c r="A1345" s="3" t="s">
        <v>763</v>
      </c>
      <c r="B1345" s="3" t="s">
        <v>1060</v>
      </c>
      <c r="C1345" s="3" t="s">
        <v>1061</v>
      </c>
      <c r="D1345" s="3" t="s">
        <v>163</v>
      </c>
      <c r="E1345" s="2" t="s">
        <v>127</v>
      </c>
      <c r="F1345" s="3" t="s">
        <v>1063</v>
      </c>
      <c r="G1345" s="3" t="s">
        <v>137</v>
      </c>
      <c r="H1345" s="3"/>
      <c r="I1345" s="3"/>
      <c r="J1345" s="10" t="s">
        <v>1017</v>
      </c>
      <c r="K1345" s="3"/>
      <c r="L1345" s="3"/>
      <c r="M1345" s="3"/>
      <c r="N1345" s="3"/>
      <c r="O1345" s="8" t="str">
        <f t="shared" si="127"/>
        <v>07:36</v>
      </c>
      <c r="P1345" s="9" t="str">
        <f t="shared" si="128"/>
        <v>20:07</v>
      </c>
      <c r="Q1345" s="11">
        <f t="shared" si="129"/>
        <v>0.521527777777778</v>
      </c>
      <c r="R1345" s="12">
        <f t="shared" si="130"/>
        <v>11</v>
      </c>
      <c r="S1345" s="8"/>
      <c r="T1345" s="8" t="str">
        <f>VLOOKUP(C1345,[1]Sheet1!$D$1:$M$65514,10,0)</f>
        <v>河北</v>
      </c>
      <c r="U1345" s="8">
        <f t="shared" si="131"/>
        <v>11</v>
      </c>
      <c r="V1345" s="8" t="e">
        <f ca="1">SUM(OFFSET(考勤!D:AH,MATCH(C1345,考勤!$A$1:$A$58,0)-1,DAY(D1345)-1,3,1))</f>
        <v>#N/A</v>
      </c>
      <c r="W1345" s="8" t="e">
        <f ca="1" t="shared" si="132"/>
        <v>#N/A</v>
      </c>
    </row>
    <row r="1346" spans="1:23">
      <c r="A1346" s="3" t="s">
        <v>763</v>
      </c>
      <c r="B1346" s="3" t="s">
        <v>1060</v>
      </c>
      <c r="C1346" s="3" t="s">
        <v>1061</v>
      </c>
      <c r="D1346" s="3" t="s">
        <v>166</v>
      </c>
      <c r="E1346" s="2" t="s">
        <v>127</v>
      </c>
      <c r="F1346" s="3" t="s">
        <v>1064</v>
      </c>
      <c r="G1346" s="3" t="s">
        <v>137</v>
      </c>
      <c r="H1346" s="3"/>
      <c r="I1346" s="3"/>
      <c r="J1346" s="10" t="s">
        <v>724</v>
      </c>
      <c r="K1346" s="3"/>
      <c r="L1346" s="3"/>
      <c r="M1346" s="3"/>
      <c r="N1346" s="3"/>
      <c r="O1346" s="8" t="str">
        <f t="shared" si="127"/>
        <v>07:45</v>
      </c>
      <c r="P1346" s="9" t="str">
        <f t="shared" si="128"/>
        <v>20:06</v>
      </c>
      <c r="Q1346" s="11">
        <f t="shared" si="129"/>
        <v>0.514583333333333</v>
      </c>
      <c r="R1346" s="12">
        <f t="shared" si="130"/>
        <v>11</v>
      </c>
      <c r="S1346" s="8"/>
      <c r="T1346" s="8" t="str">
        <f>VLOOKUP(C1346,[1]Sheet1!$D$1:$M$65514,10,0)</f>
        <v>河北</v>
      </c>
      <c r="U1346" s="8">
        <f t="shared" si="131"/>
        <v>11</v>
      </c>
      <c r="V1346" s="8" t="e">
        <f ca="1">SUM(OFFSET(考勤!D:AH,MATCH(C1346,考勤!$A$1:$A$58,0)-1,DAY(D1346)-1,3,1))</f>
        <v>#N/A</v>
      </c>
      <c r="W1346" s="8" t="e">
        <f ca="1" t="shared" si="132"/>
        <v>#N/A</v>
      </c>
    </row>
    <row r="1347" spans="1:23">
      <c r="A1347" s="2" t="s">
        <v>763</v>
      </c>
      <c r="B1347" s="2" t="s">
        <v>1060</v>
      </c>
      <c r="C1347" s="2" t="s">
        <v>1061</v>
      </c>
      <c r="D1347" s="2" t="s">
        <v>170</v>
      </c>
      <c r="E1347" s="2" t="s">
        <v>127</v>
      </c>
      <c r="F1347" s="2" t="s">
        <v>501</v>
      </c>
      <c r="G1347" s="2" t="s">
        <v>137</v>
      </c>
      <c r="H1347" s="2"/>
      <c r="I1347" s="2"/>
      <c r="J1347" s="10" t="s">
        <v>435</v>
      </c>
      <c r="K1347" s="2"/>
      <c r="L1347" s="2"/>
      <c r="M1347" s="2"/>
      <c r="N1347" s="2"/>
      <c r="O1347" s="8" t="str">
        <f t="shared" si="127"/>
        <v>07:43</v>
      </c>
      <c r="P1347" s="9" t="str">
        <f t="shared" si="128"/>
        <v>20:04</v>
      </c>
      <c r="Q1347" s="11">
        <f t="shared" si="129"/>
        <v>0.514583333333333</v>
      </c>
      <c r="R1347" s="12">
        <f t="shared" si="130"/>
        <v>11</v>
      </c>
      <c r="S1347" s="8"/>
      <c r="T1347" s="8" t="str">
        <f>VLOOKUP(C1347,[1]Sheet1!$D$1:$M$65514,10,0)</f>
        <v>河北</v>
      </c>
      <c r="U1347" s="8">
        <f t="shared" si="131"/>
        <v>11</v>
      </c>
      <c r="V1347" s="8" t="e">
        <f ca="1">SUM(OFFSET(考勤!D:AH,MATCH(C1347,考勤!$A$1:$A$58,0)-1,DAY(D1347)-1,3,1))</f>
        <v>#N/A</v>
      </c>
      <c r="W1347" s="8" t="e">
        <f ca="1" t="shared" si="132"/>
        <v>#N/A</v>
      </c>
    </row>
    <row r="1348" spans="1:23">
      <c r="A1348" s="2" t="s">
        <v>763</v>
      </c>
      <c r="B1348" s="2" t="s">
        <v>1060</v>
      </c>
      <c r="C1348" s="2" t="s">
        <v>1061</v>
      </c>
      <c r="D1348" s="2" t="s">
        <v>172</v>
      </c>
      <c r="E1348" s="2" t="s">
        <v>127</v>
      </c>
      <c r="F1348" s="2" t="s">
        <v>1065</v>
      </c>
      <c r="G1348" s="2" t="s">
        <v>137</v>
      </c>
      <c r="H1348" s="2"/>
      <c r="I1348" s="2"/>
      <c r="J1348" s="10" t="s">
        <v>593</v>
      </c>
      <c r="K1348" s="2"/>
      <c r="L1348" s="2"/>
      <c r="M1348" s="2"/>
      <c r="N1348" s="2"/>
      <c r="O1348" s="8" t="str">
        <f t="shared" si="127"/>
        <v>07:44</v>
      </c>
      <c r="P1348" s="9" t="str">
        <f t="shared" si="128"/>
        <v>20:06</v>
      </c>
      <c r="Q1348" s="11">
        <f t="shared" si="129"/>
        <v>0.515277777777778</v>
      </c>
      <c r="R1348" s="12">
        <f t="shared" si="130"/>
        <v>11</v>
      </c>
      <c r="S1348" s="8"/>
      <c r="T1348" s="8" t="str">
        <f>VLOOKUP(C1348,[1]Sheet1!$D$1:$M$65514,10,0)</f>
        <v>河北</v>
      </c>
      <c r="U1348" s="8">
        <f t="shared" si="131"/>
        <v>11</v>
      </c>
      <c r="V1348" s="8" t="e">
        <f ca="1">SUM(OFFSET(考勤!D:AH,MATCH(C1348,考勤!$A$1:$A$58,0)-1,DAY(D1348)-1,3,1))</f>
        <v>#N/A</v>
      </c>
      <c r="W1348" s="8" t="e">
        <f ca="1" t="shared" si="132"/>
        <v>#N/A</v>
      </c>
    </row>
    <row r="1349" spans="1:23">
      <c r="A1349" s="2" t="s">
        <v>763</v>
      </c>
      <c r="B1349" s="2" t="s">
        <v>1060</v>
      </c>
      <c r="C1349" s="2" t="s">
        <v>1061</v>
      </c>
      <c r="D1349" s="2" t="s">
        <v>173</v>
      </c>
      <c r="E1349" s="2" t="s">
        <v>127</v>
      </c>
      <c r="F1349" s="2" t="s">
        <v>975</v>
      </c>
      <c r="G1349" s="2" t="s">
        <v>137</v>
      </c>
      <c r="H1349" s="2"/>
      <c r="I1349" s="2"/>
      <c r="J1349" s="10" t="s">
        <v>399</v>
      </c>
      <c r="K1349" s="2"/>
      <c r="L1349" s="2"/>
      <c r="M1349" s="2"/>
      <c r="N1349" s="2"/>
      <c r="O1349" s="8" t="str">
        <f t="shared" si="127"/>
        <v>07:48</v>
      </c>
      <c r="P1349" s="9" t="str">
        <f t="shared" si="128"/>
        <v>20:03</v>
      </c>
      <c r="Q1349" s="11">
        <f t="shared" si="129"/>
        <v>0.510416666666667</v>
      </c>
      <c r="R1349" s="12">
        <f t="shared" si="130"/>
        <v>11</v>
      </c>
      <c r="S1349" s="8"/>
      <c r="T1349" s="8" t="str">
        <f>VLOOKUP(C1349,[1]Sheet1!$D$1:$M$65514,10,0)</f>
        <v>河北</v>
      </c>
      <c r="U1349" s="8">
        <f t="shared" si="131"/>
        <v>11</v>
      </c>
      <c r="V1349" s="8" t="e">
        <f ca="1">SUM(OFFSET(考勤!D:AH,MATCH(C1349,考勤!$A$1:$A$58,0)-1,DAY(D1349)-1,3,1))</f>
        <v>#N/A</v>
      </c>
      <c r="W1349" s="8" t="e">
        <f ca="1" t="shared" si="132"/>
        <v>#N/A</v>
      </c>
    </row>
    <row r="1350" spans="1:23">
      <c r="A1350" s="2" t="s">
        <v>763</v>
      </c>
      <c r="B1350" s="2" t="s">
        <v>1060</v>
      </c>
      <c r="C1350" s="2" t="s">
        <v>1061</v>
      </c>
      <c r="D1350" s="2" t="s">
        <v>175</v>
      </c>
      <c r="E1350" s="2" t="s">
        <v>127</v>
      </c>
      <c r="F1350" s="2" t="s">
        <v>1066</v>
      </c>
      <c r="G1350" s="2" t="s">
        <v>137</v>
      </c>
      <c r="H1350" s="2"/>
      <c r="I1350" s="2"/>
      <c r="J1350" s="10" t="s">
        <v>433</v>
      </c>
      <c r="K1350" s="2"/>
      <c r="L1350" s="2"/>
      <c r="M1350" s="2"/>
      <c r="N1350" s="2"/>
      <c r="O1350" s="8" t="str">
        <f t="shared" si="127"/>
        <v>07:44</v>
      </c>
      <c r="P1350" s="9" t="str">
        <f t="shared" si="128"/>
        <v>20:05</v>
      </c>
      <c r="Q1350" s="11">
        <f t="shared" si="129"/>
        <v>0.514583333333333</v>
      </c>
      <c r="R1350" s="12">
        <f t="shared" si="130"/>
        <v>11</v>
      </c>
      <c r="S1350" s="8"/>
      <c r="T1350" s="8" t="str">
        <f>VLOOKUP(C1350,[1]Sheet1!$D$1:$M$65514,10,0)</f>
        <v>河北</v>
      </c>
      <c r="U1350" s="8">
        <f t="shared" si="131"/>
        <v>11</v>
      </c>
      <c r="V1350" s="8" t="e">
        <f ca="1">SUM(OFFSET(考勤!D:AH,MATCH(C1350,考勤!$A$1:$A$58,0)-1,DAY(D1350)-1,3,1))</f>
        <v>#N/A</v>
      </c>
      <c r="W1350" s="8" t="e">
        <f ca="1" t="shared" si="132"/>
        <v>#N/A</v>
      </c>
    </row>
    <row r="1351" spans="1:23">
      <c r="A1351" s="2" t="s">
        <v>763</v>
      </c>
      <c r="B1351" s="2" t="s">
        <v>1060</v>
      </c>
      <c r="C1351" s="2" t="s">
        <v>1061</v>
      </c>
      <c r="D1351" s="2" t="s">
        <v>177</v>
      </c>
      <c r="E1351" s="2" t="s">
        <v>127</v>
      </c>
      <c r="F1351" s="2" t="s">
        <v>294</v>
      </c>
      <c r="G1351" s="2" t="s">
        <v>137</v>
      </c>
      <c r="H1351" s="2"/>
      <c r="I1351" s="2"/>
      <c r="J1351" s="10" t="s">
        <v>295</v>
      </c>
      <c r="K1351" s="2"/>
      <c r="L1351" s="2"/>
      <c r="M1351" s="2"/>
      <c r="N1351" s="2"/>
      <c r="O1351" s="8" t="str">
        <f t="shared" si="127"/>
        <v>07:44</v>
      </c>
      <c r="P1351" s="9" t="str">
        <f t="shared" si="128"/>
        <v>21:04</v>
      </c>
      <c r="Q1351" s="11">
        <f t="shared" si="129"/>
        <v>0.555555555555556</v>
      </c>
      <c r="R1351" s="12">
        <f t="shared" si="130"/>
        <v>12</v>
      </c>
      <c r="S1351" s="8"/>
      <c r="T1351" s="8" t="str">
        <f>VLOOKUP(C1351,[1]Sheet1!$D$1:$M$65514,10,0)</f>
        <v>河北</v>
      </c>
      <c r="U1351" s="8">
        <f t="shared" si="131"/>
        <v>12</v>
      </c>
      <c r="V1351" s="8" t="e">
        <f ca="1">SUM(OFFSET(考勤!D:AH,MATCH(C1351,考勤!$A$1:$A$58,0)-1,DAY(D1351)-1,3,1))</f>
        <v>#N/A</v>
      </c>
      <c r="W1351" s="8" t="e">
        <f ca="1" t="shared" si="132"/>
        <v>#N/A</v>
      </c>
    </row>
    <row r="1352" spans="1:23">
      <c r="A1352" s="3" t="s">
        <v>763</v>
      </c>
      <c r="B1352" s="3" t="s">
        <v>1060</v>
      </c>
      <c r="C1352" s="3" t="s">
        <v>1061</v>
      </c>
      <c r="D1352" s="3" t="s">
        <v>180</v>
      </c>
      <c r="E1352" s="2" t="s">
        <v>127</v>
      </c>
      <c r="F1352" s="3" t="s">
        <v>1067</v>
      </c>
      <c r="G1352" s="3" t="s">
        <v>137</v>
      </c>
      <c r="H1352" s="3"/>
      <c r="I1352" s="3"/>
      <c r="J1352" s="10" t="s">
        <v>731</v>
      </c>
      <c r="K1352" s="3"/>
      <c r="L1352" s="3"/>
      <c r="M1352" s="3"/>
      <c r="N1352" s="3"/>
      <c r="O1352" s="8" t="str">
        <f t="shared" si="127"/>
        <v>07:43</v>
      </c>
      <c r="P1352" s="9" t="str">
        <f t="shared" si="128"/>
        <v>20:05</v>
      </c>
      <c r="Q1352" s="11">
        <f t="shared" si="129"/>
        <v>0.515277777777778</v>
      </c>
      <c r="R1352" s="12">
        <f t="shared" si="130"/>
        <v>11</v>
      </c>
      <c r="S1352" s="8"/>
      <c r="T1352" s="8" t="str">
        <f>VLOOKUP(C1352,[1]Sheet1!$D$1:$M$65514,10,0)</f>
        <v>河北</v>
      </c>
      <c r="U1352" s="8">
        <f t="shared" si="131"/>
        <v>11</v>
      </c>
      <c r="V1352" s="8" t="e">
        <f ca="1">SUM(OFFSET(考勤!D:AH,MATCH(C1352,考勤!$A$1:$A$58,0)-1,DAY(D1352)-1,3,1))</f>
        <v>#N/A</v>
      </c>
      <c r="W1352" s="8" t="e">
        <f ca="1" t="shared" si="132"/>
        <v>#N/A</v>
      </c>
    </row>
    <row r="1353" spans="1:23">
      <c r="A1353" s="3" t="s">
        <v>763</v>
      </c>
      <c r="B1353" s="3" t="s">
        <v>1060</v>
      </c>
      <c r="C1353" s="3" t="s">
        <v>1061</v>
      </c>
      <c r="D1353" s="3" t="s">
        <v>183</v>
      </c>
      <c r="E1353" s="2" t="s">
        <v>127</v>
      </c>
      <c r="F1353" s="5" t="s">
        <v>944</v>
      </c>
      <c r="G1353" s="3"/>
      <c r="H1353" s="3"/>
      <c r="I1353" s="3"/>
      <c r="J1353" s="10" t="s">
        <v>420</v>
      </c>
      <c r="K1353" s="3"/>
      <c r="L1353" s="3"/>
      <c r="M1353" s="3"/>
      <c r="N1353" s="7" t="s">
        <v>171</v>
      </c>
      <c r="O1353" s="8" t="str">
        <f t="shared" si="127"/>
        <v>XX:XX</v>
      </c>
      <c r="P1353" s="9" t="str">
        <f t="shared" si="128"/>
        <v>20:02</v>
      </c>
      <c r="Q1353" s="11">
        <f t="shared" si="129"/>
        <v>0</v>
      </c>
      <c r="R1353" s="12">
        <f t="shared" si="130"/>
        <v>0</v>
      </c>
      <c r="S1353" s="8"/>
      <c r="T1353" s="8" t="str">
        <f>VLOOKUP(C1353,[1]Sheet1!$D$1:$M$65514,10,0)</f>
        <v>河北</v>
      </c>
      <c r="U1353" s="9">
        <v>10.5</v>
      </c>
      <c r="V1353" s="8" t="e">
        <f ca="1">SUM(OFFSET(考勤!D:AH,MATCH(C1353,考勤!$A$1:$A$58,0)-1,DAY(D1353)-1,3,1))</f>
        <v>#N/A</v>
      </c>
      <c r="W1353" s="8" t="e">
        <f ca="1" t="shared" si="132"/>
        <v>#N/A</v>
      </c>
    </row>
    <row r="1354" spans="1:23">
      <c r="A1354" s="2" t="s">
        <v>763</v>
      </c>
      <c r="B1354" s="2" t="s">
        <v>1060</v>
      </c>
      <c r="C1354" s="2" t="s">
        <v>1061</v>
      </c>
      <c r="D1354" s="2" t="s">
        <v>186</v>
      </c>
      <c r="E1354" s="2" t="s">
        <v>127</v>
      </c>
      <c r="F1354" s="2" t="s">
        <v>896</v>
      </c>
      <c r="G1354" s="2" t="s">
        <v>137</v>
      </c>
      <c r="H1354" s="2"/>
      <c r="I1354" s="2"/>
      <c r="J1354" s="2"/>
      <c r="K1354" s="2"/>
      <c r="L1354" s="2"/>
      <c r="M1354" s="2"/>
      <c r="N1354" s="2"/>
      <c r="O1354" s="8" t="str">
        <f t="shared" si="127"/>
        <v>07:40</v>
      </c>
      <c r="P1354" s="9" t="str">
        <f t="shared" si="128"/>
        <v>17:32</v>
      </c>
      <c r="Q1354" s="11">
        <f t="shared" si="129"/>
        <v>0.411111111111111</v>
      </c>
      <c r="R1354" s="12">
        <f t="shared" si="130"/>
        <v>8</v>
      </c>
      <c r="S1354" s="8"/>
      <c r="T1354" s="8" t="str">
        <f>VLOOKUP(C1354,[1]Sheet1!$D$1:$M$65514,10,0)</f>
        <v>河北</v>
      </c>
      <c r="U1354" s="8">
        <f t="shared" si="131"/>
        <v>8</v>
      </c>
      <c r="V1354" s="8" t="e">
        <f ca="1">SUM(OFFSET(考勤!D:AH,MATCH(C1354,考勤!$A$1:$A$58,0)-1,DAY(D1354)-1,3,1))</f>
        <v>#N/A</v>
      </c>
      <c r="W1354" s="8" t="e">
        <f ca="1" t="shared" si="132"/>
        <v>#N/A</v>
      </c>
    </row>
    <row r="1355" spans="1:23">
      <c r="A1355" s="2" t="s">
        <v>763</v>
      </c>
      <c r="B1355" s="2" t="s">
        <v>1060</v>
      </c>
      <c r="C1355" s="2" t="s">
        <v>1061</v>
      </c>
      <c r="D1355" s="2" t="s">
        <v>189</v>
      </c>
      <c r="E1355" s="2" t="s">
        <v>127</v>
      </c>
      <c r="F1355" s="2" t="s">
        <v>894</v>
      </c>
      <c r="G1355" s="2" t="s">
        <v>137</v>
      </c>
      <c r="H1355" s="2"/>
      <c r="I1355" s="2"/>
      <c r="J1355" s="2"/>
      <c r="K1355" s="2"/>
      <c r="L1355" s="2"/>
      <c r="M1355" s="2"/>
      <c r="N1355" s="2"/>
      <c r="O1355" s="8" t="str">
        <f t="shared" si="127"/>
        <v>07:46</v>
      </c>
      <c r="P1355" s="9" t="str">
        <f t="shared" si="128"/>
        <v>17:32</v>
      </c>
      <c r="Q1355" s="11">
        <f t="shared" si="129"/>
        <v>0.406944444444444</v>
      </c>
      <c r="R1355" s="12">
        <f t="shared" si="130"/>
        <v>8</v>
      </c>
      <c r="S1355" s="8"/>
      <c r="T1355" s="8" t="str">
        <f>VLOOKUP(C1355,[1]Sheet1!$D$1:$M$65514,10,0)</f>
        <v>河北</v>
      </c>
      <c r="U1355" s="8">
        <f t="shared" si="131"/>
        <v>8</v>
      </c>
      <c r="V1355" s="8" t="e">
        <f ca="1">SUM(OFFSET(考勤!D:AH,MATCH(C1355,考勤!$A$1:$A$58,0)-1,DAY(D1355)-1,3,1))</f>
        <v>#N/A</v>
      </c>
      <c r="W1355" s="8" t="e">
        <f ca="1" t="shared" si="132"/>
        <v>#N/A</v>
      </c>
    </row>
    <row r="1356" spans="1:23">
      <c r="A1356" s="2" t="s">
        <v>763</v>
      </c>
      <c r="B1356" s="2" t="s">
        <v>1060</v>
      </c>
      <c r="C1356" s="2" t="s">
        <v>1061</v>
      </c>
      <c r="D1356" s="2" t="s">
        <v>192</v>
      </c>
      <c r="E1356" s="2" t="s">
        <v>127</v>
      </c>
      <c r="F1356" s="2" t="s">
        <v>409</v>
      </c>
      <c r="G1356" s="2" t="s">
        <v>137</v>
      </c>
      <c r="H1356" s="2"/>
      <c r="I1356" s="2"/>
      <c r="J1356" s="10" t="s">
        <v>159</v>
      </c>
      <c r="K1356" s="2"/>
      <c r="L1356" s="2"/>
      <c r="M1356" s="2"/>
      <c r="N1356" s="2"/>
      <c r="O1356" s="8" t="str">
        <f t="shared" si="127"/>
        <v>07:42</v>
      </c>
      <c r="P1356" s="9" t="str">
        <f t="shared" si="128"/>
        <v>22:01</v>
      </c>
      <c r="Q1356" s="11">
        <f t="shared" si="129"/>
        <v>0.596527777777778</v>
      </c>
      <c r="R1356" s="12">
        <f t="shared" si="130"/>
        <v>13</v>
      </c>
      <c r="S1356" s="8"/>
      <c r="T1356" s="8" t="str">
        <f>VLOOKUP(C1356,[1]Sheet1!$D$1:$M$65514,10,0)</f>
        <v>河北</v>
      </c>
      <c r="U1356" s="8">
        <f t="shared" si="131"/>
        <v>13</v>
      </c>
      <c r="V1356" s="8" t="e">
        <f ca="1">SUM(OFFSET(考勤!D:AH,MATCH(C1356,考勤!$A$1:$A$58,0)-1,DAY(D1356)-1,3,1))</f>
        <v>#N/A</v>
      </c>
      <c r="W1356" s="8" t="e">
        <f ca="1" t="shared" si="132"/>
        <v>#N/A</v>
      </c>
    </row>
    <row r="1357" spans="1:23">
      <c r="A1357" s="2" t="s">
        <v>763</v>
      </c>
      <c r="B1357" s="2" t="s">
        <v>1060</v>
      </c>
      <c r="C1357" s="2" t="s">
        <v>1061</v>
      </c>
      <c r="D1357" s="2" t="s">
        <v>195</v>
      </c>
      <c r="E1357" s="2" t="s">
        <v>127</v>
      </c>
      <c r="F1357" s="2" t="s">
        <v>1068</v>
      </c>
      <c r="G1357" s="2" t="s">
        <v>137</v>
      </c>
      <c r="H1357" s="2"/>
      <c r="I1357" s="2"/>
      <c r="J1357" s="2"/>
      <c r="K1357" s="2"/>
      <c r="L1357" s="2"/>
      <c r="M1357" s="2"/>
      <c r="N1357" s="2"/>
      <c r="O1357" s="8" t="str">
        <f t="shared" si="127"/>
        <v>07:42</v>
      </c>
      <c r="P1357" s="9" t="str">
        <f t="shared" si="128"/>
        <v>17:31</v>
      </c>
      <c r="Q1357" s="11">
        <f t="shared" si="129"/>
        <v>0.409027777777778</v>
      </c>
      <c r="R1357" s="12">
        <f t="shared" si="130"/>
        <v>8</v>
      </c>
      <c r="S1357" s="8"/>
      <c r="T1357" s="8" t="str">
        <f>VLOOKUP(C1357,[1]Sheet1!$D$1:$M$65514,10,0)</f>
        <v>河北</v>
      </c>
      <c r="U1357" s="8">
        <f t="shared" si="131"/>
        <v>8</v>
      </c>
      <c r="V1357" s="8" t="e">
        <f ca="1">SUM(OFFSET(考勤!D:AH,MATCH(C1357,考勤!$A$1:$A$58,0)-1,DAY(D1357)-1,3,1))</f>
        <v>#N/A</v>
      </c>
      <c r="W1357" s="8" t="e">
        <f ca="1" t="shared" si="132"/>
        <v>#N/A</v>
      </c>
    </row>
    <row r="1358" spans="1:23">
      <c r="A1358" s="2" t="s">
        <v>763</v>
      </c>
      <c r="B1358" s="2" t="s">
        <v>1060</v>
      </c>
      <c r="C1358" s="2" t="s">
        <v>1061</v>
      </c>
      <c r="D1358" s="2" t="s">
        <v>198</v>
      </c>
      <c r="E1358" s="2" t="s">
        <v>127</v>
      </c>
      <c r="F1358" s="2"/>
      <c r="G1358" s="2"/>
      <c r="H1358" s="2"/>
      <c r="I1358" s="2"/>
      <c r="J1358" s="2"/>
      <c r="K1358" s="2"/>
      <c r="L1358" s="2"/>
      <c r="M1358" s="2"/>
      <c r="N1358" s="7" t="s">
        <v>171</v>
      </c>
      <c r="O1358" s="8" t="str">
        <f t="shared" si="127"/>
        <v/>
      </c>
      <c r="P1358" s="9" t="str">
        <f t="shared" si="128"/>
        <v/>
      </c>
      <c r="Q1358" s="11">
        <f t="shared" si="129"/>
        <v>0</v>
      </c>
      <c r="R1358" s="12">
        <f t="shared" si="130"/>
        <v>0</v>
      </c>
      <c r="S1358" s="8"/>
      <c r="T1358" s="8" t="str">
        <f>VLOOKUP(C1358,[1]Sheet1!$D$1:$M$65514,10,0)</f>
        <v>河北</v>
      </c>
      <c r="U1358" s="8">
        <f t="shared" si="131"/>
        <v>0</v>
      </c>
      <c r="V1358" s="8" t="e">
        <f ca="1">SUM(OFFSET(考勤!D:AH,MATCH(C1358,考勤!$A$1:$A$58,0)-1,DAY(D1358)-1,3,1))</f>
        <v>#N/A</v>
      </c>
      <c r="W1358" s="8" t="e">
        <f ca="1" t="shared" si="132"/>
        <v>#N/A</v>
      </c>
    </row>
    <row r="1359" spans="1:23">
      <c r="A1359" s="3" t="s">
        <v>763</v>
      </c>
      <c r="B1359" s="3" t="s">
        <v>1060</v>
      </c>
      <c r="C1359" s="3" t="s">
        <v>1061</v>
      </c>
      <c r="D1359" s="3" t="s">
        <v>199</v>
      </c>
      <c r="E1359" s="2" t="s">
        <v>127</v>
      </c>
      <c r="F1359" s="3" t="s">
        <v>1069</v>
      </c>
      <c r="G1359" s="3" t="s">
        <v>137</v>
      </c>
      <c r="H1359" s="3"/>
      <c r="I1359" s="3"/>
      <c r="J1359" s="10" t="s">
        <v>790</v>
      </c>
      <c r="K1359" s="3"/>
      <c r="L1359" s="3"/>
      <c r="M1359" s="3"/>
      <c r="N1359" s="3"/>
      <c r="O1359" s="8" t="str">
        <f t="shared" si="127"/>
        <v>07:40</v>
      </c>
      <c r="P1359" s="9" t="str">
        <f t="shared" si="128"/>
        <v>22:02</v>
      </c>
      <c r="Q1359" s="11">
        <f t="shared" si="129"/>
        <v>0.598611111111111</v>
      </c>
      <c r="R1359" s="12">
        <f t="shared" si="130"/>
        <v>13</v>
      </c>
      <c r="S1359" s="8"/>
      <c r="T1359" s="8" t="str">
        <f>VLOOKUP(C1359,[1]Sheet1!$D$1:$M$65514,10,0)</f>
        <v>河北</v>
      </c>
      <c r="U1359" s="8">
        <f t="shared" si="131"/>
        <v>13</v>
      </c>
      <c r="V1359" s="8" t="e">
        <f ca="1">SUM(OFFSET(考勤!D:AH,MATCH(C1359,考勤!$A$1:$A$58,0)-1,DAY(D1359)-1,3,1))</f>
        <v>#N/A</v>
      </c>
      <c r="W1359" s="8" t="e">
        <f ca="1" t="shared" si="132"/>
        <v>#N/A</v>
      </c>
    </row>
    <row r="1360" spans="1:23">
      <c r="A1360" s="3" t="s">
        <v>763</v>
      </c>
      <c r="B1360" s="3" t="s">
        <v>1060</v>
      </c>
      <c r="C1360" s="3" t="s">
        <v>1061</v>
      </c>
      <c r="D1360" s="3" t="s">
        <v>201</v>
      </c>
      <c r="E1360" s="2" t="s">
        <v>127</v>
      </c>
      <c r="F1360" s="3" t="s">
        <v>1070</v>
      </c>
      <c r="G1360" s="3" t="s">
        <v>137</v>
      </c>
      <c r="H1360" s="3"/>
      <c r="I1360" s="3"/>
      <c r="J1360" s="10" t="s">
        <v>1071</v>
      </c>
      <c r="K1360" s="3"/>
      <c r="L1360" s="3"/>
      <c r="M1360" s="3"/>
      <c r="N1360" s="3"/>
      <c r="O1360" s="8" t="str">
        <f t="shared" si="127"/>
        <v>07:37</v>
      </c>
      <c r="P1360" s="9" t="str">
        <f t="shared" si="128"/>
        <v>21:35</v>
      </c>
      <c r="Q1360" s="11">
        <f t="shared" si="129"/>
        <v>0.581944444444444</v>
      </c>
      <c r="R1360" s="12">
        <f t="shared" si="130"/>
        <v>12</v>
      </c>
      <c r="S1360" s="8"/>
      <c r="T1360" s="8" t="str">
        <f>VLOOKUP(C1360,[1]Sheet1!$D$1:$M$65514,10,0)</f>
        <v>河北</v>
      </c>
      <c r="U1360" s="8">
        <f t="shared" si="131"/>
        <v>12</v>
      </c>
      <c r="V1360" s="8" t="e">
        <f ca="1">SUM(OFFSET(考勤!D:AH,MATCH(C1360,考勤!$A$1:$A$58,0)-1,DAY(D1360)-1,3,1))</f>
        <v>#N/A</v>
      </c>
      <c r="W1360" s="8" t="e">
        <f ca="1" t="shared" si="132"/>
        <v>#N/A</v>
      </c>
    </row>
    <row r="1361" spans="1:23">
      <c r="A1361" s="2" t="s">
        <v>763</v>
      </c>
      <c r="B1361" s="2" t="s">
        <v>1060</v>
      </c>
      <c r="C1361" s="2" t="s">
        <v>1061</v>
      </c>
      <c r="D1361" s="2" t="s">
        <v>204</v>
      </c>
      <c r="E1361" s="2" t="s">
        <v>127</v>
      </c>
      <c r="F1361" s="2" t="s">
        <v>1072</v>
      </c>
      <c r="G1361" s="2" t="s">
        <v>1073</v>
      </c>
      <c r="H1361" s="2"/>
      <c r="I1361" s="2"/>
      <c r="J1361" s="2"/>
      <c r="K1361" s="2"/>
      <c r="L1361" s="2"/>
      <c r="M1361" s="2"/>
      <c r="N1361" s="7" t="s">
        <v>1074</v>
      </c>
      <c r="O1361" s="8" t="str">
        <f t="shared" si="127"/>
        <v>07:38</v>
      </c>
      <c r="P1361" s="9" t="str">
        <f t="shared" si="128"/>
        <v>12:58</v>
      </c>
      <c r="Q1361" s="11">
        <f t="shared" si="129"/>
        <v>0.222222222222222</v>
      </c>
      <c r="R1361" s="12">
        <f t="shared" si="130"/>
        <v>4</v>
      </c>
      <c r="S1361" s="8"/>
      <c r="T1361" s="8" t="str">
        <f>VLOOKUP(C1361,[1]Sheet1!$D$1:$M$65514,10,0)</f>
        <v>河北</v>
      </c>
      <c r="U1361" s="8">
        <f t="shared" si="131"/>
        <v>4</v>
      </c>
      <c r="V1361" s="8" t="e">
        <f ca="1">SUM(OFFSET(考勤!D:AH,MATCH(C1361,考勤!$A$1:$A$58,0)-1,DAY(D1361)-1,3,1))</f>
        <v>#N/A</v>
      </c>
      <c r="W1361" s="8" t="e">
        <f ca="1" t="shared" si="132"/>
        <v>#N/A</v>
      </c>
    </row>
    <row r="1362" spans="1:23">
      <c r="A1362" s="2" t="s">
        <v>763</v>
      </c>
      <c r="B1362" s="2" t="s">
        <v>1060</v>
      </c>
      <c r="C1362" s="2" t="s">
        <v>1061</v>
      </c>
      <c r="D1362" s="2" t="s">
        <v>206</v>
      </c>
      <c r="E1362" s="2" t="s">
        <v>127</v>
      </c>
      <c r="F1362" s="2"/>
      <c r="G1362" s="2"/>
      <c r="H1362" s="2"/>
      <c r="I1362" s="2"/>
      <c r="J1362" s="2"/>
      <c r="K1362" s="2"/>
      <c r="L1362" s="2"/>
      <c r="M1362" s="2"/>
      <c r="N1362" s="7" t="s">
        <v>171</v>
      </c>
      <c r="O1362" s="8" t="str">
        <f t="shared" si="127"/>
        <v/>
      </c>
      <c r="P1362" s="9" t="str">
        <f t="shared" si="128"/>
        <v/>
      </c>
      <c r="Q1362" s="11">
        <f t="shared" si="129"/>
        <v>0</v>
      </c>
      <c r="R1362" s="12">
        <f t="shared" si="130"/>
        <v>0</v>
      </c>
      <c r="S1362" s="8"/>
      <c r="T1362" s="8" t="str">
        <f>VLOOKUP(C1362,[1]Sheet1!$D$1:$M$65514,10,0)</f>
        <v>河北</v>
      </c>
      <c r="U1362" s="8">
        <f t="shared" si="131"/>
        <v>0</v>
      </c>
      <c r="V1362" s="8" t="e">
        <f ca="1">SUM(OFFSET(考勤!D:AH,MATCH(C1362,考勤!$A$1:$A$58,0)-1,DAY(D1362)-1,3,1))</f>
        <v>#N/A</v>
      </c>
      <c r="W1362" s="8" t="e">
        <f ca="1" t="shared" si="132"/>
        <v>#N/A</v>
      </c>
    </row>
    <row r="1363" spans="1:23">
      <c r="A1363" s="2" t="s">
        <v>763</v>
      </c>
      <c r="B1363" s="2" t="s">
        <v>1060</v>
      </c>
      <c r="C1363" s="2" t="s">
        <v>1061</v>
      </c>
      <c r="D1363" s="2" t="s">
        <v>209</v>
      </c>
      <c r="E1363" s="2" t="s">
        <v>127</v>
      </c>
      <c r="F1363" s="2"/>
      <c r="G1363" s="2"/>
      <c r="H1363" s="2"/>
      <c r="I1363" s="2"/>
      <c r="J1363" s="2"/>
      <c r="K1363" s="2"/>
      <c r="L1363" s="2"/>
      <c r="M1363" s="2"/>
      <c r="N1363" s="7" t="s">
        <v>171</v>
      </c>
      <c r="O1363" s="8" t="str">
        <f t="shared" si="127"/>
        <v/>
      </c>
      <c r="P1363" s="9" t="str">
        <f t="shared" si="128"/>
        <v/>
      </c>
      <c r="Q1363" s="11">
        <f t="shared" si="129"/>
        <v>0</v>
      </c>
      <c r="R1363" s="12">
        <f t="shared" si="130"/>
        <v>0</v>
      </c>
      <c r="S1363" s="8"/>
      <c r="T1363" s="8" t="str">
        <f>VLOOKUP(C1363,[1]Sheet1!$D$1:$M$65514,10,0)</f>
        <v>河北</v>
      </c>
      <c r="U1363" s="8">
        <f t="shared" si="131"/>
        <v>0</v>
      </c>
      <c r="V1363" s="8" t="e">
        <f ca="1">SUM(OFFSET(考勤!D:AH,MATCH(C1363,考勤!$A$1:$A$58,0)-1,DAY(D1363)-1,3,1))</f>
        <v>#N/A</v>
      </c>
      <c r="W1363" s="8" t="e">
        <f ca="1" t="shared" si="132"/>
        <v>#N/A</v>
      </c>
    </row>
    <row r="1364" spans="1:23">
      <c r="A1364" s="2" t="s">
        <v>763</v>
      </c>
      <c r="B1364" s="2" t="s">
        <v>1060</v>
      </c>
      <c r="C1364" s="2" t="s">
        <v>1061</v>
      </c>
      <c r="D1364" s="2" t="s">
        <v>210</v>
      </c>
      <c r="E1364" s="2" t="s">
        <v>127</v>
      </c>
      <c r="F1364" s="2"/>
      <c r="G1364" s="2"/>
      <c r="H1364" s="2"/>
      <c r="I1364" s="2"/>
      <c r="J1364" s="2"/>
      <c r="K1364" s="2"/>
      <c r="L1364" s="2"/>
      <c r="M1364" s="2"/>
      <c r="N1364" s="7" t="s">
        <v>171</v>
      </c>
      <c r="O1364" s="8" t="str">
        <f t="shared" si="127"/>
        <v/>
      </c>
      <c r="P1364" s="9" t="str">
        <f t="shared" si="128"/>
        <v/>
      </c>
      <c r="Q1364" s="11">
        <f t="shared" si="129"/>
        <v>0</v>
      </c>
      <c r="R1364" s="12">
        <f t="shared" si="130"/>
        <v>0</v>
      </c>
      <c r="S1364" s="8"/>
      <c r="T1364" s="8" t="str">
        <f>VLOOKUP(C1364,[1]Sheet1!$D$1:$M$65514,10,0)</f>
        <v>河北</v>
      </c>
      <c r="U1364" s="8">
        <f t="shared" si="131"/>
        <v>0</v>
      </c>
      <c r="V1364" s="8" t="e">
        <f ca="1">SUM(OFFSET(考勤!D:AH,MATCH(C1364,考勤!$A$1:$A$58,0)-1,DAY(D1364)-1,3,1))</f>
        <v>#N/A</v>
      </c>
      <c r="W1364" s="8" t="e">
        <f ca="1" t="shared" si="132"/>
        <v>#N/A</v>
      </c>
    </row>
    <row r="1365" spans="1:23">
      <c r="A1365" s="2" t="s">
        <v>763</v>
      </c>
      <c r="B1365" s="2" t="s">
        <v>1060</v>
      </c>
      <c r="C1365" s="2" t="s">
        <v>1061</v>
      </c>
      <c r="D1365" s="2" t="s">
        <v>211</v>
      </c>
      <c r="E1365" s="2" t="s">
        <v>127</v>
      </c>
      <c r="F1365" s="2"/>
      <c r="G1365" s="2"/>
      <c r="H1365" s="2"/>
      <c r="I1365" s="2"/>
      <c r="J1365" s="2"/>
      <c r="K1365" s="2"/>
      <c r="L1365" s="2"/>
      <c r="M1365" s="2"/>
      <c r="N1365" s="7" t="s">
        <v>171</v>
      </c>
      <c r="O1365" s="8" t="str">
        <f t="shared" si="127"/>
        <v/>
      </c>
      <c r="P1365" s="9" t="str">
        <f t="shared" si="128"/>
        <v/>
      </c>
      <c r="Q1365" s="11">
        <f t="shared" si="129"/>
        <v>0</v>
      </c>
      <c r="R1365" s="12">
        <f t="shared" si="130"/>
        <v>0</v>
      </c>
      <c r="S1365" s="8"/>
      <c r="T1365" s="8" t="str">
        <f>VLOOKUP(C1365,[1]Sheet1!$D$1:$M$65514,10,0)</f>
        <v>河北</v>
      </c>
      <c r="U1365" s="8">
        <f t="shared" si="131"/>
        <v>0</v>
      </c>
      <c r="V1365" s="8" t="e">
        <f ca="1">SUM(OFFSET(考勤!D:AH,MATCH(C1365,考勤!$A$1:$A$58,0)-1,DAY(D1365)-1,3,1))</f>
        <v>#N/A</v>
      </c>
      <c r="W1365" s="8" t="e">
        <f ca="1" t="shared" si="132"/>
        <v>#N/A</v>
      </c>
    </row>
    <row r="1366" spans="1:23">
      <c r="A1366" s="2" t="s">
        <v>763</v>
      </c>
      <c r="B1366" s="2" t="s">
        <v>1075</v>
      </c>
      <c r="C1366" s="2" t="s">
        <v>1076</v>
      </c>
      <c r="D1366" s="2" t="s">
        <v>126</v>
      </c>
      <c r="E1366" s="2" t="s">
        <v>127</v>
      </c>
      <c r="F1366" s="2"/>
      <c r="G1366" s="2"/>
      <c r="H1366" s="2"/>
      <c r="I1366" s="2"/>
      <c r="J1366" s="2"/>
      <c r="K1366" s="2"/>
      <c r="L1366" s="2"/>
      <c r="M1366" s="2"/>
      <c r="N1366" s="7" t="s">
        <v>171</v>
      </c>
      <c r="O1366" s="8" t="str">
        <f t="shared" si="127"/>
        <v/>
      </c>
      <c r="P1366" s="9" t="str">
        <f t="shared" si="128"/>
        <v/>
      </c>
      <c r="Q1366" s="11">
        <f t="shared" si="129"/>
        <v>0</v>
      </c>
      <c r="R1366" s="12">
        <f t="shared" si="130"/>
        <v>0</v>
      </c>
      <c r="S1366" s="8"/>
      <c r="T1366" s="8" t="str">
        <f>VLOOKUP(C1366,[1]Sheet1!$D$1:$M$65514,10,0)</f>
        <v>河北</v>
      </c>
      <c r="U1366" s="8">
        <f t="shared" si="131"/>
        <v>0</v>
      </c>
      <c r="V1366" s="8" t="e">
        <f ca="1">SUM(OFFSET(考勤!D:AH,MATCH(C1366,考勤!$A$1:$A$58,0)-1,DAY(D1366)-1,3,1))</f>
        <v>#N/A</v>
      </c>
      <c r="W1366" s="8" t="e">
        <f ca="1" t="shared" si="132"/>
        <v>#N/A</v>
      </c>
    </row>
    <row r="1367" spans="1:23">
      <c r="A1367" s="2" t="s">
        <v>763</v>
      </c>
      <c r="B1367" s="2" t="s">
        <v>1075</v>
      </c>
      <c r="C1367" s="2" t="s">
        <v>1076</v>
      </c>
      <c r="D1367" s="2" t="s">
        <v>131</v>
      </c>
      <c r="E1367" s="2" t="s">
        <v>127</v>
      </c>
      <c r="F1367" s="2"/>
      <c r="G1367" s="2"/>
      <c r="H1367" s="2"/>
      <c r="I1367" s="2"/>
      <c r="J1367" s="2"/>
      <c r="K1367" s="2"/>
      <c r="L1367" s="2"/>
      <c r="M1367" s="2"/>
      <c r="N1367" s="7" t="s">
        <v>171</v>
      </c>
      <c r="O1367" s="8" t="str">
        <f t="shared" si="127"/>
        <v/>
      </c>
      <c r="P1367" s="9" t="str">
        <f t="shared" si="128"/>
        <v/>
      </c>
      <c r="Q1367" s="11">
        <f t="shared" si="129"/>
        <v>0</v>
      </c>
      <c r="R1367" s="12">
        <f t="shared" si="130"/>
        <v>0</v>
      </c>
      <c r="S1367" s="8"/>
      <c r="T1367" s="8" t="str">
        <f>VLOOKUP(C1367,[1]Sheet1!$D$1:$M$65514,10,0)</f>
        <v>河北</v>
      </c>
      <c r="U1367" s="8">
        <f t="shared" si="131"/>
        <v>0</v>
      </c>
      <c r="V1367" s="8" t="e">
        <f ca="1">SUM(OFFSET(考勤!D:AH,MATCH(C1367,考勤!$A$1:$A$58,0)-1,DAY(D1367)-1,3,1))</f>
        <v>#N/A</v>
      </c>
      <c r="W1367" s="8" t="e">
        <f ca="1" t="shared" si="132"/>
        <v>#N/A</v>
      </c>
    </row>
    <row r="1368" spans="1:23">
      <c r="A1368" s="2" t="s">
        <v>763</v>
      </c>
      <c r="B1368" s="2" t="s">
        <v>1075</v>
      </c>
      <c r="C1368" s="2" t="s">
        <v>1076</v>
      </c>
      <c r="D1368" s="2" t="s">
        <v>135</v>
      </c>
      <c r="E1368" s="2" t="s">
        <v>127</v>
      </c>
      <c r="F1368" s="2"/>
      <c r="G1368" s="2"/>
      <c r="H1368" s="2"/>
      <c r="I1368" s="2"/>
      <c r="J1368" s="2"/>
      <c r="K1368" s="2"/>
      <c r="L1368" s="2"/>
      <c r="M1368" s="2"/>
      <c r="N1368" s="7" t="s">
        <v>171</v>
      </c>
      <c r="O1368" s="8" t="str">
        <f t="shared" si="127"/>
        <v/>
      </c>
      <c r="P1368" s="9" t="str">
        <f t="shared" si="128"/>
        <v/>
      </c>
      <c r="Q1368" s="11">
        <f t="shared" si="129"/>
        <v>0</v>
      </c>
      <c r="R1368" s="12">
        <f t="shared" si="130"/>
        <v>0</v>
      </c>
      <c r="S1368" s="8"/>
      <c r="T1368" s="8" t="str">
        <f>VLOOKUP(C1368,[1]Sheet1!$D$1:$M$65514,10,0)</f>
        <v>河北</v>
      </c>
      <c r="U1368" s="8">
        <f t="shared" si="131"/>
        <v>0</v>
      </c>
      <c r="V1368" s="8" t="e">
        <f ca="1">SUM(OFFSET(考勤!D:AH,MATCH(C1368,考勤!$A$1:$A$58,0)-1,DAY(D1368)-1,3,1))</f>
        <v>#N/A</v>
      </c>
      <c r="W1368" s="8" t="e">
        <f ca="1" t="shared" si="132"/>
        <v>#N/A</v>
      </c>
    </row>
    <row r="1369" spans="1:23">
      <c r="A1369" s="3" t="s">
        <v>763</v>
      </c>
      <c r="B1369" s="3" t="s">
        <v>1075</v>
      </c>
      <c r="C1369" s="3" t="s">
        <v>1076</v>
      </c>
      <c r="D1369" s="3" t="s">
        <v>139</v>
      </c>
      <c r="E1369" s="2" t="s">
        <v>127</v>
      </c>
      <c r="F1369" s="3"/>
      <c r="G1369" s="3"/>
      <c r="H1369" s="3"/>
      <c r="I1369" s="3"/>
      <c r="J1369" s="3"/>
      <c r="K1369" s="3"/>
      <c r="L1369" s="3"/>
      <c r="M1369" s="3"/>
      <c r="N1369" s="7" t="s">
        <v>171</v>
      </c>
      <c r="O1369" s="8" t="str">
        <f t="shared" si="127"/>
        <v/>
      </c>
      <c r="P1369" s="9" t="str">
        <f t="shared" si="128"/>
        <v/>
      </c>
      <c r="Q1369" s="11">
        <f t="shared" si="129"/>
        <v>0</v>
      </c>
      <c r="R1369" s="12">
        <f t="shared" si="130"/>
        <v>0</v>
      </c>
      <c r="S1369" s="8"/>
      <c r="T1369" s="8" t="str">
        <f>VLOOKUP(C1369,[1]Sheet1!$D$1:$M$65514,10,0)</f>
        <v>河北</v>
      </c>
      <c r="U1369" s="8">
        <f t="shared" si="131"/>
        <v>0</v>
      </c>
      <c r="V1369" s="8" t="e">
        <f ca="1">SUM(OFFSET(考勤!D:AH,MATCH(C1369,考勤!$A$1:$A$58,0)-1,DAY(D1369)-1,3,1))</f>
        <v>#N/A</v>
      </c>
      <c r="W1369" s="8" t="e">
        <f ca="1" t="shared" si="132"/>
        <v>#N/A</v>
      </c>
    </row>
    <row r="1370" spans="1:23">
      <c r="A1370" s="3" t="s">
        <v>763</v>
      </c>
      <c r="B1370" s="3" t="s">
        <v>1075</v>
      </c>
      <c r="C1370" s="3" t="s">
        <v>1076</v>
      </c>
      <c r="D1370" s="3" t="s">
        <v>142</v>
      </c>
      <c r="E1370" s="2" t="s">
        <v>127</v>
      </c>
      <c r="F1370" s="3"/>
      <c r="G1370" s="3"/>
      <c r="H1370" s="3"/>
      <c r="I1370" s="3"/>
      <c r="J1370" s="3"/>
      <c r="K1370" s="3"/>
      <c r="L1370" s="3"/>
      <c r="M1370" s="3"/>
      <c r="N1370" s="7" t="s">
        <v>171</v>
      </c>
      <c r="O1370" s="8" t="str">
        <f t="shared" si="127"/>
        <v/>
      </c>
      <c r="P1370" s="9" t="str">
        <f t="shared" si="128"/>
        <v/>
      </c>
      <c r="Q1370" s="11">
        <f t="shared" si="129"/>
        <v>0</v>
      </c>
      <c r="R1370" s="12">
        <f t="shared" si="130"/>
        <v>0</v>
      </c>
      <c r="S1370" s="8"/>
      <c r="T1370" s="8" t="str">
        <f>VLOOKUP(C1370,[1]Sheet1!$D$1:$M$65514,10,0)</f>
        <v>河北</v>
      </c>
      <c r="U1370" s="8">
        <f t="shared" si="131"/>
        <v>0</v>
      </c>
      <c r="V1370" s="8" t="e">
        <f ca="1">SUM(OFFSET(考勤!D:AH,MATCH(C1370,考勤!$A$1:$A$58,0)-1,DAY(D1370)-1,3,1))</f>
        <v>#N/A</v>
      </c>
      <c r="W1370" s="8" t="e">
        <f ca="1" t="shared" si="132"/>
        <v>#N/A</v>
      </c>
    </row>
    <row r="1371" spans="1:23">
      <c r="A1371" s="2" t="s">
        <v>763</v>
      </c>
      <c r="B1371" s="2" t="s">
        <v>1075</v>
      </c>
      <c r="C1371" s="2" t="s">
        <v>1076</v>
      </c>
      <c r="D1371" s="2" t="s">
        <v>145</v>
      </c>
      <c r="E1371" s="2" t="s">
        <v>127</v>
      </c>
      <c r="F1371" s="2"/>
      <c r="G1371" s="2"/>
      <c r="H1371" s="2"/>
      <c r="I1371" s="2"/>
      <c r="J1371" s="2"/>
      <c r="K1371" s="2"/>
      <c r="L1371" s="2"/>
      <c r="M1371" s="2"/>
      <c r="N1371" s="7" t="s">
        <v>171</v>
      </c>
      <c r="O1371" s="8" t="str">
        <f t="shared" si="127"/>
        <v/>
      </c>
      <c r="P1371" s="9" t="str">
        <f t="shared" si="128"/>
        <v/>
      </c>
      <c r="Q1371" s="11">
        <f t="shared" si="129"/>
        <v>0</v>
      </c>
      <c r="R1371" s="12">
        <f t="shared" si="130"/>
        <v>0</v>
      </c>
      <c r="S1371" s="8"/>
      <c r="T1371" s="8" t="str">
        <f>VLOOKUP(C1371,[1]Sheet1!$D$1:$M$65514,10,0)</f>
        <v>河北</v>
      </c>
      <c r="U1371" s="8">
        <f t="shared" si="131"/>
        <v>0</v>
      </c>
      <c r="V1371" s="8" t="e">
        <f ca="1">SUM(OFFSET(考勤!D:AH,MATCH(C1371,考勤!$A$1:$A$58,0)-1,DAY(D1371)-1,3,1))</f>
        <v>#N/A</v>
      </c>
      <c r="W1371" s="8" t="e">
        <f ca="1" t="shared" si="132"/>
        <v>#N/A</v>
      </c>
    </row>
    <row r="1372" spans="1:23">
      <c r="A1372" s="2" t="s">
        <v>763</v>
      </c>
      <c r="B1372" s="2" t="s">
        <v>1075</v>
      </c>
      <c r="C1372" s="2" t="s">
        <v>1076</v>
      </c>
      <c r="D1372" s="2" t="s">
        <v>148</v>
      </c>
      <c r="E1372" s="2" t="s">
        <v>127</v>
      </c>
      <c r="F1372" s="2"/>
      <c r="G1372" s="2"/>
      <c r="H1372" s="2"/>
      <c r="I1372" s="2"/>
      <c r="J1372" s="2"/>
      <c r="K1372" s="2"/>
      <c r="L1372" s="2"/>
      <c r="M1372" s="2"/>
      <c r="N1372" s="7" t="s">
        <v>171</v>
      </c>
      <c r="O1372" s="8" t="str">
        <f t="shared" si="127"/>
        <v/>
      </c>
      <c r="P1372" s="9" t="str">
        <f t="shared" si="128"/>
        <v/>
      </c>
      <c r="Q1372" s="11">
        <f t="shared" si="129"/>
        <v>0</v>
      </c>
      <c r="R1372" s="12">
        <f t="shared" si="130"/>
        <v>0</v>
      </c>
      <c r="S1372" s="8"/>
      <c r="T1372" s="8" t="str">
        <f>VLOOKUP(C1372,[1]Sheet1!$D$1:$M$65514,10,0)</f>
        <v>河北</v>
      </c>
      <c r="U1372" s="8">
        <f t="shared" si="131"/>
        <v>0</v>
      </c>
      <c r="V1372" s="8" t="e">
        <f ca="1">SUM(OFFSET(考勤!D:AH,MATCH(C1372,考勤!$A$1:$A$58,0)-1,DAY(D1372)-1,3,1))</f>
        <v>#N/A</v>
      </c>
      <c r="W1372" s="8" t="e">
        <f ca="1" t="shared" si="132"/>
        <v>#N/A</v>
      </c>
    </row>
    <row r="1373" spans="1:23">
      <c r="A1373" s="2" t="s">
        <v>763</v>
      </c>
      <c r="B1373" s="2" t="s">
        <v>1075</v>
      </c>
      <c r="C1373" s="2" t="s">
        <v>1076</v>
      </c>
      <c r="D1373" s="2" t="s">
        <v>152</v>
      </c>
      <c r="E1373" s="2" t="s">
        <v>127</v>
      </c>
      <c r="F1373" s="2"/>
      <c r="G1373" s="2"/>
      <c r="H1373" s="2"/>
      <c r="I1373" s="2"/>
      <c r="J1373" s="2"/>
      <c r="K1373" s="2"/>
      <c r="L1373" s="2"/>
      <c r="M1373" s="2"/>
      <c r="N1373" s="7" t="s">
        <v>171</v>
      </c>
      <c r="O1373" s="8" t="str">
        <f t="shared" si="127"/>
        <v/>
      </c>
      <c r="P1373" s="9" t="str">
        <f t="shared" si="128"/>
        <v/>
      </c>
      <c r="Q1373" s="11">
        <f t="shared" si="129"/>
        <v>0</v>
      </c>
      <c r="R1373" s="12">
        <f t="shared" si="130"/>
        <v>0</v>
      </c>
      <c r="S1373" s="8"/>
      <c r="T1373" s="8" t="str">
        <f>VLOOKUP(C1373,[1]Sheet1!$D$1:$M$65514,10,0)</f>
        <v>河北</v>
      </c>
      <c r="U1373" s="8">
        <f t="shared" si="131"/>
        <v>0</v>
      </c>
      <c r="V1373" s="8" t="e">
        <f ca="1">SUM(OFFSET(考勤!D:AH,MATCH(C1373,考勤!$A$1:$A$58,0)-1,DAY(D1373)-1,3,1))</f>
        <v>#N/A</v>
      </c>
      <c r="W1373" s="8" t="e">
        <f ca="1" t="shared" si="132"/>
        <v>#N/A</v>
      </c>
    </row>
    <row r="1374" spans="1:23">
      <c r="A1374" s="2" t="s">
        <v>763</v>
      </c>
      <c r="B1374" s="2" t="s">
        <v>1075</v>
      </c>
      <c r="C1374" s="2" t="s">
        <v>1076</v>
      </c>
      <c r="D1374" s="2" t="s">
        <v>157</v>
      </c>
      <c r="E1374" s="2" t="s">
        <v>127</v>
      </c>
      <c r="F1374" s="2"/>
      <c r="G1374" s="2"/>
      <c r="H1374" s="2"/>
      <c r="I1374" s="2"/>
      <c r="J1374" s="2"/>
      <c r="K1374" s="2"/>
      <c r="L1374" s="2"/>
      <c r="M1374" s="2"/>
      <c r="N1374" s="7" t="s">
        <v>171</v>
      </c>
      <c r="O1374" s="8" t="str">
        <f t="shared" si="127"/>
        <v/>
      </c>
      <c r="P1374" s="9" t="str">
        <f t="shared" si="128"/>
        <v/>
      </c>
      <c r="Q1374" s="11">
        <f t="shared" si="129"/>
        <v>0</v>
      </c>
      <c r="R1374" s="12">
        <f t="shared" si="130"/>
        <v>0</v>
      </c>
      <c r="S1374" s="8"/>
      <c r="T1374" s="8" t="str">
        <f>VLOOKUP(C1374,[1]Sheet1!$D$1:$M$65514,10,0)</f>
        <v>河北</v>
      </c>
      <c r="U1374" s="8">
        <f t="shared" si="131"/>
        <v>0</v>
      </c>
      <c r="V1374" s="8" t="e">
        <f ca="1">SUM(OFFSET(考勤!D:AH,MATCH(C1374,考勤!$A$1:$A$58,0)-1,DAY(D1374)-1,3,1))</f>
        <v>#N/A</v>
      </c>
      <c r="W1374" s="8" t="e">
        <f ca="1" t="shared" si="132"/>
        <v>#N/A</v>
      </c>
    </row>
    <row r="1375" spans="1:23">
      <c r="A1375" s="2" t="s">
        <v>763</v>
      </c>
      <c r="B1375" s="2" t="s">
        <v>1075</v>
      </c>
      <c r="C1375" s="2" t="s">
        <v>1076</v>
      </c>
      <c r="D1375" s="2" t="s">
        <v>160</v>
      </c>
      <c r="E1375" s="2" t="s">
        <v>127</v>
      </c>
      <c r="F1375" s="2"/>
      <c r="G1375" s="2"/>
      <c r="H1375" s="2"/>
      <c r="I1375" s="2"/>
      <c r="J1375" s="2"/>
      <c r="K1375" s="2"/>
      <c r="L1375" s="2"/>
      <c r="M1375" s="2"/>
      <c r="N1375" s="7" t="s">
        <v>171</v>
      </c>
      <c r="O1375" s="8" t="str">
        <f t="shared" si="127"/>
        <v/>
      </c>
      <c r="P1375" s="9" t="str">
        <f t="shared" si="128"/>
        <v/>
      </c>
      <c r="Q1375" s="11">
        <f t="shared" si="129"/>
        <v>0</v>
      </c>
      <c r="R1375" s="12">
        <f t="shared" si="130"/>
        <v>0</v>
      </c>
      <c r="S1375" s="8"/>
      <c r="T1375" s="8" t="str">
        <f>VLOOKUP(C1375,[1]Sheet1!$D$1:$M$65514,10,0)</f>
        <v>河北</v>
      </c>
      <c r="U1375" s="8">
        <f t="shared" si="131"/>
        <v>0</v>
      </c>
      <c r="V1375" s="8" t="e">
        <f ca="1">SUM(OFFSET(考勤!D:AH,MATCH(C1375,考勤!$A$1:$A$58,0)-1,DAY(D1375)-1,3,1))</f>
        <v>#N/A</v>
      </c>
      <c r="W1375" s="8" t="e">
        <f ca="1" t="shared" si="132"/>
        <v>#N/A</v>
      </c>
    </row>
    <row r="1376" spans="1:23">
      <c r="A1376" s="3" t="s">
        <v>763</v>
      </c>
      <c r="B1376" s="3" t="s">
        <v>1075</v>
      </c>
      <c r="C1376" s="3" t="s">
        <v>1076</v>
      </c>
      <c r="D1376" s="3" t="s">
        <v>163</v>
      </c>
      <c r="E1376" s="2" t="s">
        <v>127</v>
      </c>
      <c r="F1376" s="3"/>
      <c r="G1376" s="3"/>
      <c r="H1376" s="3"/>
      <c r="I1376" s="3"/>
      <c r="J1376" s="3"/>
      <c r="K1376" s="3"/>
      <c r="L1376" s="3"/>
      <c r="M1376" s="3"/>
      <c r="N1376" s="7" t="s">
        <v>171</v>
      </c>
      <c r="O1376" s="8" t="str">
        <f t="shared" si="127"/>
        <v/>
      </c>
      <c r="P1376" s="9" t="str">
        <f t="shared" si="128"/>
        <v/>
      </c>
      <c r="Q1376" s="11">
        <f t="shared" si="129"/>
        <v>0</v>
      </c>
      <c r="R1376" s="12">
        <f t="shared" si="130"/>
        <v>0</v>
      </c>
      <c r="S1376" s="8"/>
      <c r="T1376" s="8" t="str">
        <f>VLOOKUP(C1376,[1]Sheet1!$D$1:$M$65514,10,0)</f>
        <v>河北</v>
      </c>
      <c r="U1376" s="8">
        <f t="shared" si="131"/>
        <v>0</v>
      </c>
      <c r="V1376" s="8" t="e">
        <f ca="1">SUM(OFFSET(考勤!D:AH,MATCH(C1376,考勤!$A$1:$A$58,0)-1,DAY(D1376)-1,3,1))</f>
        <v>#N/A</v>
      </c>
      <c r="W1376" s="8" t="e">
        <f ca="1" t="shared" si="132"/>
        <v>#N/A</v>
      </c>
    </row>
    <row r="1377" spans="1:23">
      <c r="A1377" s="3" t="s">
        <v>763</v>
      </c>
      <c r="B1377" s="3" t="s">
        <v>1075</v>
      </c>
      <c r="C1377" s="3" t="s">
        <v>1076</v>
      </c>
      <c r="D1377" s="3" t="s">
        <v>166</v>
      </c>
      <c r="E1377" s="2" t="s">
        <v>127</v>
      </c>
      <c r="F1377" s="3"/>
      <c r="G1377" s="3"/>
      <c r="H1377" s="3"/>
      <c r="I1377" s="3"/>
      <c r="J1377" s="3"/>
      <c r="K1377" s="3"/>
      <c r="L1377" s="3"/>
      <c r="M1377" s="3"/>
      <c r="N1377" s="7" t="s">
        <v>171</v>
      </c>
      <c r="O1377" s="8" t="str">
        <f t="shared" ref="O1377:O1440" si="133">LEFT(F1377,5)</f>
        <v/>
      </c>
      <c r="P1377" s="9" t="str">
        <f t="shared" ref="P1377:P1440" si="134">RIGHT(F1377,5)</f>
        <v/>
      </c>
      <c r="Q1377" s="11">
        <f t="shared" ref="Q1377:Q1440" si="135">IFERROR(IF(LEFT(P1377,2)+0&lt;6,P1377+1,P1377)-O1377,0)</f>
        <v>0</v>
      </c>
      <c r="R1377" s="12">
        <f t="shared" ref="R1377:R1440" si="136">IF(Q1377=0,0,IFERROR(INT((HOUR(Q1377)*60+MINUTE(Q1377))/60-1),0))</f>
        <v>0</v>
      </c>
      <c r="S1377" s="8"/>
      <c r="T1377" s="8" t="str">
        <f>VLOOKUP(C1377,[1]Sheet1!$D$1:$M$65514,10,0)</f>
        <v>河北</v>
      </c>
      <c r="U1377" s="8">
        <f t="shared" ref="U1377:U1440" si="137">INT(R1377)</f>
        <v>0</v>
      </c>
      <c r="V1377" s="8" t="e">
        <f ca="1">SUM(OFFSET(考勤!D:AH,MATCH(C1377,考勤!$A$1:$A$58,0)-1,DAY(D1377)-1,3,1))</f>
        <v>#N/A</v>
      </c>
      <c r="W1377" s="8" t="e">
        <f ca="1" t="shared" ref="W1377:W1440" si="138">R1377-V1377</f>
        <v>#N/A</v>
      </c>
    </row>
    <row r="1378" spans="1:23">
      <c r="A1378" s="2" t="s">
        <v>763</v>
      </c>
      <c r="B1378" s="2" t="s">
        <v>1075</v>
      </c>
      <c r="C1378" s="2" t="s">
        <v>1076</v>
      </c>
      <c r="D1378" s="2" t="s">
        <v>170</v>
      </c>
      <c r="E1378" s="2" t="s">
        <v>127</v>
      </c>
      <c r="F1378" s="2" t="s">
        <v>1077</v>
      </c>
      <c r="G1378" s="2" t="s">
        <v>1078</v>
      </c>
      <c r="H1378" s="2"/>
      <c r="I1378" s="2"/>
      <c r="J1378" s="10" t="s">
        <v>399</v>
      </c>
      <c r="K1378" s="2"/>
      <c r="L1378" s="2"/>
      <c r="M1378" s="2"/>
      <c r="N1378" s="7" t="s">
        <v>1079</v>
      </c>
      <c r="O1378" s="8" t="str">
        <f t="shared" si="133"/>
        <v>10:18</v>
      </c>
      <c r="P1378" s="9" t="str">
        <f t="shared" si="134"/>
        <v>20:03</v>
      </c>
      <c r="Q1378" s="11">
        <f t="shared" si="135"/>
        <v>0.40625</v>
      </c>
      <c r="R1378" s="12">
        <f t="shared" si="136"/>
        <v>8</v>
      </c>
      <c r="S1378" s="8"/>
      <c r="T1378" s="8" t="str">
        <f>VLOOKUP(C1378,[1]Sheet1!$D$1:$M$65514,10,0)</f>
        <v>河北</v>
      </c>
      <c r="U1378" s="8">
        <f t="shared" si="137"/>
        <v>8</v>
      </c>
      <c r="V1378" s="8" t="e">
        <f ca="1">SUM(OFFSET(考勤!D:AH,MATCH(C1378,考勤!$A$1:$A$58,0)-1,DAY(D1378)-1,3,1))</f>
        <v>#N/A</v>
      </c>
      <c r="W1378" s="8" t="e">
        <f ca="1" t="shared" si="138"/>
        <v>#N/A</v>
      </c>
    </row>
    <row r="1379" spans="1:23">
      <c r="A1379" s="2" t="s">
        <v>763</v>
      </c>
      <c r="B1379" s="2" t="s">
        <v>1075</v>
      </c>
      <c r="C1379" s="2" t="s">
        <v>1076</v>
      </c>
      <c r="D1379" s="2" t="s">
        <v>172</v>
      </c>
      <c r="E1379" s="2" t="s">
        <v>127</v>
      </c>
      <c r="F1379" s="2" t="s">
        <v>921</v>
      </c>
      <c r="G1379" s="2" t="s">
        <v>137</v>
      </c>
      <c r="H1379" s="2"/>
      <c r="I1379" s="2"/>
      <c r="J1379" s="10" t="s">
        <v>227</v>
      </c>
      <c r="K1379" s="2"/>
      <c r="L1379" s="2"/>
      <c r="M1379" s="2"/>
      <c r="N1379" s="2"/>
      <c r="O1379" s="8" t="str">
        <f t="shared" si="133"/>
        <v>07:44</v>
      </c>
      <c r="P1379" s="9" t="str">
        <f t="shared" si="134"/>
        <v>20:02</v>
      </c>
      <c r="Q1379" s="11">
        <f t="shared" si="135"/>
        <v>0.5125</v>
      </c>
      <c r="R1379" s="12">
        <f t="shared" si="136"/>
        <v>11</v>
      </c>
      <c r="S1379" s="8"/>
      <c r="T1379" s="8" t="str">
        <f>VLOOKUP(C1379,[1]Sheet1!$D$1:$M$65514,10,0)</f>
        <v>河北</v>
      </c>
      <c r="U1379" s="8">
        <f t="shared" si="137"/>
        <v>11</v>
      </c>
      <c r="V1379" s="8" t="e">
        <f ca="1">SUM(OFFSET(考勤!D:AH,MATCH(C1379,考勤!$A$1:$A$58,0)-1,DAY(D1379)-1,3,1))</f>
        <v>#N/A</v>
      </c>
      <c r="W1379" s="8" t="e">
        <f ca="1" t="shared" si="138"/>
        <v>#N/A</v>
      </c>
    </row>
    <row r="1380" spans="1:23">
      <c r="A1380" s="2" t="s">
        <v>763</v>
      </c>
      <c r="B1380" s="2" t="s">
        <v>1075</v>
      </c>
      <c r="C1380" s="2" t="s">
        <v>1076</v>
      </c>
      <c r="D1380" s="2" t="s">
        <v>173</v>
      </c>
      <c r="E1380" s="2" t="s">
        <v>127</v>
      </c>
      <c r="F1380" s="2" t="s">
        <v>972</v>
      </c>
      <c r="G1380" s="2" t="s">
        <v>137</v>
      </c>
      <c r="H1380" s="2"/>
      <c r="I1380" s="2"/>
      <c r="J1380" s="10" t="s">
        <v>227</v>
      </c>
      <c r="K1380" s="2"/>
      <c r="L1380" s="2"/>
      <c r="M1380" s="2"/>
      <c r="N1380" s="2"/>
      <c r="O1380" s="8" t="str">
        <f t="shared" si="133"/>
        <v>07:48</v>
      </c>
      <c r="P1380" s="9" t="str">
        <f t="shared" si="134"/>
        <v>20:02</v>
      </c>
      <c r="Q1380" s="11">
        <f t="shared" si="135"/>
        <v>0.509722222222222</v>
      </c>
      <c r="R1380" s="12">
        <f t="shared" si="136"/>
        <v>11</v>
      </c>
      <c r="S1380" s="8"/>
      <c r="T1380" s="8" t="str">
        <f>VLOOKUP(C1380,[1]Sheet1!$D$1:$M$65514,10,0)</f>
        <v>河北</v>
      </c>
      <c r="U1380" s="8">
        <f t="shared" si="137"/>
        <v>11</v>
      </c>
      <c r="V1380" s="8" t="e">
        <f ca="1">SUM(OFFSET(考勤!D:AH,MATCH(C1380,考勤!$A$1:$A$58,0)-1,DAY(D1380)-1,3,1))</f>
        <v>#N/A</v>
      </c>
      <c r="W1380" s="8" t="e">
        <f ca="1" t="shared" si="138"/>
        <v>#N/A</v>
      </c>
    </row>
    <row r="1381" spans="1:23">
      <c r="A1381" s="2" t="s">
        <v>763</v>
      </c>
      <c r="B1381" s="2" t="s">
        <v>1075</v>
      </c>
      <c r="C1381" s="2" t="s">
        <v>1076</v>
      </c>
      <c r="D1381" s="2" t="s">
        <v>175</v>
      </c>
      <c r="E1381" s="2" t="s">
        <v>127</v>
      </c>
      <c r="F1381" s="2" t="s">
        <v>1080</v>
      </c>
      <c r="G1381" s="2" t="s">
        <v>137</v>
      </c>
      <c r="H1381" s="2"/>
      <c r="I1381" s="2"/>
      <c r="J1381" s="10" t="s">
        <v>435</v>
      </c>
      <c r="K1381" s="2"/>
      <c r="L1381" s="2"/>
      <c r="M1381" s="2"/>
      <c r="N1381" s="2"/>
      <c r="O1381" s="8" t="str">
        <f t="shared" si="133"/>
        <v>07:42</v>
      </c>
      <c r="P1381" s="9" t="str">
        <f t="shared" si="134"/>
        <v>20:04</v>
      </c>
      <c r="Q1381" s="11">
        <f t="shared" si="135"/>
        <v>0.515277777777778</v>
      </c>
      <c r="R1381" s="12">
        <f t="shared" si="136"/>
        <v>11</v>
      </c>
      <c r="S1381" s="8"/>
      <c r="T1381" s="8" t="str">
        <f>VLOOKUP(C1381,[1]Sheet1!$D$1:$M$65514,10,0)</f>
        <v>河北</v>
      </c>
      <c r="U1381" s="8">
        <f t="shared" si="137"/>
        <v>11</v>
      </c>
      <c r="V1381" s="8" t="e">
        <f ca="1">SUM(OFFSET(考勤!D:AH,MATCH(C1381,考勤!$A$1:$A$58,0)-1,DAY(D1381)-1,3,1))</f>
        <v>#N/A</v>
      </c>
      <c r="W1381" s="8" t="e">
        <f ca="1" t="shared" si="138"/>
        <v>#N/A</v>
      </c>
    </row>
    <row r="1382" spans="1:23">
      <c r="A1382" s="2" t="s">
        <v>763</v>
      </c>
      <c r="B1382" s="2" t="s">
        <v>1075</v>
      </c>
      <c r="C1382" s="2" t="s">
        <v>1076</v>
      </c>
      <c r="D1382" s="2" t="s">
        <v>177</v>
      </c>
      <c r="E1382" s="2" t="s">
        <v>127</v>
      </c>
      <c r="F1382" s="2" t="s">
        <v>752</v>
      </c>
      <c r="G1382" s="2" t="s">
        <v>137</v>
      </c>
      <c r="H1382" s="2"/>
      <c r="I1382" s="2"/>
      <c r="J1382" s="10" t="s">
        <v>227</v>
      </c>
      <c r="K1382" s="2"/>
      <c r="L1382" s="2"/>
      <c r="M1382" s="2"/>
      <c r="N1382" s="2"/>
      <c r="O1382" s="8" t="str">
        <f t="shared" si="133"/>
        <v>07:45</v>
      </c>
      <c r="P1382" s="9" t="str">
        <f t="shared" si="134"/>
        <v>20:02</v>
      </c>
      <c r="Q1382" s="11">
        <f t="shared" si="135"/>
        <v>0.511805555555556</v>
      </c>
      <c r="R1382" s="12">
        <f t="shared" si="136"/>
        <v>11</v>
      </c>
      <c r="S1382" s="8"/>
      <c r="T1382" s="8" t="str">
        <f>VLOOKUP(C1382,[1]Sheet1!$D$1:$M$65514,10,0)</f>
        <v>河北</v>
      </c>
      <c r="U1382" s="8">
        <f t="shared" si="137"/>
        <v>11</v>
      </c>
      <c r="V1382" s="8" t="e">
        <f ca="1">SUM(OFFSET(考勤!D:AH,MATCH(C1382,考勤!$A$1:$A$58,0)-1,DAY(D1382)-1,3,1))</f>
        <v>#N/A</v>
      </c>
      <c r="W1382" s="8" t="e">
        <f ca="1" t="shared" si="138"/>
        <v>#N/A</v>
      </c>
    </row>
    <row r="1383" spans="1:23">
      <c r="A1383" s="3" t="s">
        <v>763</v>
      </c>
      <c r="B1383" s="3" t="s">
        <v>1075</v>
      </c>
      <c r="C1383" s="3" t="s">
        <v>1076</v>
      </c>
      <c r="D1383" s="3" t="s">
        <v>180</v>
      </c>
      <c r="E1383" s="2" t="s">
        <v>127</v>
      </c>
      <c r="F1383" s="3" t="s">
        <v>940</v>
      </c>
      <c r="G1383" s="3" t="s">
        <v>137</v>
      </c>
      <c r="H1383" s="3"/>
      <c r="I1383" s="3"/>
      <c r="J1383" s="10" t="s">
        <v>420</v>
      </c>
      <c r="K1383" s="3"/>
      <c r="L1383" s="3"/>
      <c r="M1383" s="3"/>
      <c r="N1383" s="3"/>
      <c r="O1383" s="8" t="str">
        <f t="shared" si="133"/>
        <v>07:43</v>
      </c>
      <c r="P1383" s="9" t="str">
        <f t="shared" si="134"/>
        <v>20:02</v>
      </c>
      <c r="Q1383" s="11">
        <f t="shared" si="135"/>
        <v>0.513194444444445</v>
      </c>
      <c r="R1383" s="12">
        <f t="shared" si="136"/>
        <v>11</v>
      </c>
      <c r="S1383" s="8"/>
      <c r="T1383" s="8" t="str">
        <f>VLOOKUP(C1383,[1]Sheet1!$D$1:$M$65514,10,0)</f>
        <v>河北</v>
      </c>
      <c r="U1383" s="8">
        <f t="shared" si="137"/>
        <v>11</v>
      </c>
      <c r="V1383" s="8" t="e">
        <f ca="1">SUM(OFFSET(考勤!D:AH,MATCH(C1383,考勤!$A$1:$A$58,0)-1,DAY(D1383)-1,3,1))</f>
        <v>#N/A</v>
      </c>
      <c r="W1383" s="8" t="e">
        <f ca="1" t="shared" si="138"/>
        <v>#N/A</v>
      </c>
    </row>
    <row r="1384" spans="1:23">
      <c r="A1384" s="3" t="s">
        <v>763</v>
      </c>
      <c r="B1384" s="3" t="s">
        <v>1075</v>
      </c>
      <c r="C1384" s="3" t="s">
        <v>1076</v>
      </c>
      <c r="D1384" s="3" t="s">
        <v>183</v>
      </c>
      <c r="E1384" s="2" t="s">
        <v>127</v>
      </c>
      <c r="F1384" s="3"/>
      <c r="G1384" s="3"/>
      <c r="H1384" s="3"/>
      <c r="I1384" s="3"/>
      <c r="J1384" s="3"/>
      <c r="K1384" s="3"/>
      <c r="L1384" s="3"/>
      <c r="M1384" s="3"/>
      <c r="N1384" s="7" t="s">
        <v>171</v>
      </c>
      <c r="O1384" s="8" t="str">
        <f t="shared" si="133"/>
        <v/>
      </c>
      <c r="P1384" s="9" t="str">
        <f t="shared" si="134"/>
        <v/>
      </c>
      <c r="Q1384" s="11">
        <f t="shared" si="135"/>
        <v>0</v>
      </c>
      <c r="R1384" s="12">
        <f t="shared" si="136"/>
        <v>0</v>
      </c>
      <c r="S1384" s="8"/>
      <c r="T1384" s="8" t="str">
        <f>VLOOKUP(C1384,[1]Sheet1!$D$1:$M$65514,10,0)</f>
        <v>河北</v>
      </c>
      <c r="U1384" s="8">
        <f t="shared" si="137"/>
        <v>0</v>
      </c>
      <c r="V1384" s="8" t="e">
        <f ca="1">SUM(OFFSET(考勤!D:AH,MATCH(C1384,考勤!$A$1:$A$58,0)-1,DAY(D1384)-1,3,1))</f>
        <v>#N/A</v>
      </c>
      <c r="W1384" s="8" t="e">
        <f ca="1" t="shared" si="138"/>
        <v>#N/A</v>
      </c>
    </row>
    <row r="1385" spans="1:23">
      <c r="A1385" s="2" t="s">
        <v>763</v>
      </c>
      <c r="B1385" s="2" t="s">
        <v>1075</v>
      </c>
      <c r="C1385" s="2" t="s">
        <v>1076</v>
      </c>
      <c r="D1385" s="2" t="s">
        <v>186</v>
      </c>
      <c r="E1385" s="2" t="s">
        <v>127</v>
      </c>
      <c r="F1385" s="2" t="s">
        <v>1081</v>
      </c>
      <c r="G1385" s="2" t="s">
        <v>137</v>
      </c>
      <c r="H1385" s="2"/>
      <c r="I1385" s="2"/>
      <c r="J1385" s="10" t="s">
        <v>1082</v>
      </c>
      <c r="K1385" s="2"/>
      <c r="L1385" s="2"/>
      <c r="M1385" s="2"/>
      <c r="N1385" s="2"/>
      <c r="O1385" s="8" t="str">
        <f t="shared" si="133"/>
        <v>07:40</v>
      </c>
      <c r="P1385" s="9" t="str">
        <f t="shared" si="134"/>
        <v>21:35</v>
      </c>
      <c r="Q1385" s="11">
        <f t="shared" si="135"/>
        <v>0.579861111111111</v>
      </c>
      <c r="R1385" s="12">
        <f t="shared" si="136"/>
        <v>12</v>
      </c>
      <c r="S1385" s="8"/>
      <c r="T1385" s="8" t="str">
        <f>VLOOKUP(C1385,[1]Sheet1!$D$1:$M$65514,10,0)</f>
        <v>河北</v>
      </c>
      <c r="U1385" s="8">
        <f t="shared" si="137"/>
        <v>12</v>
      </c>
      <c r="V1385" s="8" t="e">
        <f ca="1">SUM(OFFSET(考勤!D:AH,MATCH(C1385,考勤!$A$1:$A$58,0)-1,DAY(D1385)-1,3,1))</f>
        <v>#N/A</v>
      </c>
      <c r="W1385" s="8" t="e">
        <f ca="1" t="shared" si="138"/>
        <v>#N/A</v>
      </c>
    </row>
    <row r="1386" spans="1:23">
      <c r="A1386" s="2" t="s">
        <v>763</v>
      </c>
      <c r="B1386" s="2" t="s">
        <v>1075</v>
      </c>
      <c r="C1386" s="2" t="s">
        <v>1076</v>
      </c>
      <c r="D1386" s="2" t="s">
        <v>189</v>
      </c>
      <c r="E1386" s="2" t="s">
        <v>127</v>
      </c>
      <c r="F1386" s="2" t="s">
        <v>1083</v>
      </c>
      <c r="G1386" s="2" t="s">
        <v>137</v>
      </c>
      <c r="H1386" s="2"/>
      <c r="I1386" s="2"/>
      <c r="J1386" s="10" t="s">
        <v>297</v>
      </c>
      <c r="K1386" s="2"/>
      <c r="L1386" s="2"/>
      <c r="M1386" s="2"/>
      <c r="N1386" s="2"/>
      <c r="O1386" s="8" t="str">
        <f t="shared" si="133"/>
        <v>07:54</v>
      </c>
      <c r="P1386" s="9" t="str">
        <f t="shared" si="134"/>
        <v>21:03</v>
      </c>
      <c r="Q1386" s="11">
        <f t="shared" si="135"/>
        <v>0.547916666666667</v>
      </c>
      <c r="R1386" s="12">
        <f t="shared" si="136"/>
        <v>12</v>
      </c>
      <c r="S1386" s="8"/>
      <c r="T1386" s="8" t="str">
        <f>VLOOKUP(C1386,[1]Sheet1!$D$1:$M$65514,10,0)</f>
        <v>河北</v>
      </c>
      <c r="U1386" s="8">
        <f t="shared" si="137"/>
        <v>12</v>
      </c>
      <c r="V1386" s="8" t="e">
        <f ca="1">SUM(OFFSET(考勤!D:AH,MATCH(C1386,考勤!$A$1:$A$58,0)-1,DAY(D1386)-1,3,1))</f>
        <v>#N/A</v>
      </c>
      <c r="W1386" s="8" t="e">
        <f ca="1" t="shared" si="138"/>
        <v>#N/A</v>
      </c>
    </row>
    <row r="1387" spans="1:23">
      <c r="A1387" s="2" t="s">
        <v>763</v>
      </c>
      <c r="B1387" s="2" t="s">
        <v>1075</v>
      </c>
      <c r="C1387" s="2" t="s">
        <v>1076</v>
      </c>
      <c r="D1387" s="2" t="s">
        <v>192</v>
      </c>
      <c r="E1387" s="2" t="s">
        <v>127</v>
      </c>
      <c r="F1387" s="2" t="s">
        <v>1084</v>
      </c>
      <c r="G1387" s="2" t="s">
        <v>137</v>
      </c>
      <c r="H1387" s="2"/>
      <c r="I1387" s="2"/>
      <c r="J1387" s="2"/>
      <c r="K1387" s="2"/>
      <c r="L1387" s="2"/>
      <c r="M1387" s="2"/>
      <c r="N1387" s="2"/>
      <c r="O1387" s="8" t="str">
        <f t="shared" si="133"/>
        <v>07:42</v>
      </c>
      <c r="P1387" s="9" t="str">
        <f t="shared" si="134"/>
        <v>17:32</v>
      </c>
      <c r="Q1387" s="11">
        <f t="shared" si="135"/>
        <v>0.409722222222222</v>
      </c>
      <c r="R1387" s="12">
        <f t="shared" si="136"/>
        <v>8</v>
      </c>
      <c r="S1387" s="8"/>
      <c r="T1387" s="8" t="str">
        <f>VLOOKUP(C1387,[1]Sheet1!$D$1:$M$65514,10,0)</f>
        <v>河北</v>
      </c>
      <c r="U1387" s="8">
        <f t="shared" si="137"/>
        <v>8</v>
      </c>
      <c r="V1387" s="8" t="e">
        <f ca="1">SUM(OFFSET(考勤!D:AH,MATCH(C1387,考勤!$A$1:$A$58,0)-1,DAY(D1387)-1,3,1))</f>
        <v>#N/A</v>
      </c>
      <c r="W1387" s="8" t="e">
        <f ca="1" t="shared" si="138"/>
        <v>#N/A</v>
      </c>
    </row>
    <row r="1388" spans="1:23">
      <c r="A1388" s="2" t="s">
        <v>763</v>
      </c>
      <c r="B1388" s="2" t="s">
        <v>1075</v>
      </c>
      <c r="C1388" s="2" t="s">
        <v>1076</v>
      </c>
      <c r="D1388" s="2" t="s">
        <v>195</v>
      </c>
      <c r="E1388" s="2" t="s">
        <v>127</v>
      </c>
      <c r="F1388" s="2"/>
      <c r="G1388" s="2"/>
      <c r="H1388" s="2"/>
      <c r="I1388" s="2"/>
      <c r="J1388" s="2"/>
      <c r="K1388" s="2"/>
      <c r="L1388" s="2"/>
      <c r="M1388" s="2"/>
      <c r="N1388" s="7" t="s">
        <v>171</v>
      </c>
      <c r="O1388" s="8" t="str">
        <f t="shared" si="133"/>
        <v/>
      </c>
      <c r="P1388" s="9" t="str">
        <f t="shared" si="134"/>
        <v/>
      </c>
      <c r="Q1388" s="11">
        <f t="shared" si="135"/>
        <v>0</v>
      </c>
      <c r="R1388" s="12">
        <f t="shared" si="136"/>
        <v>0</v>
      </c>
      <c r="S1388" s="8"/>
      <c r="T1388" s="8" t="str">
        <f>VLOOKUP(C1388,[1]Sheet1!$D$1:$M$65514,10,0)</f>
        <v>河北</v>
      </c>
      <c r="U1388" s="8">
        <f t="shared" si="137"/>
        <v>0</v>
      </c>
      <c r="V1388" s="8" t="e">
        <f ca="1">SUM(OFFSET(考勤!D:AH,MATCH(C1388,考勤!$A$1:$A$58,0)-1,DAY(D1388)-1,3,1))</f>
        <v>#N/A</v>
      </c>
      <c r="W1388" s="8" t="e">
        <f ca="1" t="shared" si="138"/>
        <v>#N/A</v>
      </c>
    </row>
    <row r="1389" spans="1:23">
      <c r="A1389" s="2" t="s">
        <v>763</v>
      </c>
      <c r="B1389" s="2" t="s">
        <v>1075</v>
      </c>
      <c r="C1389" s="2" t="s">
        <v>1076</v>
      </c>
      <c r="D1389" s="2" t="s">
        <v>198</v>
      </c>
      <c r="E1389" s="2" t="s">
        <v>127</v>
      </c>
      <c r="F1389" s="2"/>
      <c r="G1389" s="2"/>
      <c r="H1389" s="2"/>
      <c r="I1389" s="2"/>
      <c r="J1389" s="2"/>
      <c r="K1389" s="2"/>
      <c r="L1389" s="2"/>
      <c r="M1389" s="2"/>
      <c r="N1389" s="7" t="s">
        <v>171</v>
      </c>
      <c r="O1389" s="8" t="str">
        <f t="shared" si="133"/>
        <v/>
      </c>
      <c r="P1389" s="9" t="str">
        <f t="shared" si="134"/>
        <v/>
      </c>
      <c r="Q1389" s="11">
        <f t="shared" si="135"/>
        <v>0</v>
      </c>
      <c r="R1389" s="12">
        <f t="shared" si="136"/>
        <v>0</v>
      </c>
      <c r="S1389" s="8"/>
      <c r="T1389" s="8" t="str">
        <f>VLOOKUP(C1389,[1]Sheet1!$D$1:$M$65514,10,0)</f>
        <v>河北</v>
      </c>
      <c r="U1389" s="8">
        <f t="shared" si="137"/>
        <v>0</v>
      </c>
      <c r="V1389" s="8" t="e">
        <f ca="1">SUM(OFFSET(考勤!D:AH,MATCH(C1389,考勤!$A$1:$A$58,0)-1,DAY(D1389)-1,3,1))</f>
        <v>#N/A</v>
      </c>
      <c r="W1389" s="8" t="e">
        <f ca="1" t="shared" si="138"/>
        <v>#N/A</v>
      </c>
    </row>
    <row r="1390" spans="1:23">
      <c r="A1390" s="3" t="s">
        <v>763</v>
      </c>
      <c r="B1390" s="3" t="s">
        <v>1075</v>
      </c>
      <c r="C1390" s="3" t="s">
        <v>1076</v>
      </c>
      <c r="D1390" s="3" t="s">
        <v>199</v>
      </c>
      <c r="E1390" s="2" t="s">
        <v>127</v>
      </c>
      <c r="F1390" s="3"/>
      <c r="G1390" s="3"/>
      <c r="H1390" s="3"/>
      <c r="I1390" s="3"/>
      <c r="J1390" s="3"/>
      <c r="K1390" s="3"/>
      <c r="L1390" s="3"/>
      <c r="M1390" s="3"/>
      <c r="N1390" s="7" t="s">
        <v>171</v>
      </c>
      <c r="O1390" s="8" t="str">
        <f t="shared" si="133"/>
        <v/>
      </c>
      <c r="P1390" s="9" t="str">
        <f t="shared" si="134"/>
        <v/>
      </c>
      <c r="Q1390" s="11">
        <f t="shared" si="135"/>
        <v>0</v>
      </c>
      <c r="R1390" s="12">
        <f t="shared" si="136"/>
        <v>0</v>
      </c>
      <c r="S1390" s="8"/>
      <c r="T1390" s="8" t="str">
        <f>VLOOKUP(C1390,[1]Sheet1!$D$1:$M$65514,10,0)</f>
        <v>河北</v>
      </c>
      <c r="U1390" s="8">
        <f t="shared" si="137"/>
        <v>0</v>
      </c>
      <c r="V1390" s="8" t="e">
        <f ca="1">SUM(OFFSET(考勤!D:AH,MATCH(C1390,考勤!$A$1:$A$58,0)-1,DAY(D1390)-1,3,1))</f>
        <v>#N/A</v>
      </c>
      <c r="W1390" s="8" t="e">
        <f ca="1" t="shared" si="138"/>
        <v>#N/A</v>
      </c>
    </row>
    <row r="1391" spans="1:23">
      <c r="A1391" s="3" t="s">
        <v>763</v>
      </c>
      <c r="B1391" s="3" t="s">
        <v>1075</v>
      </c>
      <c r="C1391" s="3" t="s">
        <v>1076</v>
      </c>
      <c r="D1391" s="3" t="s">
        <v>201</v>
      </c>
      <c r="E1391" s="2" t="s">
        <v>127</v>
      </c>
      <c r="F1391" s="3"/>
      <c r="G1391" s="3"/>
      <c r="H1391" s="3"/>
      <c r="I1391" s="3"/>
      <c r="J1391" s="3"/>
      <c r="K1391" s="3"/>
      <c r="L1391" s="3"/>
      <c r="M1391" s="3"/>
      <c r="N1391" s="7" t="s">
        <v>171</v>
      </c>
      <c r="O1391" s="8" t="str">
        <f t="shared" si="133"/>
        <v/>
      </c>
      <c r="P1391" s="9" t="str">
        <f t="shared" si="134"/>
        <v/>
      </c>
      <c r="Q1391" s="11">
        <f t="shared" si="135"/>
        <v>0</v>
      </c>
      <c r="R1391" s="12">
        <f t="shared" si="136"/>
        <v>0</v>
      </c>
      <c r="S1391" s="8"/>
      <c r="T1391" s="8" t="str">
        <f>VLOOKUP(C1391,[1]Sheet1!$D$1:$M$65514,10,0)</f>
        <v>河北</v>
      </c>
      <c r="U1391" s="8">
        <f t="shared" si="137"/>
        <v>0</v>
      </c>
      <c r="V1391" s="8" t="e">
        <f ca="1">SUM(OFFSET(考勤!D:AH,MATCH(C1391,考勤!$A$1:$A$58,0)-1,DAY(D1391)-1,3,1))</f>
        <v>#N/A</v>
      </c>
      <c r="W1391" s="8" t="e">
        <f ca="1" t="shared" si="138"/>
        <v>#N/A</v>
      </c>
    </row>
    <row r="1392" spans="1:23">
      <c r="A1392" s="2" t="s">
        <v>763</v>
      </c>
      <c r="B1392" s="2" t="s">
        <v>1075</v>
      </c>
      <c r="C1392" s="2" t="s">
        <v>1076</v>
      </c>
      <c r="D1392" s="2" t="s">
        <v>204</v>
      </c>
      <c r="E1392" s="2" t="s">
        <v>127</v>
      </c>
      <c r="F1392" s="2"/>
      <c r="G1392" s="2"/>
      <c r="H1392" s="2"/>
      <c r="I1392" s="2"/>
      <c r="J1392" s="2"/>
      <c r="K1392" s="2"/>
      <c r="L1392" s="2"/>
      <c r="M1392" s="2"/>
      <c r="N1392" s="7" t="s">
        <v>171</v>
      </c>
      <c r="O1392" s="8" t="str">
        <f t="shared" si="133"/>
        <v/>
      </c>
      <c r="P1392" s="9" t="str">
        <f t="shared" si="134"/>
        <v/>
      </c>
      <c r="Q1392" s="11">
        <f t="shared" si="135"/>
        <v>0</v>
      </c>
      <c r="R1392" s="12">
        <f t="shared" si="136"/>
        <v>0</v>
      </c>
      <c r="S1392" s="8"/>
      <c r="T1392" s="8" t="str">
        <f>VLOOKUP(C1392,[1]Sheet1!$D$1:$M$65514,10,0)</f>
        <v>河北</v>
      </c>
      <c r="U1392" s="8">
        <f t="shared" si="137"/>
        <v>0</v>
      </c>
      <c r="V1392" s="8" t="e">
        <f ca="1">SUM(OFFSET(考勤!D:AH,MATCH(C1392,考勤!$A$1:$A$58,0)-1,DAY(D1392)-1,3,1))</f>
        <v>#N/A</v>
      </c>
      <c r="W1392" s="8" t="e">
        <f ca="1" t="shared" si="138"/>
        <v>#N/A</v>
      </c>
    </row>
    <row r="1393" spans="1:23">
      <c r="A1393" s="2" t="s">
        <v>763</v>
      </c>
      <c r="B1393" s="2" t="s">
        <v>1075</v>
      </c>
      <c r="C1393" s="2" t="s">
        <v>1076</v>
      </c>
      <c r="D1393" s="2" t="s">
        <v>206</v>
      </c>
      <c r="E1393" s="2" t="s">
        <v>127</v>
      </c>
      <c r="F1393" s="2"/>
      <c r="G1393" s="2"/>
      <c r="H1393" s="2"/>
      <c r="I1393" s="2"/>
      <c r="J1393" s="2"/>
      <c r="K1393" s="2"/>
      <c r="L1393" s="2"/>
      <c r="M1393" s="2"/>
      <c r="N1393" s="7" t="s">
        <v>171</v>
      </c>
      <c r="O1393" s="8" t="str">
        <f t="shared" si="133"/>
        <v/>
      </c>
      <c r="P1393" s="9" t="str">
        <f t="shared" si="134"/>
        <v/>
      </c>
      <c r="Q1393" s="11">
        <f t="shared" si="135"/>
        <v>0</v>
      </c>
      <c r="R1393" s="12">
        <f t="shared" si="136"/>
        <v>0</v>
      </c>
      <c r="S1393" s="8"/>
      <c r="T1393" s="8" t="str">
        <f>VLOOKUP(C1393,[1]Sheet1!$D$1:$M$65514,10,0)</f>
        <v>河北</v>
      </c>
      <c r="U1393" s="8">
        <f t="shared" si="137"/>
        <v>0</v>
      </c>
      <c r="V1393" s="8" t="e">
        <f ca="1">SUM(OFFSET(考勤!D:AH,MATCH(C1393,考勤!$A$1:$A$58,0)-1,DAY(D1393)-1,3,1))</f>
        <v>#N/A</v>
      </c>
      <c r="W1393" s="8" t="e">
        <f ca="1" t="shared" si="138"/>
        <v>#N/A</v>
      </c>
    </row>
    <row r="1394" spans="1:23">
      <c r="A1394" s="2" t="s">
        <v>763</v>
      </c>
      <c r="B1394" s="2" t="s">
        <v>1075</v>
      </c>
      <c r="C1394" s="2" t="s">
        <v>1076</v>
      </c>
      <c r="D1394" s="2" t="s">
        <v>209</v>
      </c>
      <c r="E1394" s="2" t="s">
        <v>127</v>
      </c>
      <c r="F1394" s="2"/>
      <c r="G1394" s="2"/>
      <c r="H1394" s="2"/>
      <c r="I1394" s="2"/>
      <c r="J1394" s="2"/>
      <c r="K1394" s="2"/>
      <c r="L1394" s="2"/>
      <c r="M1394" s="2"/>
      <c r="N1394" s="7" t="s">
        <v>171</v>
      </c>
      <c r="O1394" s="8" t="str">
        <f t="shared" si="133"/>
        <v/>
      </c>
      <c r="P1394" s="9" t="str">
        <f t="shared" si="134"/>
        <v/>
      </c>
      <c r="Q1394" s="11">
        <f t="shared" si="135"/>
        <v>0</v>
      </c>
      <c r="R1394" s="12">
        <f t="shared" si="136"/>
        <v>0</v>
      </c>
      <c r="S1394" s="8"/>
      <c r="T1394" s="8" t="str">
        <f>VLOOKUP(C1394,[1]Sheet1!$D$1:$M$65514,10,0)</f>
        <v>河北</v>
      </c>
      <c r="U1394" s="8">
        <f t="shared" si="137"/>
        <v>0</v>
      </c>
      <c r="V1394" s="8" t="e">
        <f ca="1">SUM(OFFSET(考勤!D:AH,MATCH(C1394,考勤!$A$1:$A$58,0)-1,DAY(D1394)-1,3,1))</f>
        <v>#N/A</v>
      </c>
      <c r="W1394" s="8" t="e">
        <f ca="1" t="shared" si="138"/>
        <v>#N/A</v>
      </c>
    </row>
    <row r="1395" spans="1:23">
      <c r="A1395" s="2" t="s">
        <v>763</v>
      </c>
      <c r="B1395" s="2" t="s">
        <v>1075</v>
      </c>
      <c r="C1395" s="2" t="s">
        <v>1076</v>
      </c>
      <c r="D1395" s="2" t="s">
        <v>210</v>
      </c>
      <c r="E1395" s="2" t="s">
        <v>127</v>
      </c>
      <c r="F1395" s="2"/>
      <c r="G1395" s="2"/>
      <c r="H1395" s="2"/>
      <c r="I1395" s="2"/>
      <c r="J1395" s="2"/>
      <c r="K1395" s="2"/>
      <c r="L1395" s="2"/>
      <c r="M1395" s="2"/>
      <c r="N1395" s="7" t="s">
        <v>171</v>
      </c>
      <c r="O1395" s="8" t="str">
        <f t="shared" si="133"/>
        <v/>
      </c>
      <c r="P1395" s="9" t="str">
        <f t="shared" si="134"/>
        <v/>
      </c>
      <c r="Q1395" s="11">
        <f t="shared" si="135"/>
        <v>0</v>
      </c>
      <c r="R1395" s="12">
        <f t="shared" si="136"/>
        <v>0</v>
      </c>
      <c r="S1395" s="8"/>
      <c r="T1395" s="8" t="str">
        <f>VLOOKUP(C1395,[1]Sheet1!$D$1:$M$65514,10,0)</f>
        <v>河北</v>
      </c>
      <c r="U1395" s="8">
        <f t="shared" si="137"/>
        <v>0</v>
      </c>
      <c r="V1395" s="8" t="e">
        <f ca="1">SUM(OFFSET(考勤!D:AH,MATCH(C1395,考勤!$A$1:$A$58,0)-1,DAY(D1395)-1,3,1))</f>
        <v>#N/A</v>
      </c>
      <c r="W1395" s="8" t="e">
        <f ca="1" t="shared" si="138"/>
        <v>#N/A</v>
      </c>
    </row>
    <row r="1396" spans="1:23">
      <c r="A1396" s="2" t="s">
        <v>763</v>
      </c>
      <c r="B1396" s="2" t="s">
        <v>1075</v>
      </c>
      <c r="C1396" s="2" t="s">
        <v>1076</v>
      </c>
      <c r="D1396" s="2" t="s">
        <v>211</v>
      </c>
      <c r="E1396" s="2" t="s">
        <v>127</v>
      </c>
      <c r="F1396" s="2"/>
      <c r="G1396" s="2"/>
      <c r="H1396" s="2"/>
      <c r="I1396" s="2"/>
      <c r="J1396" s="2"/>
      <c r="K1396" s="2"/>
      <c r="L1396" s="2"/>
      <c r="M1396" s="2"/>
      <c r="N1396" s="7" t="s">
        <v>171</v>
      </c>
      <c r="O1396" s="8" t="str">
        <f t="shared" si="133"/>
        <v/>
      </c>
      <c r="P1396" s="9" t="str">
        <f t="shared" si="134"/>
        <v/>
      </c>
      <c r="Q1396" s="11">
        <f t="shared" si="135"/>
        <v>0</v>
      </c>
      <c r="R1396" s="12">
        <f t="shared" si="136"/>
        <v>0</v>
      </c>
      <c r="S1396" s="8"/>
      <c r="T1396" s="8" t="str">
        <f>VLOOKUP(C1396,[1]Sheet1!$D$1:$M$65514,10,0)</f>
        <v>河北</v>
      </c>
      <c r="U1396" s="8">
        <f t="shared" si="137"/>
        <v>0</v>
      </c>
      <c r="V1396" s="8" t="e">
        <f ca="1">SUM(OFFSET(考勤!D:AH,MATCH(C1396,考勤!$A$1:$A$58,0)-1,DAY(D1396)-1,3,1))</f>
        <v>#N/A</v>
      </c>
      <c r="W1396" s="8" t="e">
        <f ca="1" t="shared" si="138"/>
        <v>#N/A</v>
      </c>
    </row>
    <row r="1397" spans="1:23">
      <c r="A1397" s="2" t="s">
        <v>763</v>
      </c>
      <c r="B1397" s="2" t="s">
        <v>1085</v>
      </c>
      <c r="C1397" s="2" t="s">
        <v>1086</v>
      </c>
      <c r="D1397" s="2" t="s">
        <v>126</v>
      </c>
      <c r="E1397" s="2" t="s">
        <v>127</v>
      </c>
      <c r="F1397" s="2"/>
      <c r="G1397" s="2"/>
      <c r="H1397" s="2"/>
      <c r="I1397" s="2"/>
      <c r="J1397" s="2"/>
      <c r="K1397" s="2"/>
      <c r="L1397" s="2"/>
      <c r="M1397" s="2"/>
      <c r="N1397" s="7" t="s">
        <v>171</v>
      </c>
      <c r="O1397" s="8" t="str">
        <f t="shared" si="133"/>
        <v/>
      </c>
      <c r="P1397" s="9" t="str">
        <f t="shared" si="134"/>
        <v/>
      </c>
      <c r="Q1397" s="11">
        <f t="shared" si="135"/>
        <v>0</v>
      </c>
      <c r="R1397" s="12">
        <f t="shared" si="136"/>
        <v>0</v>
      </c>
      <c r="S1397" s="8"/>
      <c r="T1397" s="8" t="str">
        <f>VLOOKUP(C1397,[1]Sheet1!$D$1:$M$65514,10,0)</f>
        <v>河北</v>
      </c>
      <c r="U1397" s="8">
        <f t="shared" si="137"/>
        <v>0</v>
      </c>
      <c r="V1397" s="8" t="e">
        <f ca="1">SUM(OFFSET(考勤!D:AH,MATCH(C1397,考勤!$A$1:$A$58,0)-1,DAY(D1397)-1,3,1))</f>
        <v>#N/A</v>
      </c>
      <c r="W1397" s="8" t="e">
        <f ca="1" t="shared" si="138"/>
        <v>#N/A</v>
      </c>
    </row>
    <row r="1398" spans="1:23">
      <c r="A1398" s="2" t="s">
        <v>763</v>
      </c>
      <c r="B1398" s="2" t="s">
        <v>1085</v>
      </c>
      <c r="C1398" s="2" t="s">
        <v>1086</v>
      </c>
      <c r="D1398" s="2" t="s">
        <v>131</v>
      </c>
      <c r="E1398" s="2" t="s">
        <v>127</v>
      </c>
      <c r="F1398" s="2"/>
      <c r="G1398" s="2"/>
      <c r="H1398" s="2"/>
      <c r="I1398" s="2"/>
      <c r="J1398" s="2"/>
      <c r="K1398" s="2"/>
      <c r="L1398" s="2"/>
      <c r="M1398" s="2"/>
      <c r="N1398" s="7" t="s">
        <v>171</v>
      </c>
      <c r="O1398" s="8" t="str">
        <f t="shared" si="133"/>
        <v/>
      </c>
      <c r="P1398" s="9" t="str">
        <f t="shared" si="134"/>
        <v/>
      </c>
      <c r="Q1398" s="11">
        <f t="shared" si="135"/>
        <v>0</v>
      </c>
      <c r="R1398" s="12">
        <f t="shared" si="136"/>
        <v>0</v>
      </c>
      <c r="S1398" s="8"/>
      <c r="T1398" s="8" t="str">
        <f>VLOOKUP(C1398,[1]Sheet1!$D$1:$M$65514,10,0)</f>
        <v>河北</v>
      </c>
      <c r="U1398" s="8">
        <f t="shared" si="137"/>
        <v>0</v>
      </c>
      <c r="V1398" s="8" t="e">
        <f ca="1">SUM(OFFSET(考勤!D:AH,MATCH(C1398,考勤!$A$1:$A$58,0)-1,DAY(D1398)-1,3,1))</f>
        <v>#N/A</v>
      </c>
      <c r="W1398" s="8" t="e">
        <f ca="1" t="shared" si="138"/>
        <v>#N/A</v>
      </c>
    </row>
    <row r="1399" spans="1:23">
      <c r="A1399" s="2" t="s">
        <v>763</v>
      </c>
      <c r="B1399" s="2" t="s">
        <v>1085</v>
      </c>
      <c r="C1399" s="2" t="s">
        <v>1086</v>
      </c>
      <c r="D1399" s="2" t="s">
        <v>135</v>
      </c>
      <c r="E1399" s="2" t="s">
        <v>127</v>
      </c>
      <c r="F1399" s="2"/>
      <c r="G1399" s="2"/>
      <c r="H1399" s="2"/>
      <c r="I1399" s="2"/>
      <c r="J1399" s="2"/>
      <c r="K1399" s="2"/>
      <c r="L1399" s="2"/>
      <c r="M1399" s="2"/>
      <c r="N1399" s="7" t="s">
        <v>171</v>
      </c>
      <c r="O1399" s="8" t="str">
        <f t="shared" si="133"/>
        <v/>
      </c>
      <c r="P1399" s="9" t="str">
        <f t="shared" si="134"/>
        <v/>
      </c>
      <c r="Q1399" s="11">
        <f t="shared" si="135"/>
        <v>0</v>
      </c>
      <c r="R1399" s="12">
        <f t="shared" si="136"/>
        <v>0</v>
      </c>
      <c r="S1399" s="8"/>
      <c r="T1399" s="8" t="str">
        <f>VLOOKUP(C1399,[1]Sheet1!$D$1:$M$65514,10,0)</f>
        <v>河北</v>
      </c>
      <c r="U1399" s="8">
        <f t="shared" si="137"/>
        <v>0</v>
      </c>
      <c r="V1399" s="8" t="e">
        <f ca="1">SUM(OFFSET(考勤!D:AH,MATCH(C1399,考勤!$A$1:$A$58,0)-1,DAY(D1399)-1,3,1))</f>
        <v>#N/A</v>
      </c>
      <c r="W1399" s="8" t="e">
        <f ca="1" t="shared" si="138"/>
        <v>#N/A</v>
      </c>
    </row>
    <row r="1400" spans="1:23">
      <c r="A1400" s="3" t="s">
        <v>763</v>
      </c>
      <c r="B1400" s="3" t="s">
        <v>1085</v>
      </c>
      <c r="C1400" s="3" t="s">
        <v>1086</v>
      </c>
      <c r="D1400" s="3" t="s">
        <v>139</v>
      </c>
      <c r="E1400" s="2" t="s">
        <v>127</v>
      </c>
      <c r="F1400" s="3"/>
      <c r="G1400" s="3"/>
      <c r="H1400" s="3"/>
      <c r="I1400" s="3"/>
      <c r="J1400" s="3"/>
      <c r="K1400" s="3"/>
      <c r="L1400" s="3"/>
      <c r="M1400" s="3"/>
      <c r="N1400" s="7" t="s">
        <v>171</v>
      </c>
      <c r="O1400" s="8" t="str">
        <f t="shared" si="133"/>
        <v/>
      </c>
      <c r="P1400" s="9" t="str">
        <f t="shared" si="134"/>
        <v/>
      </c>
      <c r="Q1400" s="11">
        <f t="shared" si="135"/>
        <v>0</v>
      </c>
      <c r="R1400" s="12">
        <f t="shared" si="136"/>
        <v>0</v>
      </c>
      <c r="S1400" s="8"/>
      <c r="T1400" s="8" t="str">
        <f>VLOOKUP(C1400,[1]Sheet1!$D$1:$M$65514,10,0)</f>
        <v>河北</v>
      </c>
      <c r="U1400" s="8">
        <f t="shared" si="137"/>
        <v>0</v>
      </c>
      <c r="V1400" s="8" t="e">
        <f ca="1">SUM(OFFSET(考勤!D:AH,MATCH(C1400,考勤!$A$1:$A$58,0)-1,DAY(D1400)-1,3,1))</f>
        <v>#N/A</v>
      </c>
      <c r="W1400" s="8" t="e">
        <f ca="1" t="shared" si="138"/>
        <v>#N/A</v>
      </c>
    </row>
    <row r="1401" spans="1:23">
      <c r="A1401" s="3" t="s">
        <v>763</v>
      </c>
      <c r="B1401" s="3" t="s">
        <v>1085</v>
      </c>
      <c r="C1401" s="3" t="s">
        <v>1086</v>
      </c>
      <c r="D1401" s="3" t="s">
        <v>142</v>
      </c>
      <c r="E1401" s="2" t="s">
        <v>127</v>
      </c>
      <c r="F1401" s="3"/>
      <c r="G1401" s="3"/>
      <c r="H1401" s="3"/>
      <c r="I1401" s="3"/>
      <c r="J1401" s="3"/>
      <c r="K1401" s="3"/>
      <c r="L1401" s="3"/>
      <c r="M1401" s="3"/>
      <c r="N1401" s="7" t="s">
        <v>171</v>
      </c>
      <c r="O1401" s="8" t="str">
        <f t="shared" si="133"/>
        <v/>
      </c>
      <c r="P1401" s="9" t="str">
        <f t="shared" si="134"/>
        <v/>
      </c>
      <c r="Q1401" s="11">
        <f t="shared" si="135"/>
        <v>0</v>
      </c>
      <c r="R1401" s="12">
        <f t="shared" si="136"/>
        <v>0</v>
      </c>
      <c r="S1401" s="8"/>
      <c r="T1401" s="8" t="str">
        <f>VLOOKUP(C1401,[1]Sheet1!$D$1:$M$65514,10,0)</f>
        <v>河北</v>
      </c>
      <c r="U1401" s="8">
        <f t="shared" si="137"/>
        <v>0</v>
      </c>
      <c r="V1401" s="8" t="e">
        <f ca="1">SUM(OFFSET(考勤!D:AH,MATCH(C1401,考勤!$A$1:$A$58,0)-1,DAY(D1401)-1,3,1))</f>
        <v>#N/A</v>
      </c>
      <c r="W1401" s="8" t="e">
        <f ca="1" t="shared" si="138"/>
        <v>#N/A</v>
      </c>
    </row>
    <row r="1402" spans="1:23">
      <c r="A1402" s="2" t="s">
        <v>763</v>
      </c>
      <c r="B1402" s="2" t="s">
        <v>1085</v>
      </c>
      <c r="C1402" s="2" t="s">
        <v>1086</v>
      </c>
      <c r="D1402" s="2" t="s">
        <v>145</v>
      </c>
      <c r="E1402" s="2" t="s">
        <v>127</v>
      </c>
      <c r="F1402" s="2"/>
      <c r="G1402" s="2"/>
      <c r="H1402" s="2"/>
      <c r="I1402" s="2"/>
      <c r="J1402" s="2"/>
      <c r="K1402" s="2"/>
      <c r="L1402" s="2"/>
      <c r="M1402" s="2"/>
      <c r="N1402" s="7" t="s">
        <v>171</v>
      </c>
      <c r="O1402" s="8" t="str">
        <f t="shared" si="133"/>
        <v/>
      </c>
      <c r="P1402" s="9" t="str">
        <f t="shared" si="134"/>
        <v/>
      </c>
      <c r="Q1402" s="11">
        <f t="shared" si="135"/>
        <v>0</v>
      </c>
      <c r="R1402" s="12">
        <f t="shared" si="136"/>
        <v>0</v>
      </c>
      <c r="S1402" s="8"/>
      <c r="T1402" s="8" t="str">
        <f>VLOOKUP(C1402,[1]Sheet1!$D$1:$M$65514,10,0)</f>
        <v>河北</v>
      </c>
      <c r="U1402" s="8">
        <f t="shared" si="137"/>
        <v>0</v>
      </c>
      <c r="V1402" s="8" t="e">
        <f ca="1">SUM(OFFSET(考勤!D:AH,MATCH(C1402,考勤!$A$1:$A$58,0)-1,DAY(D1402)-1,3,1))</f>
        <v>#N/A</v>
      </c>
      <c r="W1402" s="8" t="e">
        <f ca="1" t="shared" si="138"/>
        <v>#N/A</v>
      </c>
    </row>
    <row r="1403" spans="1:23">
      <c r="A1403" s="2" t="s">
        <v>763</v>
      </c>
      <c r="B1403" s="2" t="s">
        <v>1085</v>
      </c>
      <c r="C1403" s="2" t="s">
        <v>1086</v>
      </c>
      <c r="D1403" s="2" t="s">
        <v>148</v>
      </c>
      <c r="E1403" s="2" t="s">
        <v>127</v>
      </c>
      <c r="F1403" s="2"/>
      <c r="G1403" s="2"/>
      <c r="H1403" s="2"/>
      <c r="I1403" s="2"/>
      <c r="J1403" s="2"/>
      <c r="K1403" s="2"/>
      <c r="L1403" s="2"/>
      <c r="M1403" s="2"/>
      <c r="N1403" s="7" t="s">
        <v>171</v>
      </c>
      <c r="O1403" s="8" t="str">
        <f t="shared" si="133"/>
        <v/>
      </c>
      <c r="P1403" s="9" t="str">
        <f t="shared" si="134"/>
        <v/>
      </c>
      <c r="Q1403" s="11">
        <f t="shared" si="135"/>
        <v>0</v>
      </c>
      <c r="R1403" s="12">
        <f t="shared" si="136"/>
        <v>0</v>
      </c>
      <c r="S1403" s="8"/>
      <c r="T1403" s="8" t="str">
        <f>VLOOKUP(C1403,[1]Sheet1!$D$1:$M$65514,10,0)</f>
        <v>河北</v>
      </c>
      <c r="U1403" s="8">
        <f t="shared" si="137"/>
        <v>0</v>
      </c>
      <c r="V1403" s="8" t="e">
        <f ca="1">SUM(OFFSET(考勤!D:AH,MATCH(C1403,考勤!$A$1:$A$58,0)-1,DAY(D1403)-1,3,1))</f>
        <v>#N/A</v>
      </c>
      <c r="W1403" s="8" t="e">
        <f ca="1" t="shared" si="138"/>
        <v>#N/A</v>
      </c>
    </row>
    <row r="1404" spans="1:23">
      <c r="A1404" s="2" t="s">
        <v>763</v>
      </c>
      <c r="B1404" s="2" t="s">
        <v>1085</v>
      </c>
      <c r="C1404" s="2" t="s">
        <v>1086</v>
      </c>
      <c r="D1404" s="2" t="s">
        <v>152</v>
      </c>
      <c r="E1404" s="2" t="s">
        <v>127</v>
      </c>
      <c r="F1404" s="2"/>
      <c r="G1404" s="2"/>
      <c r="H1404" s="2"/>
      <c r="I1404" s="2"/>
      <c r="J1404" s="2"/>
      <c r="K1404" s="2"/>
      <c r="L1404" s="2"/>
      <c r="M1404" s="2"/>
      <c r="N1404" s="7" t="s">
        <v>171</v>
      </c>
      <c r="O1404" s="8" t="str">
        <f t="shared" si="133"/>
        <v/>
      </c>
      <c r="P1404" s="9" t="str">
        <f t="shared" si="134"/>
        <v/>
      </c>
      <c r="Q1404" s="11">
        <f t="shared" si="135"/>
        <v>0</v>
      </c>
      <c r="R1404" s="12">
        <f t="shared" si="136"/>
        <v>0</v>
      </c>
      <c r="S1404" s="8"/>
      <c r="T1404" s="8" t="str">
        <f>VLOOKUP(C1404,[1]Sheet1!$D$1:$M$65514,10,0)</f>
        <v>河北</v>
      </c>
      <c r="U1404" s="8">
        <f t="shared" si="137"/>
        <v>0</v>
      </c>
      <c r="V1404" s="8" t="e">
        <f ca="1">SUM(OFFSET(考勤!D:AH,MATCH(C1404,考勤!$A$1:$A$58,0)-1,DAY(D1404)-1,3,1))</f>
        <v>#N/A</v>
      </c>
      <c r="W1404" s="8" t="e">
        <f ca="1" t="shared" si="138"/>
        <v>#N/A</v>
      </c>
    </row>
    <row r="1405" spans="1:23">
      <c r="A1405" s="2" t="s">
        <v>763</v>
      </c>
      <c r="B1405" s="2" t="s">
        <v>1085</v>
      </c>
      <c r="C1405" s="2" t="s">
        <v>1086</v>
      </c>
      <c r="D1405" s="2" t="s">
        <v>157</v>
      </c>
      <c r="E1405" s="2" t="s">
        <v>127</v>
      </c>
      <c r="F1405" s="2"/>
      <c r="G1405" s="2"/>
      <c r="H1405" s="2"/>
      <c r="I1405" s="2"/>
      <c r="J1405" s="2"/>
      <c r="K1405" s="2"/>
      <c r="L1405" s="2"/>
      <c r="M1405" s="2"/>
      <c r="N1405" s="7" t="s">
        <v>171</v>
      </c>
      <c r="O1405" s="8" t="str">
        <f t="shared" si="133"/>
        <v/>
      </c>
      <c r="P1405" s="9" t="str">
        <f t="shared" si="134"/>
        <v/>
      </c>
      <c r="Q1405" s="11">
        <f t="shared" si="135"/>
        <v>0</v>
      </c>
      <c r="R1405" s="12">
        <f t="shared" si="136"/>
        <v>0</v>
      </c>
      <c r="S1405" s="8"/>
      <c r="T1405" s="8" t="str">
        <f>VLOOKUP(C1405,[1]Sheet1!$D$1:$M$65514,10,0)</f>
        <v>河北</v>
      </c>
      <c r="U1405" s="8">
        <f t="shared" si="137"/>
        <v>0</v>
      </c>
      <c r="V1405" s="8" t="e">
        <f ca="1">SUM(OFFSET(考勤!D:AH,MATCH(C1405,考勤!$A$1:$A$58,0)-1,DAY(D1405)-1,3,1))</f>
        <v>#N/A</v>
      </c>
      <c r="W1405" s="8" t="e">
        <f ca="1" t="shared" si="138"/>
        <v>#N/A</v>
      </c>
    </row>
    <row r="1406" spans="1:23">
      <c r="A1406" s="2" t="s">
        <v>763</v>
      </c>
      <c r="B1406" s="2" t="s">
        <v>1085</v>
      </c>
      <c r="C1406" s="2" t="s">
        <v>1086</v>
      </c>
      <c r="D1406" s="2" t="s">
        <v>160</v>
      </c>
      <c r="E1406" s="2" t="s">
        <v>127</v>
      </c>
      <c r="F1406" s="2"/>
      <c r="G1406" s="2"/>
      <c r="H1406" s="2"/>
      <c r="I1406" s="2"/>
      <c r="J1406" s="2"/>
      <c r="K1406" s="2"/>
      <c r="L1406" s="2"/>
      <c r="M1406" s="2"/>
      <c r="N1406" s="7" t="s">
        <v>171</v>
      </c>
      <c r="O1406" s="8" t="str">
        <f t="shared" si="133"/>
        <v/>
      </c>
      <c r="P1406" s="9" t="str">
        <f t="shared" si="134"/>
        <v/>
      </c>
      <c r="Q1406" s="11">
        <f t="shared" si="135"/>
        <v>0</v>
      </c>
      <c r="R1406" s="12">
        <f t="shared" si="136"/>
        <v>0</v>
      </c>
      <c r="S1406" s="8"/>
      <c r="T1406" s="8" t="str">
        <f>VLOOKUP(C1406,[1]Sheet1!$D$1:$M$65514,10,0)</f>
        <v>河北</v>
      </c>
      <c r="U1406" s="8">
        <f t="shared" si="137"/>
        <v>0</v>
      </c>
      <c r="V1406" s="8" t="e">
        <f ca="1">SUM(OFFSET(考勤!D:AH,MATCH(C1406,考勤!$A$1:$A$58,0)-1,DAY(D1406)-1,3,1))</f>
        <v>#N/A</v>
      </c>
      <c r="W1406" s="8" t="e">
        <f ca="1" t="shared" si="138"/>
        <v>#N/A</v>
      </c>
    </row>
    <row r="1407" spans="1:23">
      <c r="A1407" s="3" t="s">
        <v>763</v>
      </c>
      <c r="B1407" s="3" t="s">
        <v>1085</v>
      </c>
      <c r="C1407" s="3" t="s">
        <v>1086</v>
      </c>
      <c r="D1407" s="3" t="s">
        <v>163</v>
      </c>
      <c r="E1407" s="2" t="s">
        <v>127</v>
      </c>
      <c r="F1407" s="3"/>
      <c r="G1407" s="3"/>
      <c r="H1407" s="3"/>
      <c r="I1407" s="3"/>
      <c r="J1407" s="3"/>
      <c r="K1407" s="3"/>
      <c r="L1407" s="3"/>
      <c r="M1407" s="3"/>
      <c r="N1407" s="7" t="s">
        <v>171</v>
      </c>
      <c r="O1407" s="8" t="str">
        <f t="shared" si="133"/>
        <v/>
      </c>
      <c r="P1407" s="9" t="str">
        <f t="shared" si="134"/>
        <v/>
      </c>
      <c r="Q1407" s="11">
        <f t="shared" si="135"/>
        <v>0</v>
      </c>
      <c r="R1407" s="12">
        <f t="shared" si="136"/>
        <v>0</v>
      </c>
      <c r="S1407" s="8"/>
      <c r="T1407" s="8" t="str">
        <f>VLOOKUP(C1407,[1]Sheet1!$D$1:$M$65514,10,0)</f>
        <v>河北</v>
      </c>
      <c r="U1407" s="8">
        <f t="shared" si="137"/>
        <v>0</v>
      </c>
      <c r="V1407" s="8" t="e">
        <f ca="1">SUM(OFFSET(考勤!D:AH,MATCH(C1407,考勤!$A$1:$A$58,0)-1,DAY(D1407)-1,3,1))</f>
        <v>#N/A</v>
      </c>
      <c r="W1407" s="8" t="e">
        <f ca="1" t="shared" si="138"/>
        <v>#N/A</v>
      </c>
    </row>
    <row r="1408" spans="1:23">
      <c r="A1408" s="3" t="s">
        <v>763</v>
      </c>
      <c r="B1408" s="3" t="s">
        <v>1085</v>
      </c>
      <c r="C1408" s="3" t="s">
        <v>1086</v>
      </c>
      <c r="D1408" s="3" t="s">
        <v>166</v>
      </c>
      <c r="E1408" s="2" t="s">
        <v>127</v>
      </c>
      <c r="F1408" s="3"/>
      <c r="G1408" s="3"/>
      <c r="H1408" s="3"/>
      <c r="I1408" s="3"/>
      <c r="J1408" s="3"/>
      <c r="K1408" s="3"/>
      <c r="L1408" s="3"/>
      <c r="M1408" s="3"/>
      <c r="N1408" s="7" t="s">
        <v>171</v>
      </c>
      <c r="O1408" s="8" t="str">
        <f t="shared" si="133"/>
        <v/>
      </c>
      <c r="P1408" s="9" t="str">
        <f t="shared" si="134"/>
        <v/>
      </c>
      <c r="Q1408" s="11">
        <f t="shared" si="135"/>
        <v>0</v>
      </c>
      <c r="R1408" s="12">
        <f t="shared" si="136"/>
        <v>0</v>
      </c>
      <c r="S1408" s="8"/>
      <c r="T1408" s="8" t="str">
        <f>VLOOKUP(C1408,[1]Sheet1!$D$1:$M$65514,10,0)</f>
        <v>河北</v>
      </c>
      <c r="U1408" s="8">
        <f t="shared" si="137"/>
        <v>0</v>
      </c>
      <c r="V1408" s="8" t="e">
        <f ca="1">SUM(OFFSET(考勤!D:AH,MATCH(C1408,考勤!$A$1:$A$58,0)-1,DAY(D1408)-1,3,1))</f>
        <v>#N/A</v>
      </c>
      <c r="W1408" s="8" t="e">
        <f ca="1" t="shared" si="138"/>
        <v>#N/A</v>
      </c>
    </row>
    <row r="1409" spans="1:23">
      <c r="A1409" s="2" t="s">
        <v>763</v>
      </c>
      <c r="B1409" s="2" t="s">
        <v>1085</v>
      </c>
      <c r="C1409" s="2" t="s">
        <v>1086</v>
      </c>
      <c r="D1409" s="2" t="s">
        <v>170</v>
      </c>
      <c r="E1409" s="2" t="s">
        <v>127</v>
      </c>
      <c r="F1409" s="5" t="s">
        <v>1087</v>
      </c>
      <c r="G1409" s="2"/>
      <c r="H1409" s="2"/>
      <c r="I1409" s="2"/>
      <c r="J1409" s="2"/>
      <c r="K1409" s="2"/>
      <c r="L1409" s="2"/>
      <c r="M1409" s="2"/>
      <c r="N1409" s="7" t="s">
        <v>171</v>
      </c>
      <c r="O1409" s="8" t="str">
        <f t="shared" si="133"/>
        <v>11:05</v>
      </c>
      <c r="P1409" s="9" t="str">
        <f t="shared" si="134"/>
        <v>XX:XX</v>
      </c>
      <c r="Q1409" s="11">
        <f t="shared" si="135"/>
        <v>0</v>
      </c>
      <c r="R1409" s="12">
        <f t="shared" si="136"/>
        <v>0</v>
      </c>
      <c r="S1409" s="8"/>
      <c r="T1409" s="8" t="str">
        <f>VLOOKUP(C1409,[1]Sheet1!$D$1:$M$65514,10,0)</f>
        <v>河北</v>
      </c>
      <c r="U1409" s="9">
        <v>0</v>
      </c>
      <c r="V1409" s="8" t="e">
        <f ca="1">SUM(OFFSET(考勤!D:AH,MATCH(C1409,考勤!$A$1:$A$58,0)-1,DAY(D1409)-1,3,1))</f>
        <v>#N/A</v>
      </c>
      <c r="W1409" s="8" t="e">
        <f ca="1" t="shared" si="138"/>
        <v>#N/A</v>
      </c>
    </row>
    <row r="1410" spans="1:23">
      <c r="A1410" s="2" t="s">
        <v>763</v>
      </c>
      <c r="B1410" s="2" t="s">
        <v>1085</v>
      </c>
      <c r="C1410" s="2" t="s">
        <v>1086</v>
      </c>
      <c r="D1410" s="2" t="s">
        <v>172</v>
      </c>
      <c r="E1410" s="2" t="s">
        <v>127</v>
      </c>
      <c r="F1410" s="2" t="s">
        <v>974</v>
      </c>
      <c r="G1410" s="2" t="s">
        <v>137</v>
      </c>
      <c r="H1410" s="2"/>
      <c r="I1410" s="2"/>
      <c r="J1410" s="10" t="s">
        <v>399</v>
      </c>
      <c r="K1410" s="2"/>
      <c r="L1410" s="2"/>
      <c r="M1410" s="2"/>
      <c r="N1410" s="2"/>
      <c r="O1410" s="8" t="str">
        <f t="shared" si="133"/>
        <v>07:43</v>
      </c>
      <c r="P1410" s="9" t="str">
        <f t="shared" si="134"/>
        <v>20:03</v>
      </c>
      <c r="Q1410" s="11">
        <f t="shared" si="135"/>
        <v>0.513888888888889</v>
      </c>
      <c r="R1410" s="12">
        <f t="shared" si="136"/>
        <v>11</v>
      </c>
      <c r="S1410" s="8"/>
      <c r="T1410" s="8" t="str">
        <f>VLOOKUP(C1410,[1]Sheet1!$D$1:$M$65514,10,0)</f>
        <v>河北</v>
      </c>
      <c r="U1410" s="8">
        <f t="shared" si="137"/>
        <v>11</v>
      </c>
      <c r="V1410" s="8" t="e">
        <f ca="1">SUM(OFFSET(考勤!D:AH,MATCH(C1410,考勤!$A$1:$A$58,0)-1,DAY(D1410)-1,3,1))</f>
        <v>#N/A</v>
      </c>
      <c r="W1410" s="8" t="e">
        <f ca="1" t="shared" si="138"/>
        <v>#N/A</v>
      </c>
    </row>
    <row r="1411" spans="1:23">
      <c r="A1411" s="2" t="s">
        <v>763</v>
      </c>
      <c r="B1411" s="2" t="s">
        <v>1085</v>
      </c>
      <c r="C1411" s="2" t="s">
        <v>1086</v>
      </c>
      <c r="D1411" s="2" t="s">
        <v>173</v>
      </c>
      <c r="E1411" s="2" t="s">
        <v>127</v>
      </c>
      <c r="F1411" s="2" t="s">
        <v>974</v>
      </c>
      <c r="G1411" s="2" t="s">
        <v>137</v>
      </c>
      <c r="H1411" s="2"/>
      <c r="I1411" s="2"/>
      <c r="J1411" s="10" t="s">
        <v>399</v>
      </c>
      <c r="K1411" s="2"/>
      <c r="L1411" s="2"/>
      <c r="M1411" s="2"/>
      <c r="N1411" s="2"/>
      <c r="O1411" s="8" t="str">
        <f t="shared" si="133"/>
        <v>07:43</v>
      </c>
      <c r="P1411" s="9" t="str">
        <f t="shared" si="134"/>
        <v>20:03</v>
      </c>
      <c r="Q1411" s="11">
        <f t="shared" si="135"/>
        <v>0.513888888888889</v>
      </c>
      <c r="R1411" s="12">
        <f t="shared" si="136"/>
        <v>11</v>
      </c>
      <c r="S1411" s="8"/>
      <c r="T1411" s="8" t="str">
        <f>VLOOKUP(C1411,[1]Sheet1!$D$1:$M$65514,10,0)</f>
        <v>河北</v>
      </c>
      <c r="U1411" s="8">
        <f t="shared" si="137"/>
        <v>11</v>
      </c>
      <c r="V1411" s="8" t="e">
        <f ca="1">SUM(OFFSET(考勤!D:AH,MATCH(C1411,考勤!$A$1:$A$58,0)-1,DAY(D1411)-1,3,1))</f>
        <v>#N/A</v>
      </c>
      <c r="W1411" s="8" t="e">
        <f ca="1" t="shared" si="138"/>
        <v>#N/A</v>
      </c>
    </row>
    <row r="1412" spans="1:23">
      <c r="A1412" s="2" t="s">
        <v>763</v>
      </c>
      <c r="B1412" s="2" t="s">
        <v>1085</v>
      </c>
      <c r="C1412" s="2" t="s">
        <v>1086</v>
      </c>
      <c r="D1412" s="2" t="s">
        <v>175</v>
      </c>
      <c r="E1412" s="2" t="s">
        <v>127</v>
      </c>
      <c r="F1412" s="2" t="s">
        <v>920</v>
      </c>
      <c r="G1412" s="2" t="s">
        <v>137</v>
      </c>
      <c r="H1412" s="2"/>
      <c r="I1412" s="2"/>
      <c r="J1412" s="10" t="s">
        <v>227</v>
      </c>
      <c r="K1412" s="2"/>
      <c r="L1412" s="2"/>
      <c r="M1412" s="2"/>
      <c r="N1412" s="2"/>
      <c r="O1412" s="8" t="str">
        <f t="shared" si="133"/>
        <v>07:47</v>
      </c>
      <c r="P1412" s="9" t="str">
        <f t="shared" si="134"/>
        <v>20:02</v>
      </c>
      <c r="Q1412" s="11">
        <f t="shared" si="135"/>
        <v>0.510416666666667</v>
      </c>
      <c r="R1412" s="12">
        <f t="shared" si="136"/>
        <v>11</v>
      </c>
      <c r="S1412" s="8"/>
      <c r="T1412" s="8" t="str">
        <f>VLOOKUP(C1412,[1]Sheet1!$D$1:$M$65514,10,0)</f>
        <v>河北</v>
      </c>
      <c r="U1412" s="8">
        <f t="shared" si="137"/>
        <v>11</v>
      </c>
      <c r="V1412" s="8" t="e">
        <f ca="1">SUM(OFFSET(考勤!D:AH,MATCH(C1412,考勤!$A$1:$A$58,0)-1,DAY(D1412)-1,3,1))</f>
        <v>#N/A</v>
      </c>
      <c r="W1412" s="8" t="e">
        <f ca="1" t="shared" si="138"/>
        <v>#N/A</v>
      </c>
    </row>
    <row r="1413" spans="1:23">
      <c r="A1413" s="2" t="s">
        <v>763</v>
      </c>
      <c r="B1413" s="2" t="s">
        <v>1085</v>
      </c>
      <c r="C1413" s="2" t="s">
        <v>1086</v>
      </c>
      <c r="D1413" s="2" t="s">
        <v>177</v>
      </c>
      <c r="E1413" s="2" t="s">
        <v>127</v>
      </c>
      <c r="F1413" s="2" t="s">
        <v>622</v>
      </c>
      <c r="G1413" s="2" t="s">
        <v>137</v>
      </c>
      <c r="H1413" s="2"/>
      <c r="I1413" s="2"/>
      <c r="J1413" s="10" t="s">
        <v>399</v>
      </c>
      <c r="K1413" s="2"/>
      <c r="L1413" s="2"/>
      <c r="M1413" s="2"/>
      <c r="N1413" s="2"/>
      <c r="O1413" s="8" t="str">
        <f t="shared" si="133"/>
        <v>07:46</v>
      </c>
      <c r="P1413" s="9" t="str">
        <f t="shared" si="134"/>
        <v>20:03</v>
      </c>
      <c r="Q1413" s="11">
        <f t="shared" si="135"/>
        <v>0.511805555555556</v>
      </c>
      <c r="R1413" s="12">
        <f t="shared" si="136"/>
        <v>11</v>
      </c>
      <c r="S1413" s="8"/>
      <c r="T1413" s="8" t="str">
        <f>VLOOKUP(C1413,[1]Sheet1!$D$1:$M$65514,10,0)</f>
        <v>河北</v>
      </c>
      <c r="U1413" s="8">
        <f t="shared" si="137"/>
        <v>11</v>
      </c>
      <c r="V1413" s="8" t="e">
        <f ca="1">SUM(OFFSET(考勤!D:AH,MATCH(C1413,考勤!$A$1:$A$58,0)-1,DAY(D1413)-1,3,1))</f>
        <v>#N/A</v>
      </c>
      <c r="W1413" s="8" t="e">
        <f ca="1" t="shared" si="138"/>
        <v>#N/A</v>
      </c>
    </row>
    <row r="1414" spans="1:23">
      <c r="A1414" s="3" t="s">
        <v>763</v>
      </c>
      <c r="B1414" s="3" t="s">
        <v>1085</v>
      </c>
      <c r="C1414" s="3" t="s">
        <v>1086</v>
      </c>
      <c r="D1414" s="3" t="s">
        <v>180</v>
      </c>
      <c r="E1414" s="2" t="s">
        <v>127</v>
      </c>
      <c r="F1414" s="3" t="s">
        <v>923</v>
      </c>
      <c r="G1414" s="3" t="s">
        <v>137</v>
      </c>
      <c r="H1414" s="3"/>
      <c r="I1414" s="3"/>
      <c r="J1414" s="10" t="s">
        <v>520</v>
      </c>
      <c r="K1414" s="3"/>
      <c r="L1414" s="3"/>
      <c r="M1414" s="3"/>
      <c r="N1414" s="3"/>
      <c r="O1414" s="8" t="str">
        <f t="shared" si="133"/>
        <v>07:47</v>
      </c>
      <c r="P1414" s="9" t="str">
        <f t="shared" si="134"/>
        <v>20:04</v>
      </c>
      <c r="Q1414" s="11">
        <f t="shared" si="135"/>
        <v>0.511805555555556</v>
      </c>
      <c r="R1414" s="12">
        <f t="shared" si="136"/>
        <v>11</v>
      </c>
      <c r="S1414" s="8"/>
      <c r="T1414" s="8" t="str">
        <f>VLOOKUP(C1414,[1]Sheet1!$D$1:$M$65514,10,0)</f>
        <v>河北</v>
      </c>
      <c r="U1414" s="8">
        <f t="shared" si="137"/>
        <v>11</v>
      </c>
      <c r="V1414" s="8" t="e">
        <f ca="1">SUM(OFFSET(考勤!D:AH,MATCH(C1414,考勤!$A$1:$A$58,0)-1,DAY(D1414)-1,3,1))</f>
        <v>#N/A</v>
      </c>
      <c r="W1414" s="8" t="e">
        <f ca="1" t="shared" si="138"/>
        <v>#N/A</v>
      </c>
    </row>
    <row r="1415" spans="1:23">
      <c r="A1415" s="3" t="s">
        <v>763</v>
      </c>
      <c r="B1415" s="3" t="s">
        <v>1085</v>
      </c>
      <c r="C1415" s="3" t="s">
        <v>1086</v>
      </c>
      <c r="D1415" s="3" t="s">
        <v>183</v>
      </c>
      <c r="E1415" s="2" t="s">
        <v>127</v>
      </c>
      <c r="F1415" s="3" t="s">
        <v>939</v>
      </c>
      <c r="G1415" s="3" t="s">
        <v>137</v>
      </c>
      <c r="H1415" s="3"/>
      <c r="I1415" s="3"/>
      <c r="J1415" s="10" t="s">
        <v>420</v>
      </c>
      <c r="K1415" s="3"/>
      <c r="L1415" s="3"/>
      <c r="M1415" s="3"/>
      <c r="N1415" s="3"/>
      <c r="O1415" s="8" t="str">
        <f t="shared" si="133"/>
        <v>07:41</v>
      </c>
      <c r="P1415" s="9" t="str">
        <f t="shared" si="134"/>
        <v>20:02</v>
      </c>
      <c r="Q1415" s="11">
        <f t="shared" si="135"/>
        <v>0.514583333333333</v>
      </c>
      <c r="R1415" s="12">
        <f t="shared" si="136"/>
        <v>11</v>
      </c>
      <c r="S1415" s="8"/>
      <c r="T1415" s="8" t="str">
        <f>VLOOKUP(C1415,[1]Sheet1!$D$1:$M$65514,10,0)</f>
        <v>河北</v>
      </c>
      <c r="U1415" s="8">
        <f t="shared" si="137"/>
        <v>11</v>
      </c>
      <c r="V1415" s="8" t="e">
        <f ca="1">SUM(OFFSET(考勤!D:AH,MATCH(C1415,考勤!$A$1:$A$58,0)-1,DAY(D1415)-1,3,1))</f>
        <v>#N/A</v>
      </c>
      <c r="W1415" s="8" t="e">
        <f ca="1" t="shared" si="138"/>
        <v>#N/A</v>
      </c>
    </row>
    <row r="1416" spans="1:23">
      <c r="A1416" s="2" t="s">
        <v>763</v>
      </c>
      <c r="B1416" s="2" t="s">
        <v>1085</v>
      </c>
      <c r="C1416" s="2" t="s">
        <v>1086</v>
      </c>
      <c r="D1416" s="2" t="s">
        <v>186</v>
      </c>
      <c r="E1416" s="2" t="s">
        <v>127</v>
      </c>
      <c r="F1416" s="2" t="s">
        <v>1021</v>
      </c>
      <c r="G1416" s="2" t="s">
        <v>137</v>
      </c>
      <c r="H1416" s="2"/>
      <c r="I1416" s="2"/>
      <c r="J1416" s="10" t="s">
        <v>435</v>
      </c>
      <c r="K1416" s="2"/>
      <c r="L1416" s="2"/>
      <c r="M1416" s="2"/>
      <c r="N1416" s="2"/>
      <c r="O1416" s="8" t="str">
        <f t="shared" si="133"/>
        <v>07:45</v>
      </c>
      <c r="P1416" s="9" t="str">
        <f t="shared" si="134"/>
        <v>20:04</v>
      </c>
      <c r="Q1416" s="11">
        <f t="shared" si="135"/>
        <v>0.513194444444445</v>
      </c>
      <c r="R1416" s="12">
        <f t="shared" si="136"/>
        <v>11</v>
      </c>
      <c r="S1416" s="8"/>
      <c r="T1416" s="8" t="str">
        <f>VLOOKUP(C1416,[1]Sheet1!$D$1:$M$65514,10,0)</f>
        <v>河北</v>
      </c>
      <c r="U1416" s="8">
        <f t="shared" si="137"/>
        <v>11</v>
      </c>
      <c r="V1416" s="8" t="e">
        <f ca="1">SUM(OFFSET(考勤!D:AH,MATCH(C1416,考勤!$A$1:$A$58,0)-1,DAY(D1416)-1,3,1))</f>
        <v>#N/A</v>
      </c>
      <c r="W1416" s="8" t="e">
        <f ca="1" t="shared" si="138"/>
        <v>#N/A</v>
      </c>
    </row>
    <row r="1417" spans="1:23">
      <c r="A1417" s="2" t="s">
        <v>763</v>
      </c>
      <c r="B1417" s="2" t="s">
        <v>1085</v>
      </c>
      <c r="C1417" s="2" t="s">
        <v>1086</v>
      </c>
      <c r="D1417" s="2" t="s">
        <v>189</v>
      </c>
      <c r="E1417" s="2" t="s">
        <v>127</v>
      </c>
      <c r="F1417" s="5" t="s">
        <v>944</v>
      </c>
      <c r="G1417" s="2"/>
      <c r="H1417" s="2"/>
      <c r="I1417" s="2"/>
      <c r="J1417" s="10" t="s">
        <v>227</v>
      </c>
      <c r="K1417" s="2"/>
      <c r="L1417" s="2"/>
      <c r="M1417" s="2"/>
      <c r="N1417" s="7" t="s">
        <v>171</v>
      </c>
      <c r="O1417" s="8" t="str">
        <f t="shared" si="133"/>
        <v>XX:XX</v>
      </c>
      <c r="P1417" s="9" t="str">
        <f t="shared" si="134"/>
        <v>20:02</v>
      </c>
      <c r="Q1417" s="11">
        <f t="shared" si="135"/>
        <v>0</v>
      </c>
      <c r="R1417" s="12">
        <f t="shared" si="136"/>
        <v>0</v>
      </c>
      <c r="S1417" s="8"/>
      <c r="T1417" s="8" t="str">
        <f>VLOOKUP(C1417,[1]Sheet1!$D$1:$M$65514,10,0)</f>
        <v>河北</v>
      </c>
      <c r="U1417" s="9">
        <v>10.5</v>
      </c>
      <c r="V1417" s="8" t="e">
        <f ca="1">SUM(OFFSET(考勤!D:AH,MATCH(C1417,考勤!$A$1:$A$58,0)-1,DAY(D1417)-1,3,1))</f>
        <v>#N/A</v>
      </c>
      <c r="W1417" s="8" t="e">
        <f ca="1" t="shared" si="138"/>
        <v>#N/A</v>
      </c>
    </row>
    <row r="1418" spans="1:23">
      <c r="A1418" s="2" t="s">
        <v>763</v>
      </c>
      <c r="B1418" s="2" t="s">
        <v>1085</v>
      </c>
      <c r="C1418" s="2" t="s">
        <v>1086</v>
      </c>
      <c r="D1418" s="2" t="s">
        <v>192</v>
      </c>
      <c r="E1418" s="2" t="s">
        <v>127</v>
      </c>
      <c r="F1418" s="5" t="s">
        <v>962</v>
      </c>
      <c r="G1418" s="2"/>
      <c r="H1418" s="2"/>
      <c r="I1418" s="2"/>
      <c r="J1418" s="2"/>
      <c r="K1418" s="2"/>
      <c r="L1418" s="2"/>
      <c r="M1418" s="2"/>
      <c r="N1418" s="7" t="s">
        <v>171</v>
      </c>
      <c r="O1418" s="8" t="str">
        <f t="shared" si="133"/>
        <v>07:49</v>
      </c>
      <c r="P1418" s="9" t="str">
        <f t="shared" si="134"/>
        <v>XX:XX</v>
      </c>
      <c r="Q1418" s="11">
        <f t="shared" si="135"/>
        <v>0</v>
      </c>
      <c r="R1418" s="12">
        <f t="shared" si="136"/>
        <v>0</v>
      </c>
      <c r="S1418" s="8"/>
      <c r="T1418" s="8" t="str">
        <f>VLOOKUP(C1418,[1]Sheet1!$D$1:$M$65514,10,0)</f>
        <v>河北</v>
      </c>
      <c r="U1418" s="9">
        <v>12.5</v>
      </c>
      <c r="V1418" s="8" t="e">
        <f ca="1">SUM(OFFSET(考勤!D:AH,MATCH(C1418,考勤!$A$1:$A$58,0)-1,DAY(D1418)-1,3,1))</f>
        <v>#N/A</v>
      </c>
      <c r="W1418" s="8" t="e">
        <f ca="1" t="shared" si="138"/>
        <v>#N/A</v>
      </c>
    </row>
    <row r="1419" spans="1:23">
      <c r="A1419" s="2" t="s">
        <v>763</v>
      </c>
      <c r="B1419" s="2" t="s">
        <v>1085</v>
      </c>
      <c r="C1419" s="2" t="s">
        <v>1086</v>
      </c>
      <c r="D1419" s="2" t="s">
        <v>195</v>
      </c>
      <c r="E1419" s="2" t="s">
        <v>127</v>
      </c>
      <c r="F1419" s="2" t="s">
        <v>1088</v>
      </c>
      <c r="G1419" s="2" t="s">
        <v>137</v>
      </c>
      <c r="H1419" s="2"/>
      <c r="I1419" s="2"/>
      <c r="J1419" s="2"/>
      <c r="K1419" s="2"/>
      <c r="L1419" s="2"/>
      <c r="M1419" s="2"/>
      <c r="N1419" s="2"/>
      <c r="O1419" s="8" t="str">
        <f t="shared" si="133"/>
        <v>07:45</v>
      </c>
      <c r="P1419" s="9" t="str">
        <f t="shared" si="134"/>
        <v>17:32</v>
      </c>
      <c r="Q1419" s="11">
        <f t="shared" si="135"/>
        <v>0.407638888888889</v>
      </c>
      <c r="R1419" s="12">
        <f t="shared" si="136"/>
        <v>8</v>
      </c>
      <c r="S1419" s="8"/>
      <c r="T1419" s="8" t="str">
        <f>VLOOKUP(C1419,[1]Sheet1!$D$1:$M$65514,10,0)</f>
        <v>河北</v>
      </c>
      <c r="U1419" s="8">
        <f t="shared" si="137"/>
        <v>8</v>
      </c>
      <c r="V1419" s="8" t="e">
        <f ca="1">SUM(OFFSET(考勤!D:AH,MATCH(C1419,考勤!$A$1:$A$58,0)-1,DAY(D1419)-1,3,1))</f>
        <v>#N/A</v>
      </c>
      <c r="W1419" s="8" t="e">
        <f ca="1" t="shared" si="138"/>
        <v>#N/A</v>
      </c>
    </row>
    <row r="1420" spans="1:23">
      <c r="A1420" s="2" t="s">
        <v>763</v>
      </c>
      <c r="B1420" s="2" t="s">
        <v>1085</v>
      </c>
      <c r="C1420" s="2" t="s">
        <v>1086</v>
      </c>
      <c r="D1420" s="2" t="s">
        <v>198</v>
      </c>
      <c r="E1420" s="2" t="s">
        <v>127</v>
      </c>
      <c r="F1420" s="2" t="s">
        <v>412</v>
      </c>
      <c r="G1420" s="2" t="s">
        <v>137</v>
      </c>
      <c r="H1420" s="2"/>
      <c r="I1420" s="2"/>
      <c r="J1420" s="10" t="s">
        <v>356</v>
      </c>
      <c r="K1420" s="2"/>
      <c r="L1420" s="2"/>
      <c r="M1420" s="2"/>
      <c r="N1420" s="2"/>
      <c r="O1420" s="8" t="str">
        <f t="shared" si="133"/>
        <v>07:42</v>
      </c>
      <c r="P1420" s="9" t="str">
        <f t="shared" si="134"/>
        <v>21:02</v>
      </c>
      <c r="Q1420" s="11">
        <f t="shared" si="135"/>
        <v>0.555555555555556</v>
      </c>
      <c r="R1420" s="12">
        <f t="shared" si="136"/>
        <v>12</v>
      </c>
      <c r="S1420" s="8"/>
      <c r="T1420" s="8" t="str">
        <f>VLOOKUP(C1420,[1]Sheet1!$D$1:$M$65514,10,0)</f>
        <v>河北</v>
      </c>
      <c r="U1420" s="8">
        <f t="shared" si="137"/>
        <v>12</v>
      </c>
      <c r="V1420" s="8" t="e">
        <f ca="1">SUM(OFFSET(考勤!D:AH,MATCH(C1420,考勤!$A$1:$A$58,0)-1,DAY(D1420)-1,3,1))</f>
        <v>#N/A</v>
      </c>
      <c r="W1420" s="8" t="e">
        <f ca="1" t="shared" si="138"/>
        <v>#N/A</v>
      </c>
    </row>
    <row r="1421" spans="1:23">
      <c r="A1421" s="3" t="s">
        <v>763</v>
      </c>
      <c r="B1421" s="3" t="s">
        <v>1085</v>
      </c>
      <c r="C1421" s="3" t="s">
        <v>1086</v>
      </c>
      <c r="D1421" s="3" t="s">
        <v>199</v>
      </c>
      <c r="E1421" s="2" t="s">
        <v>127</v>
      </c>
      <c r="F1421" s="3" t="s">
        <v>534</v>
      </c>
      <c r="G1421" s="3" t="s">
        <v>137</v>
      </c>
      <c r="H1421" s="3"/>
      <c r="I1421" s="3"/>
      <c r="J1421" s="10" t="s">
        <v>141</v>
      </c>
      <c r="K1421" s="3"/>
      <c r="L1421" s="3"/>
      <c r="M1421" s="3"/>
      <c r="N1421" s="3"/>
      <c r="O1421" s="8" t="str">
        <f t="shared" si="133"/>
        <v>07:38</v>
      </c>
      <c r="P1421" s="9" t="str">
        <f t="shared" si="134"/>
        <v>20:03</v>
      </c>
      <c r="Q1421" s="11">
        <f t="shared" si="135"/>
        <v>0.517361111111111</v>
      </c>
      <c r="R1421" s="12">
        <f t="shared" si="136"/>
        <v>11</v>
      </c>
      <c r="S1421" s="8"/>
      <c r="T1421" s="8" t="str">
        <f>VLOOKUP(C1421,[1]Sheet1!$D$1:$M$65514,10,0)</f>
        <v>河北</v>
      </c>
      <c r="U1421" s="8">
        <f t="shared" si="137"/>
        <v>11</v>
      </c>
      <c r="V1421" s="8" t="e">
        <f ca="1">SUM(OFFSET(考勤!D:AH,MATCH(C1421,考勤!$A$1:$A$58,0)-1,DAY(D1421)-1,3,1))</f>
        <v>#N/A</v>
      </c>
      <c r="W1421" s="8" t="e">
        <f ca="1" t="shared" si="138"/>
        <v>#N/A</v>
      </c>
    </row>
    <row r="1422" spans="1:23">
      <c r="A1422" s="3" t="s">
        <v>763</v>
      </c>
      <c r="B1422" s="3" t="s">
        <v>1085</v>
      </c>
      <c r="C1422" s="3" t="s">
        <v>1086</v>
      </c>
      <c r="D1422" s="3" t="s">
        <v>201</v>
      </c>
      <c r="E1422" s="2" t="s">
        <v>127</v>
      </c>
      <c r="F1422" s="3" t="s">
        <v>887</v>
      </c>
      <c r="G1422" s="3" t="s">
        <v>137</v>
      </c>
      <c r="H1422" s="3"/>
      <c r="I1422" s="3"/>
      <c r="J1422" s="10" t="s">
        <v>144</v>
      </c>
      <c r="K1422" s="3"/>
      <c r="L1422" s="3"/>
      <c r="M1422" s="3"/>
      <c r="N1422" s="3"/>
      <c r="O1422" s="8" t="str">
        <f t="shared" si="133"/>
        <v>07:42</v>
      </c>
      <c r="P1422" s="9" t="str">
        <f t="shared" si="134"/>
        <v>20:01</v>
      </c>
      <c r="Q1422" s="11">
        <f t="shared" si="135"/>
        <v>0.513194444444445</v>
      </c>
      <c r="R1422" s="12">
        <f t="shared" si="136"/>
        <v>11</v>
      </c>
      <c r="S1422" s="8"/>
      <c r="T1422" s="8" t="str">
        <f>VLOOKUP(C1422,[1]Sheet1!$D$1:$M$65514,10,0)</f>
        <v>河北</v>
      </c>
      <c r="U1422" s="8">
        <f t="shared" si="137"/>
        <v>11</v>
      </c>
      <c r="V1422" s="8" t="e">
        <f ca="1">SUM(OFFSET(考勤!D:AH,MATCH(C1422,考勤!$A$1:$A$58,0)-1,DAY(D1422)-1,3,1))</f>
        <v>#N/A</v>
      </c>
      <c r="W1422" s="8" t="e">
        <f ca="1" t="shared" si="138"/>
        <v>#N/A</v>
      </c>
    </row>
    <row r="1423" spans="1:23">
      <c r="A1423" s="2" t="s">
        <v>763</v>
      </c>
      <c r="B1423" s="2" t="s">
        <v>1085</v>
      </c>
      <c r="C1423" s="2" t="s">
        <v>1086</v>
      </c>
      <c r="D1423" s="2" t="s">
        <v>204</v>
      </c>
      <c r="E1423" s="2" t="s">
        <v>127</v>
      </c>
      <c r="F1423" s="2" t="s">
        <v>419</v>
      </c>
      <c r="G1423" s="2" t="s">
        <v>137</v>
      </c>
      <c r="H1423" s="2"/>
      <c r="I1423" s="2"/>
      <c r="J1423" s="10" t="s">
        <v>227</v>
      </c>
      <c r="K1423" s="2"/>
      <c r="L1423" s="2"/>
      <c r="M1423" s="2"/>
      <c r="N1423" s="2"/>
      <c r="O1423" s="8" t="str">
        <f t="shared" si="133"/>
        <v>07:42</v>
      </c>
      <c r="P1423" s="9" t="str">
        <f t="shared" si="134"/>
        <v>20:02</v>
      </c>
      <c r="Q1423" s="11">
        <f t="shared" si="135"/>
        <v>0.513888888888889</v>
      </c>
      <c r="R1423" s="12">
        <f t="shared" si="136"/>
        <v>11</v>
      </c>
      <c r="S1423" s="8"/>
      <c r="T1423" s="8" t="str">
        <f>VLOOKUP(C1423,[1]Sheet1!$D$1:$M$65514,10,0)</f>
        <v>河北</v>
      </c>
      <c r="U1423" s="8">
        <f t="shared" si="137"/>
        <v>11</v>
      </c>
      <c r="V1423" s="8" t="e">
        <f ca="1">SUM(OFFSET(考勤!D:AH,MATCH(C1423,考勤!$A$1:$A$58,0)-1,DAY(D1423)-1,3,1))</f>
        <v>#N/A</v>
      </c>
      <c r="W1423" s="8" t="e">
        <f ca="1" t="shared" si="138"/>
        <v>#N/A</v>
      </c>
    </row>
    <row r="1424" spans="1:23">
      <c r="A1424" s="2" t="s">
        <v>763</v>
      </c>
      <c r="B1424" s="2" t="s">
        <v>1085</v>
      </c>
      <c r="C1424" s="2" t="s">
        <v>1086</v>
      </c>
      <c r="D1424" s="2" t="s">
        <v>206</v>
      </c>
      <c r="E1424" s="2" t="s">
        <v>127</v>
      </c>
      <c r="F1424" s="2" t="s">
        <v>887</v>
      </c>
      <c r="G1424" s="2" t="s">
        <v>137</v>
      </c>
      <c r="H1424" s="2"/>
      <c r="I1424" s="2"/>
      <c r="J1424" s="10" t="s">
        <v>220</v>
      </c>
      <c r="K1424" s="2"/>
      <c r="L1424" s="2"/>
      <c r="M1424" s="2"/>
      <c r="N1424" s="2"/>
      <c r="O1424" s="8" t="str">
        <f t="shared" si="133"/>
        <v>07:42</v>
      </c>
      <c r="P1424" s="9" t="str">
        <f t="shared" si="134"/>
        <v>20:01</v>
      </c>
      <c r="Q1424" s="11">
        <f t="shared" si="135"/>
        <v>0.513194444444445</v>
      </c>
      <c r="R1424" s="12">
        <f t="shared" si="136"/>
        <v>11</v>
      </c>
      <c r="S1424" s="8"/>
      <c r="T1424" s="8" t="str">
        <f>VLOOKUP(C1424,[1]Sheet1!$D$1:$M$65514,10,0)</f>
        <v>河北</v>
      </c>
      <c r="U1424" s="8">
        <f t="shared" si="137"/>
        <v>11</v>
      </c>
      <c r="V1424" s="8" t="e">
        <f ca="1">SUM(OFFSET(考勤!D:AH,MATCH(C1424,考勤!$A$1:$A$58,0)-1,DAY(D1424)-1,3,1))</f>
        <v>#N/A</v>
      </c>
      <c r="W1424" s="8" t="e">
        <f ca="1" t="shared" si="138"/>
        <v>#N/A</v>
      </c>
    </row>
    <row r="1425" spans="1:23">
      <c r="A1425" s="2" t="s">
        <v>763</v>
      </c>
      <c r="B1425" s="2" t="s">
        <v>1085</v>
      </c>
      <c r="C1425" s="2" t="s">
        <v>1086</v>
      </c>
      <c r="D1425" s="2" t="s">
        <v>209</v>
      </c>
      <c r="E1425" s="2" t="s">
        <v>127</v>
      </c>
      <c r="F1425" s="2" t="s">
        <v>219</v>
      </c>
      <c r="G1425" s="2" t="s">
        <v>137</v>
      </c>
      <c r="H1425" s="2"/>
      <c r="I1425" s="2"/>
      <c r="J1425" s="10" t="s">
        <v>220</v>
      </c>
      <c r="K1425" s="2"/>
      <c r="L1425" s="2"/>
      <c r="M1425" s="2"/>
      <c r="N1425" s="2"/>
      <c r="O1425" s="8" t="str">
        <f t="shared" si="133"/>
        <v>07:44</v>
      </c>
      <c r="P1425" s="9" t="str">
        <f t="shared" si="134"/>
        <v>20:01</v>
      </c>
      <c r="Q1425" s="11">
        <f t="shared" si="135"/>
        <v>0.511805555555556</v>
      </c>
      <c r="R1425" s="12">
        <f t="shared" si="136"/>
        <v>11</v>
      </c>
      <c r="S1425" s="8"/>
      <c r="T1425" s="8" t="str">
        <f>VLOOKUP(C1425,[1]Sheet1!$D$1:$M$65514,10,0)</f>
        <v>河北</v>
      </c>
      <c r="U1425" s="8">
        <f t="shared" si="137"/>
        <v>11</v>
      </c>
      <c r="V1425" s="8" t="e">
        <f ca="1">SUM(OFFSET(考勤!D:AH,MATCH(C1425,考勤!$A$1:$A$58,0)-1,DAY(D1425)-1,3,1))</f>
        <v>#N/A</v>
      </c>
      <c r="W1425" s="8" t="e">
        <f ca="1" t="shared" si="138"/>
        <v>#N/A</v>
      </c>
    </row>
    <row r="1426" spans="1:23">
      <c r="A1426" s="2" t="s">
        <v>763</v>
      </c>
      <c r="B1426" s="2" t="s">
        <v>1085</v>
      </c>
      <c r="C1426" s="2" t="s">
        <v>1086</v>
      </c>
      <c r="D1426" s="2" t="s">
        <v>210</v>
      </c>
      <c r="E1426" s="2" t="s">
        <v>127</v>
      </c>
      <c r="F1426" s="2" t="s">
        <v>219</v>
      </c>
      <c r="G1426" s="2" t="s">
        <v>137</v>
      </c>
      <c r="H1426" s="2"/>
      <c r="I1426" s="2"/>
      <c r="J1426" s="10" t="s">
        <v>220</v>
      </c>
      <c r="K1426" s="2"/>
      <c r="L1426" s="2"/>
      <c r="M1426" s="2"/>
      <c r="N1426" s="2"/>
      <c r="O1426" s="8" t="str">
        <f t="shared" si="133"/>
        <v>07:44</v>
      </c>
      <c r="P1426" s="9" t="str">
        <f t="shared" si="134"/>
        <v>20:01</v>
      </c>
      <c r="Q1426" s="11">
        <f t="shared" si="135"/>
        <v>0.511805555555556</v>
      </c>
      <c r="R1426" s="12">
        <f t="shared" si="136"/>
        <v>11</v>
      </c>
      <c r="S1426" s="8"/>
      <c r="T1426" s="8" t="str">
        <f>VLOOKUP(C1426,[1]Sheet1!$D$1:$M$65514,10,0)</f>
        <v>河北</v>
      </c>
      <c r="U1426" s="8">
        <f t="shared" si="137"/>
        <v>11</v>
      </c>
      <c r="V1426" s="8" t="e">
        <f ca="1">SUM(OFFSET(考勤!D:AH,MATCH(C1426,考勤!$A$1:$A$58,0)-1,DAY(D1426)-1,3,1))</f>
        <v>#N/A</v>
      </c>
      <c r="W1426" s="8" t="e">
        <f ca="1" t="shared" si="138"/>
        <v>#N/A</v>
      </c>
    </row>
    <row r="1427" spans="1:23">
      <c r="A1427" s="2" t="s">
        <v>763</v>
      </c>
      <c r="B1427" s="2" t="s">
        <v>1085</v>
      </c>
      <c r="C1427" s="2" t="s">
        <v>1086</v>
      </c>
      <c r="D1427" s="2" t="s">
        <v>211</v>
      </c>
      <c r="E1427" s="2" t="s">
        <v>127</v>
      </c>
      <c r="F1427" s="2" t="s">
        <v>950</v>
      </c>
      <c r="G1427" s="2" t="s">
        <v>137</v>
      </c>
      <c r="H1427" s="2"/>
      <c r="I1427" s="2"/>
      <c r="J1427" s="2"/>
      <c r="K1427" s="2"/>
      <c r="L1427" s="2"/>
      <c r="M1427" s="2"/>
      <c r="N1427" s="2"/>
      <c r="O1427" s="8" t="str">
        <f t="shared" si="133"/>
        <v>07:49</v>
      </c>
      <c r="P1427" s="9" t="str">
        <f t="shared" si="134"/>
        <v>17:32</v>
      </c>
      <c r="Q1427" s="11">
        <f t="shared" si="135"/>
        <v>0.404861111111111</v>
      </c>
      <c r="R1427" s="12">
        <f t="shared" si="136"/>
        <v>8</v>
      </c>
      <c r="S1427" s="8"/>
      <c r="T1427" s="8" t="str">
        <f>VLOOKUP(C1427,[1]Sheet1!$D$1:$M$65514,10,0)</f>
        <v>河北</v>
      </c>
      <c r="U1427" s="8">
        <f t="shared" si="137"/>
        <v>8</v>
      </c>
      <c r="V1427" s="8" t="e">
        <f ca="1">SUM(OFFSET(考勤!D:AH,MATCH(C1427,考勤!$A$1:$A$58,0)-1,DAY(D1427)-1,3,1))</f>
        <v>#N/A</v>
      </c>
      <c r="W1427" s="8" t="e">
        <f ca="1" t="shared" si="138"/>
        <v>#N/A</v>
      </c>
    </row>
    <row r="1428" spans="1:23">
      <c r="A1428" s="2" t="s">
        <v>763</v>
      </c>
      <c r="B1428" s="2" t="s">
        <v>1089</v>
      </c>
      <c r="C1428" s="2" t="s">
        <v>1090</v>
      </c>
      <c r="D1428" s="2" t="s">
        <v>126</v>
      </c>
      <c r="E1428" s="2" t="s">
        <v>127</v>
      </c>
      <c r="F1428" s="2"/>
      <c r="G1428" s="2"/>
      <c r="H1428" s="2"/>
      <c r="I1428" s="2"/>
      <c r="J1428" s="2"/>
      <c r="K1428" s="2"/>
      <c r="L1428" s="2"/>
      <c r="M1428" s="2"/>
      <c r="N1428" s="7" t="s">
        <v>171</v>
      </c>
      <c r="O1428" s="8" t="str">
        <f t="shared" si="133"/>
        <v/>
      </c>
      <c r="P1428" s="9" t="str">
        <f t="shared" si="134"/>
        <v/>
      </c>
      <c r="Q1428" s="11">
        <f t="shared" si="135"/>
        <v>0</v>
      </c>
      <c r="R1428" s="12">
        <f t="shared" si="136"/>
        <v>0</v>
      </c>
      <c r="S1428" s="8"/>
      <c r="T1428" s="8" t="str">
        <f>VLOOKUP(C1428,[1]Sheet1!$D$1:$M$65514,10,0)</f>
        <v>河北</v>
      </c>
      <c r="U1428" s="8">
        <f t="shared" si="137"/>
        <v>0</v>
      </c>
      <c r="V1428" s="8" t="e">
        <f ca="1">SUM(OFFSET(考勤!D:AH,MATCH(C1428,考勤!$A$1:$A$58,0)-1,DAY(D1428)-1,3,1))</f>
        <v>#N/A</v>
      </c>
      <c r="W1428" s="8" t="e">
        <f ca="1" t="shared" si="138"/>
        <v>#N/A</v>
      </c>
    </row>
    <row r="1429" spans="1:23">
      <c r="A1429" s="2" t="s">
        <v>763</v>
      </c>
      <c r="B1429" s="2" t="s">
        <v>1089</v>
      </c>
      <c r="C1429" s="2" t="s">
        <v>1090</v>
      </c>
      <c r="D1429" s="2" t="s">
        <v>131</v>
      </c>
      <c r="E1429" s="2" t="s">
        <v>127</v>
      </c>
      <c r="F1429" s="2"/>
      <c r="G1429" s="2"/>
      <c r="H1429" s="2"/>
      <c r="I1429" s="2"/>
      <c r="J1429" s="2"/>
      <c r="K1429" s="2"/>
      <c r="L1429" s="2"/>
      <c r="M1429" s="2"/>
      <c r="N1429" s="7" t="s">
        <v>171</v>
      </c>
      <c r="O1429" s="8" t="str">
        <f t="shared" si="133"/>
        <v/>
      </c>
      <c r="P1429" s="9" t="str">
        <f t="shared" si="134"/>
        <v/>
      </c>
      <c r="Q1429" s="11">
        <f t="shared" si="135"/>
        <v>0</v>
      </c>
      <c r="R1429" s="12">
        <f t="shared" si="136"/>
        <v>0</v>
      </c>
      <c r="S1429" s="8"/>
      <c r="T1429" s="8" t="str">
        <f>VLOOKUP(C1429,[1]Sheet1!$D$1:$M$65514,10,0)</f>
        <v>河北</v>
      </c>
      <c r="U1429" s="8">
        <f t="shared" si="137"/>
        <v>0</v>
      </c>
      <c r="V1429" s="8" t="e">
        <f ca="1">SUM(OFFSET(考勤!D:AH,MATCH(C1429,考勤!$A$1:$A$58,0)-1,DAY(D1429)-1,3,1))</f>
        <v>#N/A</v>
      </c>
      <c r="W1429" s="8" t="e">
        <f ca="1" t="shared" si="138"/>
        <v>#N/A</v>
      </c>
    </row>
    <row r="1430" spans="1:23">
      <c r="A1430" s="2" t="s">
        <v>763</v>
      </c>
      <c r="B1430" s="2" t="s">
        <v>1089</v>
      </c>
      <c r="C1430" s="2" t="s">
        <v>1090</v>
      </c>
      <c r="D1430" s="2" t="s">
        <v>135</v>
      </c>
      <c r="E1430" s="2" t="s">
        <v>127</v>
      </c>
      <c r="F1430" s="2"/>
      <c r="G1430" s="2"/>
      <c r="H1430" s="2"/>
      <c r="I1430" s="2"/>
      <c r="J1430" s="2"/>
      <c r="K1430" s="2"/>
      <c r="L1430" s="2"/>
      <c r="M1430" s="2"/>
      <c r="N1430" s="7" t="s">
        <v>171</v>
      </c>
      <c r="O1430" s="8" t="str">
        <f t="shared" si="133"/>
        <v/>
      </c>
      <c r="P1430" s="9" t="str">
        <f t="shared" si="134"/>
        <v/>
      </c>
      <c r="Q1430" s="11">
        <f t="shared" si="135"/>
        <v>0</v>
      </c>
      <c r="R1430" s="12">
        <f t="shared" si="136"/>
        <v>0</v>
      </c>
      <c r="S1430" s="8"/>
      <c r="T1430" s="8" t="str">
        <f>VLOOKUP(C1430,[1]Sheet1!$D$1:$M$65514,10,0)</f>
        <v>河北</v>
      </c>
      <c r="U1430" s="8">
        <f t="shared" si="137"/>
        <v>0</v>
      </c>
      <c r="V1430" s="8" t="e">
        <f ca="1">SUM(OFFSET(考勤!D:AH,MATCH(C1430,考勤!$A$1:$A$58,0)-1,DAY(D1430)-1,3,1))</f>
        <v>#N/A</v>
      </c>
      <c r="W1430" s="8" t="e">
        <f ca="1" t="shared" si="138"/>
        <v>#N/A</v>
      </c>
    </row>
    <row r="1431" spans="1:23">
      <c r="A1431" s="3" t="s">
        <v>763</v>
      </c>
      <c r="B1431" s="3" t="s">
        <v>1089</v>
      </c>
      <c r="C1431" s="3" t="s">
        <v>1090</v>
      </c>
      <c r="D1431" s="3" t="s">
        <v>139</v>
      </c>
      <c r="E1431" s="2" t="s">
        <v>127</v>
      </c>
      <c r="F1431" s="3"/>
      <c r="G1431" s="3"/>
      <c r="H1431" s="3"/>
      <c r="I1431" s="3"/>
      <c r="J1431" s="3"/>
      <c r="K1431" s="3"/>
      <c r="L1431" s="3"/>
      <c r="M1431" s="3"/>
      <c r="N1431" s="7" t="s">
        <v>171</v>
      </c>
      <c r="O1431" s="8" t="str">
        <f t="shared" si="133"/>
        <v/>
      </c>
      <c r="P1431" s="9" t="str">
        <f t="shared" si="134"/>
        <v/>
      </c>
      <c r="Q1431" s="11">
        <f t="shared" si="135"/>
        <v>0</v>
      </c>
      <c r="R1431" s="12">
        <f t="shared" si="136"/>
        <v>0</v>
      </c>
      <c r="S1431" s="8"/>
      <c r="T1431" s="8" t="str">
        <f>VLOOKUP(C1431,[1]Sheet1!$D$1:$M$65514,10,0)</f>
        <v>河北</v>
      </c>
      <c r="U1431" s="8">
        <f t="shared" si="137"/>
        <v>0</v>
      </c>
      <c r="V1431" s="8" t="e">
        <f ca="1">SUM(OFFSET(考勤!D:AH,MATCH(C1431,考勤!$A$1:$A$58,0)-1,DAY(D1431)-1,3,1))</f>
        <v>#N/A</v>
      </c>
      <c r="W1431" s="8" t="e">
        <f ca="1" t="shared" si="138"/>
        <v>#N/A</v>
      </c>
    </row>
    <row r="1432" spans="1:23">
      <c r="A1432" s="3" t="s">
        <v>763</v>
      </c>
      <c r="B1432" s="3" t="s">
        <v>1089</v>
      </c>
      <c r="C1432" s="3" t="s">
        <v>1090</v>
      </c>
      <c r="D1432" s="3" t="s">
        <v>142</v>
      </c>
      <c r="E1432" s="2" t="s">
        <v>127</v>
      </c>
      <c r="F1432" s="3"/>
      <c r="G1432" s="3"/>
      <c r="H1432" s="3"/>
      <c r="I1432" s="3"/>
      <c r="J1432" s="3"/>
      <c r="K1432" s="3"/>
      <c r="L1432" s="3"/>
      <c r="M1432" s="3"/>
      <c r="N1432" s="7" t="s">
        <v>171</v>
      </c>
      <c r="O1432" s="8" t="str">
        <f t="shared" si="133"/>
        <v/>
      </c>
      <c r="P1432" s="9" t="str">
        <f t="shared" si="134"/>
        <v/>
      </c>
      <c r="Q1432" s="11">
        <f t="shared" si="135"/>
        <v>0</v>
      </c>
      <c r="R1432" s="12">
        <f t="shared" si="136"/>
        <v>0</v>
      </c>
      <c r="S1432" s="8"/>
      <c r="T1432" s="8" t="str">
        <f>VLOOKUP(C1432,[1]Sheet1!$D$1:$M$65514,10,0)</f>
        <v>河北</v>
      </c>
      <c r="U1432" s="8">
        <f t="shared" si="137"/>
        <v>0</v>
      </c>
      <c r="V1432" s="8" t="e">
        <f ca="1">SUM(OFFSET(考勤!D:AH,MATCH(C1432,考勤!$A$1:$A$58,0)-1,DAY(D1432)-1,3,1))</f>
        <v>#N/A</v>
      </c>
      <c r="W1432" s="8" t="e">
        <f ca="1" t="shared" si="138"/>
        <v>#N/A</v>
      </c>
    </row>
    <row r="1433" spans="1:23">
      <c r="A1433" s="2" t="s">
        <v>763</v>
      </c>
      <c r="B1433" s="2" t="s">
        <v>1089</v>
      </c>
      <c r="C1433" s="2" t="s">
        <v>1090</v>
      </c>
      <c r="D1433" s="2" t="s">
        <v>145</v>
      </c>
      <c r="E1433" s="2" t="s">
        <v>127</v>
      </c>
      <c r="F1433" s="2"/>
      <c r="G1433" s="2"/>
      <c r="H1433" s="2"/>
      <c r="I1433" s="2"/>
      <c r="J1433" s="2"/>
      <c r="K1433" s="2"/>
      <c r="L1433" s="2"/>
      <c r="M1433" s="2"/>
      <c r="N1433" s="7" t="s">
        <v>171</v>
      </c>
      <c r="O1433" s="8" t="str">
        <f t="shared" si="133"/>
        <v/>
      </c>
      <c r="P1433" s="9" t="str">
        <f t="shared" si="134"/>
        <v/>
      </c>
      <c r="Q1433" s="11">
        <f t="shared" si="135"/>
        <v>0</v>
      </c>
      <c r="R1433" s="12">
        <f t="shared" si="136"/>
        <v>0</v>
      </c>
      <c r="S1433" s="8"/>
      <c r="T1433" s="8" t="str">
        <f>VLOOKUP(C1433,[1]Sheet1!$D$1:$M$65514,10,0)</f>
        <v>河北</v>
      </c>
      <c r="U1433" s="8">
        <f t="shared" si="137"/>
        <v>0</v>
      </c>
      <c r="V1433" s="8" t="e">
        <f ca="1">SUM(OFFSET(考勤!D:AH,MATCH(C1433,考勤!$A$1:$A$58,0)-1,DAY(D1433)-1,3,1))</f>
        <v>#N/A</v>
      </c>
      <c r="W1433" s="8" t="e">
        <f ca="1" t="shared" si="138"/>
        <v>#N/A</v>
      </c>
    </row>
    <row r="1434" spans="1:23">
      <c r="A1434" s="2" t="s">
        <v>763</v>
      </c>
      <c r="B1434" s="2" t="s">
        <v>1089</v>
      </c>
      <c r="C1434" s="2" t="s">
        <v>1090</v>
      </c>
      <c r="D1434" s="2" t="s">
        <v>148</v>
      </c>
      <c r="E1434" s="2" t="s">
        <v>127</v>
      </c>
      <c r="F1434" s="2"/>
      <c r="G1434" s="2"/>
      <c r="H1434" s="2"/>
      <c r="I1434" s="2"/>
      <c r="J1434" s="2"/>
      <c r="K1434" s="2"/>
      <c r="L1434" s="2"/>
      <c r="M1434" s="2"/>
      <c r="N1434" s="7" t="s">
        <v>171</v>
      </c>
      <c r="O1434" s="8" t="str">
        <f t="shared" si="133"/>
        <v/>
      </c>
      <c r="P1434" s="9" t="str">
        <f t="shared" si="134"/>
        <v/>
      </c>
      <c r="Q1434" s="11">
        <f t="shared" si="135"/>
        <v>0</v>
      </c>
      <c r="R1434" s="12">
        <f t="shared" si="136"/>
        <v>0</v>
      </c>
      <c r="S1434" s="8"/>
      <c r="T1434" s="8" t="str">
        <f>VLOOKUP(C1434,[1]Sheet1!$D$1:$M$65514,10,0)</f>
        <v>河北</v>
      </c>
      <c r="U1434" s="8">
        <f t="shared" si="137"/>
        <v>0</v>
      </c>
      <c r="V1434" s="8" t="e">
        <f ca="1">SUM(OFFSET(考勤!D:AH,MATCH(C1434,考勤!$A$1:$A$58,0)-1,DAY(D1434)-1,3,1))</f>
        <v>#N/A</v>
      </c>
      <c r="W1434" s="8" t="e">
        <f ca="1" t="shared" si="138"/>
        <v>#N/A</v>
      </c>
    </row>
    <row r="1435" spans="1:23">
      <c r="A1435" s="2" t="s">
        <v>763</v>
      </c>
      <c r="B1435" s="2" t="s">
        <v>1089</v>
      </c>
      <c r="C1435" s="2" t="s">
        <v>1090</v>
      </c>
      <c r="D1435" s="2" t="s">
        <v>152</v>
      </c>
      <c r="E1435" s="2" t="s">
        <v>127</v>
      </c>
      <c r="F1435" s="2"/>
      <c r="G1435" s="2"/>
      <c r="H1435" s="2"/>
      <c r="I1435" s="2"/>
      <c r="J1435" s="2"/>
      <c r="K1435" s="2"/>
      <c r="L1435" s="2"/>
      <c r="M1435" s="2"/>
      <c r="N1435" s="7" t="s">
        <v>171</v>
      </c>
      <c r="O1435" s="8" t="str">
        <f t="shared" si="133"/>
        <v/>
      </c>
      <c r="P1435" s="9" t="str">
        <f t="shared" si="134"/>
        <v/>
      </c>
      <c r="Q1435" s="11">
        <f t="shared" si="135"/>
        <v>0</v>
      </c>
      <c r="R1435" s="12">
        <f t="shared" si="136"/>
        <v>0</v>
      </c>
      <c r="S1435" s="8"/>
      <c r="T1435" s="8" t="str">
        <f>VLOOKUP(C1435,[1]Sheet1!$D$1:$M$65514,10,0)</f>
        <v>河北</v>
      </c>
      <c r="U1435" s="8">
        <f t="shared" si="137"/>
        <v>0</v>
      </c>
      <c r="V1435" s="8" t="e">
        <f ca="1">SUM(OFFSET(考勤!D:AH,MATCH(C1435,考勤!$A$1:$A$58,0)-1,DAY(D1435)-1,3,1))</f>
        <v>#N/A</v>
      </c>
      <c r="W1435" s="8" t="e">
        <f ca="1" t="shared" si="138"/>
        <v>#N/A</v>
      </c>
    </row>
    <row r="1436" spans="1:23">
      <c r="A1436" s="2" t="s">
        <v>763</v>
      </c>
      <c r="B1436" s="2" t="s">
        <v>1089</v>
      </c>
      <c r="C1436" s="2" t="s">
        <v>1090</v>
      </c>
      <c r="D1436" s="2" t="s">
        <v>157</v>
      </c>
      <c r="E1436" s="2" t="s">
        <v>127</v>
      </c>
      <c r="F1436" s="2"/>
      <c r="G1436" s="2"/>
      <c r="H1436" s="2"/>
      <c r="I1436" s="2"/>
      <c r="J1436" s="2"/>
      <c r="K1436" s="2"/>
      <c r="L1436" s="2"/>
      <c r="M1436" s="2"/>
      <c r="N1436" s="7" t="s">
        <v>171</v>
      </c>
      <c r="O1436" s="8" t="str">
        <f t="shared" si="133"/>
        <v/>
      </c>
      <c r="P1436" s="9" t="str">
        <f t="shared" si="134"/>
        <v/>
      </c>
      <c r="Q1436" s="11">
        <f t="shared" si="135"/>
        <v>0</v>
      </c>
      <c r="R1436" s="12">
        <f t="shared" si="136"/>
        <v>0</v>
      </c>
      <c r="S1436" s="8"/>
      <c r="T1436" s="8" t="str">
        <f>VLOOKUP(C1436,[1]Sheet1!$D$1:$M$65514,10,0)</f>
        <v>河北</v>
      </c>
      <c r="U1436" s="8">
        <f t="shared" si="137"/>
        <v>0</v>
      </c>
      <c r="V1436" s="8" t="e">
        <f ca="1">SUM(OFFSET(考勤!D:AH,MATCH(C1436,考勤!$A$1:$A$58,0)-1,DAY(D1436)-1,3,1))</f>
        <v>#N/A</v>
      </c>
      <c r="W1436" s="8" t="e">
        <f ca="1" t="shared" si="138"/>
        <v>#N/A</v>
      </c>
    </row>
    <row r="1437" spans="1:23">
      <c r="A1437" s="2" t="s">
        <v>763</v>
      </c>
      <c r="B1437" s="2" t="s">
        <v>1089</v>
      </c>
      <c r="C1437" s="2" t="s">
        <v>1090</v>
      </c>
      <c r="D1437" s="2" t="s">
        <v>160</v>
      </c>
      <c r="E1437" s="2" t="s">
        <v>127</v>
      </c>
      <c r="F1437" s="2"/>
      <c r="G1437" s="2"/>
      <c r="H1437" s="2"/>
      <c r="I1437" s="2"/>
      <c r="J1437" s="2"/>
      <c r="K1437" s="2"/>
      <c r="L1437" s="2"/>
      <c r="M1437" s="2"/>
      <c r="N1437" s="7" t="s">
        <v>171</v>
      </c>
      <c r="O1437" s="8" t="str">
        <f t="shared" si="133"/>
        <v/>
      </c>
      <c r="P1437" s="9" t="str">
        <f t="shared" si="134"/>
        <v/>
      </c>
      <c r="Q1437" s="11">
        <f t="shared" si="135"/>
        <v>0</v>
      </c>
      <c r="R1437" s="12">
        <f t="shared" si="136"/>
        <v>0</v>
      </c>
      <c r="S1437" s="8"/>
      <c r="T1437" s="8" t="str">
        <f>VLOOKUP(C1437,[1]Sheet1!$D$1:$M$65514,10,0)</f>
        <v>河北</v>
      </c>
      <c r="U1437" s="8">
        <f t="shared" si="137"/>
        <v>0</v>
      </c>
      <c r="V1437" s="8" t="e">
        <f ca="1">SUM(OFFSET(考勤!D:AH,MATCH(C1437,考勤!$A$1:$A$58,0)-1,DAY(D1437)-1,3,1))</f>
        <v>#N/A</v>
      </c>
      <c r="W1437" s="8" t="e">
        <f ca="1" t="shared" si="138"/>
        <v>#N/A</v>
      </c>
    </row>
    <row r="1438" spans="1:23">
      <c r="A1438" s="3" t="s">
        <v>763</v>
      </c>
      <c r="B1438" s="3" t="s">
        <v>1089</v>
      </c>
      <c r="C1438" s="3" t="s">
        <v>1090</v>
      </c>
      <c r="D1438" s="3" t="s">
        <v>163</v>
      </c>
      <c r="E1438" s="2" t="s">
        <v>127</v>
      </c>
      <c r="F1438" s="3"/>
      <c r="G1438" s="3"/>
      <c r="H1438" s="3"/>
      <c r="I1438" s="3"/>
      <c r="J1438" s="3"/>
      <c r="K1438" s="3"/>
      <c r="L1438" s="3"/>
      <c r="M1438" s="3"/>
      <c r="N1438" s="7" t="s">
        <v>171</v>
      </c>
      <c r="O1438" s="8" t="str">
        <f t="shared" si="133"/>
        <v/>
      </c>
      <c r="P1438" s="9" t="str">
        <f t="shared" si="134"/>
        <v/>
      </c>
      <c r="Q1438" s="11">
        <f t="shared" si="135"/>
        <v>0</v>
      </c>
      <c r="R1438" s="12">
        <f t="shared" si="136"/>
        <v>0</v>
      </c>
      <c r="S1438" s="8"/>
      <c r="T1438" s="8" t="str">
        <f>VLOOKUP(C1438,[1]Sheet1!$D$1:$M$65514,10,0)</f>
        <v>河北</v>
      </c>
      <c r="U1438" s="8">
        <f t="shared" si="137"/>
        <v>0</v>
      </c>
      <c r="V1438" s="8" t="e">
        <f ca="1">SUM(OFFSET(考勤!D:AH,MATCH(C1438,考勤!$A$1:$A$58,0)-1,DAY(D1438)-1,3,1))</f>
        <v>#N/A</v>
      </c>
      <c r="W1438" s="8" t="e">
        <f ca="1" t="shared" si="138"/>
        <v>#N/A</v>
      </c>
    </row>
    <row r="1439" spans="1:23">
      <c r="A1439" s="3" t="s">
        <v>763</v>
      </c>
      <c r="B1439" s="3" t="s">
        <v>1089</v>
      </c>
      <c r="C1439" s="3" t="s">
        <v>1090</v>
      </c>
      <c r="D1439" s="3" t="s">
        <v>166</v>
      </c>
      <c r="E1439" s="2" t="s">
        <v>127</v>
      </c>
      <c r="F1439" s="3"/>
      <c r="G1439" s="3"/>
      <c r="H1439" s="3"/>
      <c r="I1439" s="3"/>
      <c r="J1439" s="3"/>
      <c r="K1439" s="3"/>
      <c r="L1439" s="3"/>
      <c r="M1439" s="3"/>
      <c r="N1439" s="7" t="s">
        <v>171</v>
      </c>
      <c r="O1439" s="8" t="str">
        <f t="shared" si="133"/>
        <v/>
      </c>
      <c r="P1439" s="9" t="str">
        <f t="shared" si="134"/>
        <v/>
      </c>
      <c r="Q1439" s="11">
        <f t="shared" si="135"/>
        <v>0</v>
      </c>
      <c r="R1439" s="12">
        <f t="shared" si="136"/>
        <v>0</v>
      </c>
      <c r="S1439" s="8"/>
      <c r="T1439" s="8" t="str">
        <f>VLOOKUP(C1439,[1]Sheet1!$D$1:$M$65514,10,0)</f>
        <v>河北</v>
      </c>
      <c r="U1439" s="8">
        <f t="shared" si="137"/>
        <v>0</v>
      </c>
      <c r="V1439" s="8" t="e">
        <f ca="1">SUM(OFFSET(考勤!D:AH,MATCH(C1439,考勤!$A$1:$A$58,0)-1,DAY(D1439)-1,3,1))</f>
        <v>#N/A</v>
      </c>
      <c r="W1439" s="8" t="e">
        <f ca="1" t="shared" si="138"/>
        <v>#N/A</v>
      </c>
    </row>
    <row r="1440" spans="1:23">
      <c r="A1440" s="2" t="s">
        <v>763</v>
      </c>
      <c r="B1440" s="2" t="s">
        <v>1089</v>
      </c>
      <c r="C1440" s="2" t="s">
        <v>1090</v>
      </c>
      <c r="D1440" s="2" t="s">
        <v>170</v>
      </c>
      <c r="E1440" s="2" t="s">
        <v>127</v>
      </c>
      <c r="F1440" s="2"/>
      <c r="G1440" s="2"/>
      <c r="H1440" s="2"/>
      <c r="I1440" s="2"/>
      <c r="J1440" s="2"/>
      <c r="K1440" s="2"/>
      <c r="L1440" s="2"/>
      <c r="M1440" s="2"/>
      <c r="N1440" s="7" t="s">
        <v>171</v>
      </c>
      <c r="O1440" s="8" t="str">
        <f t="shared" si="133"/>
        <v/>
      </c>
      <c r="P1440" s="9" t="str">
        <f t="shared" si="134"/>
        <v/>
      </c>
      <c r="Q1440" s="11">
        <f t="shared" si="135"/>
        <v>0</v>
      </c>
      <c r="R1440" s="12">
        <f t="shared" si="136"/>
        <v>0</v>
      </c>
      <c r="S1440" s="8"/>
      <c r="T1440" s="8" t="str">
        <f>VLOOKUP(C1440,[1]Sheet1!$D$1:$M$65514,10,0)</f>
        <v>河北</v>
      </c>
      <c r="U1440" s="8">
        <f t="shared" si="137"/>
        <v>0</v>
      </c>
      <c r="V1440" s="8" t="e">
        <f ca="1">SUM(OFFSET(考勤!D:AH,MATCH(C1440,考勤!$A$1:$A$58,0)-1,DAY(D1440)-1,3,1))</f>
        <v>#N/A</v>
      </c>
      <c r="W1440" s="8" t="e">
        <f ca="1" t="shared" si="138"/>
        <v>#N/A</v>
      </c>
    </row>
    <row r="1441" spans="1:23">
      <c r="A1441" s="2" t="s">
        <v>763</v>
      </c>
      <c r="B1441" s="2" t="s">
        <v>1089</v>
      </c>
      <c r="C1441" s="2" t="s">
        <v>1090</v>
      </c>
      <c r="D1441" s="2" t="s">
        <v>172</v>
      </c>
      <c r="E1441" s="2" t="s">
        <v>127</v>
      </c>
      <c r="F1441" s="2"/>
      <c r="G1441" s="2"/>
      <c r="H1441" s="2"/>
      <c r="I1441" s="2"/>
      <c r="J1441" s="2"/>
      <c r="K1441" s="2"/>
      <c r="L1441" s="2"/>
      <c r="M1441" s="2"/>
      <c r="N1441" s="7" t="s">
        <v>171</v>
      </c>
      <c r="O1441" s="8" t="str">
        <f t="shared" ref="O1441:O1504" si="139">LEFT(F1441,5)</f>
        <v/>
      </c>
      <c r="P1441" s="9" t="str">
        <f t="shared" ref="P1441:P1504" si="140">RIGHT(F1441,5)</f>
        <v/>
      </c>
      <c r="Q1441" s="11">
        <f t="shared" ref="Q1441:Q1504" si="141">IFERROR(IF(LEFT(P1441,2)+0&lt;6,P1441+1,P1441)-O1441,0)</f>
        <v>0</v>
      </c>
      <c r="R1441" s="12">
        <f t="shared" ref="R1441:R1504" si="142">IF(Q1441=0,0,IFERROR(INT((HOUR(Q1441)*60+MINUTE(Q1441))/60-1),0))</f>
        <v>0</v>
      </c>
      <c r="S1441" s="8"/>
      <c r="T1441" s="8" t="str">
        <f>VLOOKUP(C1441,[1]Sheet1!$D$1:$M$65514,10,0)</f>
        <v>河北</v>
      </c>
      <c r="U1441" s="8">
        <f t="shared" ref="U1441:U1504" si="143">INT(R1441)</f>
        <v>0</v>
      </c>
      <c r="V1441" s="8" t="e">
        <f ca="1">SUM(OFFSET(考勤!D:AH,MATCH(C1441,考勤!$A$1:$A$58,0)-1,DAY(D1441)-1,3,1))</f>
        <v>#N/A</v>
      </c>
      <c r="W1441" s="8" t="e">
        <f ca="1" t="shared" ref="W1441:W1504" si="144">R1441-V1441</f>
        <v>#N/A</v>
      </c>
    </row>
    <row r="1442" spans="1:23">
      <c r="A1442" s="2" t="s">
        <v>763</v>
      </c>
      <c r="B1442" s="2" t="s">
        <v>1089</v>
      </c>
      <c r="C1442" s="2" t="s">
        <v>1090</v>
      </c>
      <c r="D1442" s="2" t="s">
        <v>173</v>
      </c>
      <c r="E1442" s="2" t="s">
        <v>127</v>
      </c>
      <c r="F1442" s="2"/>
      <c r="G1442" s="2"/>
      <c r="H1442" s="2"/>
      <c r="I1442" s="2"/>
      <c r="J1442" s="2"/>
      <c r="K1442" s="2"/>
      <c r="L1442" s="2"/>
      <c r="M1442" s="2"/>
      <c r="N1442" s="7" t="s">
        <v>171</v>
      </c>
      <c r="O1442" s="8" t="str">
        <f t="shared" si="139"/>
        <v/>
      </c>
      <c r="P1442" s="9" t="str">
        <f t="shared" si="140"/>
        <v/>
      </c>
      <c r="Q1442" s="11">
        <f t="shared" si="141"/>
        <v>0</v>
      </c>
      <c r="R1442" s="12">
        <f t="shared" si="142"/>
        <v>0</v>
      </c>
      <c r="S1442" s="8"/>
      <c r="T1442" s="8" t="str">
        <f>VLOOKUP(C1442,[1]Sheet1!$D$1:$M$65514,10,0)</f>
        <v>河北</v>
      </c>
      <c r="U1442" s="8">
        <f t="shared" si="143"/>
        <v>0</v>
      </c>
      <c r="V1442" s="8" t="e">
        <f ca="1">SUM(OFFSET(考勤!D:AH,MATCH(C1442,考勤!$A$1:$A$58,0)-1,DAY(D1442)-1,3,1))</f>
        <v>#N/A</v>
      </c>
      <c r="W1442" s="8" t="e">
        <f ca="1" t="shared" si="144"/>
        <v>#N/A</v>
      </c>
    </row>
    <row r="1443" spans="1:23">
      <c r="A1443" s="2" t="s">
        <v>763</v>
      </c>
      <c r="B1443" s="2" t="s">
        <v>1089</v>
      </c>
      <c r="C1443" s="2" t="s">
        <v>1090</v>
      </c>
      <c r="D1443" s="2" t="s">
        <v>175</v>
      </c>
      <c r="E1443" s="2" t="s">
        <v>127</v>
      </c>
      <c r="F1443" s="2" t="s">
        <v>1091</v>
      </c>
      <c r="G1443" s="2" t="s">
        <v>1092</v>
      </c>
      <c r="H1443" s="4" t="s">
        <v>1093</v>
      </c>
      <c r="I1443" s="2"/>
      <c r="J1443" s="10" t="s">
        <v>295</v>
      </c>
      <c r="K1443" s="2"/>
      <c r="L1443" s="2"/>
      <c r="M1443" s="2"/>
      <c r="N1443" s="2"/>
      <c r="O1443" s="8" t="str">
        <f t="shared" si="139"/>
        <v>09:08</v>
      </c>
      <c r="P1443" s="9" t="str">
        <f t="shared" si="140"/>
        <v>21:04</v>
      </c>
      <c r="Q1443" s="11">
        <f t="shared" si="141"/>
        <v>0.497222222222222</v>
      </c>
      <c r="R1443" s="12">
        <f t="shared" si="142"/>
        <v>10</v>
      </c>
      <c r="S1443" s="8"/>
      <c r="T1443" s="8" t="str">
        <f>VLOOKUP(C1443,[1]Sheet1!$D$1:$M$65514,10,0)</f>
        <v>河北</v>
      </c>
      <c r="U1443" s="8">
        <f t="shared" si="143"/>
        <v>10</v>
      </c>
      <c r="V1443" s="8" t="e">
        <f ca="1">SUM(OFFSET(考勤!D:AH,MATCH(C1443,考勤!$A$1:$A$58,0)-1,DAY(D1443)-1,3,1))</f>
        <v>#N/A</v>
      </c>
      <c r="W1443" s="8" t="e">
        <f ca="1" t="shared" si="144"/>
        <v>#N/A</v>
      </c>
    </row>
    <row r="1444" spans="1:23">
      <c r="A1444" s="2" t="s">
        <v>763</v>
      </c>
      <c r="B1444" s="2" t="s">
        <v>1089</v>
      </c>
      <c r="C1444" s="2" t="s">
        <v>1090</v>
      </c>
      <c r="D1444" s="2" t="s">
        <v>177</v>
      </c>
      <c r="E1444" s="2" t="s">
        <v>127</v>
      </c>
      <c r="F1444" s="2" t="s">
        <v>1094</v>
      </c>
      <c r="G1444" s="2" t="s">
        <v>351</v>
      </c>
      <c r="H1444" s="4" t="s">
        <v>352</v>
      </c>
      <c r="I1444" s="2"/>
      <c r="J1444" s="10" t="s">
        <v>399</v>
      </c>
      <c r="K1444" s="2"/>
      <c r="L1444" s="2"/>
      <c r="M1444" s="2"/>
      <c r="N1444" s="2"/>
      <c r="O1444" s="8" t="str">
        <f t="shared" si="139"/>
        <v>08:01</v>
      </c>
      <c r="P1444" s="9" t="str">
        <f t="shared" si="140"/>
        <v>20:03</v>
      </c>
      <c r="Q1444" s="11">
        <f t="shared" si="141"/>
        <v>0.501388888888889</v>
      </c>
      <c r="R1444" s="12">
        <f t="shared" si="142"/>
        <v>11</v>
      </c>
      <c r="S1444" s="8"/>
      <c r="T1444" s="8" t="str">
        <f>VLOOKUP(C1444,[1]Sheet1!$D$1:$M$65514,10,0)</f>
        <v>河北</v>
      </c>
      <c r="U1444" s="8">
        <f t="shared" si="143"/>
        <v>11</v>
      </c>
      <c r="V1444" s="8" t="e">
        <f ca="1">SUM(OFFSET(考勤!D:AH,MATCH(C1444,考勤!$A$1:$A$58,0)-1,DAY(D1444)-1,3,1))</f>
        <v>#N/A</v>
      </c>
      <c r="W1444" s="8" t="e">
        <f ca="1" t="shared" si="144"/>
        <v>#N/A</v>
      </c>
    </row>
    <row r="1445" spans="1:23">
      <c r="A1445" s="3" t="s">
        <v>763</v>
      </c>
      <c r="B1445" s="3" t="s">
        <v>1089</v>
      </c>
      <c r="C1445" s="3" t="s">
        <v>1090</v>
      </c>
      <c r="D1445" s="3" t="s">
        <v>180</v>
      </c>
      <c r="E1445" s="2" t="s">
        <v>127</v>
      </c>
      <c r="F1445" s="3" t="s">
        <v>1095</v>
      </c>
      <c r="G1445" s="3" t="s">
        <v>137</v>
      </c>
      <c r="H1445" s="3"/>
      <c r="I1445" s="3"/>
      <c r="J1445" s="10" t="s">
        <v>724</v>
      </c>
      <c r="K1445" s="3"/>
      <c r="L1445" s="3"/>
      <c r="M1445" s="3"/>
      <c r="N1445" s="3"/>
      <c r="O1445" s="8" t="str">
        <f t="shared" si="139"/>
        <v>07:53</v>
      </c>
      <c r="P1445" s="9" t="str">
        <f t="shared" si="140"/>
        <v>20:06</v>
      </c>
      <c r="Q1445" s="11">
        <f t="shared" si="141"/>
        <v>0.509027777777778</v>
      </c>
      <c r="R1445" s="12">
        <f t="shared" si="142"/>
        <v>11</v>
      </c>
      <c r="S1445" s="8"/>
      <c r="T1445" s="8" t="str">
        <f>VLOOKUP(C1445,[1]Sheet1!$D$1:$M$65514,10,0)</f>
        <v>河北</v>
      </c>
      <c r="U1445" s="8">
        <f t="shared" si="143"/>
        <v>11</v>
      </c>
      <c r="V1445" s="8" t="e">
        <f ca="1">SUM(OFFSET(考勤!D:AH,MATCH(C1445,考勤!$A$1:$A$58,0)-1,DAY(D1445)-1,3,1))</f>
        <v>#N/A</v>
      </c>
      <c r="W1445" s="8" t="e">
        <f ca="1" t="shared" si="144"/>
        <v>#N/A</v>
      </c>
    </row>
    <row r="1446" spans="1:23">
      <c r="A1446" s="3" t="s">
        <v>763</v>
      </c>
      <c r="B1446" s="3" t="s">
        <v>1089</v>
      </c>
      <c r="C1446" s="3" t="s">
        <v>1090</v>
      </c>
      <c r="D1446" s="3" t="s">
        <v>183</v>
      </c>
      <c r="E1446" s="2" t="s">
        <v>127</v>
      </c>
      <c r="F1446" s="3" t="s">
        <v>1096</v>
      </c>
      <c r="G1446" s="3" t="s">
        <v>137</v>
      </c>
      <c r="H1446" s="3"/>
      <c r="I1446" s="3"/>
      <c r="J1446" s="10" t="s">
        <v>1097</v>
      </c>
      <c r="K1446" s="3"/>
      <c r="L1446" s="3"/>
      <c r="M1446" s="3"/>
      <c r="N1446" s="3"/>
      <c r="O1446" s="8" t="str">
        <f t="shared" si="139"/>
        <v>07:53</v>
      </c>
      <c r="P1446" s="9" t="str">
        <f t="shared" si="140"/>
        <v>22:04</v>
      </c>
      <c r="Q1446" s="11">
        <f t="shared" si="141"/>
        <v>0.590972222222222</v>
      </c>
      <c r="R1446" s="12">
        <f t="shared" si="142"/>
        <v>13</v>
      </c>
      <c r="S1446" s="8"/>
      <c r="T1446" s="8" t="str">
        <f>VLOOKUP(C1446,[1]Sheet1!$D$1:$M$65514,10,0)</f>
        <v>河北</v>
      </c>
      <c r="U1446" s="8">
        <f t="shared" si="143"/>
        <v>13</v>
      </c>
      <c r="V1446" s="8" t="e">
        <f ca="1">SUM(OFFSET(考勤!D:AH,MATCH(C1446,考勤!$A$1:$A$58,0)-1,DAY(D1446)-1,3,1))</f>
        <v>#N/A</v>
      </c>
      <c r="W1446" s="8" t="e">
        <f ca="1" t="shared" si="144"/>
        <v>#N/A</v>
      </c>
    </row>
    <row r="1447" spans="1:23">
      <c r="A1447" s="2" t="s">
        <v>763</v>
      </c>
      <c r="B1447" s="2" t="s">
        <v>1089</v>
      </c>
      <c r="C1447" s="2" t="s">
        <v>1090</v>
      </c>
      <c r="D1447" s="2" t="s">
        <v>186</v>
      </c>
      <c r="E1447" s="2" t="s">
        <v>127</v>
      </c>
      <c r="F1447" s="2" t="s">
        <v>1098</v>
      </c>
      <c r="G1447" s="2" t="s">
        <v>137</v>
      </c>
      <c r="H1447" s="2"/>
      <c r="I1447" s="2"/>
      <c r="J1447" s="10" t="s">
        <v>399</v>
      </c>
      <c r="K1447" s="2"/>
      <c r="L1447" s="2"/>
      <c r="M1447" s="2"/>
      <c r="N1447" s="2"/>
      <c r="O1447" s="8" t="str">
        <f t="shared" si="139"/>
        <v>07:52</v>
      </c>
      <c r="P1447" s="9" t="str">
        <f t="shared" si="140"/>
        <v>20:03</v>
      </c>
      <c r="Q1447" s="11">
        <f t="shared" si="141"/>
        <v>0.507638888888889</v>
      </c>
      <c r="R1447" s="12">
        <f t="shared" si="142"/>
        <v>11</v>
      </c>
      <c r="S1447" s="8"/>
      <c r="T1447" s="8" t="str">
        <f>VLOOKUP(C1447,[1]Sheet1!$D$1:$M$65514,10,0)</f>
        <v>河北</v>
      </c>
      <c r="U1447" s="8">
        <f t="shared" si="143"/>
        <v>11</v>
      </c>
      <c r="V1447" s="8" t="e">
        <f ca="1">SUM(OFFSET(考勤!D:AH,MATCH(C1447,考勤!$A$1:$A$58,0)-1,DAY(D1447)-1,3,1))</f>
        <v>#N/A</v>
      </c>
      <c r="W1447" s="8" t="e">
        <f ca="1" t="shared" si="144"/>
        <v>#N/A</v>
      </c>
    </row>
    <row r="1448" spans="1:23">
      <c r="A1448" s="2" t="s">
        <v>763</v>
      </c>
      <c r="B1448" s="2" t="s">
        <v>1089</v>
      </c>
      <c r="C1448" s="2" t="s">
        <v>1090</v>
      </c>
      <c r="D1448" s="2" t="s">
        <v>189</v>
      </c>
      <c r="E1448" s="2" t="s">
        <v>127</v>
      </c>
      <c r="F1448" s="2" t="s">
        <v>966</v>
      </c>
      <c r="G1448" s="2" t="s">
        <v>137</v>
      </c>
      <c r="H1448" s="2"/>
      <c r="I1448" s="2"/>
      <c r="J1448" s="10" t="s">
        <v>439</v>
      </c>
      <c r="K1448" s="2"/>
      <c r="L1448" s="2"/>
      <c r="M1448" s="2"/>
      <c r="N1448" s="2"/>
      <c r="O1448" s="8" t="str">
        <f t="shared" si="139"/>
        <v>07:49</v>
      </c>
      <c r="P1448" s="9" t="str">
        <f t="shared" si="140"/>
        <v>22:02</v>
      </c>
      <c r="Q1448" s="11">
        <f t="shared" si="141"/>
        <v>0.592361111111111</v>
      </c>
      <c r="R1448" s="12">
        <f t="shared" si="142"/>
        <v>13</v>
      </c>
      <c r="S1448" s="8"/>
      <c r="T1448" s="8" t="str">
        <f>VLOOKUP(C1448,[1]Sheet1!$D$1:$M$65514,10,0)</f>
        <v>河北</v>
      </c>
      <c r="U1448" s="8">
        <f t="shared" si="143"/>
        <v>13</v>
      </c>
      <c r="V1448" s="8" t="e">
        <f ca="1">SUM(OFFSET(考勤!D:AH,MATCH(C1448,考勤!$A$1:$A$58,0)-1,DAY(D1448)-1,3,1))</f>
        <v>#N/A</v>
      </c>
      <c r="W1448" s="8" t="e">
        <f ca="1" t="shared" si="144"/>
        <v>#N/A</v>
      </c>
    </row>
    <row r="1449" spans="1:23">
      <c r="A1449" s="2" t="s">
        <v>763</v>
      </c>
      <c r="B1449" s="2" t="s">
        <v>1089</v>
      </c>
      <c r="C1449" s="2" t="s">
        <v>1090</v>
      </c>
      <c r="D1449" s="2" t="s">
        <v>192</v>
      </c>
      <c r="E1449" s="2" t="s">
        <v>127</v>
      </c>
      <c r="F1449" s="2" t="s">
        <v>1099</v>
      </c>
      <c r="G1449" s="2" t="s">
        <v>391</v>
      </c>
      <c r="H1449" s="4" t="s">
        <v>392</v>
      </c>
      <c r="I1449" s="2"/>
      <c r="J1449" s="10" t="s">
        <v>159</v>
      </c>
      <c r="K1449" s="2"/>
      <c r="L1449" s="2"/>
      <c r="M1449" s="2"/>
      <c r="N1449" s="2"/>
      <c r="O1449" s="8" t="str">
        <f t="shared" si="139"/>
        <v>08:49</v>
      </c>
      <c r="P1449" s="9" t="str">
        <f t="shared" si="140"/>
        <v>22:01</v>
      </c>
      <c r="Q1449" s="11">
        <f t="shared" si="141"/>
        <v>0.55</v>
      </c>
      <c r="R1449" s="12">
        <f t="shared" si="142"/>
        <v>12</v>
      </c>
      <c r="S1449" s="8"/>
      <c r="T1449" s="8" t="str">
        <f>VLOOKUP(C1449,[1]Sheet1!$D$1:$M$65514,10,0)</f>
        <v>河北</v>
      </c>
      <c r="U1449" s="8">
        <f t="shared" si="143"/>
        <v>12</v>
      </c>
      <c r="V1449" s="8" t="e">
        <f ca="1">SUM(OFFSET(考勤!D:AH,MATCH(C1449,考勤!$A$1:$A$58,0)-1,DAY(D1449)-1,3,1))</f>
        <v>#N/A</v>
      </c>
      <c r="W1449" s="8" t="e">
        <f ca="1" t="shared" si="144"/>
        <v>#N/A</v>
      </c>
    </row>
    <row r="1450" spans="1:23">
      <c r="A1450" s="2" t="s">
        <v>763</v>
      </c>
      <c r="B1450" s="2" t="s">
        <v>1089</v>
      </c>
      <c r="C1450" s="2" t="s">
        <v>1090</v>
      </c>
      <c r="D1450" s="2" t="s">
        <v>195</v>
      </c>
      <c r="E1450" s="2" t="s">
        <v>127</v>
      </c>
      <c r="F1450" s="2" t="s">
        <v>1100</v>
      </c>
      <c r="G1450" s="2" t="s">
        <v>1101</v>
      </c>
      <c r="H1450" s="4" t="s">
        <v>1102</v>
      </c>
      <c r="I1450" s="2"/>
      <c r="J1450" s="10" t="s">
        <v>978</v>
      </c>
      <c r="K1450" s="2"/>
      <c r="L1450" s="2"/>
      <c r="M1450" s="2"/>
      <c r="N1450" s="2"/>
      <c r="O1450" s="8" t="str">
        <f t="shared" si="139"/>
        <v>08:50</v>
      </c>
      <c r="P1450" s="9" t="str">
        <f t="shared" si="140"/>
        <v>22:03</v>
      </c>
      <c r="Q1450" s="11">
        <f t="shared" si="141"/>
        <v>0.550694444444444</v>
      </c>
      <c r="R1450" s="12">
        <f t="shared" si="142"/>
        <v>12</v>
      </c>
      <c r="S1450" s="8"/>
      <c r="T1450" s="8" t="str">
        <f>VLOOKUP(C1450,[1]Sheet1!$D$1:$M$65514,10,0)</f>
        <v>河北</v>
      </c>
      <c r="U1450" s="8">
        <f t="shared" si="143"/>
        <v>12</v>
      </c>
      <c r="V1450" s="8" t="e">
        <f ca="1">SUM(OFFSET(考勤!D:AH,MATCH(C1450,考勤!$A$1:$A$58,0)-1,DAY(D1450)-1,3,1))</f>
        <v>#N/A</v>
      </c>
      <c r="W1450" s="8" t="e">
        <f ca="1" t="shared" si="144"/>
        <v>#N/A</v>
      </c>
    </row>
    <row r="1451" spans="1:23">
      <c r="A1451" s="2" t="s">
        <v>763</v>
      </c>
      <c r="B1451" s="2" t="s">
        <v>1089</v>
      </c>
      <c r="C1451" s="2" t="s">
        <v>1090</v>
      </c>
      <c r="D1451" s="2" t="s">
        <v>198</v>
      </c>
      <c r="E1451" s="2" t="s">
        <v>127</v>
      </c>
      <c r="F1451" s="2" t="s">
        <v>994</v>
      </c>
      <c r="G1451" s="2" t="s">
        <v>137</v>
      </c>
      <c r="H1451" s="2"/>
      <c r="I1451" s="2"/>
      <c r="J1451" s="10" t="s">
        <v>159</v>
      </c>
      <c r="K1451" s="2"/>
      <c r="L1451" s="2"/>
      <c r="M1451" s="2"/>
      <c r="N1451" s="2"/>
      <c r="O1451" s="8" t="str">
        <f t="shared" si="139"/>
        <v>07:48</v>
      </c>
      <c r="P1451" s="9" t="str">
        <f t="shared" si="140"/>
        <v>22:01</v>
      </c>
      <c r="Q1451" s="11">
        <f t="shared" si="141"/>
        <v>0.592361111111111</v>
      </c>
      <c r="R1451" s="12">
        <f t="shared" si="142"/>
        <v>13</v>
      </c>
      <c r="S1451" s="8"/>
      <c r="T1451" s="8" t="str">
        <f>VLOOKUP(C1451,[1]Sheet1!$D$1:$M$65514,10,0)</f>
        <v>河北</v>
      </c>
      <c r="U1451" s="8">
        <f t="shared" si="143"/>
        <v>13</v>
      </c>
      <c r="V1451" s="8" t="e">
        <f ca="1">SUM(OFFSET(考勤!D:AH,MATCH(C1451,考勤!$A$1:$A$58,0)-1,DAY(D1451)-1,3,1))</f>
        <v>#N/A</v>
      </c>
      <c r="W1451" s="8" t="e">
        <f ca="1" t="shared" si="144"/>
        <v>#N/A</v>
      </c>
    </row>
    <row r="1452" spans="1:23">
      <c r="A1452" s="3" t="s">
        <v>763</v>
      </c>
      <c r="B1452" s="3" t="s">
        <v>1089</v>
      </c>
      <c r="C1452" s="3" t="s">
        <v>1090</v>
      </c>
      <c r="D1452" s="3" t="s">
        <v>199</v>
      </c>
      <c r="E1452" s="2" t="s">
        <v>127</v>
      </c>
      <c r="F1452" s="3" t="s">
        <v>925</v>
      </c>
      <c r="G1452" s="3" t="s">
        <v>137</v>
      </c>
      <c r="H1452" s="3"/>
      <c r="I1452" s="3"/>
      <c r="J1452" s="10" t="s">
        <v>790</v>
      </c>
      <c r="K1452" s="3"/>
      <c r="L1452" s="3"/>
      <c r="M1452" s="3"/>
      <c r="N1452" s="3"/>
      <c r="O1452" s="8" t="str">
        <f t="shared" si="139"/>
        <v>07:47</v>
      </c>
      <c r="P1452" s="9" t="str">
        <f t="shared" si="140"/>
        <v>22:02</v>
      </c>
      <c r="Q1452" s="11">
        <f t="shared" si="141"/>
        <v>0.59375</v>
      </c>
      <c r="R1452" s="12">
        <f t="shared" si="142"/>
        <v>13</v>
      </c>
      <c r="S1452" s="8"/>
      <c r="T1452" s="8" t="str">
        <f>VLOOKUP(C1452,[1]Sheet1!$D$1:$M$65514,10,0)</f>
        <v>河北</v>
      </c>
      <c r="U1452" s="8">
        <f t="shared" si="143"/>
        <v>13</v>
      </c>
      <c r="V1452" s="8" t="e">
        <f ca="1">SUM(OFFSET(考勤!D:AH,MATCH(C1452,考勤!$A$1:$A$58,0)-1,DAY(D1452)-1,3,1))</f>
        <v>#N/A</v>
      </c>
      <c r="W1452" s="8" t="e">
        <f ca="1" t="shared" si="144"/>
        <v>#N/A</v>
      </c>
    </row>
    <row r="1453" spans="1:23">
      <c r="A1453" s="3" t="s">
        <v>763</v>
      </c>
      <c r="B1453" s="3" t="s">
        <v>1089</v>
      </c>
      <c r="C1453" s="3" t="s">
        <v>1090</v>
      </c>
      <c r="D1453" s="3" t="s">
        <v>201</v>
      </c>
      <c r="E1453" s="2" t="s">
        <v>127</v>
      </c>
      <c r="F1453" s="3" t="s">
        <v>977</v>
      </c>
      <c r="G1453" s="3" t="s">
        <v>137</v>
      </c>
      <c r="H1453" s="3"/>
      <c r="I1453" s="3"/>
      <c r="J1453" s="10" t="s">
        <v>1103</v>
      </c>
      <c r="K1453" s="3"/>
      <c r="L1453" s="3"/>
      <c r="M1453" s="3"/>
      <c r="N1453" s="3"/>
      <c r="O1453" s="8" t="str">
        <f t="shared" si="139"/>
        <v>07:47</v>
      </c>
      <c r="P1453" s="9" t="str">
        <f t="shared" si="140"/>
        <v>22:03</v>
      </c>
      <c r="Q1453" s="11">
        <f t="shared" si="141"/>
        <v>0.594444444444444</v>
      </c>
      <c r="R1453" s="12">
        <f t="shared" si="142"/>
        <v>13</v>
      </c>
      <c r="S1453" s="8"/>
      <c r="T1453" s="8" t="str">
        <f>VLOOKUP(C1453,[1]Sheet1!$D$1:$M$65514,10,0)</f>
        <v>河北</v>
      </c>
      <c r="U1453" s="8">
        <f t="shared" si="143"/>
        <v>13</v>
      </c>
      <c r="V1453" s="8" t="e">
        <f ca="1">SUM(OFFSET(考勤!D:AH,MATCH(C1453,考勤!$A$1:$A$58,0)-1,DAY(D1453)-1,3,1))</f>
        <v>#N/A</v>
      </c>
      <c r="W1453" s="8" t="e">
        <f ca="1" t="shared" si="144"/>
        <v>#N/A</v>
      </c>
    </row>
    <row r="1454" spans="1:23">
      <c r="A1454" s="2" t="s">
        <v>763</v>
      </c>
      <c r="B1454" s="2" t="s">
        <v>1089</v>
      </c>
      <c r="C1454" s="2" t="s">
        <v>1090</v>
      </c>
      <c r="D1454" s="2" t="s">
        <v>204</v>
      </c>
      <c r="E1454" s="2" t="s">
        <v>127</v>
      </c>
      <c r="F1454" s="2" t="s">
        <v>992</v>
      </c>
      <c r="G1454" s="2" t="s">
        <v>137</v>
      </c>
      <c r="H1454" s="2"/>
      <c r="I1454" s="2"/>
      <c r="J1454" s="10" t="s">
        <v>439</v>
      </c>
      <c r="K1454" s="2"/>
      <c r="L1454" s="2"/>
      <c r="M1454" s="2"/>
      <c r="N1454" s="2"/>
      <c r="O1454" s="8" t="str">
        <f t="shared" si="139"/>
        <v>07:48</v>
      </c>
      <c r="P1454" s="9" t="str">
        <f t="shared" si="140"/>
        <v>22:02</v>
      </c>
      <c r="Q1454" s="11">
        <f t="shared" si="141"/>
        <v>0.593055555555555</v>
      </c>
      <c r="R1454" s="12">
        <f t="shared" si="142"/>
        <v>13</v>
      </c>
      <c r="S1454" s="8"/>
      <c r="T1454" s="8" t="str">
        <f>VLOOKUP(C1454,[1]Sheet1!$D$1:$M$65514,10,0)</f>
        <v>河北</v>
      </c>
      <c r="U1454" s="8">
        <f t="shared" si="143"/>
        <v>13</v>
      </c>
      <c r="V1454" s="8" t="e">
        <f ca="1">SUM(OFFSET(考勤!D:AH,MATCH(C1454,考勤!$A$1:$A$58,0)-1,DAY(D1454)-1,3,1))</f>
        <v>#N/A</v>
      </c>
      <c r="W1454" s="8" t="e">
        <f ca="1" t="shared" si="144"/>
        <v>#N/A</v>
      </c>
    </row>
    <row r="1455" spans="1:23">
      <c r="A1455" s="2" t="s">
        <v>763</v>
      </c>
      <c r="B1455" s="2" t="s">
        <v>1089</v>
      </c>
      <c r="C1455" s="2" t="s">
        <v>1090</v>
      </c>
      <c r="D1455" s="2" t="s">
        <v>206</v>
      </c>
      <c r="E1455" s="2" t="s">
        <v>127</v>
      </c>
      <c r="F1455" s="2" t="s">
        <v>1104</v>
      </c>
      <c r="G1455" s="2" t="s">
        <v>137</v>
      </c>
      <c r="H1455" s="2"/>
      <c r="I1455" s="2"/>
      <c r="J1455" s="10" t="s">
        <v>159</v>
      </c>
      <c r="K1455" s="2"/>
      <c r="L1455" s="2"/>
      <c r="M1455" s="2"/>
      <c r="N1455" s="2"/>
      <c r="O1455" s="8" t="str">
        <f t="shared" si="139"/>
        <v>07:51</v>
      </c>
      <c r="P1455" s="9" t="str">
        <f t="shared" si="140"/>
        <v>22:01</v>
      </c>
      <c r="Q1455" s="11">
        <f t="shared" si="141"/>
        <v>0.590277777777778</v>
      </c>
      <c r="R1455" s="12">
        <f t="shared" si="142"/>
        <v>13</v>
      </c>
      <c r="S1455" s="8"/>
      <c r="T1455" s="8" t="str">
        <f>VLOOKUP(C1455,[1]Sheet1!$D$1:$M$65514,10,0)</f>
        <v>河北</v>
      </c>
      <c r="U1455" s="8">
        <f t="shared" si="143"/>
        <v>13</v>
      </c>
      <c r="V1455" s="8" t="e">
        <f ca="1">SUM(OFFSET(考勤!D:AH,MATCH(C1455,考勤!$A$1:$A$58,0)-1,DAY(D1455)-1,3,1))</f>
        <v>#N/A</v>
      </c>
      <c r="W1455" s="8" t="e">
        <f ca="1" t="shared" si="144"/>
        <v>#N/A</v>
      </c>
    </row>
    <row r="1456" spans="1:23">
      <c r="A1456" s="2" t="s">
        <v>763</v>
      </c>
      <c r="B1456" s="2" t="s">
        <v>1089</v>
      </c>
      <c r="C1456" s="2" t="s">
        <v>1090</v>
      </c>
      <c r="D1456" s="2" t="s">
        <v>209</v>
      </c>
      <c r="E1456" s="2" t="s">
        <v>127</v>
      </c>
      <c r="F1456" s="2" t="s">
        <v>1105</v>
      </c>
      <c r="G1456" s="2" t="s">
        <v>137</v>
      </c>
      <c r="H1456" s="2"/>
      <c r="I1456" s="2"/>
      <c r="J1456" s="10" t="s">
        <v>156</v>
      </c>
      <c r="K1456" s="2"/>
      <c r="L1456" s="2"/>
      <c r="M1456" s="2"/>
      <c r="N1456" s="2"/>
      <c r="O1456" s="8" t="str">
        <f t="shared" si="139"/>
        <v>07:50</v>
      </c>
      <c r="P1456" s="9" t="str">
        <f t="shared" si="140"/>
        <v>20:30</v>
      </c>
      <c r="Q1456" s="11">
        <f t="shared" si="141"/>
        <v>0.527777777777778</v>
      </c>
      <c r="R1456" s="12">
        <f t="shared" si="142"/>
        <v>11</v>
      </c>
      <c r="S1456" s="8"/>
      <c r="T1456" s="8" t="str">
        <f>VLOOKUP(C1456,[1]Sheet1!$D$1:$M$65514,10,0)</f>
        <v>河北</v>
      </c>
      <c r="U1456" s="8">
        <f t="shared" si="143"/>
        <v>11</v>
      </c>
      <c r="V1456" s="8" t="e">
        <f ca="1">SUM(OFFSET(考勤!D:AH,MATCH(C1456,考勤!$A$1:$A$58,0)-1,DAY(D1456)-1,3,1))</f>
        <v>#N/A</v>
      </c>
      <c r="W1456" s="8" t="e">
        <f ca="1" t="shared" si="144"/>
        <v>#N/A</v>
      </c>
    </row>
    <row r="1457" spans="1:23">
      <c r="A1457" s="2" t="s">
        <v>763</v>
      </c>
      <c r="B1457" s="2" t="s">
        <v>1089</v>
      </c>
      <c r="C1457" s="2" t="s">
        <v>1090</v>
      </c>
      <c r="D1457" s="2" t="s">
        <v>210</v>
      </c>
      <c r="E1457" s="2" t="s">
        <v>127</v>
      </c>
      <c r="F1457" s="2" t="s">
        <v>1106</v>
      </c>
      <c r="G1457" s="2" t="s">
        <v>137</v>
      </c>
      <c r="H1457" s="2"/>
      <c r="I1457" s="2"/>
      <c r="J1457" s="10" t="s">
        <v>1107</v>
      </c>
      <c r="K1457" s="2"/>
      <c r="L1457" s="2"/>
      <c r="M1457" s="2"/>
      <c r="N1457" s="2"/>
      <c r="O1457" s="8" t="str">
        <f t="shared" si="139"/>
        <v>07:41</v>
      </c>
      <c r="P1457" s="9" t="str">
        <f t="shared" si="140"/>
        <v>22:05</v>
      </c>
      <c r="Q1457" s="11">
        <f t="shared" si="141"/>
        <v>0.6</v>
      </c>
      <c r="R1457" s="12">
        <f t="shared" si="142"/>
        <v>13</v>
      </c>
      <c r="S1457" s="8"/>
      <c r="T1457" s="8" t="str">
        <f>VLOOKUP(C1457,[1]Sheet1!$D$1:$M$65514,10,0)</f>
        <v>河北</v>
      </c>
      <c r="U1457" s="8">
        <f t="shared" si="143"/>
        <v>13</v>
      </c>
      <c r="V1457" s="8" t="e">
        <f ca="1">SUM(OFFSET(考勤!D:AH,MATCH(C1457,考勤!$A$1:$A$58,0)-1,DAY(D1457)-1,3,1))</f>
        <v>#N/A</v>
      </c>
      <c r="W1457" s="8" t="e">
        <f ca="1" t="shared" si="144"/>
        <v>#N/A</v>
      </c>
    </row>
    <row r="1458" spans="1:23">
      <c r="A1458" s="2" t="s">
        <v>763</v>
      </c>
      <c r="B1458" s="2" t="s">
        <v>1089</v>
      </c>
      <c r="C1458" s="2" t="s">
        <v>1090</v>
      </c>
      <c r="D1458" s="2" t="s">
        <v>211</v>
      </c>
      <c r="E1458" s="2" t="s">
        <v>127</v>
      </c>
      <c r="F1458" s="2" t="s">
        <v>1080</v>
      </c>
      <c r="G1458" s="2" t="s">
        <v>137</v>
      </c>
      <c r="H1458" s="2"/>
      <c r="I1458" s="2"/>
      <c r="J1458" s="10" t="s">
        <v>435</v>
      </c>
      <c r="K1458" s="2"/>
      <c r="L1458" s="2"/>
      <c r="M1458" s="2"/>
      <c r="N1458" s="2"/>
      <c r="O1458" s="8" t="str">
        <f t="shared" si="139"/>
        <v>07:42</v>
      </c>
      <c r="P1458" s="9" t="str">
        <f t="shared" si="140"/>
        <v>20:04</v>
      </c>
      <c r="Q1458" s="11">
        <f t="shared" si="141"/>
        <v>0.515277777777778</v>
      </c>
      <c r="R1458" s="12">
        <f t="shared" si="142"/>
        <v>11</v>
      </c>
      <c r="S1458" s="8"/>
      <c r="T1458" s="8" t="str">
        <f>VLOOKUP(C1458,[1]Sheet1!$D$1:$M$65514,10,0)</f>
        <v>河北</v>
      </c>
      <c r="U1458" s="8">
        <f t="shared" si="143"/>
        <v>11</v>
      </c>
      <c r="V1458" s="8" t="e">
        <f ca="1">SUM(OFFSET(考勤!D:AH,MATCH(C1458,考勤!$A$1:$A$58,0)-1,DAY(D1458)-1,3,1))</f>
        <v>#N/A</v>
      </c>
      <c r="W1458" s="8" t="e">
        <f ca="1" t="shared" si="144"/>
        <v>#N/A</v>
      </c>
    </row>
    <row r="1459" hidden="1" spans="1:23">
      <c r="A1459" s="2" t="s">
        <v>838</v>
      </c>
      <c r="B1459" s="2" t="s">
        <v>1108</v>
      </c>
      <c r="C1459" s="2" t="s">
        <v>18</v>
      </c>
      <c r="D1459" s="2" t="s">
        <v>126</v>
      </c>
      <c r="E1459" s="2" t="s">
        <v>127</v>
      </c>
      <c r="F1459" s="2"/>
      <c r="G1459" s="2"/>
      <c r="H1459" s="2"/>
      <c r="I1459" s="2"/>
      <c r="J1459" s="2"/>
      <c r="K1459" s="2"/>
      <c r="L1459" s="2"/>
      <c r="M1459" s="2"/>
      <c r="N1459" s="7" t="s">
        <v>171</v>
      </c>
      <c r="O1459" s="8" t="str">
        <f t="shared" si="139"/>
        <v/>
      </c>
      <c r="P1459" s="9" t="str">
        <f t="shared" si="140"/>
        <v/>
      </c>
      <c r="Q1459" s="11">
        <f t="shared" si="141"/>
        <v>0</v>
      </c>
      <c r="R1459" s="12">
        <f t="shared" si="142"/>
        <v>0</v>
      </c>
      <c r="S1459" s="8"/>
      <c r="T1459" s="8" t="str">
        <f>VLOOKUP(C1459,[1]Sheet1!$D$1:$M$65514,10,0)</f>
        <v>河北</v>
      </c>
      <c r="U1459" s="8">
        <f t="shared" si="143"/>
        <v>0</v>
      </c>
      <c r="V1459" s="8">
        <f ca="1">SUM(OFFSET(考勤!D:AH,MATCH(C1459,考勤!$A$1:$A$58,0)-1,DAY(D1459)-1,3,1))</f>
        <v>11</v>
      </c>
      <c r="W1459" s="8">
        <f ca="1" t="shared" si="144"/>
        <v>-11</v>
      </c>
    </row>
    <row r="1460" hidden="1" spans="1:23">
      <c r="A1460" s="2" t="s">
        <v>838</v>
      </c>
      <c r="B1460" s="2" t="s">
        <v>1108</v>
      </c>
      <c r="C1460" s="2" t="s">
        <v>18</v>
      </c>
      <c r="D1460" s="2" t="s">
        <v>131</v>
      </c>
      <c r="E1460" s="2" t="s">
        <v>127</v>
      </c>
      <c r="F1460" s="2"/>
      <c r="G1460" s="2"/>
      <c r="H1460" s="2"/>
      <c r="I1460" s="2"/>
      <c r="J1460" s="2"/>
      <c r="K1460" s="2"/>
      <c r="L1460" s="2"/>
      <c r="M1460" s="2"/>
      <c r="N1460" s="7" t="s">
        <v>171</v>
      </c>
      <c r="O1460" s="8" t="str">
        <f t="shared" si="139"/>
        <v/>
      </c>
      <c r="P1460" s="9" t="str">
        <f t="shared" si="140"/>
        <v/>
      </c>
      <c r="Q1460" s="11">
        <f t="shared" si="141"/>
        <v>0</v>
      </c>
      <c r="R1460" s="12">
        <f t="shared" si="142"/>
        <v>0</v>
      </c>
      <c r="S1460" s="8"/>
      <c r="T1460" s="8" t="str">
        <f>VLOOKUP(C1460,[1]Sheet1!$D$1:$M$65514,10,0)</f>
        <v>河北</v>
      </c>
      <c r="U1460" s="8">
        <f t="shared" si="143"/>
        <v>0</v>
      </c>
      <c r="V1460" s="8">
        <f ca="1">SUM(OFFSET(考勤!D:AH,MATCH(C1460,考勤!$A$1:$A$58,0)-1,DAY(D1460)-1,3,1))</f>
        <v>10</v>
      </c>
      <c r="W1460" s="8">
        <f ca="1" t="shared" si="144"/>
        <v>-10</v>
      </c>
    </row>
    <row r="1461" hidden="1" spans="1:23">
      <c r="A1461" s="2" t="s">
        <v>838</v>
      </c>
      <c r="B1461" s="2" t="s">
        <v>1108</v>
      </c>
      <c r="C1461" s="2" t="s">
        <v>18</v>
      </c>
      <c r="D1461" s="2" t="s">
        <v>135</v>
      </c>
      <c r="E1461" s="2" t="s">
        <v>127</v>
      </c>
      <c r="F1461" s="2"/>
      <c r="G1461" s="2"/>
      <c r="H1461" s="2"/>
      <c r="I1461" s="2"/>
      <c r="J1461" s="2"/>
      <c r="K1461" s="2"/>
      <c r="L1461" s="2"/>
      <c r="M1461" s="2"/>
      <c r="N1461" s="7" t="s">
        <v>171</v>
      </c>
      <c r="O1461" s="8" t="str">
        <f t="shared" si="139"/>
        <v/>
      </c>
      <c r="P1461" s="9" t="str">
        <f t="shared" si="140"/>
        <v/>
      </c>
      <c r="Q1461" s="11">
        <f t="shared" si="141"/>
        <v>0</v>
      </c>
      <c r="R1461" s="12">
        <f t="shared" si="142"/>
        <v>0</v>
      </c>
      <c r="S1461" s="8"/>
      <c r="T1461" s="8" t="str">
        <f>VLOOKUP(C1461,[1]Sheet1!$D$1:$M$65514,10,0)</f>
        <v>河北</v>
      </c>
      <c r="U1461" s="8">
        <f t="shared" si="143"/>
        <v>0</v>
      </c>
      <c r="V1461" s="8">
        <f ca="1">SUM(OFFSET(考勤!D:AH,MATCH(C1461,考勤!$A$1:$A$58,0)-1,DAY(D1461)-1,3,1))</f>
        <v>11</v>
      </c>
      <c r="W1461" s="8">
        <f ca="1" t="shared" si="144"/>
        <v>-11</v>
      </c>
    </row>
    <row r="1462" hidden="1" spans="1:23">
      <c r="A1462" s="3" t="s">
        <v>838</v>
      </c>
      <c r="B1462" s="3" t="s">
        <v>1108</v>
      </c>
      <c r="C1462" s="3" t="s">
        <v>18</v>
      </c>
      <c r="D1462" s="3" t="s">
        <v>139</v>
      </c>
      <c r="E1462" s="2" t="s">
        <v>127</v>
      </c>
      <c r="F1462" s="3"/>
      <c r="G1462" s="3"/>
      <c r="H1462" s="3"/>
      <c r="I1462" s="3"/>
      <c r="J1462" s="3"/>
      <c r="K1462" s="3"/>
      <c r="L1462" s="3"/>
      <c r="M1462" s="3"/>
      <c r="N1462" s="7" t="s">
        <v>171</v>
      </c>
      <c r="O1462" s="8" t="str">
        <f t="shared" si="139"/>
        <v/>
      </c>
      <c r="P1462" s="9" t="str">
        <f t="shared" si="140"/>
        <v/>
      </c>
      <c r="Q1462" s="11">
        <f t="shared" si="141"/>
        <v>0</v>
      </c>
      <c r="R1462" s="12">
        <f t="shared" si="142"/>
        <v>0</v>
      </c>
      <c r="S1462" s="8"/>
      <c r="T1462" s="8" t="str">
        <f>VLOOKUP(C1462,[1]Sheet1!$D$1:$M$65514,10,0)</f>
        <v>河北</v>
      </c>
      <c r="U1462" s="8">
        <f t="shared" si="143"/>
        <v>0</v>
      </c>
      <c r="V1462" s="8">
        <f ca="1">SUM(OFFSET(考勤!D:AH,MATCH(C1462,考勤!$A$1:$A$58,0)-1,DAY(D1462)-1,3,1))</f>
        <v>9.5</v>
      </c>
      <c r="W1462" s="8">
        <f ca="1" t="shared" si="144"/>
        <v>-9.5</v>
      </c>
    </row>
    <row r="1463" hidden="1" spans="1:23">
      <c r="A1463" s="3" t="s">
        <v>838</v>
      </c>
      <c r="B1463" s="3" t="s">
        <v>1108</v>
      </c>
      <c r="C1463" s="3" t="s">
        <v>18</v>
      </c>
      <c r="D1463" s="3" t="s">
        <v>142</v>
      </c>
      <c r="E1463" s="2" t="s">
        <v>127</v>
      </c>
      <c r="F1463" s="3"/>
      <c r="G1463" s="3"/>
      <c r="H1463" s="3"/>
      <c r="I1463" s="3"/>
      <c r="J1463" s="3"/>
      <c r="K1463" s="3"/>
      <c r="L1463" s="3"/>
      <c r="M1463" s="3"/>
      <c r="N1463" s="7" t="s">
        <v>171</v>
      </c>
      <c r="O1463" s="8" t="str">
        <f t="shared" si="139"/>
        <v/>
      </c>
      <c r="P1463" s="9" t="str">
        <f t="shared" si="140"/>
        <v/>
      </c>
      <c r="Q1463" s="11">
        <f t="shared" si="141"/>
        <v>0</v>
      </c>
      <c r="R1463" s="12">
        <f t="shared" si="142"/>
        <v>0</v>
      </c>
      <c r="S1463" s="8"/>
      <c r="T1463" s="8" t="str">
        <f>VLOOKUP(C1463,[1]Sheet1!$D$1:$M$65514,10,0)</f>
        <v>河北</v>
      </c>
      <c r="U1463" s="8">
        <f t="shared" si="143"/>
        <v>0</v>
      </c>
      <c r="V1463" s="8">
        <f ca="1">SUM(OFFSET(考勤!D:AH,MATCH(C1463,考勤!$A$1:$A$58,0)-1,DAY(D1463)-1,3,1))</f>
        <v>11</v>
      </c>
      <c r="W1463" s="8">
        <f ca="1" t="shared" si="144"/>
        <v>-11</v>
      </c>
    </row>
    <row r="1464" hidden="1" spans="1:23">
      <c r="A1464" s="2" t="s">
        <v>838</v>
      </c>
      <c r="B1464" s="2" t="s">
        <v>1108</v>
      </c>
      <c r="C1464" s="2" t="s">
        <v>18</v>
      </c>
      <c r="D1464" s="2" t="s">
        <v>145</v>
      </c>
      <c r="E1464" s="2" t="s">
        <v>127</v>
      </c>
      <c r="F1464" s="2"/>
      <c r="G1464" s="2"/>
      <c r="H1464" s="2"/>
      <c r="I1464" s="2"/>
      <c r="J1464" s="2"/>
      <c r="K1464" s="2"/>
      <c r="L1464" s="2"/>
      <c r="M1464" s="2"/>
      <c r="N1464" s="7" t="s">
        <v>171</v>
      </c>
      <c r="O1464" s="8" t="str">
        <f t="shared" si="139"/>
        <v/>
      </c>
      <c r="P1464" s="9" t="str">
        <f t="shared" si="140"/>
        <v/>
      </c>
      <c r="Q1464" s="11">
        <f t="shared" si="141"/>
        <v>0</v>
      </c>
      <c r="R1464" s="12">
        <f t="shared" si="142"/>
        <v>0</v>
      </c>
      <c r="S1464" s="8"/>
      <c r="T1464" s="8" t="str">
        <f>VLOOKUP(C1464,[1]Sheet1!$D$1:$M$65514,10,0)</f>
        <v>河北</v>
      </c>
      <c r="U1464" s="8">
        <f t="shared" si="143"/>
        <v>0</v>
      </c>
      <c r="V1464" s="8">
        <f ca="1">SUM(OFFSET(考勤!D:AH,MATCH(C1464,考勤!$A$1:$A$58,0)-1,DAY(D1464)-1,3,1))</f>
        <v>0</v>
      </c>
      <c r="W1464" s="8">
        <f ca="1" t="shared" si="144"/>
        <v>0</v>
      </c>
    </row>
    <row r="1465" hidden="1" spans="1:23">
      <c r="A1465" s="2" t="s">
        <v>838</v>
      </c>
      <c r="B1465" s="2" t="s">
        <v>1108</v>
      </c>
      <c r="C1465" s="2" t="s">
        <v>18</v>
      </c>
      <c r="D1465" s="2" t="s">
        <v>148</v>
      </c>
      <c r="E1465" s="2" t="s">
        <v>127</v>
      </c>
      <c r="F1465" s="2"/>
      <c r="G1465" s="2"/>
      <c r="H1465" s="2"/>
      <c r="I1465" s="2"/>
      <c r="J1465" s="2"/>
      <c r="K1465" s="2"/>
      <c r="L1465" s="2"/>
      <c r="M1465" s="2"/>
      <c r="N1465" s="7" t="s">
        <v>171</v>
      </c>
      <c r="O1465" s="8" t="str">
        <f t="shared" si="139"/>
        <v/>
      </c>
      <c r="P1465" s="9" t="str">
        <f t="shared" si="140"/>
        <v/>
      </c>
      <c r="Q1465" s="11">
        <f t="shared" si="141"/>
        <v>0</v>
      </c>
      <c r="R1465" s="12">
        <f t="shared" si="142"/>
        <v>0</v>
      </c>
      <c r="S1465" s="8"/>
      <c r="T1465" s="8" t="str">
        <f>VLOOKUP(C1465,[1]Sheet1!$D$1:$M$65514,10,0)</f>
        <v>河北</v>
      </c>
      <c r="U1465" s="8">
        <f t="shared" si="143"/>
        <v>0</v>
      </c>
      <c r="V1465" s="8">
        <f ca="1">SUM(OFFSET(考勤!D:AH,MATCH(C1465,考勤!$A$1:$A$58,0)-1,DAY(D1465)-1,3,1))</f>
        <v>11</v>
      </c>
      <c r="W1465" s="8">
        <f ca="1" t="shared" si="144"/>
        <v>-11</v>
      </c>
    </row>
    <row r="1466" hidden="1" spans="1:23">
      <c r="A1466" s="2" t="s">
        <v>838</v>
      </c>
      <c r="B1466" s="2" t="s">
        <v>1108</v>
      </c>
      <c r="C1466" s="2" t="s">
        <v>18</v>
      </c>
      <c r="D1466" s="2" t="s">
        <v>152</v>
      </c>
      <c r="E1466" s="2" t="s">
        <v>127</v>
      </c>
      <c r="F1466" s="2"/>
      <c r="G1466" s="2"/>
      <c r="H1466" s="2"/>
      <c r="I1466" s="2"/>
      <c r="J1466" s="2"/>
      <c r="K1466" s="2"/>
      <c r="L1466" s="2"/>
      <c r="M1466" s="2"/>
      <c r="N1466" s="7" t="s">
        <v>171</v>
      </c>
      <c r="O1466" s="8" t="str">
        <f t="shared" si="139"/>
        <v/>
      </c>
      <c r="P1466" s="9" t="str">
        <f t="shared" si="140"/>
        <v/>
      </c>
      <c r="Q1466" s="11">
        <f t="shared" si="141"/>
        <v>0</v>
      </c>
      <c r="R1466" s="12">
        <f t="shared" si="142"/>
        <v>0</v>
      </c>
      <c r="S1466" s="8"/>
      <c r="T1466" s="8" t="str">
        <f>VLOOKUP(C1466,[1]Sheet1!$D$1:$M$65514,10,0)</f>
        <v>河北</v>
      </c>
      <c r="U1466" s="8">
        <f t="shared" si="143"/>
        <v>0</v>
      </c>
      <c r="V1466" s="8">
        <f ca="1">SUM(OFFSET(考勤!D:AH,MATCH(C1466,考勤!$A$1:$A$58,0)-1,DAY(D1466)-1,3,1))</f>
        <v>0</v>
      </c>
      <c r="W1466" s="8">
        <f ca="1" t="shared" si="144"/>
        <v>0</v>
      </c>
    </row>
    <row r="1467" hidden="1" spans="1:23">
      <c r="A1467" s="2" t="s">
        <v>838</v>
      </c>
      <c r="B1467" s="2" t="s">
        <v>1108</v>
      </c>
      <c r="C1467" s="2" t="s">
        <v>18</v>
      </c>
      <c r="D1467" s="2" t="s">
        <v>157</v>
      </c>
      <c r="E1467" s="2" t="s">
        <v>127</v>
      </c>
      <c r="F1467" s="2"/>
      <c r="G1467" s="2"/>
      <c r="H1467" s="2"/>
      <c r="I1467" s="2"/>
      <c r="J1467" s="2"/>
      <c r="K1467" s="2"/>
      <c r="L1467" s="2"/>
      <c r="M1467" s="2"/>
      <c r="N1467" s="7" t="s">
        <v>171</v>
      </c>
      <c r="O1467" s="8" t="str">
        <f t="shared" si="139"/>
        <v/>
      </c>
      <c r="P1467" s="9" t="str">
        <f t="shared" si="140"/>
        <v/>
      </c>
      <c r="Q1467" s="11">
        <f t="shared" si="141"/>
        <v>0</v>
      </c>
      <c r="R1467" s="12">
        <f t="shared" si="142"/>
        <v>0</v>
      </c>
      <c r="S1467" s="8"/>
      <c r="T1467" s="8" t="str">
        <f>VLOOKUP(C1467,[1]Sheet1!$D$1:$M$65514,10,0)</f>
        <v>河北</v>
      </c>
      <c r="U1467" s="8">
        <f t="shared" si="143"/>
        <v>0</v>
      </c>
      <c r="V1467" s="8">
        <f ca="1">SUM(OFFSET(考勤!D:AH,MATCH(C1467,考勤!$A$1:$A$58,0)-1,DAY(D1467)-1,3,1))</f>
        <v>0</v>
      </c>
      <c r="W1467" s="8">
        <f ca="1" t="shared" si="144"/>
        <v>0</v>
      </c>
    </row>
    <row r="1468" hidden="1" spans="1:23">
      <c r="A1468" s="2" t="s">
        <v>838</v>
      </c>
      <c r="B1468" s="2" t="s">
        <v>1108</v>
      </c>
      <c r="C1468" s="2" t="s">
        <v>18</v>
      </c>
      <c r="D1468" s="2" t="s">
        <v>160</v>
      </c>
      <c r="E1468" s="2" t="s">
        <v>127</v>
      </c>
      <c r="F1468" s="2"/>
      <c r="G1468" s="2"/>
      <c r="H1468" s="2"/>
      <c r="I1468" s="2"/>
      <c r="J1468" s="2"/>
      <c r="K1468" s="2"/>
      <c r="L1468" s="2"/>
      <c r="M1468" s="2"/>
      <c r="N1468" s="7" t="s">
        <v>171</v>
      </c>
      <c r="O1468" s="8" t="str">
        <f t="shared" si="139"/>
        <v/>
      </c>
      <c r="P1468" s="9" t="str">
        <f t="shared" si="140"/>
        <v/>
      </c>
      <c r="Q1468" s="11">
        <f t="shared" si="141"/>
        <v>0</v>
      </c>
      <c r="R1468" s="12">
        <f t="shared" si="142"/>
        <v>0</v>
      </c>
      <c r="S1468" s="8"/>
      <c r="T1468" s="8" t="str">
        <f>VLOOKUP(C1468,[1]Sheet1!$D$1:$M$65514,10,0)</f>
        <v>河北</v>
      </c>
      <c r="U1468" s="8">
        <f t="shared" si="143"/>
        <v>0</v>
      </c>
      <c r="V1468" s="8">
        <f ca="1">SUM(OFFSET(考勤!D:AH,MATCH(C1468,考勤!$A$1:$A$58,0)-1,DAY(D1468)-1,3,1))</f>
        <v>0</v>
      </c>
      <c r="W1468" s="8">
        <f ca="1" t="shared" si="144"/>
        <v>0</v>
      </c>
    </row>
    <row r="1469" hidden="1" spans="1:23">
      <c r="A1469" s="3" t="s">
        <v>838</v>
      </c>
      <c r="B1469" s="3" t="s">
        <v>1108</v>
      </c>
      <c r="C1469" s="3" t="s">
        <v>18</v>
      </c>
      <c r="D1469" s="3" t="s">
        <v>163</v>
      </c>
      <c r="E1469" s="2" t="s">
        <v>127</v>
      </c>
      <c r="F1469" s="3"/>
      <c r="G1469" s="3"/>
      <c r="H1469" s="3"/>
      <c r="I1469" s="3"/>
      <c r="J1469" s="3"/>
      <c r="K1469" s="3"/>
      <c r="L1469" s="3"/>
      <c r="M1469" s="3"/>
      <c r="N1469" s="7" t="s">
        <v>171</v>
      </c>
      <c r="O1469" s="8" t="str">
        <f t="shared" si="139"/>
        <v/>
      </c>
      <c r="P1469" s="9" t="str">
        <f t="shared" si="140"/>
        <v/>
      </c>
      <c r="Q1469" s="11">
        <f t="shared" si="141"/>
        <v>0</v>
      </c>
      <c r="R1469" s="12">
        <f t="shared" si="142"/>
        <v>0</v>
      </c>
      <c r="S1469" s="8"/>
      <c r="T1469" s="8" t="str">
        <f>VLOOKUP(C1469,[1]Sheet1!$D$1:$M$65514,10,0)</f>
        <v>河北</v>
      </c>
      <c r="U1469" s="8">
        <f t="shared" si="143"/>
        <v>0</v>
      </c>
      <c r="V1469" s="8">
        <f ca="1">SUM(OFFSET(考勤!D:AH,MATCH(C1469,考勤!$A$1:$A$58,0)-1,DAY(D1469)-1,3,1))</f>
        <v>0</v>
      </c>
      <c r="W1469" s="8">
        <f ca="1" t="shared" si="144"/>
        <v>0</v>
      </c>
    </row>
    <row r="1470" hidden="1" spans="1:23">
      <c r="A1470" s="3" t="s">
        <v>838</v>
      </c>
      <c r="B1470" s="3" t="s">
        <v>1108</v>
      </c>
      <c r="C1470" s="3" t="s">
        <v>18</v>
      </c>
      <c r="D1470" s="3" t="s">
        <v>166</v>
      </c>
      <c r="E1470" s="2" t="s">
        <v>127</v>
      </c>
      <c r="F1470" s="3"/>
      <c r="G1470" s="3"/>
      <c r="H1470" s="3"/>
      <c r="I1470" s="3"/>
      <c r="J1470" s="3"/>
      <c r="K1470" s="3"/>
      <c r="L1470" s="3"/>
      <c r="M1470" s="3"/>
      <c r="N1470" s="7" t="s">
        <v>171</v>
      </c>
      <c r="O1470" s="8" t="str">
        <f t="shared" si="139"/>
        <v/>
      </c>
      <c r="P1470" s="9" t="str">
        <f t="shared" si="140"/>
        <v/>
      </c>
      <c r="Q1470" s="11">
        <f t="shared" si="141"/>
        <v>0</v>
      </c>
      <c r="R1470" s="12">
        <f t="shared" si="142"/>
        <v>0</v>
      </c>
      <c r="S1470" s="8"/>
      <c r="T1470" s="8" t="str">
        <f>VLOOKUP(C1470,[1]Sheet1!$D$1:$M$65514,10,0)</f>
        <v>河北</v>
      </c>
      <c r="U1470" s="8">
        <f t="shared" si="143"/>
        <v>0</v>
      </c>
      <c r="V1470" s="8">
        <f ca="1">SUM(OFFSET(考勤!D:AH,MATCH(C1470,考勤!$A$1:$A$58,0)-1,DAY(D1470)-1,3,1))</f>
        <v>0</v>
      </c>
      <c r="W1470" s="8">
        <f ca="1" t="shared" si="144"/>
        <v>0</v>
      </c>
    </row>
    <row r="1471" hidden="1" spans="1:23">
      <c r="A1471" s="2" t="s">
        <v>838</v>
      </c>
      <c r="B1471" s="2" t="s">
        <v>1108</v>
      </c>
      <c r="C1471" s="2" t="s">
        <v>18</v>
      </c>
      <c r="D1471" s="2" t="s">
        <v>170</v>
      </c>
      <c r="E1471" s="2" t="s">
        <v>127</v>
      </c>
      <c r="F1471" s="2"/>
      <c r="G1471" s="2"/>
      <c r="H1471" s="2"/>
      <c r="I1471" s="2"/>
      <c r="J1471" s="2"/>
      <c r="K1471" s="2"/>
      <c r="L1471" s="2"/>
      <c r="M1471" s="2"/>
      <c r="N1471" s="7" t="s">
        <v>171</v>
      </c>
      <c r="O1471" s="8" t="str">
        <f t="shared" si="139"/>
        <v/>
      </c>
      <c r="P1471" s="9" t="str">
        <f t="shared" si="140"/>
        <v/>
      </c>
      <c r="Q1471" s="11">
        <f t="shared" si="141"/>
        <v>0</v>
      </c>
      <c r="R1471" s="12">
        <f t="shared" si="142"/>
        <v>0</v>
      </c>
      <c r="S1471" s="8"/>
      <c r="T1471" s="8" t="str">
        <f>VLOOKUP(C1471,[1]Sheet1!$D$1:$M$65514,10,0)</f>
        <v>河北</v>
      </c>
      <c r="U1471" s="8">
        <f t="shared" si="143"/>
        <v>0</v>
      </c>
      <c r="V1471" s="8">
        <f ca="1">SUM(OFFSET(考勤!D:AH,MATCH(C1471,考勤!$A$1:$A$58,0)-1,DAY(D1471)-1,3,1))</f>
        <v>0</v>
      </c>
      <c r="W1471" s="8">
        <f ca="1" t="shared" si="144"/>
        <v>0</v>
      </c>
    </row>
    <row r="1472" hidden="1" spans="1:23">
      <c r="A1472" s="2" t="s">
        <v>838</v>
      </c>
      <c r="B1472" s="2" t="s">
        <v>1108</v>
      </c>
      <c r="C1472" s="2" t="s">
        <v>18</v>
      </c>
      <c r="D1472" s="2" t="s">
        <v>172</v>
      </c>
      <c r="E1472" s="2" t="s">
        <v>127</v>
      </c>
      <c r="F1472" s="2"/>
      <c r="G1472" s="2"/>
      <c r="H1472" s="2"/>
      <c r="I1472" s="2"/>
      <c r="J1472" s="2"/>
      <c r="K1472" s="2"/>
      <c r="L1472" s="2"/>
      <c r="M1472" s="2"/>
      <c r="N1472" s="7" t="s">
        <v>171</v>
      </c>
      <c r="O1472" s="8" t="str">
        <f t="shared" si="139"/>
        <v/>
      </c>
      <c r="P1472" s="9" t="str">
        <f t="shared" si="140"/>
        <v/>
      </c>
      <c r="Q1472" s="11">
        <f t="shared" si="141"/>
        <v>0</v>
      </c>
      <c r="R1472" s="12">
        <f t="shared" si="142"/>
        <v>0</v>
      </c>
      <c r="S1472" s="8"/>
      <c r="T1472" s="8" t="str">
        <f>VLOOKUP(C1472,[1]Sheet1!$D$1:$M$65514,10,0)</f>
        <v>河北</v>
      </c>
      <c r="U1472" s="8">
        <f t="shared" si="143"/>
        <v>0</v>
      </c>
      <c r="V1472" s="8">
        <f ca="1">SUM(OFFSET(考勤!D:AH,MATCH(C1472,考勤!$A$1:$A$58,0)-1,DAY(D1472)-1,3,1))</f>
        <v>0</v>
      </c>
      <c r="W1472" s="8">
        <f ca="1" t="shared" si="144"/>
        <v>0</v>
      </c>
    </row>
    <row r="1473" hidden="1" spans="1:23">
      <c r="A1473" s="2" t="s">
        <v>838</v>
      </c>
      <c r="B1473" s="2" t="s">
        <v>1108</v>
      </c>
      <c r="C1473" s="2" t="s">
        <v>18</v>
      </c>
      <c r="D1473" s="2" t="s">
        <v>173</v>
      </c>
      <c r="E1473" s="2" t="s">
        <v>127</v>
      </c>
      <c r="F1473" s="2"/>
      <c r="G1473" s="2"/>
      <c r="H1473" s="2"/>
      <c r="I1473" s="2"/>
      <c r="J1473" s="2"/>
      <c r="K1473" s="2"/>
      <c r="L1473" s="2"/>
      <c r="M1473" s="2"/>
      <c r="N1473" s="7" t="s">
        <v>171</v>
      </c>
      <c r="O1473" s="8" t="str">
        <f t="shared" si="139"/>
        <v/>
      </c>
      <c r="P1473" s="9" t="str">
        <f t="shared" si="140"/>
        <v/>
      </c>
      <c r="Q1473" s="11">
        <f t="shared" si="141"/>
        <v>0</v>
      </c>
      <c r="R1473" s="12">
        <f t="shared" si="142"/>
        <v>0</v>
      </c>
      <c r="S1473" s="8"/>
      <c r="T1473" s="8" t="str">
        <f>VLOOKUP(C1473,[1]Sheet1!$D$1:$M$65514,10,0)</f>
        <v>河北</v>
      </c>
      <c r="U1473" s="8">
        <f t="shared" si="143"/>
        <v>0</v>
      </c>
      <c r="V1473" s="8">
        <f ca="1">SUM(OFFSET(考勤!D:AH,MATCH(C1473,考勤!$A$1:$A$58,0)-1,DAY(D1473)-1,3,1))</f>
        <v>0</v>
      </c>
      <c r="W1473" s="8">
        <f ca="1" t="shared" si="144"/>
        <v>0</v>
      </c>
    </row>
    <row r="1474" hidden="1" spans="1:23">
      <c r="A1474" s="2" t="s">
        <v>838</v>
      </c>
      <c r="B1474" s="2" t="s">
        <v>1108</v>
      </c>
      <c r="C1474" s="2" t="s">
        <v>18</v>
      </c>
      <c r="D1474" s="2" t="s">
        <v>175</v>
      </c>
      <c r="E1474" s="2" t="s">
        <v>127</v>
      </c>
      <c r="F1474" s="5" t="s">
        <v>1109</v>
      </c>
      <c r="G1474" s="2"/>
      <c r="H1474" s="2"/>
      <c r="I1474" s="2"/>
      <c r="J1474" s="2"/>
      <c r="K1474" s="2"/>
      <c r="L1474" s="2"/>
      <c r="M1474" s="2"/>
      <c r="N1474" s="7" t="s">
        <v>171</v>
      </c>
      <c r="O1474" s="8" t="str">
        <f t="shared" si="139"/>
        <v>XX:XX</v>
      </c>
      <c r="P1474" s="9" t="str">
        <f t="shared" si="140"/>
        <v>15:05</v>
      </c>
      <c r="Q1474" s="11">
        <f t="shared" si="141"/>
        <v>0</v>
      </c>
      <c r="R1474" s="12">
        <f t="shared" si="142"/>
        <v>0</v>
      </c>
      <c r="S1474" s="8"/>
      <c r="T1474" s="8" t="str">
        <f>VLOOKUP(C1474,[1]Sheet1!$D$1:$M$65514,10,0)</f>
        <v>河北</v>
      </c>
      <c r="U1474" s="9">
        <v>0</v>
      </c>
      <c r="V1474" s="8">
        <f ca="1">SUM(OFFSET(考勤!D:AH,MATCH(C1474,考勤!$A$1:$A$58,0)-1,DAY(D1474)-1,3,1))</f>
        <v>0</v>
      </c>
      <c r="W1474" s="8">
        <f ca="1" t="shared" si="144"/>
        <v>0</v>
      </c>
    </row>
    <row r="1475" hidden="1" spans="1:23">
      <c r="A1475" s="2" t="s">
        <v>838</v>
      </c>
      <c r="B1475" s="2" t="s">
        <v>1108</v>
      </c>
      <c r="C1475" s="2" t="s">
        <v>18</v>
      </c>
      <c r="D1475" s="2" t="s">
        <v>177</v>
      </c>
      <c r="E1475" s="2" t="s">
        <v>127</v>
      </c>
      <c r="F1475" s="2" t="s">
        <v>1110</v>
      </c>
      <c r="G1475" s="2" t="s">
        <v>137</v>
      </c>
      <c r="H1475" s="2"/>
      <c r="I1475" s="2"/>
      <c r="J1475" s="10" t="s">
        <v>1111</v>
      </c>
      <c r="K1475" s="2"/>
      <c r="L1475" s="2"/>
      <c r="M1475" s="2"/>
      <c r="N1475" s="2"/>
      <c r="O1475" s="8" t="str">
        <f t="shared" si="139"/>
        <v>07:38</v>
      </c>
      <c r="P1475" s="9" t="str">
        <f t="shared" si="140"/>
        <v>21:08</v>
      </c>
      <c r="Q1475" s="11">
        <f t="shared" si="141"/>
        <v>0.5625</v>
      </c>
      <c r="R1475" s="12">
        <f t="shared" si="142"/>
        <v>12</v>
      </c>
      <c r="S1475" s="8"/>
      <c r="T1475" s="8" t="str">
        <f>VLOOKUP(C1475,[1]Sheet1!$D$1:$M$65514,10,0)</f>
        <v>河北</v>
      </c>
      <c r="U1475" s="8">
        <f t="shared" si="143"/>
        <v>12</v>
      </c>
      <c r="V1475" s="8">
        <f ca="1">SUM(OFFSET(考勤!D:AH,MATCH(C1475,考勤!$A$1:$A$58,0)-1,DAY(D1475)-1,3,1))</f>
        <v>0</v>
      </c>
      <c r="W1475" s="8">
        <f ca="1" t="shared" si="144"/>
        <v>12</v>
      </c>
    </row>
    <row r="1476" hidden="1" spans="1:23">
      <c r="A1476" s="3" t="s">
        <v>838</v>
      </c>
      <c r="B1476" s="3" t="s">
        <v>1108</v>
      </c>
      <c r="C1476" s="3" t="s">
        <v>18</v>
      </c>
      <c r="D1476" s="3" t="s">
        <v>180</v>
      </c>
      <c r="E1476" s="2" t="s">
        <v>127</v>
      </c>
      <c r="F1476" s="3" t="s">
        <v>1112</v>
      </c>
      <c r="G1476" s="3" t="s">
        <v>137</v>
      </c>
      <c r="H1476" s="3"/>
      <c r="I1476" s="3"/>
      <c r="J1476" s="10" t="s">
        <v>1113</v>
      </c>
      <c r="K1476" s="3"/>
      <c r="L1476" s="3"/>
      <c r="M1476" s="3"/>
      <c r="N1476" s="3"/>
      <c r="O1476" s="8" t="str">
        <f t="shared" si="139"/>
        <v>07:42</v>
      </c>
      <c r="P1476" s="9" t="str">
        <f t="shared" si="140"/>
        <v>20:31</v>
      </c>
      <c r="Q1476" s="11">
        <f t="shared" si="141"/>
        <v>0.534027777777778</v>
      </c>
      <c r="R1476" s="12">
        <f t="shared" si="142"/>
        <v>11</v>
      </c>
      <c r="S1476" s="8"/>
      <c r="T1476" s="8" t="str">
        <f>VLOOKUP(C1476,[1]Sheet1!$D$1:$M$65514,10,0)</f>
        <v>河北</v>
      </c>
      <c r="U1476" s="8">
        <f t="shared" si="143"/>
        <v>11</v>
      </c>
      <c r="V1476" s="8">
        <f ca="1">SUM(OFFSET(考勤!D:AH,MATCH(C1476,考勤!$A$1:$A$58,0)-1,DAY(D1476)-1,3,1))</f>
        <v>0</v>
      </c>
      <c r="W1476" s="8">
        <f ca="1" t="shared" si="144"/>
        <v>11</v>
      </c>
    </row>
    <row r="1477" hidden="1" spans="1:23">
      <c r="A1477" s="3" t="s">
        <v>838</v>
      </c>
      <c r="B1477" s="3" t="s">
        <v>1108</v>
      </c>
      <c r="C1477" s="3" t="s">
        <v>18</v>
      </c>
      <c r="D1477" s="3" t="s">
        <v>183</v>
      </c>
      <c r="E1477" s="2" t="s">
        <v>127</v>
      </c>
      <c r="F1477" s="3" t="s">
        <v>1114</v>
      </c>
      <c r="G1477" s="3" t="s">
        <v>1115</v>
      </c>
      <c r="H1477" s="3"/>
      <c r="I1477" s="3"/>
      <c r="J1477" s="3"/>
      <c r="K1477" s="3"/>
      <c r="L1477" s="3"/>
      <c r="M1477" s="3"/>
      <c r="N1477" s="7" t="s">
        <v>1116</v>
      </c>
      <c r="O1477" s="8" t="str">
        <f t="shared" si="139"/>
        <v>07:46</v>
      </c>
      <c r="P1477" s="9" t="str">
        <f t="shared" si="140"/>
        <v>11:38</v>
      </c>
      <c r="Q1477" s="11">
        <f t="shared" si="141"/>
        <v>0.161111111111111</v>
      </c>
      <c r="R1477" s="12">
        <f t="shared" si="142"/>
        <v>2</v>
      </c>
      <c r="S1477" s="8"/>
      <c r="T1477" s="8" t="str">
        <f>VLOOKUP(C1477,[1]Sheet1!$D$1:$M$65514,10,0)</f>
        <v>河北</v>
      </c>
      <c r="U1477" s="8">
        <f t="shared" si="143"/>
        <v>2</v>
      </c>
      <c r="V1477" s="8">
        <f ca="1">SUM(OFFSET(考勤!D:AH,MATCH(C1477,考勤!$A$1:$A$58,0)-1,DAY(D1477)-1,3,1))</f>
        <v>0</v>
      </c>
      <c r="W1477" s="8">
        <f ca="1" t="shared" si="144"/>
        <v>2</v>
      </c>
    </row>
    <row r="1478" hidden="1" spans="1:23">
      <c r="A1478" s="2" t="s">
        <v>838</v>
      </c>
      <c r="B1478" s="2" t="s">
        <v>1108</v>
      </c>
      <c r="C1478" s="2" t="s">
        <v>18</v>
      </c>
      <c r="D1478" s="2" t="s">
        <v>186</v>
      </c>
      <c r="E1478" s="2" t="s">
        <v>127</v>
      </c>
      <c r="F1478" s="2" t="s">
        <v>1117</v>
      </c>
      <c r="G1478" s="2" t="s">
        <v>137</v>
      </c>
      <c r="H1478" s="2"/>
      <c r="I1478" s="2"/>
      <c r="J1478" s="10" t="s">
        <v>1118</v>
      </c>
      <c r="K1478" s="2"/>
      <c r="L1478" s="2"/>
      <c r="M1478" s="2"/>
      <c r="N1478" s="2"/>
      <c r="O1478" s="8" t="str">
        <f t="shared" si="139"/>
        <v>07:38</v>
      </c>
      <c r="P1478" s="9" t="str">
        <f t="shared" si="140"/>
        <v>21:25</v>
      </c>
      <c r="Q1478" s="11">
        <f t="shared" si="141"/>
        <v>0.574305555555556</v>
      </c>
      <c r="R1478" s="12">
        <f t="shared" si="142"/>
        <v>12</v>
      </c>
      <c r="S1478" s="8"/>
      <c r="T1478" s="8" t="str">
        <f>VLOOKUP(C1478,[1]Sheet1!$D$1:$M$65514,10,0)</f>
        <v>河北</v>
      </c>
      <c r="U1478" s="8">
        <f t="shared" si="143"/>
        <v>12</v>
      </c>
      <c r="V1478" s="8">
        <f ca="1">SUM(OFFSET(考勤!D:AH,MATCH(C1478,考勤!$A$1:$A$58,0)-1,DAY(D1478)-1,3,1))</f>
        <v>0</v>
      </c>
      <c r="W1478" s="8">
        <f ca="1" t="shared" si="144"/>
        <v>12</v>
      </c>
    </row>
    <row r="1479" hidden="1" spans="1:23">
      <c r="A1479" s="2" t="s">
        <v>838</v>
      </c>
      <c r="B1479" s="2" t="s">
        <v>1108</v>
      </c>
      <c r="C1479" s="2" t="s">
        <v>18</v>
      </c>
      <c r="D1479" s="2" t="s">
        <v>189</v>
      </c>
      <c r="E1479" s="2" t="s">
        <v>127</v>
      </c>
      <c r="F1479" s="5" t="s">
        <v>1119</v>
      </c>
      <c r="G1479" s="2"/>
      <c r="H1479" s="2"/>
      <c r="I1479" s="2"/>
      <c r="J1479" s="10" t="s">
        <v>299</v>
      </c>
      <c r="K1479" s="2"/>
      <c r="L1479" s="2"/>
      <c r="M1479" s="2"/>
      <c r="N1479" s="7" t="s">
        <v>171</v>
      </c>
      <c r="O1479" s="8" t="str">
        <f t="shared" si="139"/>
        <v>XX:XX</v>
      </c>
      <c r="P1479" s="9" t="str">
        <f t="shared" si="140"/>
        <v>21:05</v>
      </c>
      <c r="Q1479" s="11">
        <f t="shared" si="141"/>
        <v>0</v>
      </c>
      <c r="R1479" s="12">
        <f t="shared" si="142"/>
        <v>0</v>
      </c>
      <c r="S1479" s="8"/>
      <c r="T1479" s="8" t="str">
        <f>VLOOKUP(C1479,[1]Sheet1!$D$1:$M$65514,10,0)</f>
        <v>河北</v>
      </c>
      <c r="U1479" s="9">
        <v>12</v>
      </c>
      <c r="V1479" s="8">
        <f ca="1">SUM(OFFSET(考勤!D:AH,MATCH(C1479,考勤!$A$1:$A$58,0)-1,DAY(D1479)-1,3,1))</f>
        <v>0</v>
      </c>
      <c r="W1479" s="8">
        <f ca="1" t="shared" si="144"/>
        <v>0</v>
      </c>
    </row>
    <row r="1480" hidden="1" spans="1:23">
      <c r="A1480" s="2" t="s">
        <v>838</v>
      </c>
      <c r="B1480" s="2" t="s">
        <v>1108</v>
      </c>
      <c r="C1480" s="2" t="s">
        <v>18</v>
      </c>
      <c r="D1480" s="2" t="s">
        <v>192</v>
      </c>
      <c r="E1480" s="2" t="s">
        <v>127</v>
      </c>
      <c r="F1480" s="2" t="s">
        <v>1120</v>
      </c>
      <c r="G1480" s="2" t="s">
        <v>137</v>
      </c>
      <c r="H1480" s="2"/>
      <c r="I1480" s="2"/>
      <c r="J1480" s="10" t="s">
        <v>1121</v>
      </c>
      <c r="K1480" s="2"/>
      <c r="L1480" s="2"/>
      <c r="M1480" s="2"/>
      <c r="N1480" s="2"/>
      <c r="O1480" s="8" t="str">
        <f t="shared" si="139"/>
        <v>07:40</v>
      </c>
      <c r="P1480" s="9" t="str">
        <f t="shared" si="140"/>
        <v>21:06</v>
      </c>
      <c r="Q1480" s="11">
        <f t="shared" si="141"/>
        <v>0.559722222222222</v>
      </c>
      <c r="R1480" s="12">
        <f t="shared" si="142"/>
        <v>12</v>
      </c>
      <c r="S1480" s="8"/>
      <c r="T1480" s="8" t="str">
        <f>VLOOKUP(C1480,[1]Sheet1!$D$1:$M$65514,10,0)</f>
        <v>河北</v>
      </c>
      <c r="U1480" s="8">
        <f t="shared" si="143"/>
        <v>12</v>
      </c>
      <c r="V1480" s="8">
        <f ca="1">SUM(OFFSET(考勤!D:AH,MATCH(C1480,考勤!$A$1:$A$58,0)-1,DAY(D1480)-1,3,1))</f>
        <v>0</v>
      </c>
      <c r="W1480" s="8">
        <f ca="1" t="shared" si="144"/>
        <v>12</v>
      </c>
    </row>
    <row r="1481" hidden="1" spans="1:23">
      <c r="A1481" s="2" t="s">
        <v>838</v>
      </c>
      <c r="B1481" s="2" t="s">
        <v>1108</v>
      </c>
      <c r="C1481" s="2" t="s">
        <v>18</v>
      </c>
      <c r="D1481" s="2" t="s">
        <v>195</v>
      </c>
      <c r="E1481" s="2" t="s">
        <v>127</v>
      </c>
      <c r="F1481" s="2" t="s">
        <v>1122</v>
      </c>
      <c r="G1481" s="2" t="s">
        <v>137</v>
      </c>
      <c r="H1481" s="2"/>
      <c r="I1481" s="2"/>
      <c r="J1481" s="10" t="s">
        <v>1123</v>
      </c>
      <c r="K1481" s="2"/>
      <c r="L1481" s="2"/>
      <c r="M1481" s="2"/>
      <c r="N1481" s="2"/>
      <c r="O1481" s="8" t="str">
        <f t="shared" si="139"/>
        <v>07:39</v>
      </c>
      <c r="P1481" s="9" t="str">
        <f t="shared" si="140"/>
        <v>21:32</v>
      </c>
      <c r="Q1481" s="11">
        <f t="shared" si="141"/>
        <v>0.578472222222222</v>
      </c>
      <c r="R1481" s="12">
        <f t="shared" si="142"/>
        <v>12</v>
      </c>
      <c r="S1481" s="8"/>
      <c r="T1481" s="8" t="str">
        <f>VLOOKUP(C1481,[1]Sheet1!$D$1:$M$65514,10,0)</f>
        <v>河北</v>
      </c>
      <c r="U1481" s="8">
        <f t="shared" si="143"/>
        <v>12</v>
      </c>
      <c r="V1481" s="8">
        <f ca="1">SUM(OFFSET(考勤!D:AH,MATCH(C1481,考勤!$A$1:$A$58,0)-1,DAY(D1481)-1,3,1))</f>
        <v>0</v>
      </c>
      <c r="W1481" s="8">
        <f ca="1" t="shared" si="144"/>
        <v>12</v>
      </c>
    </row>
    <row r="1482" hidden="1" spans="1:23">
      <c r="A1482" s="2" t="s">
        <v>838</v>
      </c>
      <c r="B1482" s="2" t="s">
        <v>1108</v>
      </c>
      <c r="C1482" s="2" t="s">
        <v>18</v>
      </c>
      <c r="D1482" s="2" t="s">
        <v>198</v>
      </c>
      <c r="E1482" s="2" t="s">
        <v>127</v>
      </c>
      <c r="F1482" s="2"/>
      <c r="G1482" s="2"/>
      <c r="H1482" s="2"/>
      <c r="I1482" s="2"/>
      <c r="J1482" s="2"/>
      <c r="K1482" s="2"/>
      <c r="L1482" s="2"/>
      <c r="M1482" s="2"/>
      <c r="N1482" s="7" t="s">
        <v>171</v>
      </c>
      <c r="O1482" s="8" t="str">
        <f t="shared" si="139"/>
        <v/>
      </c>
      <c r="P1482" s="9" t="str">
        <f t="shared" si="140"/>
        <v/>
      </c>
      <c r="Q1482" s="11">
        <f t="shared" si="141"/>
        <v>0</v>
      </c>
      <c r="R1482" s="12">
        <f t="shared" si="142"/>
        <v>0</v>
      </c>
      <c r="S1482" s="8"/>
      <c r="T1482" s="8" t="str">
        <f>VLOOKUP(C1482,[1]Sheet1!$D$1:$M$65514,10,0)</f>
        <v>河北</v>
      </c>
      <c r="U1482" s="8">
        <f t="shared" si="143"/>
        <v>0</v>
      </c>
      <c r="V1482" s="8">
        <f ca="1">SUM(OFFSET(考勤!D:AH,MATCH(C1482,考勤!$A$1:$A$58,0)-1,DAY(D1482)-1,3,1))</f>
        <v>0</v>
      </c>
      <c r="W1482" s="8">
        <f ca="1" t="shared" si="144"/>
        <v>0</v>
      </c>
    </row>
    <row r="1483" hidden="1" spans="1:23">
      <c r="A1483" s="3" t="s">
        <v>838</v>
      </c>
      <c r="B1483" s="3" t="s">
        <v>1108</v>
      </c>
      <c r="C1483" s="3" t="s">
        <v>18</v>
      </c>
      <c r="D1483" s="3" t="s">
        <v>199</v>
      </c>
      <c r="E1483" s="2" t="s">
        <v>127</v>
      </c>
      <c r="F1483" s="3" t="s">
        <v>1124</v>
      </c>
      <c r="G1483" s="3" t="s">
        <v>137</v>
      </c>
      <c r="H1483" s="3"/>
      <c r="I1483" s="3"/>
      <c r="J1483" s="10" t="s">
        <v>246</v>
      </c>
      <c r="K1483" s="3"/>
      <c r="L1483" s="3"/>
      <c r="M1483" s="3"/>
      <c r="N1483" s="3"/>
      <c r="O1483" s="8" t="str">
        <f t="shared" si="139"/>
        <v>07:42</v>
      </c>
      <c r="P1483" s="9" t="str">
        <f t="shared" si="140"/>
        <v>22:00</v>
      </c>
      <c r="Q1483" s="11">
        <f t="shared" si="141"/>
        <v>0.595833333333333</v>
      </c>
      <c r="R1483" s="12">
        <f t="shared" si="142"/>
        <v>13</v>
      </c>
      <c r="S1483" s="8"/>
      <c r="T1483" s="8" t="str">
        <f>VLOOKUP(C1483,[1]Sheet1!$D$1:$M$65514,10,0)</f>
        <v>河北</v>
      </c>
      <c r="U1483" s="8">
        <f t="shared" si="143"/>
        <v>13</v>
      </c>
      <c r="V1483" s="8">
        <f ca="1">SUM(OFFSET(考勤!D:AH,MATCH(C1483,考勤!$A$1:$A$58,0)-1,DAY(D1483)-1,3,1))</f>
        <v>0</v>
      </c>
      <c r="W1483" s="8">
        <f ca="1" t="shared" si="144"/>
        <v>13</v>
      </c>
    </row>
    <row r="1484" hidden="1" spans="1:23">
      <c r="A1484" s="3" t="s">
        <v>838</v>
      </c>
      <c r="B1484" s="3" t="s">
        <v>1108</v>
      </c>
      <c r="C1484" s="3" t="s">
        <v>18</v>
      </c>
      <c r="D1484" s="3" t="s">
        <v>201</v>
      </c>
      <c r="E1484" s="2" t="s">
        <v>127</v>
      </c>
      <c r="F1484" s="3" t="s">
        <v>1125</v>
      </c>
      <c r="G1484" s="3" t="s">
        <v>137</v>
      </c>
      <c r="H1484" s="3"/>
      <c r="I1484" s="3"/>
      <c r="J1484" s="10" t="s">
        <v>445</v>
      </c>
      <c r="K1484" s="3"/>
      <c r="L1484" s="3"/>
      <c r="M1484" s="3"/>
      <c r="N1484" s="3"/>
      <c r="O1484" s="8" t="str">
        <f t="shared" si="139"/>
        <v>07:40</v>
      </c>
      <c r="P1484" s="9" t="str">
        <f t="shared" si="140"/>
        <v>22:01</v>
      </c>
      <c r="Q1484" s="11">
        <f t="shared" si="141"/>
        <v>0.597916666666667</v>
      </c>
      <c r="R1484" s="12">
        <f t="shared" si="142"/>
        <v>13</v>
      </c>
      <c r="S1484" s="8"/>
      <c r="T1484" s="8" t="str">
        <f>VLOOKUP(C1484,[1]Sheet1!$D$1:$M$65514,10,0)</f>
        <v>河北</v>
      </c>
      <c r="U1484" s="8">
        <f t="shared" si="143"/>
        <v>13</v>
      </c>
      <c r="V1484" s="8">
        <f ca="1">SUM(OFFSET(考勤!D:AH,MATCH(C1484,考勤!$A$1:$A$58,0)-1,DAY(D1484)-1,3,1))</f>
        <v>0</v>
      </c>
      <c r="W1484" s="8">
        <f ca="1" t="shared" si="144"/>
        <v>13</v>
      </c>
    </row>
    <row r="1485" hidden="1" spans="1:23">
      <c r="A1485" s="2" t="s">
        <v>838</v>
      </c>
      <c r="B1485" s="2" t="s">
        <v>1108</v>
      </c>
      <c r="C1485" s="2" t="s">
        <v>18</v>
      </c>
      <c r="D1485" s="2" t="s">
        <v>204</v>
      </c>
      <c r="E1485" s="2" t="s">
        <v>127</v>
      </c>
      <c r="F1485" s="2" t="s">
        <v>1126</v>
      </c>
      <c r="G1485" s="2" t="s">
        <v>137</v>
      </c>
      <c r="H1485" s="2"/>
      <c r="I1485" s="2"/>
      <c r="J1485" s="10" t="s">
        <v>872</v>
      </c>
      <c r="K1485" s="2"/>
      <c r="L1485" s="2"/>
      <c r="M1485" s="2"/>
      <c r="N1485" s="2"/>
      <c r="O1485" s="8" t="str">
        <f t="shared" si="139"/>
        <v>07:40</v>
      </c>
      <c r="P1485" s="9" t="str">
        <f t="shared" si="140"/>
        <v>22:34</v>
      </c>
      <c r="Q1485" s="11">
        <f t="shared" si="141"/>
        <v>0.620833333333333</v>
      </c>
      <c r="R1485" s="12">
        <f t="shared" si="142"/>
        <v>13</v>
      </c>
      <c r="S1485" s="8"/>
      <c r="T1485" s="8" t="str">
        <f>VLOOKUP(C1485,[1]Sheet1!$D$1:$M$65514,10,0)</f>
        <v>河北</v>
      </c>
      <c r="U1485" s="8">
        <f t="shared" si="143"/>
        <v>13</v>
      </c>
      <c r="V1485" s="8">
        <f ca="1">SUM(OFFSET(考勤!D:AH,MATCH(C1485,考勤!$A$1:$A$58,0)-1,DAY(D1485)-1,3,1))</f>
        <v>0</v>
      </c>
      <c r="W1485" s="8">
        <f ca="1" t="shared" si="144"/>
        <v>13</v>
      </c>
    </row>
    <row r="1486" hidden="1" spans="1:23">
      <c r="A1486" s="2" t="s">
        <v>838</v>
      </c>
      <c r="B1486" s="2" t="s">
        <v>1108</v>
      </c>
      <c r="C1486" s="2" t="s">
        <v>18</v>
      </c>
      <c r="D1486" s="2" t="s">
        <v>206</v>
      </c>
      <c r="E1486" s="2" t="s">
        <v>127</v>
      </c>
      <c r="F1486" s="2" t="s">
        <v>1064</v>
      </c>
      <c r="G1486" s="2" t="s">
        <v>137</v>
      </c>
      <c r="H1486" s="2"/>
      <c r="I1486" s="2"/>
      <c r="J1486" s="10" t="s">
        <v>593</v>
      </c>
      <c r="K1486" s="2"/>
      <c r="L1486" s="2"/>
      <c r="M1486" s="2"/>
      <c r="N1486" s="2"/>
      <c r="O1486" s="8" t="str">
        <f t="shared" si="139"/>
        <v>07:45</v>
      </c>
      <c r="P1486" s="9" t="str">
        <f t="shared" si="140"/>
        <v>20:06</v>
      </c>
      <c r="Q1486" s="11">
        <f t="shared" si="141"/>
        <v>0.514583333333333</v>
      </c>
      <c r="R1486" s="12">
        <f t="shared" si="142"/>
        <v>11</v>
      </c>
      <c r="S1486" s="8"/>
      <c r="T1486" s="8" t="str">
        <f>VLOOKUP(C1486,[1]Sheet1!$D$1:$M$65514,10,0)</f>
        <v>河北</v>
      </c>
      <c r="U1486" s="8">
        <f t="shared" si="143"/>
        <v>11</v>
      </c>
      <c r="V1486" s="8">
        <f ca="1">SUM(OFFSET(考勤!D:AH,MATCH(C1486,考勤!$A$1:$A$58,0)-1,DAY(D1486)-1,3,1))</f>
        <v>0</v>
      </c>
      <c r="W1486" s="8">
        <f ca="1" t="shared" si="144"/>
        <v>11</v>
      </c>
    </row>
    <row r="1487" hidden="1" spans="1:23">
      <c r="A1487" s="2" t="s">
        <v>838</v>
      </c>
      <c r="B1487" s="2" t="s">
        <v>1108</v>
      </c>
      <c r="C1487" s="2" t="s">
        <v>18</v>
      </c>
      <c r="D1487" s="2" t="s">
        <v>209</v>
      </c>
      <c r="E1487" s="2" t="s">
        <v>127</v>
      </c>
      <c r="F1487" s="2" t="s">
        <v>1127</v>
      </c>
      <c r="G1487" s="2" t="s">
        <v>137</v>
      </c>
      <c r="H1487" s="2"/>
      <c r="I1487" s="2"/>
      <c r="J1487" s="10" t="s">
        <v>433</v>
      </c>
      <c r="K1487" s="2"/>
      <c r="L1487" s="2"/>
      <c r="M1487" s="2"/>
      <c r="N1487" s="2"/>
      <c r="O1487" s="8" t="str">
        <f t="shared" si="139"/>
        <v>07:42</v>
      </c>
      <c r="P1487" s="9" t="str">
        <f t="shared" si="140"/>
        <v>20:05</v>
      </c>
      <c r="Q1487" s="11">
        <f t="shared" si="141"/>
        <v>0.515972222222222</v>
      </c>
      <c r="R1487" s="12">
        <f t="shared" si="142"/>
        <v>11</v>
      </c>
      <c r="S1487" s="8"/>
      <c r="T1487" s="8" t="str">
        <f>VLOOKUP(C1487,[1]Sheet1!$D$1:$M$65514,10,0)</f>
        <v>河北</v>
      </c>
      <c r="U1487" s="8">
        <f t="shared" si="143"/>
        <v>11</v>
      </c>
      <c r="V1487" s="8">
        <f ca="1">SUM(OFFSET(考勤!D:AH,MATCH(C1487,考勤!$A$1:$A$58,0)-1,DAY(D1487)-1,3,1))</f>
        <v>0</v>
      </c>
      <c r="W1487" s="8">
        <f ca="1" t="shared" si="144"/>
        <v>11</v>
      </c>
    </row>
    <row r="1488" hidden="1" spans="1:23">
      <c r="A1488" s="2" t="s">
        <v>838</v>
      </c>
      <c r="B1488" s="2" t="s">
        <v>1108</v>
      </c>
      <c r="C1488" s="2" t="s">
        <v>18</v>
      </c>
      <c r="D1488" s="2" t="s">
        <v>210</v>
      </c>
      <c r="E1488" s="2" t="s">
        <v>127</v>
      </c>
      <c r="F1488" s="2" t="s">
        <v>1128</v>
      </c>
      <c r="G1488" s="2" t="s">
        <v>137</v>
      </c>
      <c r="H1488" s="2"/>
      <c r="I1488" s="2"/>
      <c r="J1488" s="10" t="s">
        <v>504</v>
      </c>
      <c r="K1488" s="2"/>
      <c r="L1488" s="2"/>
      <c r="M1488" s="2"/>
      <c r="N1488" s="2"/>
      <c r="O1488" s="8" t="str">
        <f t="shared" si="139"/>
        <v>07:34</v>
      </c>
      <c r="P1488" s="9" t="str">
        <f t="shared" si="140"/>
        <v>21:17</v>
      </c>
      <c r="Q1488" s="11">
        <f t="shared" si="141"/>
        <v>0.571527777777778</v>
      </c>
      <c r="R1488" s="12">
        <f t="shared" si="142"/>
        <v>12</v>
      </c>
      <c r="S1488" s="8"/>
      <c r="T1488" s="8" t="str">
        <f>VLOOKUP(C1488,[1]Sheet1!$D$1:$M$65514,10,0)</f>
        <v>河北</v>
      </c>
      <c r="U1488" s="8">
        <f t="shared" si="143"/>
        <v>12</v>
      </c>
      <c r="V1488" s="8">
        <f ca="1">SUM(OFFSET(考勤!D:AH,MATCH(C1488,考勤!$A$1:$A$58,0)-1,DAY(D1488)-1,3,1))</f>
        <v>0</v>
      </c>
      <c r="W1488" s="8">
        <f ca="1" t="shared" si="144"/>
        <v>12</v>
      </c>
    </row>
    <row r="1489" hidden="1" spans="1:23">
      <c r="A1489" s="2" t="s">
        <v>838</v>
      </c>
      <c r="B1489" s="2" t="s">
        <v>1108</v>
      </c>
      <c r="C1489" s="2" t="s">
        <v>18</v>
      </c>
      <c r="D1489" s="2" t="s">
        <v>211</v>
      </c>
      <c r="E1489" s="2" t="s">
        <v>127</v>
      </c>
      <c r="F1489" s="2"/>
      <c r="G1489" s="2"/>
      <c r="H1489" s="2"/>
      <c r="I1489" s="2"/>
      <c r="J1489" s="2"/>
      <c r="K1489" s="2"/>
      <c r="L1489" s="2"/>
      <c r="M1489" s="2"/>
      <c r="N1489" s="7" t="s">
        <v>171</v>
      </c>
      <c r="O1489" s="8" t="str">
        <f t="shared" si="139"/>
        <v/>
      </c>
      <c r="P1489" s="9" t="str">
        <f t="shared" si="140"/>
        <v/>
      </c>
      <c r="Q1489" s="11">
        <f t="shared" si="141"/>
        <v>0</v>
      </c>
      <c r="R1489" s="12">
        <f t="shared" si="142"/>
        <v>0</v>
      </c>
      <c r="S1489" s="8"/>
      <c r="T1489" s="8" t="str">
        <f>VLOOKUP(C1489,[1]Sheet1!$D$1:$M$65514,10,0)</f>
        <v>河北</v>
      </c>
      <c r="U1489" s="8">
        <f t="shared" si="143"/>
        <v>0</v>
      </c>
      <c r="V1489" s="8">
        <f ca="1">SUM(OFFSET(考勤!D:AH,MATCH(C1489,考勤!$A$1:$A$58,0)-1,DAY(D1489)-1,3,1))</f>
        <v>0</v>
      </c>
      <c r="W1489" s="8">
        <f ca="1" t="shared" si="144"/>
        <v>0</v>
      </c>
    </row>
    <row r="1490" hidden="1" spans="1:23">
      <c r="A1490" s="2" t="s">
        <v>511</v>
      </c>
      <c r="B1490" s="2" t="s">
        <v>1129</v>
      </c>
      <c r="C1490" s="2" t="s">
        <v>1130</v>
      </c>
      <c r="D1490" s="2" t="s">
        <v>126</v>
      </c>
      <c r="E1490" s="2" t="s">
        <v>127</v>
      </c>
      <c r="F1490" s="2"/>
      <c r="G1490" s="2"/>
      <c r="H1490" s="2"/>
      <c r="I1490" s="2"/>
      <c r="J1490" s="2"/>
      <c r="K1490" s="2"/>
      <c r="L1490" s="2"/>
      <c r="M1490" s="2"/>
      <c r="N1490" s="7" t="s">
        <v>171</v>
      </c>
      <c r="O1490" s="8" t="str">
        <f t="shared" si="139"/>
        <v/>
      </c>
      <c r="P1490" s="9" t="str">
        <f t="shared" si="140"/>
        <v/>
      </c>
      <c r="Q1490" s="11">
        <f t="shared" si="141"/>
        <v>0</v>
      </c>
      <c r="R1490" s="12">
        <f t="shared" si="142"/>
        <v>0</v>
      </c>
      <c r="S1490" s="8"/>
      <c r="T1490" s="8" t="str">
        <f>VLOOKUP(C1490,[1]Sheet1!$D$1:$M$65514,10,0)</f>
        <v>河北</v>
      </c>
      <c r="U1490" s="8">
        <f t="shared" si="143"/>
        <v>0</v>
      </c>
      <c r="V1490" s="8" t="e">
        <f ca="1">SUM(OFFSET(考勤!D:AH,MATCH(C1490,考勤!$A$1:$A$58,0)-1,DAY(D1490)-1,3,1))</f>
        <v>#N/A</v>
      </c>
      <c r="W1490" s="8" t="e">
        <f ca="1" t="shared" si="144"/>
        <v>#N/A</v>
      </c>
    </row>
    <row r="1491" hidden="1" spans="1:23">
      <c r="A1491" s="2" t="s">
        <v>511</v>
      </c>
      <c r="B1491" s="2" t="s">
        <v>1129</v>
      </c>
      <c r="C1491" s="2" t="s">
        <v>1130</v>
      </c>
      <c r="D1491" s="2" t="s">
        <v>131</v>
      </c>
      <c r="E1491" s="2" t="s">
        <v>127</v>
      </c>
      <c r="F1491" s="2"/>
      <c r="G1491" s="2"/>
      <c r="H1491" s="2"/>
      <c r="I1491" s="2"/>
      <c r="J1491" s="2"/>
      <c r="K1491" s="2"/>
      <c r="L1491" s="2"/>
      <c r="M1491" s="2"/>
      <c r="N1491" s="7" t="s">
        <v>171</v>
      </c>
      <c r="O1491" s="8" t="str">
        <f t="shared" si="139"/>
        <v/>
      </c>
      <c r="P1491" s="9" t="str">
        <f t="shared" si="140"/>
        <v/>
      </c>
      <c r="Q1491" s="11">
        <f t="shared" si="141"/>
        <v>0</v>
      </c>
      <c r="R1491" s="12">
        <f t="shared" si="142"/>
        <v>0</v>
      </c>
      <c r="S1491" s="8"/>
      <c r="T1491" s="8" t="str">
        <f>VLOOKUP(C1491,[1]Sheet1!$D$1:$M$65514,10,0)</f>
        <v>河北</v>
      </c>
      <c r="U1491" s="8">
        <f t="shared" si="143"/>
        <v>0</v>
      </c>
      <c r="V1491" s="8" t="e">
        <f ca="1">SUM(OFFSET(考勤!D:AH,MATCH(C1491,考勤!$A$1:$A$58,0)-1,DAY(D1491)-1,3,1))</f>
        <v>#N/A</v>
      </c>
      <c r="W1491" s="8" t="e">
        <f ca="1" t="shared" si="144"/>
        <v>#N/A</v>
      </c>
    </row>
    <row r="1492" hidden="1" spans="1:23">
      <c r="A1492" s="2" t="s">
        <v>511</v>
      </c>
      <c r="B1492" s="2" t="s">
        <v>1129</v>
      </c>
      <c r="C1492" s="2" t="s">
        <v>1130</v>
      </c>
      <c r="D1492" s="2" t="s">
        <v>135</v>
      </c>
      <c r="E1492" s="2" t="s">
        <v>127</v>
      </c>
      <c r="F1492" s="2"/>
      <c r="G1492" s="2"/>
      <c r="H1492" s="2"/>
      <c r="I1492" s="2"/>
      <c r="J1492" s="2"/>
      <c r="K1492" s="2"/>
      <c r="L1492" s="2"/>
      <c r="M1492" s="2"/>
      <c r="N1492" s="7" t="s">
        <v>171</v>
      </c>
      <c r="O1492" s="8" t="str">
        <f t="shared" si="139"/>
        <v/>
      </c>
      <c r="P1492" s="9" t="str">
        <f t="shared" si="140"/>
        <v/>
      </c>
      <c r="Q1492" s="11">
        <f t="shared" si="141"/>
        <v>0</v>
      </c>
      <c r="R1492" s="12">
        <f t="shared" si="142"/>
        <v>0</v>
      </c>
      <c r="S1492" s="8"/>
      <c r="T1492" s="8" t="str">
        <f>VLOOKUP(C1492,[1]Sheet1!$D$1:$M$65514,10,0)</f>
        <v>河北</v>
      </c>
      <c r="U1492" s="8">
        <f t="shared" si="143"/>
        <v>0</v>
      </c>
      <c r="V1492" s="8" t="e">
        <f ca="1">SUM(OFFSET(考勤!D:AH,MATCH(C1492,考勤!$A$1:$A$58,0)-1,DAY(D1492)-1,3,1))</f>
        <v>#N/A</v>
      </c>
      <c r="W1492" s="8" t="e">
        <f ca="1" t="shared" si="144"/>
        <v>#N/A</v>
      </c>
    </row>
    <row r="1493" hidden="1" spans="1:23">
      <c r="A1493" s="3" t="s">
        <v>511</v>
      </c>
      <c r="B1493" s="3" t="s">
        <v>1129</v>
      </c>
      <c r="C1493" s="3" t="s">
        <v>1130</v>
      </c>
      <c r="D1493" s="3" t="s">
        <v>139</v>
      </c>
      <c r="E1493" s="2" t="s">
        <v>127</v>
      </c>
      <c r="F1493" s="3"/>
      <c r="G1493" s="3"/>
      <c r="H1493" s="3"/>
      <c r="I1493" s="3"/>
      <c r="J1493" s="3"/>
      <c r="K1493" s="3"/>
      <c r="L1493" s="3"/>
      <c r="M1493" s="3"/>
      <c r="N1493" s="7" t="s">
        <v>171</v>
      </c>
      <c r="O1493" s="8" t="str">
        <f t="shared" si="139"/>
        <v/>
      </c>
      <c r="P1493" s="9" t="str">
        <f t="shared" si="140"/>
        <v/>
      </c>
      <c r="Q1493" s="11">
        <f t="shared" si="141"/>
        <v>0</v>
      </c>
      <c r="R1493" s="12">
        <f t="shared" si="142"/>
        <v>0</v>
      </c>
      <c r="S1493" s="8"/>
      <c r="T1493" s="8" t="str">
        <f>VLOOKUP(C1493,[1]Sheet1!$D$1:$M$65514,10,0)</f>
        <v>河北</v>
      </c>
      <c r="U1493" s="8">
        <f t="shared" si="143"/>
        <v>0</v>
      </c>
      <c r="V1493" s="8" t="e">
        <f ca="1">SUM(OFFSET(考勤!D:AH,MATCH(C1493,考勤!$A$1:$A$58,0)-1,DAY(D1493)-1,3,1))</f>
        <v>#N/A</v>
      </c>
      <c r="W1493" s="8" t="e">
        <f ca="1" t="shared" si="144"/>
        <v>#N/A</v>
      </c>
    </row>
    <row r="1494" hidden="1" spans="1:23">
      <c r="A1494" s="3" t="s">
        <v>511</v>
      </c>
      <c r="B1494" s="3" t="s">
        <v>1129</v>
      </c>
      <c r="C1494" s="3" t="s">
        <v>1130</v>
      </c>
      <c r="D1494" s="3" t="s">
        <v>142</v>
      </c>
      <c r="E1494" s="2" t="s">
        <v>127</v>
      </c>
      <c r="F1494" s="3"/>
      <c r="G1494" s="3"/>
      <c r="H1494" s="3"/>
      <c r="I1494" s="3"/>
      <c r="J1494" s="3"/>
      <c r="K1494" s="3"/>
      <c r="L1494" s="3"/>
      <c r="M1494" s="3"/>
      <c r="N1494" s="7" t="s">
        <v>171</v>
      </c>
      <c r="O1494" s="8" t="str">
        <f t="shared" si="139"/>
        <v/>
      </c>
      <c r="P1494" s="9" t="str">
        <f t="shared" si="140"/>
        <v/>
      </c>
      <c r="Q1494" s="11">
        <f t="shared" si="141"/>
        <v>0</v>
      </c>
      <c r="R1494" s="12">
        <f t="shared" si="142"/>
        <v>0</v>
      </c>
      <c r="S1494" s="8"/>
      <c r="T1494" s="8" t="str">
        <f>VLOOKUP(C1494,[1]Sheet1!$D$1:$M$65514,10,0)</f>
        <v>河北</v>
      </c>
      <c r="U1494" s="8">
        <f t="shared" si="143"/>
        <v>0</v>
      </c>
      <c r="V1494" s="8" t="e">
        <f ca="1">SUM(OFFSET(考勤!D:AH,MATCH(C1494,考勤!$A$1:$A$58,0)-1,DAY(D1494)-1,3,1))</f>
        <v>#N/A</v>
      </c>
      <c r="W1494" s="8" t="e">
        <f ca="1" t="shared" si="144"/>
        <v>#N/A</v>
      </c>
    </row>
    <row r="1495" hidden="1" spans="1:23">
      <c r="A1495" s="2" t="s">
        <v>511</v>
      </c>
      <c r="B1495" s="2" t="s">
        <v>1129</v>
      </c>
      <c r="C1495" s="2" t="s">
        <v>1130</v>
      </c>
      <c r="D1495" s="2" t="s">
        <v>145</v>
      </c>
      <c r="E1495" s="2" t="s">
        <v>127</v>
      </c>
      <c r="F1495" s="2"/>
      <c r="G1495" s="2"/>
      <c r="H1495" s="2"/>
      <c r="I1495" s="2"/>
      <c r="J1495" s="2"/>
      <c r="K1495" s="2"/>
      <c r="L1495" s="2"/>
      <c r="M1495" s="2"/>
      <c r="N1495" s="7" t="s">
        <v>171</v>
      </c>
      <c r="O1495" s="8" t="str">
        <f t="shared" si="139"/>
        <v/>
      </c>
      <c r="P1495" s="9" t="str">
        <f t="shared" si="140"/>
        <v/>
      </c>
      <c r="Q1495" s="11">
        <f t="shared" si="141"/>
        <v>0</v>
      </c>
      <c r="R1495" s="12">
        <f t="shared" si="142"/>
        <v>0</v>
      </c>
      <c r="S1495" s="8"/>
      <c r="T1495" s="8" t="str">
        <f>VLOOKUP(C1495,[1]Sheet1!$D$1:$M$65514,10,0)</f>
        <v>河北</v>
      </c>
      <c r="U1495" s="8">
        <f t="shared" si="143"/>
        <v>0</v>
      </c>
      <c r="V1495" s="8" t="e">
        <f ca="1">SUM(OFFSET(考勤!D:AH,MATCH(C1495,考勤!$A$1:$A$58,0)-1,DAY(D1495)-1,3,1))</f>
        <v>#N/A</v>
      </c>
      <c r="W1495" s="8" t="e">
        <f ca="1" t="shared" si="144"/>
        <v>#N/A</v>
      </c>
    </row>
    <row r="1496" hidden="1" spans="1:23">
      <c r="A1496" s="2" t="s">
        <v>511</v>
      </c>
      <c r="B1496" s="2" t="s">
        <v>1129</v>
      </c>
      <c r="C1496" s="2" t="s">
        <v>1130</v>
      </c>
      <c r="D1496" s="2" t="s">
        <v>148</v>
      </c>
      <c r="E1496" s="2" t="s">
        <v>127</v>
      </c>
      <c r="F1496" s="2"/>
      <c r="G1496" s="2"/>
      <c r="H1496" s="2"/>
      <c r="I1496" s="2"/>
      <c r="J1496" s="2"/>
      <c r="K1496" s="2"/>
      <c r="L1496" s="2"/>
      <c r="M1496" s="2"/>
      <c r="N1496" s="7" t="s">
        <v>171</v>
      </c>
      <c r="O1496" s="8" t="str">
        <f t="shared" si="139"/>
        <v/>
      </c>
      <c r="P1496" s="9" t="str">
        <f t="shared" si="140"/>
        <v/>
      </c>
      <c r="Q1496" s="11">
        <f t="shared" si="141"/>
        <v>0</v>
      </c>
      <c r="R1496" s="12">
        <f t="shared" si="142"/>
        <v>0</v>
      </c>
      <c r="S1496" s="8"/>
      <c r="T1496" s="8" t="str">
        <f>VLOOKUP(C1496,[1]Sheet1!$D$1:$M$65514,10,0)</f>
        <v>河北</v>
      </c>
      <c r="U1496" s="8">
        <f t="shared" si="143"/>
        <v>0</v>
      </c>
      <c r="V1496" s="8" t="e">
        <f ca="1">SUM(OFFSET(考勤!D:AH,MATCH(C1496,考勤!$A$1:$A$58,0)-1,DAY(D1496)-1,3,1))</f>
        <v>#N/A</v>
      </c>
      <c r="W1496" s="8" t="e">
        <f ca="1" t="shared" si="144"/>
        <v>#N/A</v>
      </c>
    </row>
    <row r="1497" hidden="1" spans="1:23">
      <c r="A1497" s="2" t="s">
        <v>511</v>
      </c>
      <c r="B1497" s="2" t="s">
        <v>1129</v>
      </c>
      <c r="C1497" s="2" t="s">
        <v>1130</v>
      </c>
      <c r="D1497" s="2" t="s">
        <v>152</v>
      </c>
      <c r="E1497" s="2" t="s">
        <v>127</v>
      </c>
      <c r="F1497" s="2"/>
      <c r="G1497" s="2"/>
      <c r="H1497" s="2"/>
      <c r="I1497" s="2"/>
      <c r="J1497" s="2"/>
      <c r="K1497" s="2"/>
      <c r="L1497" s="2"/>
      <c r="M1497" s="2"/>
      <c r="N1497" s="7" t="s">
        <v>171</v>
      </c>
      <c r="O1497" s="8" t="str">
        <f t="shared" si="139"/>
        <v/>
      </c>
      <c r="P1497" s="9" t="str">
        <f t="shared" si="140"/>
        <v/>
      </c>
      <c r="Q1497" s="11">
        <f t="shared" si="141"/>
        <v>0</v>
      </c>
      <c r="R1497" s="12">
        <f t="shared" si="142"/>
        <v>0</v>
      </c>
      <c r="S1497" s="8"/>
      <c r="T1497" s="8" t="str">
        <f>VLOOKUP(C1497,[1]Sheet1!$D$1:$M$65514,10,0)</f>
        <v>河北</v>
      </c>
      <c r="U1497" s="8">
        <f t="shared" si="143"/>
        <v>0</v>
      </c>
      <c r="V1497" s="8" t="e">
        <f ca="1">SUM(OFFSET(考勤!D:AH,MATCH(C1497,考勤!$A$1:$A$58,0)-1,DAY(D1497)-1,3,1))</f>
        <v>#N/A</v>
      </c>
      <c r="W1497" s="8" t="e">
        <f ca="1" t="shared" si="144"/>
        <v>#N/A</v>
      </c>
    </row>
    <row r="1498" hidden="1" spans="1:23">
      <c r="A1498" s="2" t="s">
        <v>511</v>
      </c>
      <c r="B1498" s="2" t="s">
        <v>1129</v>
      </c>
      <c r="C1498" s="2" t="s">
        <v>1130</v>
      </c>
      <c r="D1498" s="2" t="s">
        <v>157</v>
      </c>
      <c r="E1498" s="2" t="s">
        <v>127</v>
      </c>
      <c r="F1498" s="2"/>
      <c r="G1498" s="2"/>
      <c r="H1498" s="2"/>
      <c r="I1498" s="2"/>
      <c r="J1498" s="2"/>
      <c r="K1498" s="2"/>
      <c r="L1498" s="2"/>
      <c r="M1498" s="2"/>
      <c r="N1498" s="7" t="s">
        <v>171</v>
      </c>
      <c r="O1498" s="8" t="str">
        <f t="shared" si="139"/>
        <v/>
      </c>
      <c r="P1498" s="9" t="str">
        <f t="shared" si="140"/>
        <v/>
      </c>
      <c r="Q1498" s="11">
        <f t="shared" si="141"/>
        <v>0</v>
      </c>
      <c r="R1498" s="12">
        <f t="shared" si="142"/>
        <v>0</v>
      </c>
      <c r="S1498" s="8"/>
      <c r="T1498" s="8" t="str">
        <f>VLOOKUP(C1498,[1]Sheet1!$D$1:$M$65514,10,0)</f>
        <v>河北</v>
      </c>
      <c r="U1498" s="8">
        <f t="shared" si="143"/>
        <v>0</v>
      </c>
      <c r="V1498" s="8" t="e">
        <f ca="1">SUM(OFFSET(考勤!D:AH,MATCH(C1498,考勤!$A$1:$A$58,0)-1,DAY(D1498)-1,3,1))</f>
        <v>#N/A</v>
      </c>
      <c r="W1498" s="8" t="e">
        <f ca="1" t="shared" si="144"/>
        <v>#N/A</v>
      </c>
    </row>
    <row r="1499" hidden="1" spans="1:23">
      <c r="A1499" s="2" t="s">
        <v>511</v>
      </c>
      <c r="B1499" s="2" t="s">
        <v>1129</v>
      </c>
      <c r="C1499" s="2" t="s">
        <v>1130</v>
      </c>
      <c r="D1499" s="2" t="s">
        <v>160</v>
      </c>
      <c r="E1499" s="2" t="s">
        <v>127</v>
      </c>
      <c r="F1499" s="2"/>
      <c r="G1499" s="2"/>
      <c r="H1499" s="2"/>
      <c r="I1499" s="2"/>
      <c r="J1499" s="2"/>
      <c r="K1499" s="2"/>
      <c r="L1499" s="2"/>
      <c r="M1499" s="2"/>
      <c r="N1499" s="7" t="s">
        <v>171</v>
      </c>
      <c r="O1499" s="8" t="str">
        <f t="shared" si="139"/>
        <v/>
      </c>
      <c r="P1499" s="9" t="str">
        <f t="shared" si="140"/>
        <v/>
      </c>
      <c r="Q1499" s="11">
        <f t="shared" si="141"/>
        <v>0</v>
      </c>
      <c r="R1499" s="12">
        <f t="shared" si="142"/>
        <v>0</v>
      </c>
      <c r="S1499" s="8"/>
      <c r="T1499" s="8" t="str">
        <f>VLOOKUP(C1499,[1]Sheet1!$D$1:$M$65514,10,0)</f>
        <v>河北</v>
      </c>
      <c r="U1499" s="8">
        <f t="shared" si="143"/>
        <v>0</v>
      </c>
      <c r="V1499" s="8" t="e">
        <f ca="1">SUM(OFFSET(考勤!D:AH,MATCH(C1499,考勤!$A$1:$A$58,0)-1,DAY(D1499)-1,3,1))</f>
        <v>#N/A</v>
      </c>
      <c r="W1499" s="8" t="e">
        <f ca="1" t="shared" si="144"/>
        <v>#N/A</v>
      </c>
    </row>
    <row r="1500" hidden="1" spans="1:23">
      <c r="A1500" s="3" t="s">
        <v>511</v>
      </c>
      <c r="B1500" s="3" t="s">
        <v>1129</v>
      </c>
      <c r="C1500" s="3" t="s">
        <v>1130</v>
      </c>
      <c r="D1500" s="3" t="s">
        <v>163</v>
      </c>
      <c r="E1500" s="2" t="s">
        <v>127</v>
      </c>
      <c r="F1500" s="3"/>
      <c r="G1500" s="3"/>
      <c r="H1500" s="3"/>
      <c r="I1500" s="3"/>
      <c r="J1500" s="3"/>
      <c r="K1500" s="3"/>
      <c r="L1500" s="3"/>
      <c r="M1500" s="3"/>
      <c r="N1500" s="7" t="s">
        <v>171</v>
      </c>
      <c r="O1500" s="8" t="str">
        <f t="shared" si="139"/>
        <v/>
      </c>
      <c r="P1500" s="9" t="str">
        <f t="shared" si="140"/>
        <v/>
      </c>
      <c r="Q1500" s="11">
        <f t="shared" si="141"/>
        <v>0</v>
      </c>
      <c r="R1500" s="12">
        <f t="shared" si="142"/>
        <v>0</v>
      </c>
      <c r="S1500" s="8"/>
      <c r="T1500" s="8" t="str">
        <f>VLOOKUP(C1500,[1]Sheet1!$D$1:$M$65514,10,0)</f>
        <v>河北</v>
      </c>
      <c r="U1500" s="8">
        <f t="shared" si="143"/>
        <v>0</v>
      </c>
      <c r="V1500" s="8" t="e">
        <f ca="1">SUM(OFFSET(考勤!D:AH,MATCH(C1500,考勤!$A$1:$A$58,0)-1,DAY(D1500)-1,3,1))</f>
        <v>#N/A</v>
      </c>
      <c r="W1500" s="8" t="e">
        <f ca="1" t="shared" si="144"/>
        <v>#N/A</v>
      </c>
    </row>
    <row r="1501" hidden="1" spans="1:23">
      <c r="A1501" s="3" t="s">
        <v>511</v>
      </c>
      <c r="B1501" s="3" t="s">
        <v>1129</v>
      </c>
      <c r="C1501" s="3" t="s">
        <v>1130</v>
      </c>
      <c r="D1501" s="3" t="s">
        <v>166</v>
      </c>
      <c r="E1501" s="2" t="s">
        <v>127</v>
      </c>
      <c r="F1501" s="3"/>
      <c r="G1501" s="3"/>
      <c r="H1501" s="3"/>
      <c r="I1501" s="3"/>
      <c r="J1501" s="3"/>
      <c r="K1501" s="3"/>
      <c r="L1501" s="3"/>
      <c r="M1501" s="3"/>
      <c r="N1501" s="7" t="s">
        <v>171</v>
      </c>
      <c r="O1501" s="8" t="str">
        <f t="shared" si="139"/>
        <v/>
      </c>
      <c r="P1501" s="9" t="str">
        <f t="shared" si="140"/>
        <v/>
      </c>
      <c r="Q1501" s="11">
        <f t="shared" si="141"/>
        <v>0</v>
      </c>
      <c r="R1501" s="12">
        <f t="shared" si="142"/>
        <v>0</v>
      </c>
      <c r="S1501" s="8"/>
      <c r="T1501" s="8" t="str">
        <f>VLOOKUP(C1501,[1]Sheet1!$D$1:$M$65514,10,0)</f>
        <v>河北</v>
      </c>
      <c r="U1501" s="8">
        <f t="shared" si="143"/>
        <v>0</v>
      </c>
      <c r="V1501" s="8" t="e">
        <f ca="1">SUM(OFFSET(考勤!D:AH,MATCH(C1501,考勤!$A$1:$A$58,0)-1,DAY(D1501)-1,3,1))</f>
        <v>#N/A</v>
      </c>
      <c r="W1501" s="8" t="e">
        <f ca="1" t="shared" si="144"/>
        <v>#N/A</v>
      </c>
    </row>
    <row r="1502" hidden="1" spans="1:23">
      <c r="A1502" s="2" t="s">
        <v>511</v>
      </c>
      <c r="B1502" s="2" t="s">
        <v>1129</v>
      </c>
      <c r="C1502" s="2" t="s">
        <v>1130</v>
      </c>
      <c r="D1502" s="2" t="s">
        <v>170</v>
      </c>
      <c r="E1502" s="2" t="s">
        <v>127</v>
      </c>
      <c r="F1502" s="2"/>
      <c r="G1502" s="2"/>
      <c r="H1502" s="2"/>
      <c r="I1502" s="2"/>
      <c r="J1502" s="2"/>
      <c r="K1502" s="2"/>
      <c r="L1502" s="2"/>
      <c r="M1502" s="2"/>
      <c r="N1502" s="7" t="s">
        <v>171</v>
      </c>
      <c r="O1502" s="8" t="str">
        <f t="shared" si="139"/>
        <v/>
      </c>
      <c r="P1502" s="9" t="str">
        <f t="shared" si="140"/>
        <v/>
      </c>
      <c r="Q1502" s="11">
        <f t="shared" si="141"/>
        <v>0</v>
      </c>
      <c r="R1502" s="12">
        <f t="shared" si="142"/>
        <v>0</v>
      </c>
      <c r="S1502" s="8"/>
      <c r="T1502" s="8" t="str">
        <f>VLOOKUP(C1502,[1]Sheet1!$D$1:$M$65514,10,0)</f>
        <v>河北</v>
      </c>
      <c r="U1502" s="8">
        <f t="shared" si="143"/>
        <v>0</v>
      </c>
      <c r="V1502" s="8" t="e">
        <f ca="1">SUM(OFFSET(考勤!D:AH,MATCH(C1502,考勤!$A$1:$A$58,0)-1,DAY(D1502)-1,3,1))</f>
        <v>#N/A</v>
      </c>
      <c r="W1502" s="8" t="e">
        <f ca="1" t="shared" si="144"/>
        <v>#N/A</v>
      </c>
    </row>
    <row r="1503" hidden="1" spans="1:23">
      <c r="A1503" s="2" t="s">
        <v>511</v>
      </c>
      <c r="B1503" s="2" t="s">
        <v>1129</v>
      </c>
      <c r="C1503" s="2" t="s">
        <v>1130</v>
      </c>
      <c r="D1503" s="2" t="s">
        <v>172</v>
      </c>
      <c r="E1503" s="2" t="s">
        <v>127</v>
      </c>
      <c r="F1503" s="2"/>
      <c r="G1503" s="2"/>
      <c r="H1503" s="2"/>
      <c r="I1503" s="2"/>
      <c r="J1503" s="2"/>
      <c r="K1503" s="2"/>
      <c r="L1503" s="2"/>
      <c r="M1503" s="2"/>
      <c r="N1503" s="7" t="s">
        <v>171</v>
      </c>
      <c r="O1503" s="8" t="str">
        <f t="shared" si="139"/>
        <v/>
      </c>
      <c r="P1503" s="9" t="str">
        <f t="shared" si="140"/>
        <v/>
      </c>
      <c r="Q1503" s="11">
        <f t="shared" si="141"/>
        <v>0</v>
      </c>
      <c r="R1503" s="12">
        <f t="shared" si="142"/>
        <v>0</v>
      </c>
      <c r="S1503" s="8"/>
      <c r="T1503" s="8" t="str">
        <f>VLOOKUP(C1503,[1]Sheet1!$D$1:$M$65514,10,0)</f>
        <v>河北</v>
      </c>
      <c r="U1503" s="8">
        <f t="shared" si="143"/>
        <v>0</v>
      </c>
      <c r="V1503" s="8" t="e">
        <f ca="1">SUM(OFFSET(考勤!D:AH,MATCH(C1503,考勤!$A$1:$A$58,0)-1,DAY(D1503)-1,3,1))</f>
        <v>#N/A</v>
      </c>
      <c r="W1503" s="8" t="e">
        <f ca="1" t="shared" si="144"/>
        <v>#N/A</v>
      </c>
    </row>
    <row r="1504" hidden="1" spans="1:23">
      <c r="A1504" s="2" t="s">
        <v>511</v>
      </c>
      <c r="B1504" s="2" t="s">
        <v>1129</v>
      </c>
      <c r="C1504" s="2" t="s">
        <v>1130</v>
      </c>
      <c r="D1504" s="2" t="s">
        <v>173</v>
      </c>
      <c r="E1504" s="2" t="s">
        <v>127</v>
      </c>
      <c r="F1504" s="2"/>
      <c r="G1504" s="2"/>
      <c r="H1504" s="2"/>
      <c r="I1504" s="2"/>
      <c r="J1504" s="2"/>
      <c r="K1504" s="2"/>
      <c r="L1504" s="2"/>
      <c r="M1504" s="2"/>
      <c r="N1504" s="7" t="s">
        <v>171</v>
      </c>
      <c r="O1504" s="8" t="str">
        <f t="shared" si="139"/>
        <v/>
      </c>
      <c r="P1504" s="9" t="str">
        <f t="shared" si="140"/>
        <v/>
      </c>
      <c r="Q1504" s="11">
        <f t="shared" si="141"/>
        <v>0</v>
      </c>
      <c r="R1504" s="12">
        <f t="shared" si="142"/>
        <v>0</v>
      </c>
      <c r="S1504" s="8"/>
      <c r="T1504" s="8" t="str">
        <f>VLOOKUP(C1504,[1]Sheet1!$D$1:$M$65514,10,0)</f>
        <v>河北</v>
      </c>
      <c r="U1504" s="8">
        <f t="shared" si="143"/>
        <v>0</v>
      </c>
      <c r="V1504" s="8" t="e">
        <f ca="1">SUM(OFFSET(考勤!D:AH,MATCH(C1504,考勤!$A$1:$A$58,0)-1,DAY(D1504)-1,3,1))</f>
        <v>#N/A</v>
      </c>
      <c r="W1504" s="8" t="e">
        <f ca="1" t="shared" si="144"/>
        <v>#N/A</v>
      </c>
    </row>
    <row r="1505" hidden="1" spans="1:23">
      <c r="A1505" s="2" t="s">
        <v>511</v>
      </c>
      <c r="B1505" s="2" t="s">
        <v>1129</v>
      </c>
      <c r="C1505" s="2" t="s">
        <v>1130</v>
      </c>
      <c r="D1505" s="2" t="s">
        <v>175</v>
      </c>
      <c r="E1505" s="2" t="s">
        <v>127</v>
      </c>
      <c r="F1505" s="2"/>
      <c r="G1505" s="2"/>
      <c r="H1505" s="2"/>
      <c r="I1505" s="2"/>
      <c r="J1505" s="2"/>
      <c r="K1505" s="2"/>
      <c r="L1505" s="2"/>
      <c r="M1505" s="2"/>
      <c r="N1505" s="7" t="s">
        <v>171</v>
      </c>
      <c r="O1505" s="8" t="str">
        <f t="shared" ref="O1505:O1568" si="145">LEFT(F1505,5)</f>
        <v/>
      </c>
      <c r="P1505" s="9" t="str">
        <f t="shared" ref="P1505:P1568" si="146">RIGHT(F1505,5)</f>
        <v/>
      </c>
      <c r="Q1505" s="11">
        <f t="shared" ref="Q1505:Q1568" si="147">IFERROR(IF(LEFT(P1505,2)+0&lt;6,P1505+1,P1505)-O1505,0)</f>
        <v>0</v>
      </c>
      <c r="R1505" s="12">
        <f t="shared" ref="R1505:R1568" si="148">IF(Q1505=0,0,IFERROR(INT((HOUR(Q1505)*60+MINUTE(Q1505))/60-1),0))</f>
        <v>0</v>
      </c>
      <c r="S1505" s="8"/>
      <c r="T1505" s="8" t="str">
        <f>VLOOKUP(C1505,[1]Sheet1!$D$1:$M$65514,10,0)</f>
        <v>河北</v>
      </c>
      <c r="U1505" s="8">
        <f t="shared" ref="U1505:U1568" si="149">INT(R1505)</f>
        <v>0</v>
      </c>
      <c r="V1505" s="8" t="e">
        <f ca="1">SUM(OFFSET(考勤!D:AH,MATCH(C1505,考勤!$A$1:$A$58,0)-1,DAY(D1505)-1,3,1))</f>
        <v>#N/A</v>
      </c>
      <c r="W1505" s="8" t="e">
        <f ca="1" t="shared" ref="W1505:W1568" si="150">R1505-V1505</f>
        <v>#N/A</v>
      </c>
    </row>
    <row r="1506" hidden="1" spans="1:23">
      <c r="A1506" s="2" t="s">
        <v>511</v>
      </c>
      <c r="B1506" s="2" t="s">
        <v>1129</v>
      </c>
      <c r="C1506" s="2" t="s">
        <v>1130</v>
      </c>
      <c r="D1506" s="2" t="s">
        <v>177</v>
      </c>
      <c r="E1506" s="2" t="s">
        <v>127</v>
      </c>
      <c r="F1506" s="2"/>
      <c r="G1506" s="2"/>
      <c r="H1506" s="2"/>
      <c r="I1506" s="2"/>
      <c r="J1506" s="2"/>
      <c r="K1506" s="2"/>
      <c r="L1506" s="2"/>
      <c r="M1506" s="2"/>
      <c r="N1506" s="7" t="s">
        <v>171</v>
      </c>
      <c r="O1506" s="8" t="str">
        <f t="shared" si="145"/>
        <v/>
      </c>
      <c r="P1506" s="9" t="str">
        <f t="shared" si="146"/>
        <v/>
      </c>
      <c r="Q1506" s="11">
        <f t="shared" si="147"/>
        <v>0</v>
      </c>
      <c r="R1506" s="12">
        <f t="shared" si="148"/>
        <v>0</v>
      </c>
      <c r="S1506" s="8"/>
      <c r="T1506" s="8" t="str">
        <f>VLOOKUP(C1506,[1]Sheet1!$D$1:$M$65514,10,0)</f>
        <v>河北</v>
      </c>
      <c r="U1506" s="8">
        <f t="shared" si="149"/>
        <v>0</v>
      </c>
      <c r="V1506" s="8" t="e">
        <f ca="1">SUM(OFFSET(考勤!D:AH,MATCH(C1506,考勤!$A$1:$A$58,0)-1,DAY(D1506)-1,3,1))</f>
        <v>#N/A</v>
      </c>
      <c r="W1506" s="8" t="e">
        <f ca="1" t="shared" si="150"/>
        <v>#N/A</v>
      </c>
    </row>
    <row r="1507" hidden="1" spans="1:23">
      <c r="A1507" s="3" t="s">
        <v>511</v>
      </c>
      <c r="B1507" s="3" t="s">
        <v>1129</v>
      </c>
      <c r="C1507" s="3" t="s">
        <v>1130</v>
      </c>
      <c r="D1507" s="3" t="s">
        <v>180</v>
      </c>
      <c r="E1507" s="2" t="s">
        <v>127</v>
      </c>
      <c r="F1507" s="5" t="s">
        <v>1131</v>
      </c>
      <c r="G1507" s="3"/>
      <c r="H1507" s="3"/>
      <c r="I1507" s="3"/>
      <c r="J1507" s="3"/>
      <c r="K1507" s="3"/>
      <c r="L1507" s="3"/>
      <c r="M1507" s="3"/>
      <c r="N1507" s="7" t="s">
        <v>171</v>
      </c>
      <c r="O1507" s="8" t="str">
        <f t="shared" si="145"/>
        <v>10:02</v>
      </c>
      <c r="P1507" s="9" t="str">
        <f t="shared" si="146"/>
        <v>XX:XX</v>
      </c>
      <c r="Q1507" s="11">
        <f t="shared" si="147"/>
        <v>0</v>
      </c>
      <c r="R1507" s="12">
        <f t="shared" si="148"/>
        <v>0</v>
      </c>
      <c r="S1507" s="8"/>
      <c r="T1507" s="8" t="str">
        <f>VLOOKUP(C1507,[1]Sheet1!$D$1:$M$65514,10,0)</f>
        <v>河北</v>
      </c>
      <c r="U1507" s="9">
        <v>0</v>
      </c>
      <c r="V1507" s="8" t="e">
        <f ca="1">SUM(OFFSET(考勤!D:AH,MATCH(C1507,考勤!$A$1:$A$58,0)-1,DAY(D1507)-1,3,1))</f>
        <v>#N/A</v>
      </c>
      <c r="W1507" s="8" t="e">
        <f ca="1" t="shared" si="150"/>
        <v>#N/A</v>
      </c>
    </row>
    <row r="1508" hidden="1" spans="1:23">
      <c r="A1508" s="3" t="s">
        <v>511</v>
      </c>
      <c r="B1508" s="3" t="s">
        <v>1129</v>
      </c>
      <c r="C1508" s="3" t="s">
        <v>1130</v>
      </c>
      <c r="D1508" s="3" t="s">
        <v>183</v>
      </c>
      <c r="E1508" s="2" t="s">
        <v>127</v>
      </c>
      <c r="F1508" s="3" t="s">
        <v>501</v>
      </c>
      <c r="G1508" s="3" t="s">
        <v>137</v>
      </c>
      <c r="H1508" s="3"/>
      <c r="I1508" s="3"/>
      <c r="J1508" s="10" t="s">
        <v>520</v>
      </c>
      <c r="K1508" s="3"/>
      <c r="L1508" s="3"/>
      <c r="M1508" s="3"/>
      <c r="N1508" s="3"/>
      <c r="O1508" s="8" t="str">
        <f t="shared" si="145"/>
        <v>07:43</v>
      </c>
      <c r="P1508" s="9" t="str">
        <f t="shared" si="146"/>
        <v>20:04</v>
      </c>
      <c r="Q1508" s="11">
        <f t="shared" si="147"/>
        <v>0.514583333333333</v>
      </c>
      <c r="R1508" s="12">
        <f t="shared" si="148"/>
        <v>11</v>
      </c>
      <c r="S1508" s="8"/>
      <c r="T1508" s="8" t="str">
        <f>VLOOKUP(C1508,[1]Sheet1!$D$1:$M$65514,10,0)</f>
        <v>河北</v>
      </c>
      <c r="U1508" s="8">
        <f t="shared" si="149"/>
        <v>11</v>
      </c>
      <c r="V1508" s="8" t="e">
        <f ca="1">SUM(OFFSET(考勤!D:AH,MATCH(C1508,考勤!$A$1:$A$58,0)-1,DAY(D1508)-1,3,1))</f>
        <v>#N/A</v>
      </c>
      <c r="W1508" s="8" t="e">
        <f ca="1" t="shared" si="150"/>
        <v>#N/A</v>
      </c>
    </row>
    <row r="1509" hidden="1" spans="1:23">
      <c r="A1509" s="2" t="s">
        <v>511</v>
      </c>
      <c r="B1509" s="2" t="s">
        <v>1129</v>
      </c>
      <c r="C1509" s="2" t="s">
        <v>1130</v>
      </c>
      <c r="D1509" s="2" t="s">
        <v>186</v>
      </c>
      <c r="E1509" s="2" t="s">
        <v>127</v>
      </c>
      <c r="F1509" s="2" t="s">
        <v>1132</v>
      </c>
      <c r="G1509" s="2" t="s">
        <v>137</v>
      </c>
      <c r="H1509" s="2"/>
      <c r="I1509" s="2"/>
      <c r="J1509" s="10" t="s">
        <v>399</v>
      </c>
      <c r="K1509" s="2"/>
      <c r="L1509" s="2"/>
      <c r="M1509" s="2"/>
      <c r="N1509" s="2"/>
      <c r="O1509" s="8" t="str">
        <f t="shared" si="145"/>
        <v>07:25</v>
      </c>
      <c r="P1509" s="9" t="str">
        <f t="shared" si="146"/>
        <v>20:03</v>
      </c>
      <c r="Q1509" s="11">
        <f t="shared" si="147"/>
        <v>0.526388888888889</v>
      </c>
      <c r="R1509" s="12">
        <f t="shared" si="148"/>
        <v>11</v>
      </c>
      <c r="S1509" s="8"/>
      <c r="T1509" s="8" t="str">
        <f>VLOOKUP(C1509,[1]Sheet1!$D$1:$M$65514,10,0)</f>
        <v>河北</v>
      </c>
      <c r="U1509" s="8">
        <f t="shared" si="149"/>
        <v>11</v>
      </c>
      <c r="V1509" s="8" t="e">
        <f ca="1">SUM(OFFSET(考勤!D:AH,MATCH(C1509,考勤!$A$1:$A$58,0)-1,DAY(D1509)-1,3,1))</f>
        <v>#N/A</v>
      </c>
      <c r="W1509" s="8" t="e">
        <f ca="1" t="shared" si="150"/>
        <v>#N/A</v>
      </c>
    </row>
    <row r="1510" hidden="1" spans="1:23">
      <c r="A1510" s="2" t="s">
        <v>511</v>
      </c>
      <c r="B1510" s="2" t="s">
        <v>1129</v>
      </c>
      <c r="C1510" s="2" t="s">
        <v>1130</v>
      </c>
      <c r="D1510" s="2" t="s">
        <v>189</v>
      </c>
      <c r="E1510" s="2" t="s">
        <v>127</v>
      </c>
      <c r="F1510" s="2" t="s">
        <v>1133</v>
      </c>
      <c r="G1510" s="2" t="s">
        <v>137</v>
      </c>
      <c r="H1510" s="2"/>
      <c r="I1510" s="2"/>
      <c r="J1510" s="10" t="s">
        <v>435</v>
      </c>
      <c r="K1510" s="2"/>
      <c r="L1510" s="2"/>
      <c r="M1510" s="2"/>
      <c r="N1510" s="2"/>
      <c r="O1510" s="8" t="str">
        <f t="shared" si="145"/>
        <v>07:16</v>
      </c>
      <c r="P1510" s="9" t="str">
        <f t="shared" si="146"/>
        <v>20:04</v>
      </c>
      <c r="Q1510" s="11">
        <f t="shared" si="147"/>
        <v>0.533333333333333</v>
      </c>
      <c r="R1510" s="12">
        <f t="shared" si="148"/>
        <v>11</v>
      </c>
      <c r="S1510" s="8"/>
      <c r="T1510" s="8" t="str">
        <f>VLOOKUP(C1510,[1]Sheet1!$D$1:$M$65514,10,0)</f>
        <v>河北</v>
      </c>
      <c r="U1510" s="8">
        <f t="shared" si="149"/>
        <v>11</v>
      </c>
      <c r="V1510" s="8" t="e">
        <f ca="1">SUM(OFFSET(考勤!D:AH,MATCH(C1510,考勤!$A$1:$A$58,0)-1,DAY(D1510)-1,3,1))</f>
        <v>#N/A</v>
      </c>
      <c r="W1510" s="8" t="e">
        <f ca="1" t="shared" si="150"/>
        <v>#N/A</v>
      </c>
    </row>
    <row r="1511" hidden="1" spans="1:23">
      <c r="A1511" s="2" t="s">
        <v>511</v>
      </c>
      <c r="B1511" s="2" t="s">
        <v>1129</v>
      </c>
      <c r="C1511" s="2" t="s">
        <v>1130</v>
      </c>
      <c r="D1511" s="2" t="s">
        <v>192</v>
      </c>
      <c r="E1511" s="2" t="s">
        <v>127</v>
      </c>
      <c r="F1511" s="2" t="s">
        <v>1134</v>
      </c>
      <c r="G1511" s="2" t="s">
        <v>137</v>
      </c>
      <c r="H1511" s="2"/>
      <c r="I1511" s="2"/>
      <c r="J1511" s="10" t="s">
        <v>433</v>
      </c>
      <c r="K1511" s="2"/>
      <c r="L1511" s="2"/>
      <c r="M1511" s="2"/>
      <c r="N1511" s="2"/>
      <c r="O1511" s="8" t="str">
        <f t="shared" si="145"/>
        <v>07:18</v>
      </c>
      <c r="P1511" s="9" t="str">
        <f t="shared" si="146"/>
        <v>20:05</v>
      </c>
      <c r="Q1511" s="11">
        <f t="shared" si="147"/>
        <v>0.532638888888889</v>
      </c>
      <c r="R1511" s="12">
        <f t="shared" si="148"/>
        <v>11</v>
      </c>
      <c r="S1511" s="8"/>
      <c r="T1511" s="8" t="str">
        <f>VLOOKUP(C1511,[1]Sheet1!$D$1:$M$65514,10,0)</f>
        <v>河北</v>
      </c>
      <c r="U1511" s="8">
        <f t="shared" si="149"/>
        <v>11</v>
      </c>
      <c r="V1511" s="8" t="e">
        <f ca="1">SUM(OFFSET(考勤!D:AH,MATCH(C1511,考勤!$A$1:$A$58,0)-1,DAY(D1511)-1,3,1))</f>
        <v>#N/A</v>
      </c>
      <c r="W1511" s="8" t="e">
        <f ca="1" t="shared" si="150"/>
        <v>#N/A</v>
      </c>
    </row>
    <row r="1512" hidden="1" spans="1:23">
      <c r="A1512" s="2" t="s">
        <v>511</v>
      </c>
      <c r="B1512" s="2" t="s">
        <v>1129</v>
      </c>
      <c r="C1512" s="2" t="s">
        <v>1130</v>
      </c>
      <c r="D1512" s="2" t="s">
        <v>195</v>
      </c>
      <c r="E1512" s="2" t="s">
        <v>127</v>
      </c>
      <c r="F1512" s="2" t="s">
        <v>1135</v>
      </c>
      <c r="G1512" s="2" t="s">
        <v>137</v>
      </c>
      <c r="H1512" s="2"/>
      <c r="I1512" s="2"/>
      <c r="J1512" s="10" t="s">
        <v>399</v>
      </c>
      <c r="K1512" s="2"/>
      <c r="L1512" s="2"/>
      <c r="M1512" s="2"/>
      <c r="N1512" s="2"/>
      <c r="O1512" s="8" t="str">
        <f t="shared" si="145"/>
        <v>07:23</v>
      </c>
      <c r="P1512" s="9" t="str">
        <f t="shared" si="146"/>
        <v>20:03</v>
      </c>
      <c r="Q1512" s="11">
        <f t="shared" si="147"/>
        <v>0.527777777777778</v>
      </c>
      <c r="R1512" s="12">
        <f t="shared" si="148"/>
        <v>11</v>
      </c>
      <c r="S1512" s="8"/>
      <c r="T1512" s="8" t="str">
        <f>VLOOKUP(C1512,[1]Sheet1!$D$1:$M$65514,10,0)</f>
        <v>河北</v>
      </c>
      <c r="U1512" s="8">
        <f t="shared" si="149"/>
        <v>11</v>
      </c>
      <c r="V1512" s="8" t="e">
        <f ca="1">SUM(OFFSET(考勤!D:AH,MATCH(C1512,考勤!$A$1:$A$58,0)-1,DAY(D1512)-1,3,1))</f>
        <v>#N/A</v>
      </c>
      <c r="W1512" s="8" t="e">
        <f ca="1" t="shared" si="150"/>
        <v>#N/A</v>
      </c>
    </row>
    <row r="1513" hidden="1" spans="1:23">
      <c r="A1513" s="2" t="s">
        <v>511</v>
      </c>
      <c r="B1513" s="2" t="s">
        <v>1129</v>
      </c>
      <c r="C1513" s="2" t="s">
        <v>1130</v>
      </c>
      <c r="D1513" s="2" t="s">
        <v>198</v>
      </c>
      <c r="E1513" s="2" t="s">
        <v>127</v>
      </c>
      <c r="F1513" s="2" t="s">
        <v>1136</v>
      </c>
      <c r="G1513" s="2" t="s">
        <v>137</v>
      </c>
      <c r="H1513" s="2"/>
      <c r="I1513" s="2"/>
      <c r="J1513" s="10" t="s">
        <v>493</v>
      </c>
      <c r="K1513" s="2"/>
      <c r="L1513" s="2"/>
      <c r="M1513" s="2"/>
      <c r="N1513" s="2"/>
      <c r="O1513" s="8" t="str">
        <f t="shared" si="145"/>
        <v>07:17</v>
      </c>
      <c r="P1513" s="9" t="str">
        <f t="shared" si="146"/>
        <v>20:08</v>
      </c>
      <c r="Q1513" s="11">
        <f t="shared" si="147"/>
        <v>0.535416666666667</v>
      </c>
      <c r="R1513" s="12">
        <f t="shared" si="148"/>
        <v>11</v>
      </c>
      <c r="S1513" s="8"/>
      <c r="T1513" s="8" t="str">
        <f>VLOOKUP(C1513,[1]Sheet1!$D$1:$M$65514,10,0)</f>
        <v>河北</v>
      </c>
      <c r="U1513" s="8">
        <f t="shared" si="149"/>
        <v>11</v>
      </c>
      <c r="V1513" s="8" t="e">
        <f ca="1">SUM(OFFSET(考勤!D:AH,MATCH(C1513,考勤!$A$1:$A$58,0)-1,DAY(D1513)-1,3,1))</f>
        <v>#N/A</v>
      </c>
      <c r="W1513" s="8" t="e">
        <f ca="1" t="shared" si="150"/>
        <v>#N/A</v>
      </c>
    </row>
    <row r="1514" hidden="1" spans="1:23">
      <c r="A1514" s="3" t="s">
        <v>511</v>
      </c>
      <c r="B1514" s="3" t="s">
        <v>1129</v>
      </c>
      <c r="C1514" s="3" t="s">
        <v>1130</v>
      </c>
      <c r="D1514" s="3" t="s">
        <v>199</v>
      </c>
      <c r="E1514" s="2" t="s">
        <v>127</v>
      </c>
      <c r="F1514" s="3" t="s">
        <v>1137</v>
      </c>
      <c r="G1514" s="3" t="s">
        <v>137</v>
      </c>
      <c r="H1514" s="3"/>
      <c r="I1514" s="3"/>
      <c r="J1514" s="10" t="s">
        <v>222</v>
      </c>
      <c r="K1514" s="3"/>
      <c r="L1514" s="3"/>
      <c r="M1514" s="3"/>
      <c r="N1514" s="3"/>
      <c r="O1514" s="8" t="str">
        <f t="shared" si="145"/>
        <v>07:14</v>
      </c>
      <c r="P1514" s="9" t="str">
        <f t="shared" si="146"/>
        <v>20:00</v>
      </c>
      <c r="Q1514" s="11">
        <f t="shared" si="147"/>
        <v>0.531944444444445</v>
      </c>
      <c r="R1514" s="12">
        <f t="shared" si="148"/>
        <v>11</v>
      </c>
      <c r="S1514" s="8"/>
      <c r="T1514" s="8" t="str">
        <f>VLOOKUP(C1514,[1]Sheet1!$D$1:$M$65514,10,0)</f>
        <v>河北</v>
      </c>
      <c r="U1514" s="8">
        <f t="shared" si="149"/>
        <v>11</v>
      </c>
      <c r="V1514" s="8" t="e">
        <f ca="1">SUM(OFFSET(考勤!D:AH,MATCH(C1514,考勤!$A$1:$A$58,0)-1,DAY(D1514)-1,3,1))</f>
        <v>#N/A</v>
      </c>
      <c r="W1514" s="8" t="e">
        <f ca="1" t="shared" si="150"/>
        <v>#N/A</v>
      </c>
    </row>
    <row r="1515" hidden="1" spans="1:23">
      <c r="A1515" s="3" t="s">
        <v>511</v>
      </c>
      <c r="B1515" s="3" t="s">
        <v>1129</v>
      </c>
      <c r="C1515" s="3" t="s">
        <v>1130</v>
      </c>
      <c r="D1515" s="3" t="s">
        <v>201</v>
      </c>
      <c r="E1515" s="2" t="s">
        <v>127</v>
      </c>
      <c r="F1515" s="3" t="s">
        <v>1138</v>
      </c>
      <c r="G1515" s="3" t="s">
        <v>137</v>
      </c>
      <c r="H1515" s="3"/>
      <c r="I1515" s="3"/>
      <c r="J1515" s="10" t="s">
        <v>420</v>
      </c>
      <c r="K1515" s="3"/>
      <c r="L1515" s="3"/>
      <c r="M1515" s="3"/>
      <c r="N1515" s="3"/>
      <c r="O1515" s="8" t="str">
        <f t="shared" si="145"/>
        <v>07:11</v>
      </c>
      <c r="P1515" s="9" t="str">
        <f t="shared" si="146"/>
        <v>20:02</v>
      </c>
      <c r="Q1515" s="11">
        <f t="shared" si="147"/>
        <v>0.535416666666667</v>
      </c>
      <c r="R1515" s="12">
        <f t="shared" si="148"/>
        <v>11</v>
      </c>
      <c r="S1515" s="8"/>
      <c r="T1515" s="8" t="str">
        <f>VLOOKUP(C1515,[1]Sheet1!$D$1:$M$65514,10,0)</f>
        <v>河北</v>
      </c>
      <c r="U1515" s="8">
        <f t="shared" si="149"/>
        <v>11</v>
      </c>
      <c r="V1515" s="8" t="e">
        <f ca="1">SUM(OFFSET(考勤!D:AH,MATCH(C1515,考勤!$A$1:$A$58,0)-1,DAY(D1515)-1,3,1))</f>
        <v>#N/A</v>
      </c>
      <c r="W1515" s="8" t="e">
        <f ca="1" t="shared" si="150"/>
        <v>#N/A</v>
      </c>
    </row>
    <row r="1516" hidden="1" spans="1:23">
      <c r="A1516" s="2" t="s">
        <v>511</v>
      </c>
      <c r="B1516" s="2" t="s">
        <v>1129</v>
      </c>
      <c r="C1516" s="2" t="s">
        <v>1130</v>
      </c>
      <c r="D1516" s="2" t="s">
        <v>204</v>
      </c>
      <c r="E1516" s="2" t="s">
        <v>127</v>
      </c>
      <c r="F1516" s="2" t="s">
        <v>1139</v>
      </c>
      <c r="G1516" s="2" t="s">
        <v>137</v>
      </c>
      <c r="H1516" s="2"/>
      <c r="I1516" s="2"/>
      <c r="J1516" s="10" t="s">
        <v>1121</v>
      </c>
      <c r="K1516" s="2"/>
      <c r="L1516" s="2"/>
      <c r="M1516" s="2"/>
      <c r="N1516" s="2"/>
      <c r="O1516" s="8" t="str">
        <f t="shared" si="145"/>
        <v>07:15</v>
      </c>
      <c r="P1516" s="9" t="str">
        <f t="shared" si="146"/>
        <v>21:06</v>
      </c>
      <c r="Q1516" s="11">
        <f t="shared" si="147"/>
        <v>0.577083333333333</v>
      </c>
      <c r="R1516" s="12">
        <f t="shared" si="148"/>
        <v>12</v>
      </c>
      <c r="S1516" s="8"/>
      <c r="T1516" s="8" t="str">
        <f>VLOOKUP(C1516,[1]Sheet1!$D$1:$M$65514,10,0)</f>
        <v>河北</v>
      </c>
      <c r="U1516" s="8">
        <f t="shared" si="149"/>
        <v>12</v>
      </c>
      <c r="V1516" s="8" t="e">
        <f ca="1">SUM(OFFSET(考勤!D:AH,MATCH(C1516,考勤!$A$1:$A$58,0)-1,DAY(D1516)-1,3,1))</f>
        <v>#N/A</v>
      </c>
      <c r="W1516" s="8" t="e">
        <f ca="1" t="shared" si="150"/>
        <v>#N/A</v>
      </c>
    </row>
    <row r="1517" hidden="1" spans="1:23">
      <c r="A1517" s="2" t="s">
        <v>511</v>
      </c>
      <c r="B1517" s="2" t="s">
        <v>1129</v>
      </c>
      <c r="C1517" s="2" t="s">
        <v>1130</v>
      </c>
      <c r="D1517" s="2" t="s">
        <v>206</v>
      </c>
      <c r="E1517" s="2" t="s">
        <v>127</v>
      </c>
      <c r="F1517" s="2" t="s">
        <v>1140</v>
      </c>
      <c r="G1517" s="2" t="s">
        <v>137</v>
      </c>
      <c r="H1517" s="2"/>
      <c r="I1517" s="2"/>
      <c r="J1517" s="10" t="s">
        <v>435</v>
      </c>
      <c r="K1517" s="2"/>
      <c r="L1517" s="2"/>
      <c r="M1517" s="2"/>
      <c r="N1517" s="2"/>
      <c r="O1517" s="8" t="str">
        <f t="shared" si="145"/>
        <v>07:14</v>
      </c>
      <c r="P1517" s="9" t="str">
        <f t="shared" si="146"/>
        <v>20:04</v>
      </c>
      <c r="Q1517" s="11">
        <f t="shared" si="147"/>
        <v>0.534722222222222</v>
      </c>
      <c r="R1517" s="12">
        <f t="shared" si="148"/>
        <v>11</v>
      </c>
      <c r="S1517" s="8"/>
      <c r="T1517" s="8" t="str">
        <f>VLOOKUP(C1517,[1]Sheet1!$D$1:$M$65514,10,0)</f>
        <v>河北</v>
      </c>
      <c r="U1517" s="8">
        <f t="shared" si="149"/>
        <v>11</v>
      </c>
      <c r="V1517" s="8" t="e">
        <f ca="1">SUM(OFFSET(考勤!D:AH,MATCH(C1517,考勤!$A$1:$A$58,0)-1,DAY(D1517)-1,3,1))</f>
        <v>#N/A</v>
      </c>
      <c r="W1517" s="8" t="e">
        <f ca="1" t="shared" si="150"/>
        <v>#N/A</v>
      </c>
    </row>
    <row r="1518" hidden="1" spans="1:23">
      <c r="A1518" s="2" t="s">
        <v>511</v>
      </c>
      <c r="B1518" s="2" t="s">
        <v>1129</v>
      </c>
      <c r="C1518" s="2" t="s">
        <v>1130</v>
      </c>
      <c r="D1518" s="2" t="s">
        <v>209</v>
      </c>
      <c r="E1518" s="2" t="s">
        <v>127</v>
      </c>
      <c r="F1518" s="2" t="s">
        <v>1141</v>
      </c>
      <c r="G1518" s="2" t="s">
        <v>137</v>
      </c>
      <c r="H1518" s="2"/>
      <c r="I1518" s="2"/>
      <c r="J1518" s="10" t="s">
        <v>433</v>
      </c>
      <c r="K1518" s="2"/>
      <c r="L1518" s="2"/>
      <c r="M1518" s="2"/>
      <c r="N1518" s="2"/>
      <c r="O1518" s="8" t="str">
        <f t="shared" si="145"/>
        <v>07:15</v>
      </c>
      <c r="P1518" s="9" t="str">
        <f t="shared" si="146"/>
        <v>20:05</v>
      </c>
      <c r="Q1518" s="11">
        <f t="shared" si="147"/>
        <v>0.534722222222222</v>
      </c>
      <c r="R1518" s="12">
        <f t="shared" si="148"/>
        <v>11</v>
      </c>
      <c r="S1518" s="8"/>
      <c r="T1518" s="8" t="str">
        <f>VLOOKUP(C1518,[1]Sheet1!$D$1:$M$65514,10,0)</f>
        <v>河北</v>
      </c>
      <c r="U1518" s="8">
        <f t="shared" si="149"/>
        <v>11</v>
      </c>
      <c r="V1518" s="8" t="e">
        <f ca="1">SUM(OFFSET(考勤!D:AH,MATCH(C1518,考勤!$A$1:$A$58,0)-1,DAY(D1518)-1,3,1))</f>
        <v>#N/A</v>
      </c>
      <c r="W1518" s="8" t="e">
        <f ca="1" t="shared" si="150"/>
        <v>#N/A</v>
      </c>
    </row>
    <row r="1519" hidden="1" spans="1:23">
      <c r="A1519" s="2" t="s">
        <v>511</v>
      </c>
      <c r="B1519" s="2" t="s">
        <v>1129</v>
      </c>
      <c r="C1519" s="2" t="s">
        <v>1130</v>
      </c>
      <c r="D1519" s="2" t="s">
        <v>210</v>
      </c>
      <c r="E1519" s="2" t="s">
        <v>127</v>
      </c>
      <c r="F1519" s="2" t="s">
        <v>1142</v>
      </c>
      <c r="G1519" s="2" t="s">
        <v>137</v>
      </c>
      <c r="H1519" s="2"/>
      <c r="I1519" s="2"/>
      <c r="J1519" s="10" t="s">
        <v>736</v>
      </c>
      <c r="K1519" s="2"/>
      <c r="L1519" s="2"/>
      <c r="M1519" s="2"/>
      <c r="N1519" s="2"/>
      <c r="O1519" s="8" t="str">
        <f t="shared" si="145"/>
        <v>07:16</v>
      </c>
      <c r="P1519" s="9" t="str">
        <f t="shared" si="146"/>
        <v>20:11</v>
      </c>
      <c r="Q1519" s="11">
        <f t="shared" si="147"/>
        <v>0.538194444444444</v>
      </c>
      <c r="R1519" s="12">
        <f t="shared" si="148"/>
        <v>11</v>
      </c>
      <c r="S1519" s="8"/>
      <c r="T1519" s="8" t="str">
        <f>VLOOKUP(C1519,[1]Sheet1!$D$1:$M$65514,10,0)</f>
        <v>河北</v>
      </c>
      <c r="U1519" s="8">
        <f t="shared" si="149"/>
        <v>11</v>
      </c>
      <c r="V1519" s="8" t="e">
        <f ca="1">SUM(OFFSET(考勤!D:AH,MATCH(C1519,考勤!$A$1:$A$58,0)-1,DAY(D1519)-1,3,1))</f>
        <v>#N/A</v>
      </c>
      <c r="W1519" s="8" t="e">
        <f ca="1" t="shared" si="150"/>
        <v>#N/A</v>
      </c>
    </row>
    <row r="1520" hidden="1" spans="1:23">
      <c r="A1520" s="2" t="s">
        <v>511</v>
      </c>
      <c r="B1520" s="2" t="s">
        <v>1129</v>
      </c>
      <c r="C1520" s="2" t="s">
        <v>1130</v>
      </c>
      <c r="D1520" s="2" t="s">
        <v>211</v>
      </c>
      <c r="E1520" s="2" t="s">
        <v>127</v>
      </c>
      <c r="F1520" s="2" t="s">
        <v>1143</v>
      </c>
      <c r="G1520" s="2" t="s">
        <v>137</v>
      </c>
      <c r="H1520" s="2"/>
      <c r="I1520" s="2"/>
      <c r="J1520" s="10" t="s">
        <v>1144</v>
      </c>
      <c r="K1520" s="2"/>
      <c r="L1520" s="2"/>
      <c r="M1520" s="2"/>
      <c r="N1520" s="2"/>
      <c r="O1520" s="8" t="str">
        <f t="shared" si="145"/>
        <v>07:15</v>
      </c>
      <c r="P1520" s="9" t="str">
        <f t="shared" si="146"/>
        <v>19:35</v>
      </c>
      <c r="Q1520" s="11">
        <f t="shared" si="147"/>
        <v>0.513888888888889</v>
      </c>
      <c r="R1520" s="12">
        <f t="shared" si="148"/>
        <v>11</v>
      </c>
      <c r="S1520" s="8"/>
      <c r="T1520" s="8" t="str">
        <f>VLOOKUP(C1520,[1]Sheet1!$D$1:$M$65514,10,0)</f>
        <v>河北</v>
      </c>
      <c r="U1520" s="8">
        <f t="shared" si="149"/>
        <v>11</v>
      </c>
      <c r="V1520" s="8" t="e">
        <f ca="1">SUM(OFFSET(考勤!D:AH,MATCH(C1520,考勤!$A$1:$A$58,0)-1,DAY(D1520)-1,3,1))</f>
        <v>#N/A</v>
      </c>
      <c r="W1520" s="8" t="e">
        <f ca="1" t="shared" si="150"/>
        <v>#N/A</v>
      </c>
    </row>
    <row r="1521" hidden="1" spans="1:23">
      <c r="A1521" s="2" t="s">
        <v>236</v>
      </c>
      <c r="B1521" s="2" t="s">
        <v>1145</v>
      </c>
      <c r="C1521" s="2" t="s">
        <v>1146</v>
      </c>
      <c r="D1521" s="2" t="s">
        <v>126</v>
      </c>
      <c r="E1521" s="2" t="s">
        <v>127</v>
      </c>
      <c r="F1521" s="2"/>
      <c r="G1521" s="2"/>
      <c r="H1521" s="2"/>
      <c r="I1521" s="2"/>
      <c r="J1521" s="2"/>
      <c r="K1521" s="2"/>
      <c r="L1521" s="2"/>
      <c r="M1521" s="2"/>
      <c r="N1521" s="7" t="s">
        <v>171</v>
      </c>
      <c r="O1521" s="8" t="str">
        <f t="shared" si="145"/>
        <v/>
      </c>
      <c r="P1521" s="9" t="str">
        <f t="shared" si="146"/>
        <v/>
      </c>
      <c r="Q1521" s="11">
        <f t="shared" si="147"/>
        <v>0</v>
      </c>
      <c r="R1521" s="12">
        <f t="shared" si="148"/>
        <v>0</v>
      </c>
      <c r="S1521" s="8"/>
      <c r="T1521" s="8" t="str">
        <f>VLOOKUP(C1521,[1]Sheet1!$D$1:$M$65514,10,0)</f>
        <v>河北</v>
      </c>
      <c r="U1521" s="8">
        <f t="shared" si="149"/>
        <v>0</v>
      </c>
      <c r="V1521" s="8" t="e">
        <f ca="1">SUM(OFFSET(考勤!D:AH,MATCH(C1521,考勤!$A$1:$A$58,0)-1,DAY(D1521)-1,3,1))</f>
        <v>#N/A</v>
      </c>
      <c r="W1521" s="8" t="e">
        <f ca="1" t="shared" si="150"/>
        <v>#N/A</v>
      </c>
    </row>
    <row r="1522" hidden="1" spans="1:23">
      <c r="A1522" s="2" t="s">
        <v>236</v>
      </c>
      <c r="B1522" s="2" t="s">
        <v>1145</v>
      </c>
      <c r="C1522" s="2" t="s">
        <v>1146</v>
      </c>
      <c r="D1522" s="2" t="s">
        <v>131</v>
      </c>
      <c r="E1522" s="2" t="s">
        <v>127</v>
      </c>
      <c r="F1522" s="2"/>
      <c r="G1522" s="2"/>
      <c r="H1522" s="2"/>
      <c r="I1522" s="2"/>
      <c r="J1522" s="2"/>
      <c r="K1522" s="2"/>
      <c r="L1522" s="2"/>
      <c r="M1522" s="2"/>
      <c r="N1522" s="7" t="s">
        <v>171</v>
      </c>
      <c r="O1522" s="8" t="str">
        <f t="shared" si="145"/>
        <v/>
      </c>
      <c r="P1522" s="9" t="str">
        <f t="shared" si="146"/>
        <v/>
      </c>
      <c r="Q1522" s="11">
        <f t="shared" si="147"/>
        <v>0</v>
      </c>
      <c r="R1522" s="12">
        <f t="shared" si="148"/>
        <v>0</v>
      </c>
      <c r="S1522" s="8"/>
      <c r="T1522" s="8" t="str">
        <f>VLOOKUP(C1522,[1]Sheet1!$D$1:$M$65514,10,0)</f>
        <v>河北</v>
      </c>
      <c r="U1522" s="8">
        <f t="shared" si="149"/>
        <v>0</v>
      </c>
      <c r="V1522" s="8" t="e">
        <f ca="1">SUM(OFFSET(考勤!D:AH,MATCH(C1522,考勤!$A$1:$A$58,0)-1,DAY(D1522)-1,3,1))</f>
        <v>#N/A</v>
      </c>
      <c r="W1522" s="8" t="e">
        <f ca="1" t="shared" si="150"/>
        <v>#N/A</v>
      </c>
    </row>
    <row r="1523" hidden="1" spans="1:23">
      <c r="A1523" s="2" t="s">
        <v>236</v>
      </c>
      <c r="B1523" s="2" t="s">
        <v>1145</v>
      </c>
      <c r="C1523" s="2" t="s">
        <v>1146</v>
      </c>
      <c r="D1523" s="2" t="s">
        <v>135</v>
      </c>
      <c r="E1523" s="2" t="s">
        <v>127</v>
      </c>
      <c r="F1523" s="2"/>
      <c r="G1523" s="2"/>
      <c r="H1523" s="2"/>
      <c r="I1523" s="2"/>
      <c r="J1523" s="2"/>
      <c r="K1523" s="2"/>
      <c r="L1523" s="2"/>
      <c r="M1523" s="2"/>
      <c r="N1523" s="7" t="s">
        <v>171</v>
      </c>
      <c r="O1523" s="8" t="str">
        <f t="shared" si="145"/>
        <v/>
      </c>
      <c r="P1523" s="9" t="str">
        <f t="shared" si="146"/>
        <v/>
      </c>
      <c r="Q1523" s="11">
        <f t="shared" si="147"/>
        <v>0</v>
      </c>
      <c r="R1523" s="12">
        <f t="shared" si="148"/>
        <v>0</v>
      </c>
      <c r="S1523" s="8"/>
      <c r="T1523" s="8" t="str">
        <f>VLOOKUP(C1523,[1]Sheet1!$D$1:$M$65514,10,0)</f>
        <v>河北</v>
      </c>
      <c r="U1523" s="8">
        <f t="shared" si="149"/>
        <v>0</v>
      </c>
      <c r="V1523" s="8" t="e">
        <f ca="1">SUM(OFFSET(考勤!D:AH,MATCH(C1523,考勤!$A$1:$A$58,0)-1,DAY(D1523)-1,3,1))</f>
        <v>#N/A</v>
      </c>
      <c r="W1523" s="8" t="e">
        <f ca="1" t="shared" si="150"/>
        <v>#N/A</v>
      </c>
    </row>
    <row r="1524" hidden="1" spans="1:23">
      <c r="A1524" s="3" t="s">
        <v>236</v>
      </c>
      <c r="B1524" s="3" t="s">
        <v>1145</v>
      </c>
      <c r="C1524" s="3" t="s">
        <v>1146</v>
      </c>
      <c r="D1524" s="3" t="s">
        <v>139</v>
      </c>
      <c r="E1524" s="2" t="s">
        <v>127</v>
      </c>
      <c r="F1524" s="3"/>
      <c r="G1524" s="3"/>
      <c r="H1524" s="3"/>
      <c r="I1524" s="3"/>
      <c r="J1524" s="3"/>
      <c r="K1524" s="3"/>
      <c r="L1524" s="3"/>
      <c r="M1524" s="3"/>
      <c r="N1524" s="7" t="s">
        <v>171</v>
      </c>
      <c r="O1524" s="8" t="str">
        <f t="shared" si="145"/>
        <v/>
      </c>
      <c r="P1524" s="9" t="str">
        <f t="shared" si="146"/>
        <v/>
      </c>
      <c r="Q1524" s="11">
        <f t="shared" si="147"/>
        <v>0</v>
      </c>
      <c r="R1524" s="12">
        <f t="shared" si="148"/>
        <v>0</v>
      </c>
      <c r="S1524" s="8"/>
      <c r="T1524" s="8" t="str">
        <f>VLOOKUP(C1524,[1]Sheet1!$D$1:$M$65514,10,0)</f>
        <v>河北</v>
      </c>
      <c r="U1524" s="8">
        <f t="shared" si="149"/>
        <v>0</v>
      </c>
      <c r="V1524" s="8" t="e">
        <f ca="1">SUM(OFFSET(考勤!D:AH,MATCH(C1524,考勤!$A$1:$A$58,0)-1,DAY(D1524)-1,3,1))</f>
        <v>#N/A</v>
      </c>
      <c r="W1524" s="8" t="e">
        <f ca="1" t="shared" si="150"/>
        <v>#N/A</v>
      </c>
    </row>
    <row r="1525" hidden="1" spans="1:23">
      <c r="A1525" s="3" t="s">
        <v>236</v>
      </c>
      <c r="B1525" s="3" t="s">
        <v>1145</v>
      </c>
      <c r="C1525" s="3" t="s">
        <v>1146</v>
      </c>
      <c r="D1525" s="3" t="s">
        <v>142</v>
      </c>
      <c r="E1525" s="2" t="s">
        <v>127</v>
      </c>
      <c r="F1525" s="3"/>
      <c r="G1525" s="3"/>
      <c r="H1525" s="3"/>
      <c r="I1525" s="3"/>
      <c r="J1525" s="3"/>
      <c r="K1525" s="3"/>
      <c r="L1525" s="3"/>
      <c r="M1525" s="3"/>
      <c r="N1525" s="7" t="s">
        <v>171</v>
      </c>
      <c r="O1525" s="8" t="str">
        <f t="shared" si="145"/>
        <v/>
      </c>
      <c r="P1525" s="9" t="str">
        <f t="shared" si="146"/>
        <v/>
      </c>
      <c r="Q1525" s="11">
        <f t="shared" si="147"/>
        <v>0</v>
      </c>
      <c r="R1525" s="12">
        <f t="shared" si="148"/>
        <v>0</v>
      </c>
      <c r="S1525" s="8"/>
      <c r="T1525" s="8" t="str">
        <f>VLOOKUP(C1525,[1]Sheet1!$D$1:$M$65514,10,0)</f>
        <v>河北</v>
      </c>
      <c r="U1525" s="8">
        <f t="shared" si="149"/>
        <v>0</v>
      </c>
      <c r="V1525" s="8" t="e">
        <f ca="1">SUM(OFFSET(考勤!D:AH,MATCH(C1525,考勤!$A$1:$A$58,0)-1,DAY(D1525)-1,3,1))</f>
        <v>#N/A</v>
      </c>
      <c r="W1525" s="8" t="e">
        <f ca="1" t="shared" si="150"/>
        <v>#N/A</v>
      </c>
    </row>
    <row r="1526" hidden="1" spans="1:23">
      <c r="A1526" s="2" t="s">
        <v>236</v>
      </c>
      <c r="B1526" s="2" t="s">
        <v>1145</v>
      </c>
      <c r="C1526" s="2" t="s">
        <v>1146</v>
      </c>
      <c r="D1526" s="2" t="s">
        <v>145</v>
      </c>
      <c r="E1526" s="2" t="s">
        <v>127</v>
      </c>
      <c r="F1526" s="2"/>
      <c r="G1526" s="2"/>
      <c r="H1526" s="2"/>
      <c r="I1526" s="2"/>
      <c r="J1526" s="2"/>
      <c r="K1526" s="2"/>
      <c r="L1526" s="2"/>
      <c r="M1526" s="2"/>
      <c r="N1526" s="7" t="s">
        <v>171</v>
      </c>
      <c r="O1526" s="8" t="str">
        <f t="shared" si="145"/>
        <v/>
      </c>
      <c r="P1526" s="9" t="str">
        <f t="shared" si="146"/>
        <v/>
      </c>
      <c r="Q1526" s="11">
        <f t="shared" si="147"/>
        <v>0</v>
      </c>
      <c r="R1526" s="12">
        <f t="shared" si="148"/>
        <v>0</v>
      </c>
      <c r="S1526" s="8"/>
      <c r="T1526" s="8" t="str">
        <f>VLOOKUP(C1526,[1]Sheet1!$D$1:$M$65514,10,0)</f>
        <v>河北</v>
      </c>
      <c r="U1526" s="8">
        <f t="shared" si="149"/>
        <v>0</v>
      </c>
      <c r="V1526" s="8" t="e">
        <f ca="1">SUM(OFFSET(考勤!D:AH,MATCH(C1526,考勤!$A$1:$A$58,0)-1,DAY(D1526)-1,3,1))</f>
        <v>#N/A</v>
      </c>
      <c r="W1526" s="8" t="e">
        <f ca="1" t="shared" si="150"/>
        <v>#N/A</v>
      </c>
    </row>
    <row r="1527" hidden="1" spans="1:23">
      <c r="A1527" s="2" t="s">
        <v>236</v>
      </c>
      <c r="B1527" s="2" t="s">
        <v>1145</v>
      </c>
      <c r="C1527" s="2" t="s">
        <v>1146</v>
      </c>
      <c r="D1527" s="2" t="s">
        <v>148</v>
      </c>
      <c r="E1527" s="2" t="s">
        <v>127</v>
      </c>
      <c r="F1527" s="2"/>
      <c r="G1527" s="2"/>
      <c r="H1527" s="2"/>
      <c r="I1527" s="2"/>
      <c r="J1527" s="2"/>
      <c r="K1527" s="2"/>
      <c r="L1527" s="2"/>
      <c r="M1527" s="2"/>
      <c r="N1527" s="7" t="s">
        <v>171</v>
      </c>
      <c r="O1527" s="8" t="str">
        <f t="shared" si="145"/>
        <v/>
      </c>
      <c r="P1527" s="9" t="str">
        <f t="shared" si="146"/>
        <v/>
      </c>
      <c r="Q1527" s="11">
        <f t="shared" si="147"/>
        <v>0</v>
      </c>
      <c r="R1527" s="12">
        <f t="shared" si="148"/>
        <v>0</v>
      </c>
      <c r="S1527" s="8"/>
      <c r="T1527" s="8" t="str">
        <f>VLOOKUP(C1527,[1]Sheet1!$D$1:$M$65514,10,0)</f>
        <v>河北</v>
      </c>
      <c r="U1527" s="8">
        <f t="shared" si="149"/>
        <v>0</v>
      </c>
      <c r="V1527" s="8" t="e">
        <f ca="1">SUM(OFFSET(考勤!D:AH,MATCH(C1527,考勤!$A$1:$A$58,0)-1,DAY(D1527)-1,3,1))</f>
        <v>#N/A</v>
      </c>
      <c r="W1527" s="8" t="e">
        <f ca="1" t="shared" si="150"/>
        <v>#N/A</v>
      </c>
    </row>
    <row r="1528" hidden="1" spans="1:23">
      <c r="A1528" s="2" t="s">
        <v>236</v>
      </c>
      <c r="B1528" s="2" t="s">
        <v>1145</v>
      </c>
      <c r="C1528" s="2" t="s">
        <v>1146</v>
      </c>
      <c r="D1528" s="2" t="s">
        <v>152</v>
      </c>
      <c r="E1528" s="2" t="s">
        <v>127</v>
      </c>
      <c r="F1528" s="2"/>
      <c r="G1528" s="2"/>
      <c r="H1528" s="2"/>
      <c r="I1528" s="2"/>
      <c r="J1528" s="2"/>
      <c r="K1528" s="2"/>
      <c r="L1528" s="2"/>
      <c r="M1528" s="2"/>
      <c r="N1528" s="7" t="s">
        <v>171</v>
      </c>
      <c r="O1528" s="8" t="str">
        <f t="shared" si="145"/>
        <v/>
      </c>
      <c r="P1528" s="9" t="str">
        <f t="shared" si="146"/>
        <v/>
      </c>
      <c r="Q1528" s="11">
        <f t="shared" si="147"/>
        <v>0</v>
      </c>
      <c r="R1528" s="12">
        <f t="shared" si="148"/>
        <v>0</v>
      </c>
      <c r="S1528" s="8"/>
      <c r="T1528" s="8" t="str">
        <f>VLOOKUP(C1528,[1]Sheet1!$D$1:$M$65514,10,0)</f>
        <v>河北</v>
      </c>
      <c r="U1528" s="8">
        <f t="shared" si="149"/>
        <v>0</v>
      </c>
      <c r="V1528" s="8" t="e">
        <f ca="1">SUM(OFFSET(考勤!D:AH,MATCH(C1528,考勤!$A$1:$A$58,0)-1,DAY(D1528)-1,3,1))</f>
        <v>#N/A</v>
      </c>
      <c r="W1528" s="8" t="e">
        <f ca="1" t="shared" si="150"/>
        <v>#N/A</v>
      </c>
    </row>
    <row r="1529" hidden="1" spans="1:23">
      <c r="A1529" s="2" t="s">
        <v>236</v>
      </c>
      <c r="B1529" s="2" t="s">
        <v>1145</v>
      </c>
      <c r="C1529" s="2" t="s">
        <v>1146</v>
      </c>
      <c r="D1529" s="2" t="s">
        <v>157</v>
      </c>
      <c r="E1529" s="2" t="s">
        <v>127</v>
      </c>
      <c r="F1529" s="2"/>
      <c r="G1529" s="2"/>
      <c r="H1529" s="2"/>
      <c r="I1529" s="2"/>
      <c r="J1529" s="2"/>
      <c r="K1529" s="2"/>
      <c r="L1529" s="2"/>
      <c r="M1529" s="2"/>
      <c r="N1529" s="7" t="s">
        <v>171</v>
      </c>
      <c r="O1529" s="8" t="str">
        <f t="shared" si="145"/>
        <v/>
      </c>
      <c r="P1529" s="9" t="str">
        <f t="shared" si="146"/>
        <v/>
      </c>
      <c r="Q1529" s="11">
        <f t="shared" si="147"/>
        <v>0</v>
      </c>
      <c r="R1529" s="12">
        <f t="shared" si="148"/>
        <v>0</v>
      </c>
      <c r="S1529" s="8"/>
      <c r="T1529" s="8" t="str">
        <f>VLOOKUP(C1529,[1]Sheet1!$D$1:$M$65514,10,0)</f>
        <v>河北</v>
      </c>
      <c r="U1529" s="8">
        <f t="shared" si="149"/>
        <v>0</v>
      </c>
      <c r="V1529" s="8" t="e">
        <f ca="1">SUM(OFFSET(考勤!D:AH,MATCH(C1529,考勤!$A$1:$A$58,0)-1,DAY(D1529)-1,3,1))</f>
        <v>#N/A</v>
      </c>
      <c r="W1529" s="8" t="e">
        <f ca="1" t="shared" si="150"/>
        <v>#N/A</v>
      </c>
    </row>
    <row r="1530" hidden="1" spans="1:23">
      <c r="A1530" s="2" t="s">
        <v>236</v>
      </c>
      <c r="B1530" s="2" t="s">
        <v>1145</v>
      </c>
      <c r="C1530" s="2" t="s">
        <v>1146</v>
      </c>
      <c r="D1530" s="2" t="s">
        <v>160</v>
      </c>
      <c r="E1530" s="2" t="s">
        <v>127</v>
      </c>
      <c r="F1530" s="2"/>
      <c r="G1530" s="2"/>
      <c r="H1530" s="2"/>
      <c r="I1530" s="2"/>
      <c r="J1530" s="2"/>
      <c r="K1530" s="2"/>
      <c r="L1530" s="2"/>
      <c r="M1530" s="2"/>
      <c r="N1530" s="7" t="s">
        <v>171</v>
      </c>
      <c r="O1530" s="8" t="str">
        <f t="shared" si="145"/>
        <v/>
      </c>
      <c r="P1530" s="9" t="str">
        <f t="shared" si="146"/>
        <v/>
      </c>
      <c r="Q1530" s="11">
        <f t="shared" si="147"/>
        <v>0</v>
      </c>
      <c r="R1530" s="12">
        <f t="shared" si="148"/>
        <v>0</v>
      </c>
      <c r="S1530" s="8"/>
      <c r="T1530" s="8" t="str">
        <f>VLOOKUP(C1530,[1]Sheet1!$D$1:$M$65514,10,0)</f>
        <v>河北</v>
      </c>
      <c r="U1530" s="8">
        <f t="shared" si="149"/>
        <v>0</v>
      </c>
      <c r="V1530" s="8" t="e">
        <f ca="1">SUM(OFFSET(考勤!D:AH,MATCH(C1530,考勤!$A$1:$A$58,0)-1,DAY(D1530)-1,3,1))</f>
        <v>#N/A</v>
      </c>
      <c r="W1530" s="8" t="e">
        <f ca="1" t="shared" si="150"/>
        <v>#N/A</v>
      </c>
    </row>
    <row r="1531" hidden="1" spans="1:23">
      <c r="A1531" s="3" t="s">
        <v>236</v>
      </c>
      <c r="B1531" s="3" t="s">
        <v>1145</v>
      </c>
      <c r="C1531" s="3" t="s">
        <v>1146</v>
      </c>
      <c r="D1531" s="3" t="s">
        <v>163</v>
      </c>
      <c r="E1531" s="2" t="s">
        <v>127</v>
      </c>
      <c r="F1531" s="3"/>
      <c r="G1531" s="3"/>
      <c r="H1531" s="3"/>
      <c r="I1531" s="3"/>
      <c r="J1531" s="3"/>
      <c r="K1531" s="3"/>
      <c r="L1531" s="3"/>
      <c r="M1531" s="3"/>
      <c r="N1531" s="7" t="s">
        <v>171</v>
      </c>
      <c r="O1531" s="8" t="str">
        <f t="shared" si="145"/>
        <v/>
      </c>
      <c r="P1531" s="9" t="str">
        <f t="shared" si="146"/>
        <v/>
      </c>
      <c r="Q1531" s="11">
        <f t="shared" si="147"/>
        <v>0</v>
      </c>
      <c r="R1531" s="12">
        <f t="shared" si="148"/>
        <v>0</v>
      </c>
      <c r="S1531" s="8"/>
      <c r="T1531" s="8" t="str">
        <f>VLOOKUP(C1531,[1]Sheet1!$D$1:$M$65514,10,0)</f>
        <v>河北</v>
      </c>
      <c r="U1531" s="8">
        <f t="shared" si="149"/>
        <v>0</v>
      </c>
      <c r="V1531" s="8" t="e">
        <f ca="1">SUM(OFFSET(考勤!D:AH,MATCH(C1531,考勤!$A$1:$A$58,0)-1,DAY(D1531)-1,3,1))</f>
        <v>#N/A</v>
      </c>
      <c r="W1531" s="8" t="e">
        <f ca="1" t="shared" si="150"/>
        <v>#N/A</v>
      </c>
    </row>
    <row r="1532" hidden="1" spans="1:23">
      <c r="A1532" s="3" t="s">
        <v>236</v>
      </c>
      <c r="B1532" s="3" t="s">
        <v>1145</v>
      </c>
      <c r="C1532" s="3" t="s">
        <v>1146</v>
      </c>
      <c r="D1532" s="3" t="s">
        <v>166</v>
      </c>
      <c r="E1532" s="2" t="s">
        <v>127</v>
      </c>
      <c r="F1532" s="3"/>
      <c r="G1532" s="3"/>
      <c r="H1532" s="3"/>
      <c r="I1532" s="3"/>
      <c r="J1532" s="3"/>
      <c r="K1532" s="3"/>
      <c r="L1532" s="3"/>
      <c r="M1532" s="3"/>
      <c r="N1532" s="7" t="s">
        <v>171</v>
      </c>
      <c r="O1532" s="8" t="str">
        <f t="shared" si="145"/>
        <v/>
      </c>
      <c r="P1532" s="9" t="str">
        <f t="shared" si="146"/>
        <v/>
      </c>
      <c r="Q1532" s="11">
        <f t="shared" si="147"/>
        <v>0</v>
      </c>
      <c r="R1532" s="12">
        <f t="shared" si="148"/>
        <v>0</v>
      </c>
      <c r="S1532" s="8"/>
      <c r="T1532" s="8" t="str">
        <f>VLOOKUP(C1532,[1]Sheet1!$D$1:$M$65514,10,0)</f>
        <v>河北</v>
      </c>
      <c r="U1532" s="8">
        <f t="shared" si="149"/>
        <v>0</v>
      </c>
      <c r="V1532" s="8" t="e">
        <f ca="1">SUM(OFFSET(考勤!D:AH,MATCH(C1532,考勤!$A$1:$A$58,0)-1,DAY(D1532)-1,3,1))</f>
        <v>#N/A</v>
      </c>
      <c r="W1532" s="8" t="e">
        <f ca="1" t="shared" si="150"/>
        <v>#N/A</v>
      </c>
    </row>
    <row r="1533" hidden="1" spans="1:23">
      <c r="A1533" s="2" t="s">
        <v>236</v>
      </c>
      <c r="B1533" s="2" t="s">
        <v>1145</v>
      </c>
      <c r="C1533" s="2" t="s">
        <v>1146</v>
      </c>
      <c r="D1533" s="2" t="s">
        <v>170</v>
      </c>
      <c r="E1533" s="2" t="s">
        <v>127</v>
      </c>
      <c r="F1533" s="2"/>
      <c r="G1533" s="2"/>
      <c r="H1533" s="2"/>
      <c r="I1533" s="2"/>
      <c r="J1533" s="2"/>
      <c r="K1533" s="2"/>
      <c r="L1533" s="2"/>
      <c r="M1533" s="2"/>
      <c r="N1533" s="7" t="s">
        <v>171</v>
      </c>
      <c r="O1533" s="8" t="str">
        <f t="shared" si="145"/>
        <v/>
      </c>
      <c r="P1533" s="9" t="str">
        <f t="shared" si="146"/>
        <v/>
      </c>
      <c r="Q1533" s="11">
        <f t="shared" si="147"/>
        <v>0</v>
      </c>
      <c r="R1533" s="12">
        <f t="shared" si="148"/>
        <v>0</v>
      </c>
      <c r="S1533" s="8"/>
      <c r="T1533" s="8" t="str">
        <f>VLOOKUP(C1533,[1]Sheet1!$D$1:$M$65514,10,0)</f>
        <v>河北</v>
      </c>
      <c r="U1533" s="8">
        <f t="shared" si="149"/>
        <v>0</v>
      </c>
      <c r="V1533" s="8" t="e">
        <f ca="1">SUM(OFFSET(考勤!D:AH,MATCH(C1533,考勤!$A$1:$A$58,0)-1,DAY(D1533)-1,3,1))</f>
        <v>#N/A</v>
      </c>
      <c r="W1533" s="8" t="e">
        <f ca="1" t="shared" si="150"/>
        <v>#N/A</v>
      </c>
    </row>
    <row r="1534" hidden="1" spans="1:23">
      <c r="A1534" s="2" t="s">
        <v>236</v>
      </c>
      <c r="B1534" s="2" t="s">
        <v>1145</v>
      </c>
      <c r="C1534" s="2" t="s">
        <v>1146</v>
      </c>
      <c r="D1534" s="2" t="s">
        <v>172</v>
      </c>
      <c r="E1534" s="2" t="s">
        <v>127</v>
      </c>
      <c r="F1534" s="2"/>
      <c r="G1534" s="2"/>
      <c r="H1534" s="2"/>
      <c r="I1534" s="2"/>
      <c r="J1534" s="2"/>
      <c r="K1534" s="2"/>
      <c r="L1534" s="2"/>
      <c r="M1534" s="2"/>
      <c r="N1534" s="7" t="s">
        <v>171</v>
      </c>
      <c r="O1534" s="8" t="str">
        <f t="shared" si="145"/>
        <v/>
      </c>
      <c r="P1534" s="9" t="str">
        <f t="shared" si="146"/>
        <v/>
      </c>
      <c r="Q1534" s="11">
        <f t="shared" si="147"/>
        <v>0</v>
      </c>
      <c r="R1534" s="12">
        <f t="shared" si="148"/>
        <v>0</v>
      </c>
      <c r="S1534" s="8"/>
      <c r="T1534" s="8" t="str">
        <f>VLOOKUP(C1534,[1]Sheet1!$D$1:$M$65514,10,0)</f>
        <v>河北</v>
      </c>
      <c r="U1534" s="8">
        <f t="shared" si="149"/>
        <v>0</v>
      </c>
      <c r="V1534" s="8" t="e">
        <f ca="1">SUM(OFFSET(考勤!D:AH,MATCH(C1534,考勤!$A$1:$A$58,0)-1,DAY(D1534)-1,3,1))</f>
        <v>#N/A</v>
      </c>
      <c r="W1534" s="8" t="e">
        <f ca="1" t="shared" si="150"/>
        <v>#N/A</v>
      </c>
    </row>
    <row r="1535" hidden="1" spans="1:23">
      <c r="A1535" s="2" t="s">
        <v>236</v>
      </c>
      <c r="B1535" s="2" t="s">
        <v>1145</v>
      </c>
      <c r="C1535" s="2" t="s">
        <v>1146</v>
      </c>
      <c r="D1535" s="2" t="s">
        <v>173</v>
      </c>
      <c r="E1535" s="2" t="s">
        <v>127</v>
      </c>
      <c r="F1535" s="2"/>
      <c r="G1535" s="2"/>
      <c r="H1535" s="2"/>
      <c r="I1535" s="2"/>
      <c r="J1535" s="2"/>
      <c r="K1535" s="2"/>
      <c r="L1535" s="2"/>
      <c r="M1535" s="2"/>
      <c r="N1535" s="7" t="s">
        <v>171</v>
      </c>
      <c r="O1535" s="8" t="str">
        <f t="shared" si="145"/>
        <v/>
      </c>
      <c r="P1535" s="9" t="str">
        <f t="shared" si="146"/>
        <v/>
      </c>
      <c r="Q1535" s="11">
        <f t="shared" si="147"/>
        <v>0</v>
      </c>
      <c r="R1535" s="12">
        <f t="shared" si="148"/>
        <v>0</v>
      </c>
      <c r="S1535" s="8"/>
      <c r="T1535" s="8" t="str">
        <f>VLOOKUP(C1535,[1]Sheet1!$D$1:$M$65514,10,0)</f>
        <v>河北</v>
      </c>
      <c r="U1535" s="8">
        <f t="shared" si="149"/>
        <v>0</v>
      </c>
      <c r="V1535" s="8" t="e">
        <f ca="1">SUM(OFFSET(考勤!D:AH,MATCH(C1535,考勤!$A$1:$A$58,0)-1,DAY(D1535)-1,3,1))</f>
        <v>#N/A</v>
      </c>
      <c r="W1535" s="8" t="e">
        <f ca="1" t="shared" si="150"/>
        <v>#N/A</v>
      </c>
    </row>
    <row r="1536" hidden="1" spans="1:23">
      <c r="A1536" s="2" t="s">
        <v>236</v>
      </c>
      <c r="B1536" s="2" t="s">
        <v>1145</v>
      </c>
      <c r="C1536" s="2" t="s">
        <v>1146</v>
      </c>
      <c r="D1536" s="2" t="s">
        <v>175</v>
      </c>
      <c r="E1536" s="2" t="s">
        <v>127</v>
      </c>
      <c r="F1536" s="2"/>
      <c r="G1536" s="2"/>
      <c r="H1536" s="2"/>
      <c r="I1536" s="2"/>
      <c r="J1536" s="2"/>
      <c r="K1536" s="2"/>
      <c r="L1536" s="2"/>
      <c r="M1536" s="2"/>
      <c r="N1536" s="7" t="s">
        <v>171</v>
      </c>
      <c r="O1536" s="8" t="str">
        <f t="shared" si="145"/>
        <v/>
      </c>
      <c r="P1536" s="9" t="str">
        <f t="shared" si="146"/>
        <v/>
      </c>
      <c r="Q1536" s="11">
        <f t="shared" si="147"/>
        <v>0</v>
      </c>
      <c r="R1536" s="12">
        <f t="shared" si="148"/>
        <v>0</v>
      </c>
      <c r="S1536" s="8"/>
      <c r="T1536" s="8" t="str">
        <f>VLOOKUP(C1536,[1]Sheet1!$D$1:$M$65514,10,0)</f>
        <v>河北</v>
      </c>
      <c r="U1536" s="8">
        <f t="shared" si="149"/>
        <v>0</v>
      </c>
      <c r="V1536" s="8" t="e">
        <f ca="1">SUM(OFFSET(考勤!D:AH,MATCH(C1536,考勤!$A$1:$A$58,0)-1,DAY(D1536)-1,3,1))</f>
        <v>#N/A</v>
      </c>
      <c r="W1536" s="8" t="e">
        <f ca="1" t="shared" si="150"/>
        <v>#N/A</v>
      </c>
    </row>
    <row r="1537" hidden="1" spans="1:23">
      <c r="A1537" s="2" t="s">
        <v>236</v>
      </c>
      <c r="B1537" s="2" t="s">
        <v>1145</v>
      </c>
      <c r="C1537" s="2" t="s">
        <v>1146</v>
      </c>
      <c r="D1537" s="2" t="s">
        <v>177</v>
      </c>
      <c r="E1537" s="2" t="s">
        <v>127</v>
      </c>
      <c r="F1537" s="2"/>
      <c r="G1537" s="2"/>
      <c r="H1537" s="2"/>
      <c r="I1537" s="2"/>
      <c r="J1537" s="2"/>
      <c r="K1537" s="2"/>
      <c r="L1537" s="2"/>
      <c r="M1537" s="2"/>
      <c r="N1537" s="7" t="s">
        <v>171</v>
      </c>
      <c r="O1537" s="8" t="str">
        <f t="shared" si="145"/>
        <v/>
      </c>
      <c r="P1537" s="9" t="str">
        <f t="shared" si="146"/>
        <v/>
      </c>
      <c r="Q1537" s="11">
        <f t="shared" si="147"/>
        <v>0</v>
      </c>
      <c r="R1537" s="12">
        <f t="shared" si="148"/>
        <v>0</v>
      </c>
      <c r="S1537" s="8"/>
      <c r="T1537" s="8" t="str">
        <f>VLOOKUP(C1537,[1]Sheet1!$D$1:$M$65514,10,0)</f>
        <v>河北</v>
      </c>
      <c r="U1537" s="8">
        <f t="shared" si="149"/>
        <v>0</v>
      </c>
      <c r="V1537" s="8" t="e">
        <f ca="1">SUM(OFFSET(考勤!D:AH,MATCH(C1537,考勤!$A$1:$A$58,0)-1,DAY(D1537)-1,3,1))</f>
        <v>#N/A</v>
      </c>
      <c r="W1537" s="8" t="e">
        <f ca="1" t="shared" si="150"/>
        <v>#N/A</v>
      </c>
    </row>
    <row r="1538" hidden="1" spans="1:23">
      <c r="A1538" s="3" t="s">
        <v>236</v>
      </c>
      <c r="B1538" s="3" t="s">
        <v>1145</v>
      </c>
      <c r="C1538" s="3" t="s">
        <v>1146</v>
      </c>
      <c r="D1538" s="3" t="s">
        <v>180</v>
      </c>
      <c r="E1538" s="2" t="s">
        <v>127</v>
      </c>
      <c r="F1538" s="3"/>
      <c r="G1538" s="3"/>
      <c r="H1538" s="3"/>
      <c r="I1538" s="3"/>
      <c r="J1538" s="3"/>
      <c r="K1538" s="3"/>
      <c r="L1538" s="3"/>
      <c r="M1538" s="3"/>
      <c r="N1538" s="7" t="s">
        <v>171</v>
      </c>
      <c r="O1538" s="8" t="str">
        <f t="shared" si="145"/>
        <v/>
      </c>
      <c r="P1538" s="9" t="str">
        <f t="shared" si="146"/>
        <v/>
      </c>
      <c r="Q1538" s="11">
        <f t="shared" si="147"/>
        <v>0</v>
      </c>
      <c r="R1538" s="12">
        <f t="shared" si="148"/>
        <v>0</v>
      </c>
      <c r="S1538" s="8"/>
      <c r="T1538" s="8" t="str">
        <f>VLOOKUP(C1538,[1]Sheet1!$D$1:$M$65514,10,0)</f>
        <v>河北</v>
      </c>
      <c r="U1538" s="8">
        <f t="shared" si="149"/>
        <v>0</v>
      </c>
      <c r="V1538" s="8" t="e">
        <f ca="1">SUM(OFFSET(考勤!D:AH,MATCH(C1538,考勤!$A$1:$A$58,0)-1,DAY(D1538)-1,3,1))</f>
        <v>#N/A</v>
      </c>
      <c r="W1538" s="8" t="e">
        <f ca="1" t="shared" si="150"/>
        <v>#N/A</v>
      </c>
    </row>
    <row r="1539" hidden="1" spans="1:23">
      <c r="A1539" s="3" t="s">
        <v>236</v>
      </c>
      <c r="B1539" s="3" t="s">
        <v>1145</v>
      </c>
      <c r="C1539" s="3" t="s">
        <v>1146</v>
      </c>
      <c r="D1539" s="3" t="s">
        <v>183</v>
      </c>
      <c r="E1539" s="2" t="s">
        <v>127</v>
      </c>
      <c r="F1539" s="3"/>
      <c r="G1539" s="3"/>
      <c r="H1539" s="3"/>
      <c r="I1539" s="3"/>
      <c r="J1539" s="3"/>
      <c r="K1539" s="3"/>
      <c r="L1539" s="3"/>
      <c r="M1539" s="3"/>
      <c r="N1539" s="7" t="s">
        <v>171</v>
      </c>
      <c r="O1539" s="8" t="str">
        <f t="shared" si="145"/>
        <v/>
      </c>
      <c r="P1539" s="9" t="str">
        <f t="shared" si="146"/>
        <v/>
      </c>
      <c r="Q1539" s="11">
        <f t="shared" si="147"/>
        <v>0</v>
      </c>
      <c r="R1539" s="12">
        <f t="shared" si="148"/>
        <v>0</v>
      </c>
      <c r="S1539" s="8"/>
      <c r="T1539" s="8" t="str">
        <f>VLOOKUP(C1539,[1]Sheet1!$D$1:$M$65514,10,0)</f>
        <v>河北</v>
      </c>
      <c r="U1539" s="8">
        <f t="shared" si="149"/>
        <v>0</v>
      </c>
      <c r="V1539" s="8" t="e">
        <f ca="1">SUM(OFFSET(考勤!D:AH,MATCH(C1539,考勤!$A$1:$A$58,0)-1,DAY(D1539)-1,3,1))</f>
        <v>#N/A</v>
      </c>
      <c r="W1539" s="8" t="e">
        <f ca="1" t="shared" si="150"/>
        <v>#N/A</v>
      </c>
    </row>
    <row r="1540" hidden="1" spans="1:23">
      <c r="A1540" s="2" t="s">
        <v>236</v>
      </c>
      <c r="B1540" s="2" t="s">
        <v>1145</v>
      </c>
      <c r="C1540" s="2" t="s">
        <v>1146</v>
      </c>
      <c r="D1540" s="2" t="s">
        <v>186</v>
      </c>
      <c r="E1540" s="2" t="s">
        <v>127</v>
      </c>
      <c r="F1540" s="2"/>
      <c r="G1540" s="2"/>
      <c r="H1540" s="2"/>
      <c r="I1540" s="2"/>
      <c r="J1540" s="2"/>
      <c r="K1540" s="2"/>
      <c r="L1540" s="2"/>
      <c r="M1540" s="2"/>
      <c r="N1540" s="7" t="s">
        <v>171</v>
      </c>
      <c r="O1540" s="8" t="str">
        <f t="shared" si="145"/>
        <v/>
      </c>
      <c r="P1540" s="9" t="str">
        <f t="shared" si="146"/>
        <v/>
      </c>
      <c r="Q1540" s="11">
        <f t="shared" si="147"/>
        <v>0</v>
      </c>
      <c r="R1540" s="12">
        <f t="shared" si="148"/>
        <v>0</v>
      </c>
      <c r="S1540" s="8"/>
      <c r="T1540" s="8" t="str">
        <f>VLOOKUP(C1540,[1]Sheet1!$D$1:$M$65514,10,0)</f>
        <v>河北</v>
      </c>
      <c r="U1540" s="8">
        <f t="shared" si="149"/>
        <v>0</v>
      </c>
      <c r="V1540" s="8" t="e">
        <f ca="1">SUM(OFFSET(考勤!D:AH,MATCH(C1540,考勤!$A$1:$A$58,0)-1,DAY(D1540)-1,3,1))</f>
        <v>#N/A</v>
      </c>
      <c r="W1540" s="8" t="e">
        <f ca="1" t="shared" si="150"/>
        <v>#N/A</v>
      </c>
    </row>
    <row r="1541" hidden="1" spans="1:23">
      <c r="A1541" s="2" t="s">
        <v>236</v>
      </c>
      <c r="B1541" s="2" t="s">
        <v>1145</v>
      </c>
      <c r="C1541" s="2" t="s">
        <v>1146</v>
      </c>
      <c r="D1541" s="2" t="s">
        <v>189</v>
      </c>
      <c r="E1541" s="2" t="s">
        <v>127</v>
      </c>
      <c r="F1541" s="2"/>
      <c r="G1541" s="2"/>
      <c r="H1541" s="2"/>
      <c r="I1541" s="2"/>
      <c r="J1541" s="2"/>
      <c r="K1541" s="2"/>
      <c r="L1541" s="2"/>
      <c r="M1541" s="2"/>
      <c r="N1541" s="7" t="s">
        <v>171</v>
      </c>
      <c r="O1541" s="8" t="str">
        <f t="shared" si="145"/>
        <v/>
      </c>
      <c r="P1541" s="9" t="str">
        <f t="shared" si="146"/>
        <v/>
      </c>
      <c r="Q1541" s="11">
        <f t="shared" si="147"/>
        <v>0</v>
      </c>
      <c r="R1541" s="12">
        <f t="shared" si="148"/>
        <v>0</v>
      </c>
      <c r="S1541" s="8"/>
      <c r="T1541" s="8" t="str">
        <f>VLOOKUP(C1541,[1]Sheet1!$D$1:$M$65514,10,0)</f>
        <v>河北</v>
      </c>
      <c r="U1541" s="8">
        <f t="shared" si="149"/>
        <v>0</v>
      </c>
      <c r="V1541" s="8" t="e">
        <f ca="1">SUM(OFFSET(考勤!D:AH,MATCH(C1541,考勤!$A$1:$A$58,0)-1,DAY(D1541)-1,3,1))</f>
        <v>#N/A</v>
      </c>
      <c r="W1541" s="8" t="e">
        <f ca="1" t="shared" si="150"/>
        <v>#N/A</v>
      </c>
    </row>
    <row r="1542" hidden="1" spans="1:23">
      <c r="A1542" s="2" t="s">
        <v>236</v>
      </c>
      <c r="B1542" s="2" t="s">
        <v>1145</v>
      </c>
      <c r="C1542" s="2" t="s">
        <v>1146</v>
      </c>
      <c r="D1542" s="2" t="s">
        <v>192</v>
      </c>
      <c r="E1542" s="2" t="s">
        <v>127</v>
      </c>
      <c r="F1542" s="5" t="s">
        <v>1147</v>
      </c>
      <c r="G1542" s="2"/>
      <c r="H1542" s="2"/>
      <c r="I1542" s="2"/>
      <c r="J1542" s="10" t="s">
        <v>1148</v>
      </c>
      <c r="K1542" s="2"/>
      <c r="L1542" s="2"/>
      <c r="M1542" s="2"/>
      <c r="N1542" s="7" t="s">
        <v>171</v>
      </c>
      <c r="O1542" s="8" t="str">
        <f t="shared" si="145"/>
        <v>XX:XX</v>
      </c>
      <c r="P1542" s="9" t="str">
        <f t="shared" si="146"/>
        <v>22:39</v>
      </c>
      <c r="Q1542" s="11">
        <f t="shared" si="147"/>
        <v>0</v>
      </c>
      <c r="R1542" s="12">
        <f t="shared" si="148"/>
        <v>0</v>
      </c>
      <c r="S1542" s="8"/>
      <c r="T1542" s="8" t="str">
        <f>VLOOKUP(C1542,[1]Sheet1!$D$1:$M$65514,10,0)</f>
        <v>河北</v>
      </c>
      <c r="U1542" s="9">
        <v>13</v>
      </c>
      <c r="V1542" s="8" t="e">
        <f ca="1">SUM(OFFSET(考勤!D:AH,MATCH(C1542,考勤!$A$1:$A$58,0)-1,DAY(D1542)-1,3,1))</f>
        <v>#N/A</v>
      </c>
      <c r="W1542" s="8" t="e">
        <f ca="1" t="shared" si="150"/>
        <v>#N/A</v>
      </c>
    </row>
    <row r="1543" hidden="1" spans="1:23">
      <c r="A1543" s="2" t="s">
        <v>236</v>
      </c>
      <c r="B1543" s="2" t="s">
        <v>1145</v>
      </c>
      <c r="C1543" s="2" t="s">
        <v>1146</v>
      </c>
      <c r="D1543" s="2" t="s">
        <v>195</v>
      </c>
      <c r="E1543" s="2" t="s">
        <v>127</v>
      </c>
      <c r="F1543" s="2" t="s">
        <v>1149</v>
      </c>
      <c r="G1543" s="2" t="s">
        <v>137</v>
      </c>
      <c r="H1543" s="2"/>
      <c r="I1543" s="2"/>
      <c r="J1543" s="10" t="s">
        <v>1150</v>
      </c>
      <c r="K1543" s="2"/>
      <c r="L1543" s="2"/>
      <c r="M1543" s="2"/>
      <c r="N1543" s="2"/>
      <c r="O1543" s="8" t="str">
        <f t="shared" si="145"/>
        <v>07:56</v>
      </c>
      <c r="P1543" s="9" t="str">
        <f t="shared" si="146"/>
        <v>00:13</v>
      </c>
      <c r="Q1543" s="11">
        <f t="shared" si="147"/>
        <v>0.678472222222222</v>
      </c>
      <c r="R1543" s="12">
        <f t="shared" si="148"/>
        <v>15</v>
      </c>
      <c r="S1543" s="8"/>
      <c r="T1543" s="8" t="str">
        <f>VLOOKUP(C1543,[1]Sheet1!$D$1:$M$65514,10,0)</f>
        <v>河北</v>
      </c>
      <c r="U1543" s="8">
        <f t="shared" si="149"/>
        <v>15</v>
      </c>
      <c r="V1543" s="8" t="e">
        <f ca="1">SUM(OFFSET(考勤!D:AH,MATCH(C1543,考勤!$A$1:$A$58,0)-1,DAY(D1543)-1,3,1))</f>
        <v>#N/A</v>
      </c>
      <c r="W1543" s="8" t="e">
        <f ca="1" t="shared" si="150"/>
        <v>#N/A</v>
      </c>
    </row>
    <row r="1544" hidden="1" spans="1:23">
      <c r="A1544" s="2" t="s">
        <v>236</v>
      </c>
      <c r="B1544" s="2" t="s">
        <v>1145</v>
      </c>
      <c r="C1544" s="2" t="s">
        <v>1146</v>
      </c>
      <c r="D1544" s="2" t="s">
        <v>198</v>
      </c>
      <c r="E1544" s="2" t="s">
        <v>127</v>
      </c>
      <c r="F1544" s="2" t="s">
        <v>1151</v>
      </c>
      <c r="G1544" s="2" t="s">
        <v>340</v>
      </c>
      <c r="H1544" s="4" t="s">
        <v>341</v>
      </c>
      <c r="I1544" s="2"/>
      <c r="J1544" s="10" t="s">
        <v>441</v>
      </c>
      <c r="K1544" s="2"/>
      <c r="L1544" s="2"/>
      <c r="M1544" s="2"/>
      <c r="N1544" s="2"/>
      <c r="O1544" s="8" t="str">
        <f t="shared" si="145"/>
        <v>08:57</v>
      </c>
      <c r="P1544" s="9" t="str">
        <f t="shared" si="146"/>
        <v>22:48</v>
      </c>
      <c r="Q1544" s="11">
        <f t="shared" si="147"/>
        <v>0.577083333333333</v>
      </c>
      <c r="R1544" s="12">
        <f t="shared" si="148"/>
        <v>12</v>
      </c>
      <c r="S1544" s="8"/>
      <c r="T1544" s="8" t="str">
        <f>VLOOKUP(C1544,[1]Sheet1!$D$1:$M$65514,10,0)</f>
        <v>河北</v>
      </c>
      <c r="U1544" s="8">
        <f t="shared" si="149"/>
        <v>12</v>
      </c>
      <c r="V1544" s="8" t="e">
        <f ca="1">SUM(OFFSET(考勤!D:AH,MATCH(C1544,考勤!$A$1:$A$58,0)-1,DAY(D1544)-1,3,1))</f>
        <v>#N/A</v>
      </c>
      <c r="W1544" s="8" t="e">
        <f ca="1" t="shared" si="150"/>
        <v>#N/A</v>
      </c>
    </row>
    <row r="1545" hidden="1" spans="1:23">
      <c r="A1545" s="3" t="s">
        <v>236</v>
      </c>
      <c r="B1545" s="3" t="s">
        <v>1145</v>
      </c>
      <c r="C1545" s="3" t="s">
        <v>1146</v>
      </c>
      <c r="D1545" s="3" t="s">
        <v>199</v>
      </c>
      <c r="E1545" s="2" t="s">
        <v>127</v>
      </c>
      <c r="F1545" s="3" t="s">
        <v>1152</v>
      </c>
      <c r="G1545" s="3" t="s">
        <v>137</v>
      </c>
      <c r="H1545" s="3"/>
      <c r="I1545" s="3"/>
      <c r="J1545" s="10" t="s">
        <v>1153</v>
      </c>
      <c r="K1545" s="3"/>
      <c r="L1545" s="3"/>
      <c r="M1545" s="3"/>
      <c r="N1545" s="3"/>
      <c r="O1545" s="8" t="str">
        <f t="shared" si="145"/>
        <v>07:55</v>
      </c>
      <c r="P1545" s="9" t="str">
        <f t="shared" si="146"/>
        <v>23:04</v>
      </c>
      <c r="Q1545" s="11">
        <f t="shared" si="147"/>
        <v>0.63125</v>
      </c>
      <c r="R1545" s="12">
        <f t="shared" si="148"/>
        <v>14</v>
      </c>
      <c r="S1545" s="8"/>
      <c r="T1545" s="8" t="str">
        <f>VLOOKUP(C1545,[1]Sheet1!$D$1:$M$65514,10,0)</f>
        <v>河北</v>
      </c>
      <c r="U1545" s="8">
        <f t="shared" si="149"/>
        <v>14</v>
      </c>
      <c r="V1545" s="8" t="e">
        <f ca="1">SUM(OFFSET(考勤!D:AH,MATCH(C1545,考勤!$A$1:$A$58,0)-1,DAY(D1545)-1,3,1))</f>
        <v>#N/A</v>
      </c>
      <c r="W1545" s="8" t="e">
        <f ca="1" t="shared" si="150"/>
        <v>#N/A</v>
      </c>
    </row>
    <row r="1546" hidden="1" spans="1:23">
      <c r="A1546" s="3" t="s">
        <v>236</v>
      </c>
      <c r="B1546" s="3" t="s">
        <v>1145</v>
      </c>
      <c r="C1546" s="3" t="s">
        <v>1146</v>
      </c>
      <c r="D1546" s="3" t="s">
        <v>201</v>
      </c>
      <c r="E1546" s="2" t="s">
        <v>127</v>
      </c>
      <c r="F1546" s="3" t="s">
        <v>1154</v>
      </c>
      <c r="G1546" s="3" t="s">
        <v>137</v>
      </c>
      <c r="H1546" s="3"/>
      <c r="I1546" s="3"/>
      <c r="J1546" s="10" t="s">
        <v>1155</v>
      </c>
      <c r="K1546" s="3"/>
      <c r="L1546" s="3"/>
      <c r="M1546" s="3"/>
      <c r="N1546" s="3"/>
      <c r="O1546" s="8" t="str">
        <f t="shared" si="145"/>
        <v>07:48</v>
      </c>
      <c r="P1546" s="9" t="str">
        <f t="shared" si="146"/>
        <v>22:08</v>
      </c>
      <c r="Q1546" s="11">
        <f t="shared" si="147"/>
        <v>0.597222222222222</v>
      </c>
      <c r="R1546" s="12">
        <f t="shared" si="148"/>
        <v>13</v>
      </c>
      <c r="S1546" s="8"/>
      <c r="T1546" s="8" t="str">
        <f>VLOOKUP(C1546,[1]Sheet1!$D$1:$M$65514,10,0)</f>
        <v>河北</v>
      </c>
      <c r="U1546" s="8">
        <f t="shared" si="149"/>
        <v>13</v>
      </c>
      <c r="V1546" s="8" t="e">
        <f ca="1">SUM(OFFSET(考勤!D:AH,MATCH(C1546,考勤!$A$1:$A$58,0)-1,DAY(D1546)-1,3,1))</f>
        <v>#N/A</v>
      </c>
      <c r="W1546" s="8" t="e">
        <f ca="1" t="shared" si="150"/>
        <v>#N/A</v>
      </c>
    </row>
    <row r="1547" hidden="1" spans="1:23">
      <c r="A1547" s="2" t="s">
        <v>236</v>
      </c>
      <c r="B1547" s="2" t="s">
        <v>1145</v>
      </c>
      <c r="C1547" s="2" t="s">
        <v>1146</v>
      </c>
      <c r="D1547" s="2" t="s">
        <v>204</v>
      </c>
      <c r="E1547" s="2" t="s">
        <v>127</v>
      </c>
      <c r="F1547" s="2" t="s">
        <v>1156</v>
      </c>
      <c r="G1547" s="2" t="s">
        <v>137</v>
      </c>
      <c r="H1547" s="2"/>
      <c r="I1547" s="2"/>
      <c r="J1547" s="10" t="s">
        <v>1157</v>
      </c>
      <c r="K1547" s="2"/>
      <c r="L1547" s="2"/>
      <c r="M1547" s="2"/>
      <c r="N1547" s="2"/>
      <c r="O1547" s="8" t="str">
        <f t="shared" si="145"/>
        <v>07:48</v>
      </c>
      <c r="P1547" s="9" t="str">
        <f t="shared" si="146"/>
        <v>22:06</v>
      </c>
      <c r="Q1547" s="11">
        <f t="shared" si="147"/>
        <v>0.595833333333333</v>
      </c>
      <c r="R1547" s="12">
        <f t="shared" si="148"/>
        <v>13</v>
      </c>
      <c r="S1547" s="8"/>
      <c r="T1547" s="8" t="str">
        <f>VLOOKUP(C1547,[1]Sheet1!$D$1:$M$65514,10,0)</f>
        <v>河北</v>
      </c>
      <c r="U1547" s="8">
        <f t="shared" si="149"/>
        <v>13</v>
      </c>
      <c r="V1547" s="8" t="e">
        <f ca="1">SUM(OFFSET(考勤!D:AH,MATCH(C1547,考勤!$A$1:$A$58,0)-1,DAY(D1547)-1,3,1))</f>
        <v>#N/A</v>
      </c>
      <c r="W1547" s="8" t="e">
        <f ca="1" t="shared" si="150"/>
        <v>#N/A</v>
      </c>
    </row>
    <row r="1548" hidden="1" spans="1:23">
      <c r="A1548" s="2" t="s">
        <v>236</v>
      </c>
      <c r="B1548" s="2" t="s">
        <v>1145</v>
      </c>
      <c r="C1548" s="2" t="s">
        <v>1146</v>
      </c>
      <c r="D1548" s="2" t="s">
        <v>206</v>
      </c>
      <c r="E1548" s="2" t="s">
        <v>127</v>
      </c>
      <c r="F1548" s="2" t="s">
        <v>1158</v>
      </c>
      <c r="G1548" s="2" t="s">
        <v>137</v>
      </c>
      <c r="H1548" s="2"/>
      <c r="I1548" s="2"/>
      <c r="J1548" s="10" t="s">
        <v>138</v>
      </c>
      <c r="K1548" s="2"/>
      <c r="L1548" s="2"/>
      <c r="M1548" s="2"/>
      <c r="N1548" s="2"/>
      <c r="O1548" s="8" t="str">
        <f t="shared" si="145"/>
        <v>07:54</v>
      </c>
      <c r="P1548" s="9" t="str">
        <f t="shared" si="146"/>
        <v>22:00</v>
      </c>
      <c r="Q1548" s="11">
        <f t="shared" si="147"/>
        <v>0.5875</v>
      </c>
      <c r="R1548" s="12">
        <f t="shared" si="148"/>
        <v>13</v>
      </c>
      <c r="S1548" s="8"/>
      <c r="T1548" s="8" t="str">
        <f>VLOOKUP(C1548,[1]Sheet1!$D$1:$M$65514,10,0)</f>
        <v>河北</v>
      </c>
      <c r="U1548" s="8">
        <f t="shared" si="149"/>
        <v>13</v>
      </c>
      <c r="V1548" s="8" t="e">
        <f ca="1">SUM(OFFSET(考勤!D:AH,MATCH(C1548,考勤!$A$1:$A$58,0)-1,DAY(D1548)-1,3,1))</f>
        <v>#N/A</v>
      </c>
      <c r="W1548" s="8" t="e">
        <f ca="1" t="shared" si="150"/>
        <v>#N/A</v>
      </c>
    </row>
    <row r="1549" hidden="1" spans="1:23">
      <c r="A1549" s="2" t="s">
        <v>236</v>
      </c>
      <c r="B1549" s="2" t="s">
        <v>1145</v>
      </c>
      <c r="C1549" s="2" t="s">
        <v>1146</v>
      </c>
      <c r="D1549" s="2" t="s">
        <v>209</v>
      </c>
      <c r="E1549" s="2" t="s">
        <v>127</v>
      </c>
      <c r="F1549" s="5" t="s">
        <v>1159</v>
      </c>
      <c r="G1549" s="2"/>
      <c r="H1549" s="2"/>
      <c r="I1549" s="2"/>
      <c r="J1549" s="2"/>
      <c r="K1549" s="2"/>
      <c r="L1549" s="2"/>
      <c r="M1549" s="2"/>
      <c r="N1549" s="7" t="s">
        <v>171</v>
      </c>
      <c r="O1549" s="8" t="str">
        <f t="shared" si="145"/>
        <v>07:50</v>
      </c>
      <c r="P1549" s="9" t="str">
        <f t="shared" si="146"/>
        <v>XX:XX</v>
      </c>
      <c r="Q1549" s="11">
        <f t="shared" si="147"/>
        <v>0</v>
      </c>
      <c r="R1549" s="12">
        <f t="shared" si="148"/>
        <v>0</v>
      </c>
      <c r="S1549" s="8"/>
      <c r="T1549" s="8" t="str">
        <f>VLOOKUP(C1549,[1]Sheet1!$D$1:$M$65514,10,0)</f>
        <v>河北</v>
      </c>
      <c r="U1549" s="9">
        <v>4</v>
      </c>
      <c r="V1549" s="8" t="e">
        <f ca="1">SUM(OFFSET(考勤!D:AH,MATCH(C1549,考勤!$A$1:$A$58,0)-1,DAY(D1549)-1,3,1))</f>
        <v>#N/A</v>
      </c>
      <c r="W1549" s="8" t="e">
        <f ca="1" t="shared" si="150"/>
        <v>#N/A</v>
      </c>
    </row>
    <row r="1550" hidden="1" spans="1:23">
      <c r="A1550" s="2" t="s">
        <v>236</v>
      </c>
      <c r="B1550" s="2" t="s">
        <v>1145</v>
      </c>
      <c r="C1550" s="2" t="s">
        <v>1146</v>
      </c>
      <c r="D1550" s="2" t="s">
        <v>210</v>
      </c>
      <c r="E1550" s="2" t="s">
        <v>127</v>
      </c>
      <c r="F1550" s="2"/>
      <c r="G1550" s="2"/>
      <c r="H1550" s="2"/>
      <c r="I1550" s="2"/>
      <c r="J1550" s="2"/>
      <c r="K1550" s="2"/>
      <c r="L1550" s="2"/>
      <c r="M1550" s="2"/>
      <c r="N1550" s="7" t="s">
        <v>171</v>
      </c>
      <c r="O1550" s="8" t="str">
        <f t="shared" si="145"/>
        <v/>
      </c>
      <c r="P1550" s="9" t="str">
        <f t="shared" si="146"/>
        <v/>
      </c>
      <c r="Q1550" s="11">
        <f t="shared" si="147"/>
        <v>0</v>
      </c>
      <c r="R1550" s="12">
        <f t="shared" si="148"/>
        <v>0</v>
      </c>
      <c r="S1550" s="8"/>
      <c r="T1550" s="8" t="str">
        <f>VLOOKUP(C1550,[1]Sheet1!$D$1:$M$65514,10,0)</f>
        <v>河北</v>
      </c>
      <c r="U1550" s="8">
        <f t="shared" si="149"/>
        <v>0</v>
      </c>
      <c r="V1550" s="8" t="e">
        <f ca="1">SUM(OFFSET(考勤!D:AH,MATCH(C1550,考勤!$A$1:$A$58,0)-1,DAY(D1550)-1,3,1))</f>
        <v>#N/A</v>
      </c>
      <c r="W1550" s="8" t="e">
        <f ca="1" t="shared" si="150"/>
        <v>#N/A</v>
      </c>
    </row>
    <row r="1551" hidden="1" spans="1:23">
      <c r="A1551" s="2" t="s">
        <v>236</v>
      </c>
      <c r="B1551" s="2" t="s">
        <v>1145</v>
      </c>
      <c r="C1551" s="2" t="s">
        <v>1146</v>
      </c>
      <c r="D1551" s="2" t="s">
        <v>211</v>
      </c>
      <c r="E1551" s="2" t="s">
        <v>127</v>
      </c>
      <c r="F1551" s="2"/>
      <c r="G1551" s="2"/>
      <c r="H1551" s="2"/>
      <c r="I1551" s="2"/>
      <c r="J1551" s="2"/>
      <c r="K1551" s="2"/>
      <c r="L1551" s="2"/>
      <c r="M1551" s="2"/>
      <c r="N1551" s="7" t="s">
        <v>171</v>
      </c>
      <c r="O1551" s="8" t="str">
        <f t="shared" si="145"/>
        <v/>
      </c>
      <c r="P1551" s="9" t="str">
        <f t="shared" si="146"/>
        <v/>
      </c>
      <c r="Q1551" s="11">
        <f t="shared" si="147"/>
        <v>0</v>
      </c>
      <c r="R1551" s="12">
        <f t="shared" si="148"/>
        <v>0</v>
      </c>
      <c r="S1551" s="8"/>
      <c r="T1551" s="8" t="str">
        <f>VLOOKUP(C1551,[1]Sheet1!$D$1:$M$65514,10,0)</f>
        <v>河北</v>
      </c>
      <c r="U1551" s="8">
        <f t="shared" si="149"/>
        <v>0</v>
      </c>
      <c r="V1551" s="8" t="e">
        <f ca="1">SUM(OFFSET(考勤!D:AH,MATCH(C1551,考勤!$A$1:$A$58,0)-1,DAY(D1551)-1,3,1))</f>
        <v>#N/A</v>
      </c>
      <c r="W1551" s="8" t="e">
        <f ca="1" t="shared" si="150"/>
        <v>#N/A</v>
      </c>
    </row>
    <row r="1552" hidden="1" spans="1:23">
      <c r="A1552" s="2" t="s">
        <v>236</v>
      </c>
      <c r="B1552" s="2" t="s">
        <v>1160</v>
      </c>
      <c r="C1552" s="2" t="s">
        <v>1161</v>
      </c>
      <c r="D1552" s="2" t="s">
        <v>126</v>
      </c>
      <c r="E1552" s="2" t="s">
        <v>127</v>
      </c>
      <c r="F1552" s="2"/>
      <c r="G1552" s="2"/>
      <c r="H1552" s="2"/>
      <c r="I1552" s="2"/>
      <c r="J1552" s="2"/>
      <c r="K1552" s="2"/>
      <c r="L1552" s="2"/>
      <c r="M1552" s="2"/>
      <c r="N1552" s="7" t="s">
        <v>171</v>
      </c>
      <c r="O1552" s="8" t="str">
        <f t="shared" si="145"/>
        <v/>
      </c>
      <c r="P1552" s="9" t="str">
        <f t="shared" si="146"/>
        <v/>
      </c>
      <c r="Q1552" s="11">
        <f t="shared" si="147"/>
        <v>0</v>
      </c>
      <c r="R1552" s="12">
        <f t="shared" si="148"/>
        <v>0</v>
      </c>
      <c r="S1552" s="8"/>
      <c r="T1552" s="8" t="str">
        <f>VLOOKUP(C1552,[1]Sheet1!$D$1:$M$65514,10,0)</f>
        <v>河北</v>
      </c>
      <c r="U1552" s="8">
        <f t="shared" si="149"/>
        <v>0</v>
      </c>
      <c r="V1552" s="8" t="e">
        <f ca="1">SUM(OFFSET(考勤!D:AH,MATCH(C1552,考勤!$A$1:$A$58,0)-1,DAY(D1552)-1,3,1))</f>
        <v>#N/A</v>
      </c>
      <c r="W1552" s="8" t="e">
        <f ca="1" t="shared" si="150"/>
        <v>#N/A</v>
      </c>
    </row>
    <row r="1553" hidden="1" spans="1:23">
      <c r="A1553" s="2" t="s">
        <v>236</v>
      </c>
      <c r="B1553" s="2" t="s">
        <v>1160</v>
      </c>
      <c r="C1553" s="2" t="s">
        <v>1161</v>
      </c>
      <c r="D1553" s="2" t="s">
        <v>131</v>
      </c>
      <c r="E1553" s="2" t="s">
        <v>127</v>
      </c>
      <c r="F1553" s="2"/>
      <c r="G1553" s="2"/>
      <c r="H1553" s="2"/>
      <c r="I1553" s="2"/>
      <c r="J1553" s="2"/>
      <c r="K1553" s="2"/>
      <c r="L1553" s="2"/>
      <c r="M1553" s="2"/>
      <c r="N1553" s="7" t="s">
        <v>171</v>
      </c>
      <c r="O1553" s="8" t="str">
        <f t="shared" si="145"/>
        <v/>
      </c>
      <c r="P1553" s="9" t="str">
        <f t="shared" si="146"/>
        <v/>
      </c>
      <c r="Q1553" s="11">
        <f t="shared" si="147"/>
        <v>0</v>
      </c>
      <c r="R1553" s="12">
        <f t="shared" si="148"/>
        <v>0</v>
      </c>
      <c r="S1553" s="8"/>
      <c r="T1553" s="8" t="str">
        <f>VLOOKUP(C1553,[1]Sheet1!$D$1:$M$65514,10,0)</f>
        <v>河北</v>
      </c>
      <c r="U1553" s="8">
        <f t="shared" si="149"/>
        <v>0</v>
      </c>
      <c r="V1553" s="8" t="e">
        <f ca="1">SUM(OFFSET(考勤!D:AH,MATCH(C1553,考勤!$A$1:$A$58,0)-1,DAY(D1553)-1,3,1))</f>
        <v>#N/A</v>
      </c>
      <c r="W1553" s="8" t="e">
        <f ca="1" t="shared" si="150"/>
        <v>#N/A</v>
      </c>
    </row>
    <row r="1554" hidden="1" spans="1:23">
      <c r="A1554" s="2" t="s">
        <v>236</v>
      </c>
      <c r="B1554" s="2" t="s">
        <v>1160</v>
      </c>
      <c r="C1554" s="2" t="s">
        <v>1161</v>
      </c>
      <c r="D1554" s="2" t="s">
        <v>135</v>
      </c>
      <c r="E1554" s="2" t="s">
        <v>127</v>
      </c>
      <c r="F1554" s="2"/>
      <c r="G1554" s="2"/>
      <c r="H1554" s="2"/>
      <c r="I1554" s="2"/>
      <c r="J1554" s="2"/>
      <c r="K1554" s="2"/>
      <c r="L1554" s="2"/>
      <c r="M1554" s="2"/>
      <c r="N1554" s="7" t="s">
        <v>171</v>
      </c>
      <c r="O1554" s="8" t="str">
        <f t="shared" si="145"/>
        <v/>
      </c>
      <c r="P1554" s="9" t="str">
        <f t="shared" si="146"/>
        <v/>
      </c>
      <c r="Q1554" s="11">
        <f t="shared" si="147"/>
        <v>0</v>
      </c>
      <c r="R1554" s="12">
        <f t="shared" si="148"/>
        <v>0</v>
      </c>
      <c r="S1554" s="8"/>
      <c r="T1554" s="8" t="str">
        <f>VLOOKUP(C1554,[1]Sheet1!$D$1:$M$65514,10,0)</f>
        <v>河北</v>
      </c>
      <c r="U1554" s="8">
        <f t="shared" si="149"/>
        <v>0</v>
      </c>
      <c r="V1554" s="8" t="e">
        <f ca="1">SUM(OFFSET(考勤!D:AH,MATCH(C1554,考勤!$A$1:$A$58,0)-1,DAY(D1554)-1,3,1))</f>
        <v>#N/A</v>
      </c>
      <c r="W1554" s="8" t="e">
        <f ca="1" t="shared" si="150"/>
        <v>#N/A</v>
      </c>
    </row>
    <row r="1555" hidden="1" spans="1:23">
      <c r="A1555" s="3" t="s">
        <v>236</v>
      </c>
      <c r="B1555" s="3" t="s">
        <v>1160</v>
      </c>
      <c r="C1555" s="3" t="s">
        <v>1161</v>
      </c>
      <c r="D1555" s="3" t="s">
        <v>139</v>
      </c>
      <c r="E1555" s="2" t="s">
        <v>127</v>
      </c>
      <c r="F1555" s="3"/>
      <c r="G1555" s="3"/>
      <c r="H1555" s="3"/>
      <c r="I1555" s="3"/>
      <c r="J1555" s="3"/>
      <c r="K1555" s="3"/>
      <c r="L1555" s="3"/>
      <c r="M1555" s="3"/>
      <c r="N1555" s="7" t="s">
        <v>171</v>
      </c>
      <c r="O1555" s="8" t="str">
        <f t="shared" si="145"/>
        <v/>
      </c>
      <c r="P1555" s="9" t="str">
        <f t="shared" si="146"/>
        <v/>
      </c>
      <c r="Q1555" s="11">
        <f t="shared" si="147"/>
        <v>0</v>
      </c>
      <c r="R1555" s="12">
        <f t="shared" si="148"/>
        <v>0</v>
      </c>
      <c r="S1555" s="8"/>
      <c r="T1555" s="8" t="str">
        <f>VLOOKUP(C1555,[1]Sheet1!$D$1:$M$65514,10,0)</f>
        <v>河北</v>
      </c>
      <c r="U1555" s="8">
        <f t="shared" si="149"/>
        <v>0</v>
      </c>
      <c r="V1555" s="8" t="e">
        <f ca="1">SUM(OFFSET(考勤!D:AH,MATCH(C1555,考勤!$A$1:$A$58,0)-1,DAY(D1555)-1,3,1))</f>
        <v>#N/A</v>
      </c>
      <c r="W1555" s="8" t="e">
        <f ca="1" t="shared" si="150"/>
        <v>#N/A</v>
      </c>
    </row>
    <row r="1556" hidden="1" spans="1:23">
      <c r="A1556" s="3" t="s">
        <v>236</v>
      </c>
      <c r="B1556" s="3" t="s">
        <v>1160</v>
      </c>
      <c r="C1556" s="3" t="s">
        <v>1161</v>
      </c>
      <c r="D1556" s="3" t="s">
        <v>142</v>
      </c>
      <c r="E1556" s="2" t="s">
        <v>127</v>
      </c>
      <c r="F1556" s="3"/>
      <c r="G1556" s="3"/>
      <c r="H1556" s="3"/>
      <c r="I1556" s="3"/>
      <c r="J1556" s="3"/>
      <c r="K1556" s="3"/>
      <c r="L1556" s="3"/>
      <c r="M1556" s="3"/>
      <c r="N1556" s="7" t="s">
        <v>171</v>
      </c>
      <c r="O1556" s="8" t="str">
        <f t="shared" si="145"/>
        <v/>
      </c>
      <c r="P1556" s="9" t="str">
        <f t="shared" si="146"/>
        <v/>
      </c>
      <c r="Q1556" s="11">
        <f t="shared" si="147"/>
        <v>0</v>
      </c>
      <c r="R1556" s="12">
        <f t="shared" si="148"/>
        <v>0</v>
      </c>
      <c r="S1556" s="8"/>
      <c r="T1556" s="8" t="str">
        <f>VLOOKUP(C1556,[1]Sheet1!$D$1:$M$65514,10,0)</f>
        <v>河北</v>
      </c>
      <c r="U1556" s="8">
        <f t="shared" si="149"/>
        <v>0</v>
      </c>
      <c r="V1556" s="8" t="e">
        <f ca="1">SUM(OFFSET(考勤!D:AH,MATCH(C1556,考勤!$A$1:$A$58,0)-1,DAY(D1556)-1,3,1))</f>
        <v>#N/A</v>
      </c>
      <c r="W1556" s="8" t="e">
        <f ca="1" t="shared" si="150"/>
        <v>#N/A</v>
      </c>
    </row>
    <row r="1557" hidden="1" spans="1:23">
      <c r="A1557" s="2" t="s">
        <v>236</v>
      </c>
      <c r="B1557" s="2" t="s">
        <v>1160</v>
      </c>
      <c r="C1557" s="2" t="s">
        <v>1161</v>
      </c>
      <c r="D1557" s="2" t="s">
        <v>145</v>
      </c>
      <c r="E1557" s="2" t="s">
        <v>127</v>
      </c>
      <c r="F1557" s="2"/>
      <c r="G1557" s="2"/>
      <c r="H1557" s="2"/>
      <c r="I1557" s="2"/>
      <c r="J1557" s="2"/>
      <c r="K1557" s="2"/>
      <c r="L1557" s="2"/>
      <c r="M1557" s="2"/>
      <c r="N1557" s="7" t="s">
        <v>171</v>
      </c>
      <c r="O1557" s="8" t="str">
        <f t="shared" si="145"/>
        <v/>
      </c>
      <c r="P1557" s="9" t="str">
        <f t="shared" si="146"/>
        <v/>
      </c>
      <c r="Q1557" s="11">
        <f t="shared" si="147"/>
        <v>0</v>
      </c>
      <c r="R1557" s="12">
        <f t="shared" si="148"/>
        <v>0</v>
      </c>
      <c r="S1557" s="8"/>
      <c r="T1557" s="8" t="str">
        <f>VLOOKUP(C1557,[1]Sheet1!$D$1:$M$65514,10,0)</f>
        <v>河北</v>
      </c>
      <c r="U1557" s="8">
        <f t="shared" si="149"/>
        <v>0</v>
      </c>
      <c r="V1557" s="8" t="e">
        <f ca="1">SUM(OFFSET(考勤!D:AH,MATCH(C1557,考勤!$A$1:$A$58,0)-1,DAY(D1557)-1,3,1))</f>
        <v>#N/A</v>
      </c>
      <c r="W1557" s="8" t="e">
        <f ca="1" t="shared" si="150"/>
        <v>#N/A</v>
      </c>
    </row>
    <row r="1558" hidden="1" spans="1:23">
      <c r="A1558" s="2" t="s">
        <v>236</v>
      </c>
      <c r="B1558" s="2" t="s">
        <v>1160</v>
      </c>
      <c r="C1558" s="2" t="s">
        <v>1161</v>
      </c>
      <c r="D1558" s="2" t="s">
        <v>148</v>
      </c>
      <c r="E1558" s="2" t="s">
        <v>127</v>
      </c>
      <c r="F1558" s="2"/>
      <c r="G1558" s="2"/>
      <c r="H1558" s="2"/>
      <c r="I1558" s="2"/>
      <c r="J1558" s="2"/>
      <c r="K1558" s="2"/>
      <c r="L1558" s="2"/>
      <c r="M1558" s="2"/>
      <c r="N1558" s="7" t="s">
        <v>171</v>
      </c>
      <c r="O1558" s="8" t="str">
        <f t="shared" si="145"/>
        <v/>
      </c>
      <c r="P1558" s="9" t="str">
        <f t="shared" si="146"/>
        <v/>
      </c>
      <c r="Q1558" s="11">
        <f t="shared" si="147"/>
        <v>0</v>
      </c>
      <c r="R1558" s="12">
        <f t="shared" si="148"/>
        <v>0</v>
      </c>
      <c r="S1558" s="8"/>
      <c r="T1558" s="8" t="str">
        <f>VLOOKUP(C1558,[1]Sheet1!$D$1:$M$65514,10,0)</f>
        <v>河北</v>
      </c>
      <c r="U1558" s="8">
        <f t="shared" si="149"/>
        <v>0</v>
      </c>
      <c r="V1558" s="8" t="e">
        <f ca="1">SUM(OFFSET(考勤!D:AH,MATCH(C1558,考勤!$A$1:$A$58,0)-1,DAY(D1558)-1,3,1))</f>
        <v>#N/A</v>
      </c>
      <c r="W1558" s="8" t="e">
        <f ca="1" t="shared" si="150"/>
        <v>#N/A</v>
      </c>
    </row>
    <row r="1559" hidden="1" spans="1:23">
      <c r="A1559" s="2" t="s">
        <v>236</v>
      </c>
      <c r="B1559" s="2" t="s">
        <v>1160</v>
      </c>
      <c r="C1559" s="2" t="s">
        <v>1161</v>
      </c>
      <c r="D1559" s="2" t="s">
        <v>152</v>
      </c>
      <c r="E1559" s="2" t="s">
        <v>127</v>
      </c>
      <c r="F1559" s="2"/>
      <c r="G1559" s="2"/>
      <c r="H1559" s="2"/>
      <c r="I1559" s="2"/>
      <c r="J1559" s="2"/>
      <c r="K1559" s="2"/>
      <c r="L1559" s="2"/>
      <c r="M1559" s="2"/>
      <c r="N1559" s="7" t="s">
        <v>171</v>
      </c>
      <c r="O1559" s="8" t="str">
        <f t="shared" si="145"/>
        <v/>
      </c>
      <c r="P1559" s="9" t="str">
        <f t="shared" si="146"/>
        <v/>
      </c>
      <c r="Q1559" s="11">
        <f t="shared" si="147"/>
        <v>0</v>
      </c>
      <c r="R1559" s="12">
        <f t="shared" si="148"/>
        <v>0</v>
      </c>
      <c r="S1559" s="8"/>
      <c r="T1559" s="8" t="str">
        <f>VLOOKUP(C1559,[1]Sheet1!$D$1:$M$65514,10,0)</f>
        <v>河北</v>
      </c>
      <c r="U1559" s="8">
        <f t="shared" si="149"/>
        <v>0</v>
      </c>
      <c r="V1559" s="8" t="e">
        <f ca="1">SUM(OFFSET(考勤!D:AH,MATCH(C1559,考勤!$A$1:$A$58,0)-1,DAY(D1559)-1,3,1))</f>
        <v>#N/A</v>
      </c>
      <c r="W1559" s="8" t="e">
        <f ca="1" t="shared" si="150"/>
        <v>#N/A</v>
      </c>
    </row>
    <row r="1560" hidden="1" spans="1:23">
      <c r="A1560" s="2" t="s">
        <v>236</v>
      </c>
      <c r="B1560" s="2" t="s">
        <v>1160</v>
      </c>
      <c r="C1560" s="2" t="s">
        <v>1161</v>
      </c>
      <c r="D1560" s="2" t="s">
        <v>157</v>
      </c>
      <c r="E1560" s="2" t="s">
        <v>127</v>
      </c>
      <c r="F1560" s="2"/>
      <c r="G1560" s="2"/>
      <c r="H1560" s="2"/>
      <c r="I1560" s="2"/>
      <c r="J1560" s="2"/>
      <c r="K1560" s="2"/>
      <c r="L1560" s="2"/>
      <c r="M1560" s="2"/>
      <c r="N1560" s="7" t="s">
        <v>171</v>
      </c>
      <c r="O1560" s="8" t="str">
        <f t="shared" si="145"/>
        <v/>
      </c>
      <c r="P1560" s="9" t="str">
        <f t="shared" si="146"/>
        <v/>
      </c>
      <c r="Q1560" s="11">
        <f t="shared" si="147"/>
        <v>0</v>
      </c>
      <c r="R1560" s="12">
        <f t="shared" si="148"/>
        <v>0</v>
      </c>
      <c r="S1560" s="8"/>
      <c r="T1560" s="8" t="str">
        <f>VLOOKUP(C1560,[1]Sheet1!$D$1:$M$65514,10,0)</f>
        <v>河北</v>
      </c>
      <c r="U1560" s="8">
        <f t="shared" si="149"/>
        <v>0</v>
      </c>
      <c r="V1560" s="8" t="e">
        <f ca="1">SUM(OFFSET(考勤!D:AH,MATCH(C1560,考勤!$A$1:$A$58,0)-1,DAY(D1560)-1,3,1))</f>
        <v>#N/A</v>
      </c>
      <c r="W1560" s="8" t="e">
        <f ca="1" t="shared" si="150"/>
        <v>#N/A</v>
      </c>
    </row>
    <row r="1561" hidden="1" spans="1:23">
      <c r="A1561" s="2" t="s">
        <v>236</v>
      </c>
      <c r="B1561" s="2" t="s">
        <v>1160</v>
      </c>
      <c r="C1561" s="2" t="s">
        <v>1161</v>
      </c>
      <c r="D1561" s="2" t="s">
        <v>160</v>
      </c>
      <c r="E1561" s="2" t="s">
        <v>127</v>
      </c>
      <c r="F1561" s="2"/>
      <c r="G1561" s="2"/>
      <c r="H1561" s="2"/>
      <c r="I1561" s="2"/>
      <c r="J1561" s="2"/>
      <c r="K1561" s="2"/>
      <c r="L1561" s="2"/>
      <c r="M1561" s="2"/>
      <c r="N1561" s="7" t="s">
        <v>171</v>
      </c>
      <c r="O1561" s="8" t="str">
        <f t="shared" si="145"/>
        <v/>
      </c>
      <c r="P1561" s="9" t="str">
        <f t="shared" si="146"/>
        <v/>
      </c>
      <c r="Q1561" s="11">
        <f t="shared" si="147"/>
        <v>0</v>
      </c>
      <c r="R1561" s="12">
        <f t="shared" si="148"/>
        <v>0</v>
      </c>
      <c r="S1561" s="8"/>
      <c r="T1561" s="8" t="str">
        <f>VLOOKUP(C1561,[1]Sheet1!$D$1:$M$65514,10,0)</f>
        <v>河北</v>
      </c>
      <c r="U1561" s="8">
        <f t="shared" si="149"/>
        <v>0</v>
      </c>
      <c r="V1561" s="8" t="e">
        <f ca="1">SUM(OFFSET(考勤!D:AH,MATCH(C1561,考勤!$A$1:$A$58,0)-1,DAY(D1561)-1,3,1))</f>
        <v>#N/A</v>
      </c>
      <c r="W1561" s="8" t="e">
        <f ca="1" t="shared" si="150"/>
        <v>#N/A</v>
      </c>
    </row>
    <row r="1562" hidden="1" spans="1:23">
      <c r="A1562" s="3" t="s">
        <v>236</v>
      </c>
      <c r="B1562" s="3" t="s">
        <v>1160</v>
      </c>
      <c r="C1562" s="3" t="s">
        <v>1161</v>
      </c>
      <c r="D1562" s="3" t="s">
        <v>163</v>
      </c>
      <c r="E1562" s="2" t="s">
        <v>127</v>
      </c>
      <c r="F1562" s="3"/>
      <c r="G1562" s="3"/>
      <c r="H1562" s="3"/>
      <c r="I1562" s="3"/>
      <c r="J1562" s="3"/>
      <c r="K1562" s="3"/>
      <c r="L1562" s="3"/>
      <c r="M1562" s="3"/>
      <c r="N1562" s="7" t="s">
        <v>171</v>
      </c>
      <c r="O1562" s="8" t="str">
        <f t="shared" si="145"/>
        <v/>
      </c>
      <c r="P1562" s="9" t="str">
        <f t="shared" si="146"/>
        <v/>
      </c>
      <c r="Q1562" s="11">
        <f t="shared" si="147"/>
        <v>0</v>
      </c>
      <c r="R1562" s="12">
        <f t="shared" si="148"/>
        <v>0</v>
      </c>
      <c r="S1562" s="8"/>
      <c r="T1562" s="8" t="str">
        <f>VLOOKUP(C1562,[1]Sheet1!$D$1:$M$65514,10,0)</f>
        <v>河北</v>
      </c>
      <c r="U1562" s="8">
        <f t="shared" si="149"/>
        <v>0</v>
      </c>
      <c r="V1562" s="8" t="e">
        <f ca="1">SUM(OFFSET(考勤!D:AH,MATCH(C1562,考勤!$A$1:$A$58,0)-1,DAY(D1562)-1,3,1))</f>
        <v>#N/A</v>
      </c>
      <c r="W1562" s="8" t="e">
        <f ca="1" t="shared" si="150"/>
        <v>#N/A</v>
      </c>
    </row>
    <row r="1563" hidden="1" spans="1:23">
      <c r="A1563" s="3" t="s">
        <v>236</v>
      </c>
      <c r="B1563" s="3" t="s">
        <v>1160</v>
      </c>
      <c r="C1563" s="3" t="s">
        <v>1161</v>
      </c>
      <c r="D1563" s="3" t="s">
        <v>166</v>
      </c>
      <c r="E1563" s="2" t="s">
        <v>127</v>
      </c>
      <c r="F1563" s="3"/>
      <c r="G1563" s="3"/>
      <c r="H1563" s="3"/>
      <c r="I1563" s="3"/>
      <c r="J1563" s="3"/>
      <c r="K1563" s="3"/>
      <c r="L1563" s="3"/>
      <c r="M1563" s="3"/>
      <c r="N1563" s="7" t="s">
        <v>171</v>
      </c>
      <c r="O1563" s="8" t="str">
        <f t="shared" si="145"/>
        <v/>
      </c>
      <c r="P1563" s="9" t="str">
        <f t="shared" si="146"/>
        <v/>
      </c>
      <c r="Q1563" s="11">
        <f t="shared" si="147"/>
        <v>0</v>
      </c>
      <c r="R1563" s="12">
        <f t="shared" si="148"/>
        <v>0</v>
      </c>
      <c r="S1563" s="8"/>
      <c r="T1563" s="8" t="str">
        <f>VLOOKUP(C1563,[1]Sheet1!$D$1:$M$65514,10,0)</f>
        <v>河北</v>
      </c>
      <c r="U1563" s="8">
        <f t="shared" si="149"/>
        <v>0</v>
      </c>
      <c r="V1563" s="8" t="e">
        <f ca="1">SUM(OFFSET(考勤!D:AH,MATCH(C1563,考勤!$A$1:$A$58,0)-1,DAY(D1563)-1,3,1))</f>
        <v>#N/A</v>
      </c>
      <c r="W1563" s="8" t="e">
        <f ca="1" t="shared" si="150"/>
        <v>#N/A</v>
      </c>
    </row>
    <row r="1564" hidden="1" spans="1:23">
      <c r="A1564" s="2" t="s">
        <v>236</v>
      </c>
      <c r="B1564" s="2" t="s">
        <v>1160</v>
      </c>
      <c r="C1564" s="2" t="s">
        <v>1161</v>
      </c>
      <c r="D1564" s="2" t="s">
        <v>170</v>
      </c>
      <c r="E1564" s="2" t="s">
        <v>127</v>
      </c>
      <c r="F1564" s="2"/>
      <c r="G1564" s="2"/>
      <c r="H1564" s="2"/>
      <c r="I1564" s="2"/>
      <c r="J1564" s="2"/>
      <c r="K1564" s="2"/>
      <c r="L1564" s="2"/>
      <c r="M1564" s="2"/>
      <c r="N1564" s="7" t="s">
        <v>171</v>
      </c>
      <c r="O1564" s="8" t="str">
        <f t="shared" si="145"/>
        <v/>
      </c>
      <c r="P1564" s="9" t="str">
        <f t="shared" si="146"/>
        <v/>
      </c>
      <c r="Q1564" s="11">
        <f t="shared" si="147"/>
        <v>0</v>
      </c>
      <c r="R1564" s="12">
        <f t="shared" si="148"/>
        <v>0</v>
      </c>
      <c r="S1564" s="8"/>
      <c r="T1564" s="8" t="str">
        <f>VLOOKUP(C1564,[1]Sheet1!$D$1:$M$65514,10,0)</f>
        <v>河北</v>
      </c>
      <c r="U1564" s="8">
        <f t="shared" si="149"/>
        <v>0</v>
      </c>
      <c r="V1564" s="8" t="e">
        <f ca="1">SUM(OFFSET(考勤!D:AH,MATCH(C1564,考勤!$A$1:$A$58,0)-1,DAY(D1564)-1,3,1))</f>
        <v>#N/A</v>
      </c>
      <c r="W1564" s="8" t="e">
        <f ca="1" t="shared" si="150"/>
        <v>#N/A</v>
      </c>
    </row>
    <row r="1565" hidden="1" spans="1:23">
      <c r="A1565" s="2" t="s">
        <v>236</v>
      </c>
      <c r="B1565" s="2" t="s">
        <v>1160</v>
      </c>
      <c r="C1565" s="2" t="s">
        <v>1161</v>
      </c>
      <c r="D1565" s="2" t="s">
        <v>172</v>
      </c>
      <c r="E1565" s="2" t="s">
        <v>127</v>
      </c>
      <c r="F1565" s="2"/>
      <c r="G1565" s="2"/>
      <c r="H1565" s="2"/>
      <c r="I1565" s="2"/>
      <c r="J1565" s="2"/>
      <c r="K1565" s="2"/>
      <c r="L1565" s="2"/>
      <c r="M1565" s="2"/>
      <c r="N1565" s="7" t="s">
        <v>171</v>
      </c>
      <c r="O1565" s="8" t="str">
        <f t="shared" si="145"/>
        <v/>
      </c>
      <c r="P1565" s="9" t="str">
        <f t="shared" si="146"/>
        <v/>
      </c>
      <c r="Q1565" s="11">
        <f t="shared" si="147"/>
        <v>0</v>
      </c>
      <c r="R1565" s="12">
        <f t="shared" si="148"/>
        <v>0</v>
      </c>
      <c r="S1565" s="8"/>
      <c r="T1565" s="8" t="str">
        <f>VLOOKUP(C1565,[1]Sheet1!$D$1:$M$65514,10,0)</f>
        <v>河北</v>
      </c>
      <c r="U1565" s="8">
        <f t="shared" si="149"/>
        <v>0</v>
      </c>
      <c r="V1565" s="8" t="e">
        <f ca="1">SUM(OFFSET(考勤!D:AH,MATCH(C1565,考勤!$A$1:$A$58,0)-1,DAY(D1565)-1,3,1))</f>
        <v>#N/A</v>
      </c>
      <c r="W1565" s="8" t="e">
        <f ca="1" t="shared" si="150"/>
        <v>#N/A</v>
      </c>
    </row>
    <row r="1566" hidden="1" spans="1:23">
      <c r="A1566" s="2" t="s">
        <v>236</v>
      </c>
      <c r="B1566" s="2" t="s">
        <v>1160</v>
      </c>
      <c r="C1566" s="2" t="s">
        <v>1161</v>
      </c>
      <c r="D1566" s="2" t="s">
        <v>173</v>
      </c>
      <c r="E1566" s="2" t="s">
        <v>127</v>
      </c>
      <c r="F1566" s="2"/>
      <c r="G1566" s="2"/>
      <c r="H1566" s="2"/>
      <c r="I1566" s="2"/>
      <c r="J1566" s="2"/>
      <c r="K1566" s="2"/>
      <c r="L1566" s="2"/>
      <c r="M1566" s="2"/>
      <c r="N1566" s="7" t="s">
        <v>171</v>
      </c>
      <c r="O1566" s="8" t="str">
        <f t="shared" si="145"/>
        <v/>
      </c>
      <c r="P1566" s="9" t="str">
        <f t="shared" si="146"/>
        <v/>
      </c>
      <c r="Q1566" s="11">
        <f t="shared" si="147"/>
        <v>0</v>
      </c>
      <c r="R1566" s="12">
        <f t="shared" si="148"/>
        <v>0</v>
      </c>
      <c r="S1566" s="8"/>
      <c r="T1566" s="8" t="str">
        <f>VLOOKUP(C1566,[1]Sheet1!$D$1:$M$65514,10,0)</f>
        <v>河北</v>
      </c>
      <c r="U1566" s="8">
        <f t="shared" si="149"/>
        <v>0</v>
      </c>
      <c r="V1566" s="8" t="e">
        <f ca="1">SUM(OFFSET(考勤!D:AH,MATCH(C1566,考勤!$A$1:$A$58,0)-1,DAY(D1566)-1,3,1))</f>
        <v>#N/A</v>
      </c>
      <c r="W1566" s="8" t="e">
        <f ca="1" t="shared" si="150"/>
        <v>#N/A</v>
      </c>
    </row>
    <row r="1567" hidden="1" spans="1:23">
      <c r="A1567" s="2" t="s">
        <v>236</v>
      </c>
      <c r="B1567" s="2" t="s">
        <v>1160</v>
      </c>
      <c r="C1567" s="2" t="s">
        <v>1161</v>
      </c>
      <c r="D1567" s="2" t="s">
        <v>175</v>
      </c>
      <c r="E1567" s="2" t="s">
        <v>127</v>
      </c>
      <c r="F1567" s="2"/>
      <c r="G1567" s="2"/>
      <c r="H1567" s="2"/>
      <c r="I1567" s="2"/>
      <c r="J1567" s="2"/>
      <c r="K1567" s="2"/>
      <c r="L1567" s="2"/>
      <c r="M1567" s="2"/>
      <c r="N1567" s="7" t="s">
        <v>171</v>
      </c>
      <c r="O1567" s="8" t="str">
        <f t="shared" si="145"/>
        <v/>
      </c>
      <c r="P1567" s="9" t="str">
        <f t="shared" si="146"/>
        <v/>
      </c>
      <c r="Q1567" s="11">
        <f t="shared" si="147"/>
        <v>0</v>
      </c>
      <c r="R1567" s="12">
        <f t="shared" si="148"/>
        <v>0</v>
      </c>
      <c r="S1567" s="8"/>
      <c r="T1567" s="8" t="str">
        <f>VLOOKUP(C1567,[1]Sheet1!$D$1:$M$65514,10,0)</f>
        <v>河北</v>
      </c>
      <c r="U1567" s="8">
        <f t="shared" si="149"/>
        <v>0</v>
      </c>
      <c r="V1567" s="8" t="e">
        <f ca="1">SUM(OFFSET(考勤!D:AH,MATCH(C1567,考勤!$A$1:$A$58,0)-1,DAY(D1567)-1,3,1))</f>
        <v>#N/A</v>
      </c>
      <c r="W1567" s="8" t="e">
        <f ca="1" t="shared" si="150"/>
        <v>#N/A</v>
      </c>
    </row>
    <row r="1568" hidden="1" spans="1:23">
      <c r="A1568" s="2" t="s">
        <v>236</v>
      </c>
      <c r="B1568" s="2" t="s">
        <v>1160</v>
      </c>
      <c r="C1568" s="2" t="s">
        <v>1161</v>
      </c>
      <c r="D1568" s="2" t="s">
        <v>177</v>
      </c>
      <c r="E1568" s="2" t="s">
        <v>127</v>
      </c>
      <c r="F1568" s="2"/>
      <c r="G1568" s="2"/>
      <c r="H1568" s="2"/>
      <c r="I1568" s="2"/>
      <c r="J1568" s="2"/>
      <c r="K1568" s="2"/>
      <c r="L1568" s="2"/>
      <c r="M1568" s="2"/>
      <c r="N1568" s="7" t="s">
        <v>171</v>
      </c>
      <c r="O1568" s="8" t="str">
        <f t="shared" si="145"/>
        <v/>
      </c>
      <c r="P1568" s="9" t="str">
        <f t="shared" si="146"/>
        <v/>
      </c>
      <c r="Q1568" s="11">
        <f t="shared" si="147"/>
        <v>0</v>
      </c>
      <c r="R1568" s="12">
        <f t="shared" si="148"/>
        <v>0</v>
      </c>
      <c r="S1568" s="8"/>
      <c r="T1568" s="8" t="str">
        <f>VLOOKUP(C1568,[1]Sheet1!$D$1:$M$65514,10,0)</f>
        <v>河北</v>
      </c>
      <c r="U1568" s="8">
        <f t="shared" si="149"/>
        <v>0</v>
      </c>
      <c r="V1568" s="8" t="e">
        <f ca="1">SUM(OFFSET(考勤!D:AH,MATCH(C1568,考勤!$A$1:$A$58,0)-1,DAY(D1568)-1,3,1))</f>
        <v>#N/A</v>
      </c>
      <c r="W1568" s="8" t="e">
        <f ca="1" t="shared" si="150"/>
        <v>#N/A</v>
      </c>
    </row>
    <row r="1569" hidden="1" spans="1:23">
      <c r="A1569" s="3" t="s">
        <v>236</v>
      </c>
      <c r="B1569" s="3" t="s">
        <v>1160</v>
      </c>
      <c r="C1569" s="3" t="s">
        <v>1161</v>
      </c>
      <c r="D1569" s="3" t="s">
        <v>180</v>
      </c>
      <c r="E1569" s="2" t="s">
        <v>127</v>
      </c>
      <c r="F1569" s="3"/>
      <c r="G1569" s="3"/>
      <c r="H1569" s="3"/>
      <c r="I1569" s="3"/>
      <c r="J1569" s="3"/>
      <c r="K1569" s="3"/>
      <c r="L1569" s="3"/>
      <c r="M1569" s="3"/>
      <c r="N1569" s="7" t="s">
        <v>171</v>
      </c>
      <c r="O1569" s="8" t="str">
        <f t="shared" ref="O1569:O1632" si="151">LEFT(F1569,5)</f>
        <v/>
      </c>
      <c r="P1569" s="9" t="str">
        <f t="shared" ref="P1569:P1632" si="152">RIGHT(F1569,5)</f>
        <v/>
      </c>
      <c r="Q1569" s="11">
        <f t="shared" ref="Q1569:Q1632" si="153">IFERROR(IF(LEFT(P1569,2)+0&lt;6,P1569+1,P1569)-O1569,0)</f>
        <v>0</v>
      </c>
      <c r="R1569" s="12">
        <f t="shared" ref="R1569:R1632" si="154">IF(Q1569=0,0,IFERROR(INT((HOUR(Q1569)*60+MINUTE(Q1569))/60-1),0))</f>
        <v>0</v>
      </c>
      <c r="S1569" s="8"/>
      <c r="T1569" s="8" t="str">
        <f>VLOOKUP(C1569,[1]Sheet1!$D$1:$M$65514,10,0)</f>
        <v>河北</v>
      </c>
      <c r="U1569" s="8">
        <f t="shared" ref="U1569:U1632" si="155">INT(R1569)</f>
        <v>0</v>
      </c>
      <c r="V1569" s="8" t="e">
        <f ca="1">SUM(OFFSET(考勤!D:AH,MATCH(C1569,考勤!$A$1:$A$58,0)-1,DAY(D1569)-1,3,1))</f>
        <v>#N/A</v>
      </c>
      <c r="W1569" s="8" t="e">
        <f ca="1" t="shared" ref="W1569:W1632" si="156">R1569-V1569</f>
        <v>#N/A</v>
      </c>
    </row>
    <row r="1570" hidden="1" spans="1:23">
      <c r="A1570" s="3" t="s">
        <v>236</v>
      </c>
      <c r="B1570" s="3" t="s">
        <v>1160</v>
      </c>
      <c r="C1570" s="3" t="s">
        <v>1161</v>
      </c>
      <c r="D1570" s="3" t="s">
        <v>183</v>
      </c>
      <c r="E1570" s="2" t="s">
        <v>127</v>
      </c>
      <c r="F1570" s="3"/>
      <c r="G1570" s="3"/>
      <c r="H1570" s="3"/>
      <c r="I1570" s="3"/>
      <c r="J1570" s="3"/>
      <c r="K1570" s="3"/>
      <c r="L1570" s="3"/>
      <c r="M1570" s="3"/>
      <c r="N1570" s="7" t="s">
        <v>171</v>
      </c>
      <c r="O1570" s="8" t="str">
        <f t="shared" si="151"/>
        <v/>
      </c>
      <c r="P1570" s="9" t="str">
        <f t="shared" si="152"/>
        <v/>
      </c>
      <c r="Q1570" s="11">
        <f t="shared" si="153"/>
        <v>0</v>
      </c>
      <c r="R1570" s="12">
        <f t="shared" si="154"/>
        <v>0</v>
      </c>
      <c r="S1570" s="8"/>
      <c r="T1570" s="8" t="str">
        <f>VLOOKUP(C1570,[1]Sheet1!$D$1:$M$65514,10,0)</f>
        <v>河北</v>
      </c>
      <c r="U1570" s="8">
        <f t="shared" si="155"/>
        <v>0</v>
      </c>
      <c r="V1570" s="8" t="e">
        <f ca="1">SUM(OFFSET(考勤!D:AH,MATCH(C1570,考勤!$A$1:$A$58,0)-1,DAY(D1570)-1,3,1))</f>
        <v>#N/A</v>
      </c>
      <c r="W1570" s="8" t="e">
        <f ca="1" t="shared" si="156"/>
        <v>#N/A</v>
      </c>
    </row>
    <row r="1571" hidden="1" spans="1:23">
      <c r="A1571" s="2" t="s">
        <v>236</v>
      </c>
      <c r="B1571" s="2" t="s">
        <v>1160</v>
      </c>
      <c r="C1571" s="2" t="s">
        <v>1161</v>
      </c>
      <c r="D1571" s="2" t="s">
        <v>186</v>
      </c>
      <c r="E1571" s="2" t="s">
        <v>127</v>
      </c>
      <c r="F1571" s="2"/>
      <c r="G1571" s="2"/>
      <c r="H1571" s="2"/>
      <c r="I1571" s="2"/>
      <c r="J1571" s="2"/>
      <c r="K1571" s="2"/>
      <c r="L1571" s="2"/>
      <c r="M1571" s="2"/>
      <c r="N1571" s="7" t="s">
        <v>171</v>
      </c>
      <c r="O1571" s="8" t="str">
        <f t="shared" si="151"/>
        <v/>
      </c>
      <c r="P1571" s="9" t="str">
        <f t="shared" si="152"/>
        <v/>
      </c>
      <c r="Q1571" s="11">
        <f t="shared" si="153"/>
        <v>0</v>
      </c>
      <c r="R1571" s="12">
        <f t="shared" si="154"/>
        <v>0</v>
      </c>
      <c r="S1571" s="8"/>
      <c r="T1571" s="8" t="str">
        <f>VLOOKUP(C1571,[1]Sheet1!$D$1:$M$65514,10,0)</f>
        <v>河北</v>
      </c>
      <c r="U1571" s="8">
        <f t="shared" si="155"/>
        <v>0</v>
      </c>
      <c r="V1571" s="8" t="e">
        <f ca="1">SUM(OFFSET(考勤!D:AH,MATCH(C1571,考勤!$A$1:$A$58,0)-1,DAY(D1571)-1,3,1))</f>
        <v>#N/A</v>
      </c>
      <c r="W1571" s="8" t="e">
        <f ca="1" t="shared" si="156"/>
        <v>#N/A</v>
      </c>
    </row>
    <row r="1572" hidden="1" spans="1:23">
      <c r="A1572" s="2" t="s">
        <v>236</v>
      </c>
      <c r="B1572" s="2" t="s">
        <v>1160</v>
      </c>
      <c r="C1572" s="2" t="s">
        <v>1161</v>
      </c>
      <c r="D1572" s="2" t="s">
        <v>189</v>
      </c>
      <c r="E1572" s="2" t="s">
        <v>127</v>
      </c>
      <c r="F1572" s="2"/>
      <c r="G1572" s="2"/>
      <c r="H1572" s="2"/>
      <c r="I1572" s="2"/>
      <c r="J1572" s="2"/>
      <c r="K1572" s="2"/>
      <c r="L1572" s="2"/>
      <c r="M1572" s="2"/>
      <c r="N1572" s="7" t="s">
        <v>171</v>
      </c>
      <c r="O1572" s="8" t="str">
        <f t="shared" si="151"/>
        <v/>
      </c>
      <c r="P1572" s="9" t="str">
        <f t="shared" si="152"/>
        <v/>
      </c>
      <c r="Q1572" s="11">
        <f t="shared" si="153"/>
        <v>0</v>
      </c>
      <c r="R1572" s="12">
        <f t="shared" si="154"/>
        <v>0</v>
      </c>
      <c r="S1572" s="8"/>
      <c r="T1572" s="8" t="str">
        <f>VLOOKUP(C1572,[1]Sheet1!$D$1:$M$65514,10,0)</f>
        <v>河北</v>
      </c>
      <c r="U1572" s="8">
        <f t="shared" si="155"/>
        <v>0</v>
      </c>
      <c r="V1572" s="8" t="e">
        <f ca="1">SUM(OFFSET(考勤!D:AH,MATCH(C1572,考勤!$A$1:$A$58,0)-1,DAY(D1572)-1,3,1))</f>
        <v>#N/A</v>
      </c>
      <c r="W1572" s="8" t="e">
        <f ca="1" t="shared" si="156"/>
        <v>#N/A</v>
      </c>
    </row>
    <row r="1573" hidden="1" spans="1:23">
      <c r="A1573" s="2" t="s">
        <v>236</v>
      </c>
      <c r="B1573" s="2" t="s">
        <v>1160</v>
      </c>
      <c r="C1573" s="2" t="s">
        <v>1161</v>
      </c>
      <c r="D1573" s="2" t="s">
        <v>192</v>
      </c>
      <c r="E1573" s="2" t="s">
        <v>127</v>
      </c>
      <c r="F1573" s="5" t="s">
        <v>1147</v>
      </c>
      <c r="G1573" s="2"/>
      <c r="H1573" s="2"/>
      <c r="I1573" s="2"/>
      <c r="J1573" s="10" t="s">
        <v>1148</v>
      </c>
      <c r="K1573" s="2"/>
      <c r="L1573" s="2"/>
      <c r="M1573" s="2"/>
      <c r="N1573" s="7" t="s">
        <v>171</v>
      </c>
      <c r="O1573" s="8" t="str">
        <f t="shared" si="151"/>
        <v>XX:XX</v>
      </c>
      <c r="P1573" s="9" t="str">
        <f t="shared" si="152"/>
        <v>22:39</v>
      </c>
      <c r="Q1573" s="11">
        <f t="shared" si="153"/>
        <v>0</v>
      </c>
      <c r="R1573" s="12">
        <f t="shared" si="154"/>
        <v>0</v>
      </c>
      <c r="S1573" s="8"/>
      <c r="T1573" s="8" t="str">
        <f>VLOOKUP(C1573,[1]Sheet1!$D$1:$M$65514,10,0)</f>
        <v>河北</v>
      </c>
      <c r="U1573" s="9">
        <v>13</v>
      </c>
      <c r="V1573" s="8" t="e">
        <f ca="1">SUM(OFFSET(考勤!D:AH,MATCH(C1573,考勤!$A$1:$A$58,0)-1,DAY(D1573)-1,3,1))</f>
        <v>#N/A</v>
      </c>
      <c r="W1573" s="8" t="e">
        <f ca="1" t="shared" si="156"/>
        <v>#N/A</v>
      </c>
    </row>
    <row r="1574" hidden="1" spans="1:23">
      <c r="A1574" s="2" t="s">
        <v>236</v>
      </c>
      <c r="B1574" s="2" t="s">
        <v>1160</v>
      </c>
      <c r="C1574" s="2" t="s">
        <v>1161</v>
      </c>
      <c r="D1574" s="2" t="s">
        <v>195</v>
      </c>
      <c r="E1574" s="2" t="s">
        <v>127</v>
      </c>
      <c r="F1574" s="2" t="s">
        <v>1149</v>
      </c>
      <c r="G1574" s="2" t="s">
        <v>137</v>
      </c>
      <c r="H1574" s="2"/>
      <c r="I1574" s="2"/>
      <c r="J1574" s="10" t="s">
        <v>1150</v>
      </c>
      <c r="K1574" s="2"/>
      <c r="L1574" s="2"/>
      <c r="M1574" s="2"/>
      <c r="N1574" s="2"/>
      <c r="O1574" s="8" t="str">
        <f t="shared" si="151"/>
        <v>07:56</v>
      </c>
      <c r="P1574" s="9" t="str">
        <f t="shared" si="152"/>
        <v>00:13</v>
      </c>
      <c r="Q1574" s="11">
        <f t="shared" si="153"/>
        <v>0.678472222222222</v>
      </c>
      <c r="R1574" s="12">
        <f t="shared" si="154"/>
        <v>15</v>
      </c>
      <c r="S1574" s="8"/>
      <c r="T1574" s="8" t="str">
        <f>VLOOKUP(C1574,[1]Sheet1!$D$1:$M$65514,10,0)</f>
        <v>河北</v>
      </c>
      <c r="U1574" s="8">
        <f t="shared" si="155"/>
        <v>15</v>
      </c>
      <c r="V1574" s="8" t="e">
        <f ca="1">SUM(OFFSET(考勤!D:AH,MATCH(C1574,考勤!$A$1:$A$58,0)-1,DAY(D1574)-1,3,1))</f>
        <v>#N/A</v>
      </c>
      <c r="W1574" s="8" t="e">
        <f ca="1" t="shared" si="156"/>
        <v>#N/A</v>
      </c>
    </row>
    <row r="1575" hidden="1" spans="1:23">
      <c r="A1575" s="2" t="s">
        <v>236</v>
      </c>
      <c r="B1575" s="2" t="s">
        <v>1160</v>
      </c>
      <c r="C1575" s="2" t="s">
        <v>1161</v>
      </c>
      <c r="D1575" s="2" t="s">
        <v>198</v>
      </c>
      <c r="E1575" s="2" t="s">
        <v>127</v>
      </c>
      <c r="F1575" s="2" t="s">
        <v>1151</v>
      </c>
      <c r="G1575" s="2" t="s">
        <v>340</v>
      </c>
      <c r="H1575" s="4" t="s">
        <v>341</v>
      </c>
      <c r="I1575" s="2"/>
      <c r="J1575" s="10" t="s">
        <v>441</v>
      </c>
      <c r="K1575" s="2"/>
      <c r="L1575" s="2"/>
      <c r="M1575" s="2"/>
      <c r="N1575" s="2"/>
      <c r="O1575" s="8" t="str">
        <f t="shared" si="151"/>
        <v>08:57</v>
      </c>
      <c r="P1575" s="9" t="str">
        <f t="shared" si="152"/>
        <v>22:48</v>
      </c>
      <c r="Q1575" s="11">
        <f t="shared" si="153"/>
        <v>0.577083333333333</v>
      </c>
      <c r="R1575" s="12">
        <f t="shared" si="154"/>
        <v>12</v>
      </c>
      <c r="S1575" s="8"/>
      <c r="T1575" s="8" t="str">
        <f>VLOOKUP(C1575,[1]Sheet1!$D$1:$M$65514,10,0)</f>
        <v>河北</v>
      </c>
      <c r="U1575" s="8">
        <f t="shared" si="155"/>
        <v>12</v>
      </c>
      <c r="V1575" s="8" t="e">
        <f ca="1">SUM(OFFSET(考勤!D:AH,MATCH(C1575,考勤!$A$1:$A$58,0)-1,DAY(D1575)-1,3,1))</f>
        <v>#N/A</v>
      </c>
      <c r="W1575" s="8" t="e">
        <f ca="1" t="shared" si="156"/>
        <v>#N/A</v>
      </c>
    </row>
    <row r="1576" hidden="1" spans="1:23">
      <c r="A1576" s="3" t="s">
        <v>236</v>
      </c>
      <c r="B1576" s="3" t="s">
        <v>1160</v>
      </c>
      <c r="C1576" s="3" t="s">
        <v>1161</v>
      </c>
      <c r="D1576" s="3" t="s">
        <v>199</v>
      </c>
      <c r="E1576" s="2" t="s">
        <v>127</v>
      </c>
      <c r="F1576" s="3" t="s">
        <v>1152</v>
      </c>
      <c r="G1576" s="3" t="s">
        <v>137</v>
      </c>
      <c r="H1576" s="3"/>
      <c r="I1576" s="3"/>
      <c r="J1576" s="10" t="s">
        <v>1153</v>
      </c>
      <c r="K1576" s="3"/>
      <c r="L1576" s="3"/>
      <c r="M1576" s="3"/>
      <c r="N1576" s="3"/>
      <c r="O1576" s="8" t="str">
        <f t="shared" si="151"/>
        <v>07:55</v>
      </c>
      <c r="P1576" s="9" t="str">
        <f t="shared" si="152"/>
        <v>23:04</v>
      </c>
      <c r="Q1576" s="11">
        <f t="shared" si="153"/>
        <v>0.63125</v>
      </c>
      <c r="R1576" s="12">
        <f t="shared" si="154"/>
        <v>14</v>
      </c>
      <c r="S1576" s="8"/>
      <c r="T1576" s="8" t="str">
        <f>VLOOKUP(C1576,[1]Sheet1!$D$1:$M$65514,10,0)</f>
        <v>河北</v>
      </c>
      <c r="U1576" s="8">
        <f t="shared" si="155"/>
        <v>14</v>
      </c>
      <c r="V1576" s="8" t="e">
        <f ca="1">SUM(OFFSET(考勤!D:AH,MATCH(C1576,考勤!$A$1:$A$58,0)-1,DAY(D1576)-1,3,1))</f>
        <v>#N/A</v>
      </c>
      <c r="W1576" s="8" t="e">
        <f ca="1" t="shared" si="156"/>
        <v>#N/A</v>
      </c>
    </row>
    <row r="1577" hidden="1" spans="1:23">
      <c r="A1577" s="3" t="s">
        <v>236</v>
      </c>
      <c r="B1577" s="3" t="s">
        <v>1160</v>
      </c>
      <c r="C1577" s="3" t="s">
        <v>1161</v>
      </c>
      <c r="D1577" s="3" t="s">
        <v>201</v>
      </c>
      <c r="E1577" s="2" t="s">
        <v>127</v>
      </c>
      <c r="F1577" s="3" t="s">
        <v>1162</v>
      </c>
      <c r="G1577" s="3" t="s">
        <v>137</v>
      </c>
      <c r="H1577" s="3"/>
      <c r="I1577" s="3"/>
      <c r="J1577" s="10" t="s">
        <v>1155</v>
      </c>
      <c r="K1577" s="3"/>
      <c r="L1577" s="3"/>
      <c r="M1577" s="3"/>
      <c r="N1577" s="3"/>
      <c r="O1577" s="8" t="str">
        <f t="shared" si="151"/>
        <v>07:58</v>
      </c>
      <c r="P1577" s="9" t="str">
        <f t="shared" si="152"/>
        <v>22:08</v>
      </c>
      <c r="Q1577" s="11">
        <f t="shared" si="153"/>
        <v>0.590277777777778</v>
      </c>
      <c r="R1577" s="12">
        <f t="shared" si="154"/>
        <v>13</v>
      </c>
      <c r="S1577" s="8"/>
      <c r="T1577" s="8" t="str">
        <f>VLOOKUP(C1577,[1]Sheet1!$D$1:$M$65514,10,0)</f>
        <v>河北</v>
      </c>
      <c r="U1577" s="8">
        <f t="shared" si="155"/>
        <v>13</v>
      </c>
      <c r="V1577" s="8" t="e">
        <f ca="1">SUM(OFFSET(考勤!D:AH,MATCH(C1577,考勤!$A$1:$A$58,0)-1,DAY(D1577)-1,3,1))</f>
        <v>#N/A</v>
      </c>
      <c r="W1577" s="8" t="e">
        <f ca="1" t="shared" si="156"/>
        <v>#N/A</v>
      </c>
    </row>
    <row r="1578" hidden="1" spans="1:23">
      <c r="A1578" s="2" t="s">
        <v>236</v>
      </c>
      <c r="B1578" s="2" t="s">
        <v>1160</v>
      </c>
      <c r="C1578" s="2" t="s">
        <v>1161</v>
      </c>
      <c r="D1578" s="2" t="s">
        <v>204</v>
      </c>
      <c r="E1578" s="2" t="s">
        <v>127</v>
      </c>
      <c r="F1578" s="2" t="s">
        <v>1163</v>
      </c>
      <c r="G1578" s="2" t="s">
        <v>137</v>
      </c>
      <c r="H1578" s="2"/>
      <c r="I1578" s="2"/>
      <c r="J1578" s="10" t="s">
        <v>1157</v>
      </c>
      <c r="K1578" s="2"/>
      <c r="L1578" s="2"/>
      <c r="M1578" s="2"/>
      <c r="N1578" s="2"/>
      <c r="O1578" s="8" t="str">
        <f t="shared" si="151"/>
        <v>07:55</v>
      </c>
      <c r="P1578" s="9" t="str">
        <f t="shared" si="152"/>
        <v>22:06</v>
      </c>
      <c r="Q1578" s="11">
        <f t="shared" si="153"/>
        <v>0.590972222222222</v>
      </c>
      <c r="R1578" s="12">
        <f t="shared" si="154"/>
        <v>13</v>
      </c>
      <c r="S1578" s="8"/>
      <c r="T1578" s="8" t="str">
        <f>VLOOKUP(C1578,[1]Sheet1!$D$1:$M$65514,10,0)</f>
        <v>河北</v>
      </c>
      <c r="U1578" s="8">
        <f t="shared" si="155"/>
        <v>13</v>
      </c>
      <c r="V1578" s="8" t="e">
        <f ca="1">SUM(OFFSET(考勤!D:AH,MATCH(C1578,考勤!$A$1:$A$58,0)-1,DAY(D1578)-1,3,1))</f>
        <v>#N/A</v>
      </c>
      <c r="W1578" s="8" t="e">
        <f ca="1" t="shared" si="156"/>
        <v>#N/A</v>
      </c>
    </row>
    <row r="1579" hidden="1" spans="1:23">
      <c r="A1579" s="2" t="s">
        <v>236</v>
      </c>
      <c r="B1579" s="2" t="s">
        <v>1160</v>
      </c>
      <c r="C1579" s="2" t="s">
        <v>1161</v>
      </c>
      <c r="D1579" s="2" t="s">
        <v>206</v>
      </c>
      <c r="E1579" s="2" t="s">
        <v>127</v>
      </c>
      <c r="F1579" s="2" t="s">
        <v>1158</v>
      </c>
      <c r="G1579" s="2" t="s">
        <v>137</v>
      </c>
      <c r="H1579" s="2"/>
      <c r="I1579" s="2"/>
      <c r="J1579" s="10" t="s">
        <v>138</v>
      </c>
      <c r="K1579" s="2"/>
      <c r="L1579" s="2"/>
      <c r="M1579" s="2"/>
      <c r="N1579" s="2"/>
      <c r="O1579" s="8" t="str">
        <f t="shared" si="151"/>
        <v>07:54</v>
      </c>
      <c r="P1579" s="9" t="str">
        <f t="shared" si="152"/>
        <v>22:00</v>
      </c>
      <c r="Q1579" s="11">
        <f t="shared" si="153"/>
        <v>0.5875</v>
      </c>
      <c r="R1579" s="12">
        <f t="shared" si="154"/>
        <v>13</v>
      </c>
      <c r="S1579" s="8"/>
      <c r="T1579" s="8" t="str">
        <f>VLOOKUP(C1579,[1]Sheet1!$D$1:$M$65514,10,0)</f>
        <v>河北</v>
      </c>
      <c r="U1579" s="8">
        <f t="shared" si="155"/>
        <v>13</v>
      </c>
      <c r="V1579" s="8" t="e">
        <f ca="1">SUM(OFFSET(考勤!D:AH,MATCH(C1579,考勤!$A$1:$A$58,0)-1,DAY(D1579)-1,3,1))</f>
        <v>#N/A</v>
      </c>
      <c r="W1579" s="8" t="e">
        <f ca="1" t="shared" si="156"/>
        <v>#N/A</v>
      </c>
    </row>
    <row r="1580" hidden="1" spans="1:23">
      <c r="A1580" s="2" t="s">
        <v>236</v>
      </c>
      <c r="B1580" s="2" t="s">
        <v>1160</v>
      </c>
      <c r="C1580" s="2" t="s">
        <v>1161</v>
      </c>
      <c r="D1580" s="2" t="s">
        <v>209</v>
      </c>
      <c r="E1580" s="2" t="s">
        <v>127</v>
      </c>
      <c r="F1580" s="5" t="s">
        <v>1159</v>
      </c>
      <c r="G1580" s="2"/>
      <c r="H1580" s="2"/>
      <c r="I1580" s="2"/>
      <c r="J1580" s="2"/>
      <c r="K1580" s="2"/>
      <c r="L1580" s="2"/>
      <c r="M1580" s="2"/>
      <c r="N1580" s="7" t="s">
        <v>171</v>
      </c>
      <c r="O1580" s="8" t="str">
        <f t="shared" si="151"/>
        <v>07:50</v>
      </c>
      <c r="P1580" s="9" t="str">
        <f t="shared" si="152"/>
        <v>XX:XX</v>
      </c>
      <c r="Q1580" s="11">
        <f t="shared" si="153"/>
        <v>0</v>
      </c>
      <c r="R1580" s="12">
        <f t="shared" si="154"/>
        <v>0</v>
      </c>
      <c r="S1580" s="8"/>
      <c r="T1580" s="8" t="str">
        <f>VLOOKUP(C1580,[1]Sheet1!$D$1:$M$65514,10,0)</f>
        <v>河北</v>
      </c>
      <c r="U1580" s="9">
        <v>4</v>
      </c>
      <c r="V1580" s="8" t="e">
        <f ca="1">SUM(OFFSET(考勤!D:AH,MATCH(C1580,考勤!$A$1:$A$58,0)-1,DAY(D1580)-1,3,1))</f>
        <v>#N/A</v>
      </c>
      <c r="W1580" s="8" t="e">
        <f ca="1" t="shared" si="156"/>
        <v>#N/A</v>
      </c>
    </row>
    <row r="1581" hidden="1" spans="1:23">
      <c r="A1581" s="2" t="s">
        <v>236</v>
      </c>
      <c r="B1581" s="2" t="s">
        <v>1160</v>
      </c>
      <c r="C1581" s="2" t="s">
        <v>1161</v>
      </c>
      <c r="D1581" s="2" t="s">
        <v>210</v>
      </c>
      <c r="E1581" s="2" t="s">
        <v>127</v>
      </c>
      <c r="F1581" s="2"/>
      <c r="G1581" s="2"/>
      <c r="H1581" s="2"/>
      <c r="I1581" s="2"/>
      <c r="J1581" s="2"/>
      <c r="K1581" s="2"/>
      <c r="L1581" s="2"/>
      <c r="M1581" s="2"/>
      <c r="N1581" s="7" t="s">
        <v>171</v>
      </c>
      <c r="O1581" s="8" t="str">
        <f t="shared" si="151"/>
        <v/>
      </c>
      <c r="P1581" s="9" t="str">
        <f t="shared" si="152"/>
        <v/>
      </c>
      <c r="Q1581" s="11">
        <f t="shared" si="153"/>
        <v>0</v>
      </c>
      <c r="R1581" s="12">
        <f t="shared" si="154"/>
        <v>0</v>
      </c>
      <c r="S1581" s="8"/>
      <c r="T1581" s="8" t="str">
        <f>VLOOKUP(C1581,[1]Sheet1!$D$1:$M$65514,10,0)</f>
        <v>河北</v>
      </c>
      <c r="U1581" s="8">
        <f t="shared" si="155"/>
        <v>0</v>
      </c>
      <c r="V1581" s="8" t="e">
        <f ca="1">SUM(OFFSET(考勤!D:AH,MATCH(C1581,考勤!$A$1:$A$58,0)-1,DAY(D1581)-1,3,1))</f>
        <v>#N/A</v>
      </c>
      <c r="W1581" s="8" t="e">
        <f ca="1" t="shared" si="156"/>
        <v>#N/A</v>
      </c>
    </row>
    <row r="1582" hidden="1" spans="1:23">
      <c r="A1582" s="2" t="s">
        <v>236</v>
      </c>
      <c r="B1582" s="2" t="s">
        <v>1160</v>
      </c>
      <c r="C1582" s="2" t="s">
        <v>1161</v>
      </c>
      <c r="D1582" s="2" t="s">
        <v>211</v>
      </c>
      <c r="E1582" s="2" t="s">
        <v>127</v>
      </c>
      <c r="F1582" s="2"/>
      <c r="G1582" s="2"/>
      <c r="H1582" s="2"/>
      <c r="I1582" s="2"/>
      <c r="J1582" s="2"/>
      <c r="K1582" s="2"/>
      <c r="L1582" s="2"/>
      <c r="M1582" s="2"/>
      <c r="N1582" s="7" t="s">
        <v>171</v>
      </c>
      <c r="O1582" s="8" t="str">
        <f t="shared" si="151"/>
        <v/>
      </c>
      <c r="P1582" s="9" t="str">
        <f t="shared" si="152"/>
        <v/>
      </c>
      <c r="Q1582" s="11">
        <f t="shared" si="153"/>
        <v>0</v>
      </c>
      <c r="R1582" s="12">
        <f t="shared" si="154"/>
        <v>0</v>
      </c>
      <c r="S1582" s="8"/>
      <c r="T1582" s="8" t="str">
        <f>VLOOKUP(C1582,[1]Sheet1!$D$1:$M$65514,10,0)</f>
        <v>河北</v>
      </c>
      <c r="U1582" s="8">
        <f t="shared" si="155"/>
        <v>0</v>
      </c>
      <c r="V1582" s="8" t="e">
        <f ca="1">SUM(OFFSET(考勤!D:AH,MATCH(C1582,考勤!$A$1:$A$58,0)-1,DAY(D1582)-1,3,1))</f>
        <v>#N/A</v>
      </c>
      <c r="W1582" s="8" t="e">
        <f ca="1" t="shared" si="156"/>
        <v>#N/A</v>
      </c>
    </row>
    <row r="1583" hidden="1" spans="1:23">
      <c r="A1583" s="2" t="s">
        <v>838</v>
      </c>
      <c r="B1583" s="2" t="s">
        <v>1164</v>
      </c>
      <c r="C1583" s="2" t="s">
        <v>1165</v>
      </c>
      <c r="D1583" s="2" t="s">
        <v>126</v>
      </c>
      <c r="E1583" s="2" t="s">
        <v>127</v>
      </c>
      <c r="F1583" s="2"/>
      <c r="G1583" s="2"/>
      <c r="H1583" s="2"/>
      <c r="I1583" s="2"/>
      <c r="J1583" s="2"/>
      <c r="K1583" s="2"/>
      <c r="L1583" s="2"/>
      <c r="M1583" s="2"/>
      <c r="N1583" s="7" t="s">
        <v>171</v>
      </c>
      <c r="O1583" s="8" t="str">
        <f t="shared" si="151"/>
        <v/>
      </c>
      <c r="P1583" s="9" t="str">
        <f t="shared" si="152"/>
        <v/>
      </c>
      <c r="Q1583" s="11">
        <f t="shared" si="153"/>
        <v>0</v>
      </c>
      <c r="R1583" s="12">
        <f t="shared" si="154"/>
        <v>0</v>
      </c>
      <c r="S1583" s="8"/>
      <c r="T1583" s="8" t="str">
        <f>VLOOKUP(C1583,[1]Sheet1!$D$1:$M$65514,10,0)</f>
        <v>河北</v>
      </c>
      <c r="U1583" s="8">
        <f t="shared" si="155"/>
        <v>0</v>
      </c>
      <c r="V1583" s="8" t="e">
        <f ca="1">SUM(OFFSET(考勤!D:AH,MATCH(C1583,考勤!$A$1:$A$58,0)-1,DAY(D1583)-1,3,1))</f>
        <v>#N/A</v>
      </c>
      <c r="W1583" s="8" t="e">
        <f ca="1" t="shared" si="156"/>
        <v>#N/A</v>
      </c>
    </row>
    <row r="1584" hidden="1" spans="1:23">
      <c r="A1584" s="2" t="s">
        <v>838</v>
      </c>
      <c r="B1584" s="2" t="s">
        <v>1164</v>
      </c>
      <c r="C1584" s="2" t="s">
        <v>1165</v>
      </c>
      <c r="D1584" s="2" t="s">
        <v>131</v>
      </c>
      <c r="E1584" s="2" t="s">
        <v>127</v>
      </c>
      <c r="F1584" s="2"/>
      <c r="G1584" s="2"/>
      <c r="H1584" s="2"/>
      <c r="I1584" s="2"/>
      <c r="J1584" s="2"/>
      <c r="K1584" s="2"/>
      <c r="L1584" s="2"/>
      <c r="M1584" s="2"/>
      <c r="N1584" s="7" t="s">
        <v>171</v>
      </c>
      <c r="O1584" s="8" t="str">
        <f t="shared" si="151"/>
        <v/>
      </c>
      <c r="P1584" s="9" t="str">
        <f t="shared" si="152"/>
        <v/>
      </c>
      <c r="Q1584" s="11">
        <f t="shared" si="153"/>
        <v>0</v>
      </c>
      <c r="R1584" s="12">
        <f t="shared" si="154"/>
        <v>0</v>
      </c>
      <c r="S1584" s="8"/>
      <c r="T1584" s="8" t="str">
        <f>VLOOKUP(C1584,[1]Sheet1!$D$1:$M$65514,10,0)</f>
        <v>河北</v>
      </c>
      <c r="U1584" s="8">
        <f t="shared" si="155"/>
        <v>0</v>
      </c>
      <c r="V1584" s="8" t="e">
        <f ca="1">SUM(OFFSET(考勤!D:AH,MATCH(C1584,考勤!$A$1:$A$58,0)-1,DAY(D1584)-1,3,1))</f>
        <v>#N/A</v>
      </c>
      <c r="W1584" s="8" t="e">
        <f ca="1" t="shared" si="156"/>
        <v>#N/A</v>
      </c>
    </row>
    <row r="1585" hidden="1" spans="1:23">
      <c r="A1585" s="2" t="s">
        <v>838</v>
      </c>
      <c r="B1585" s="2" t="s">
        <v>1164</v>
      </c>
      <c r="C1585" s="2" t="s">
        <v>1165</v>
      </c>
      <c r="D1585" s="2" t="s">
        <v>135</v>
      </c>
      <c r="E1585" s="2" t="s">
        <v>127</v>
      </c>
      <c r="F1585" s="2"/>
      <c r="G1585" s="2"/>
      <c r="H1585" s="2"/>
      <c r="I1585" s="2"/>
      <c r="J1585" s="2"/>
      <c r="K1585" s="2"/>
      <c r="L1585" s="2"/>
      <c r="M1585" s="2"/>
      <c r="N1585" s="7" t="s">
        <v>171</v>
      </c>
      <c r="O1585" s="8" t="str">
        <f t="shared" si="151"/>
        <v/>
      </c>
      <c r="P1585" s="9" t="str">
        <f t="shared" si="152"/>
        <v/>
      </c>
      <c r="Q1585" s="11">
        <f t="shared" si="153"/>
        <v>0</v>
      </c>
      <c r="R1585" s="12">
        <f t="shared" si="154"/>
        <v>0</v>
      </c>
      <c r="S1585" s="8"/>
      <c r="T1585" s="8" t="str">
        <f>VLOOKUP(C1585,[1]Sheet1!$D$1:$M$65514,10,0)</f>
        <v>河北</v>
      </c>
      <c r="U1585" s="8">
        <f t="shared" si="155"/>
        <v>0</v>
      </c>
      <c r="V1585" s="8" t="e">
        <f ca="1">SUM(OFFSET(考勤!D:AH,MATCH(C1585,考勤!$A$1:$A$58,0)-1,DAY(D1585)-1,3,1))</f>
        <v>#N/A</v>
      </c>
      <c r="W1585" s="8" t="e">
        <f ca="1" t="shared" si="156"/>
        <v>#N/A</v>
      </c>
    </row>
    <row r="1586" hidden="1" spans="1:23">
      <c r="A1586" s="3" t="s">
        <v>838</v>
      </c>
      <c r="B1586" s="3" t="s">
        <v>1164</v>
      </c>
      <c r="C1586" s="3" t="s">
        <v>1165</v>
      </c>
      <c r="D1586" s="3" t="s">
        <v>139</v>
      </c>
      <c r="E1586" s="2" t="s">
        <v>127</v>
      </c>
      <c r="F1586" s="3"/>
      <c r="G1586" s="3"/>
      <c r="H1586" s="3"/>
      <c r="I1586" s="3"/>
      <c r="J1586" s="3"/>
      <c r="K1586" s="3"/>
      <c r="L1586" s="3"/>
      <c r="M1586" s="3"/>
      <c r="N1586" s="7" t="s">
        <v>171</v>
      </c>
      <c r="O1586" s="8" t="str">
        <f t="shared" si="151"/>
        <v/>
      </c>
      <c r="P1586" s="9" t="str">
        <f t="shared" si="152"/>
        <v/>
      </c>
      <c r="Q1586" s="11">
        <f t="shared" si="153"/>
        <v>0</v>
      </c>
      <c r="R1586" s="12">
        <f t="shared" si="154"/>
        <v>0</v>
      </c>
      <c r="S1586" s="8"/>
      <c r="T1586" s="8" t="str">
        <f>VLOOKUP(C1586,[1]Sheet1!$D$1:$M$65514,10,0)</f>
        <v>河北</v>
      </c>
      <c r="U1586" s="8">
        <f t="shared" si="155"/>
        <v>0</v>
      </c>
      <c r="V1586" s="8" t="e">
        <f ca="1">SUM(OFFSET(考勤!D:AH,MATCH(C1586,考勤!$A$1:$A$58,0)-1,DAY(D1586)-1,3,1))</f>
        <v>#N/A</v>
      </c>
      <c r="W1586" s="8" t="e">
        <f ca="1" t="shared" si="156"/>
        <v>#N/A</v>
      </c>
    </row>
    <row r="1587" hidden="1" spans="1:23">
      <c r="A1587" s="3" t="s">
        <v>838</v>
      </c>
      <c r="B1587" s="3" t="s">
        <v>1164</v>
      </c>
      <c r="C1587" s="3" t="s">
        <v>1165</v>
      </c>
      <c r="D1587" s="3" t="s">
        <v>142</v>
      </c>
      <c r="E1587" s="2" t="s">
        <v>127</v>
      </c>
      <c r="F1587" s="3"/>
      <c r="G1587" s="3"/>
      <c r="H1587" s="3"/>
      <c r="I1587" s="3"/>
      <c r="J1587" s="3"/>
      <c r="K1587" s="3"/>
      <c r="L1587" s="3"/>
      <c r="M1587" s="3"/>
      <c r="N1587" s="7" t="s">
        <v>171</v>
      </c>
      <c r="O1587" s="8" t="str">
        <f t="shared" si="151"/>
        <v/>
      </c>
      <c r="P1587" s="9" t="str">
        <f t="shared" si="152"/>
        <v/>
      </c>
      <c r="Q1587" s="11">
        <f t="shared" si="153"/>
        <v>0</v>
      </c>
      <c r="R1587" s="12">
        <f t="shared" si="154"/>
        <v>0</v>
      </c>
      <c r="S1587" s="8"/>
      <c r="T1587" s="8" t="str">
        <f>VLOOKUP(C1587,[1]Sheet1!$D$1:$M$65514,10,0)</f>
        <v>河北</v>
      </c>
      <c r="U1587" s="8">
        <f t="shared" si="155"/>
        <v>0</v>
      </c>
      <c r="V1587" s="8" t="e">
        <f ca="1">SUM(OFFSET(考勤!D:AH,MATCH(C1587,考勤!$A$1:$A$58,0)-1,DAY(D1587)-1,3,1))</f>
        <v>#N/A</v>
      </c>
      <c r="W1587" s="8" t="e">
        <f ca="1" t="shared" si="156"/>
        <v>#N/A</v>
      </c>
    </row>
    <row r="1588" hidden="1" spans="1:23">
      <c r="A1588" s="2" t="s">
        <v>838</v>
      </c>
      <c r="B1588" s="2" t="s">
        <v>1164</v>
      </c>
      <c r="C1588" s="2" t="s">
        <v>1165</v>
      </c>
      <c r="D1588" s="2" t="s">
        <v>145</v>
      </c>
      <c r="E1588" s="2" t="s">
        <v>127</v>
      </c>
      <c r="F1588" s="2"/>
      <c r="G1588" s="2"/>
      <c r="H1588" s="2"/>
      <c r="I1588" s="2"/>
      <c r="J1588" s="2"/>
      <c r="K1588" s="2"/>
      <c r="L1588" s="2"/>
      <c r="M1588" s="2"/>
      <c r="N1588" s="7" t="s">
        <v>171</v>
      </c>
      <c r="O1588" s="8" t="str">
        <f t="shared" si="151"/>
        <v/>
      </c>
      <c r="P1588" s="9" t="str">
        <f t="shared" si="152"/>
        <v/>
      </c>
      <c r="Q1588" s="11">
        <f t="shared" si="153"/>
        <v>0</v>
      </c>
      <c r="R1588" s="12">
        <f t="shared" si="154"/>
        <v>0</v>
      </c>
      <c r="S1588" s="8"/>
      <c r="T1588" s="8" t="str">
        <f>VLOOKUP(C1588,[1]Sheet1!$D$1:$M$65514,10,0)</f>
        <v>河北</v>
      </c>
      <c r="U1588" s="8">
        <f t="shared" si="155"/>
        <v>0</v>
      </c>
      <c r="V1588" s="8" t="e">
        <f ca="1">SUM(OFFSET(考勤!D:AH,MATCH(C1588,考勤!$A$1:$A$58,0)-1,DAY(D1588)-1,3,1))</f>
        <v>#N/A</v>
      </c>
      <c r="W1588" s="8" t="e">
        <f ca="1" t="shared" si="156"/>
        <v>#N/A</v>
      </c>
    </row>
    <row r="1589" hidden="1" spans="1:23">
      <c r="A1589" s="2" t="s">
        <v>838</v>
      </c>
      <c r="B1589" s="2" t="s">
        <v>1164</v>
      </c>
      <c r="C1589" s="2" t="s">
        <v>1165</v>
      </c>
      <c r="D1589" s="2" t="s">
        <v>148</v>
      </c>
      <c r="E1589" s="2" t="s">
        <v>127</v>
      </c>
      <c r="F1589" s="2"/>
      <c r="G1589" s="2"/>
      <c r="H1589" s="2"/>
      <c r="I1589" s="2"/>
      <c r="J1589" s="2"/>
      <c r="K1589" s="2"/>
      <c r="L1589" s="2"/>
      <c r="M1589" s="2"/>
      <c r="N1589" s="7" t="s">
        <v>171</v>
      </c>
      <c r="O1589" s="8" t="str">
        <f t="shared" si="151"/>
        <v/>
      </c>
      <c r="P1589" s="9" t="str">
        <f t="shared" si="152"/>
        <v/>
      </c>
      <c r="Q1589" s="11">
        <f t="shared" si="153"/>
        <v>0</v>
      </c>
      <c r="R1589" s="12">
        <f t="shared" si="154"/>
        <v>0</v>
      </c>
      <c r="S1589" s="8"/>
      <c r="T1589" s="8" t="str">
        <f>VLOOKUP(C1589,[1]Sheet1!$D$1:$M$65514,10,0)</f>
        <v>河北</v>
      </c>
      <c r="U1589" s="8">
        <f t="shared" si="155"/>
        <v>0</v>
      </c>
      <c r="V1589" s="8" t="e">
        <f ca="1">SUM(OFFSET(考勤!D:AH,MATCH(C1589,考勤!$A$1:$A$58,0)-1,DAY(D1589)-1,3,1))</f>
        <v>#N/A</v>
      </c>
      <c r="W1589" s="8" t="e">
        <f ca="1" t="shared" si="156"/>
        <v>#N/A</v>
      </c>
    </row>
    <row r="1590" hidden="1" spans="1:23">
      <c r="A1590" s="2" t="s">
        <v>838</v>
      </c>
      <c r="B1590" s="2" t="s">
        <v>1164</v>
      </c>
      <c r="C1590" s="2" t="s">
        <v>1165</v>
      </c>
      <c r="D1590" s="2" t="s">
        <v>152</v>
      </c>
      <c r="E1590" s="2" t="s">
        <v>127</v>
      </c>
      <c r="F1590" s="2"/>
      <c r="G1590" s="2"/>
      <c r="H1590" s="2"/>
      <c r="I1590" s="2"/>
      <c r="J1590" s="2"/>
      <c r="K1590" s="2"/>
      <c r="L1590" s="2"/>
      <c r="M1590" s="2"/>
      <c r="N1590" s="7" t="s">
        <v>171</v>
      </c>
      <c r="O1590" s="8" t="str">
        <f t="shared" si="151"/>
        <v/>
      </c>
      <c r="P1590" s="9" t="str">
        <f t="shared" si="152"/>
        <v/>
      </c>
      <c r="Q1590" s="11">
        <f t="shared" si="153"/>
        <v>0</v>
      </c>
      <c r="R1590" s="12">
        <f t="shared" si="154"/>
        <v>0</v>
      </c>
      <c r="S1590" s="8"/>
      <c r="T1590" s="8" t="str">
        <f>VLOOKUP(C1590,[1]Sheet1!$D$1:$M$65514,10,0)</f>
        <v>河北</v>
      </c>
      <c r="U1590" s="8">
        <f t="shared" si="155"/>
        <v>0</v>
      </c>
      <c r="V1590" s="8" t="e">
        <f ca="1">SUM(OFFSET(考勤!D:AH,MATCH(C1590,考勤!$A$1:$A$58,0)-1,DAY(D1590)-1,3,1))</f>
        <v>#N/A</v>
      </c>
      <c r="W1590" s="8" t="e">
        <f ca="1" t="shared" si="156"/>
        <v>#N/A</v>
      </c>
    </row>
    <row r="1591" hidden="1" spans="1:23">
      <c r="A1591" s="2" t="s">
        <v>838</v>
      </c>
      <c r="B1591" s="2" t="s">
        <v>1164</v>
      </c>
      <c r="C1591" s="2" t="s">
        <v>1165</v>
      </c>
      <c r="D1591" s="2" t="s">
        <v>157</v>
      </c>
      <c r="E1591" s="2" t="s">
        <v>127</v>
      </c>
      <c r="F1591" s="2"/>
      <c r="G1591" s="2"/>
      <c r="H1591" s="2"/>
      <c r="I1591" s="2"/>
      <c r="J1591" s="2"/>
      <c r="K1591" s="2"/>
      <c r="L1591" s="2"/>
      <c r="M1591" s="2"/>
      <c r="N1591" s="7" t="s">
        <v>171</v>
      </c>
      <c r="O1591" s="8" t="str">
        <f t="shared" si="151"/>
        <v/>
      </c>
      <c r="P1591" s="9" t="str">
        <f t="shared" si="152"/>
        <v/>
      </c>
      <c r="Q1591" s="11">
        <f t="shared" si="153"/>
        <v>0</v>
      </c>
      <c r="R1591" s="12">
        <f t="shared" si="154"/>
        <v>0</v>
      </c>
      <c r="S1591" s="8"/>
      <c r="T1591" s="8" t="str">
        <f>VLOOKUP(C1591,[1]Sheet1!$D$1:$M$65514,10,0)</f>
        <v>河北</v>
      </c>
      <c r="U1591" s="8">
        <f t="shared" si="155"/>
        <v>0</v>
      </c>
      <c r="V1591" s="8" t="e">
        <f ca="1">SUM(OFFSET(考勤!D:AH,MATCH(C1591,考勤!$A$1:$A$58,0)-1,DAY(D1591)-1,3,1))</f>
        <v>#N/A</v>
      </c>
      <c r="W1591" s="8" t="e">
        <f ca="1" t="shared" si="156"/>
        <v>#N/A</v>
      </c>
    </row>
    <row r="1592" hidden="1" spans="1:23">
      <c r="A1592" s="2" t="s">
        <v>838</v>
      </c>
      <c r="B1592" s="2" t="s">
        <v>1164</v>
      </c>
      <c r="C1592" s="2" t="s">
        <v>1165</v>
      </c>
      <c r="D1592" s="2" t="s">
        <v>160</v>
      </c>
      <c r="E1592" s="2" t="s">
        <v>127</v>
      </c>
      <c r="F1592" s="2"/>
      <c r="G1592" s="2"/>
      <c r="H1592" s="2"/>
      <c r="I1592" s="2"/>
      <c r="J1592" s="2"/>
      <c r="K1592" s="2"/>
      <c r="L1592" s="2"/>
      <c r="M1592" s="2"/>
      <c r="N1592" s="7" t="s">
        <v>171</v>
      </c>
      <c r="O1592" s="8" t="str">
        <f t="shared" si="151"/>
        <v/>
      </c>
      <c r="P1592" s="9" t="str">
        <f t="shared" si="152"/>
        <v/>
      </c>
      <c r="Q1592" s="11">
        <f t="shared" si="153"/>
        <v>0</v>
      </c>
      <c r="R1592" s="12">
        <f t="shared" si="154"/>
        <v>0</v>
      </c>
      <c r="S1592" s="8"/>
      <c r="T1592" s="8" t="str">
        <f>VLOOKUP(C1592,[1]Sheet1!$D$1:$M$65514,10,0)</f>
        <v>河北</v>
      </c>
      <c r="U1592" s="8">
        <f t="shared" si="155"/>
        <v>0</v>
      </c>
      <c r="V1592" s="8" t="e">
        <f ca="1">SUM(OFFSET(考勤!D:AH,MATCH(C1592,考勤!$A$1:$A$58,0)-1,DAY(D1592)-1,3,1))</f>
        <v>#N/A</v>
      </c>
      <c r="W1592" s="8" t="e">
        <f ca="1" t="shared" si="156"/>
        <v>#N/A</v>
      </c>
    </row>
    <row r="1593" hidden="1" spans="1:23">
      <c r="A1593" s="3" t="s">
        <v>838</v>
      </c>
      <c r="B1593" s="3" t="s">
        <v>1164</v>
      </c>
      <c r="C1593" s="3" t="s">
        <v>1165</v>
      </c>
      <c r="D1593" s="3" t="s">
        <v>163</v>
      </c>
      <c r="E1593" s="2" t="s">
        <v>127</v>
      </c>
      <c r="F1593" s="3"/>
      <c r="G1593" s="3"/>
      <c r="H1593" s="3"/>
      <c r="I1593" s="3"/>
      <c r="J1593" s="3"/>
      <c r="K1593" s="3"/>
      <c r="L1593" s="3"/>
      <c r="M1593" s="3"/>
      <c r="N1593" s="7" t="s">
        <v>171</v>
      </c>
      <c r="O1593" s="8" t="str">
        <f t="shared" si="151"/>
        <v/>
      </c>
      <c r="P1593" s="9" t="str">
        <f t="shared" si="152"/>
        <v/>
      </c>
      <c r="Q1593" s="11">
        <f t="shared" si="153"/>
        <v>0</v>
      </c>
      <c r="R1593" s="12">
        <f t="shared" si="154"/>
        <v>0</v>
      </c>
      <c r="S1593" s="8"/>
      <c r="T1593" s="8" t="str">
        <f>VLOOKUP(C1593,[1]Sheet1!$D$1:$M$65514,10,0)</f>
        <v>河北</v>
      </c>
      <c r="U1593" s="8">
        <f t="shared" si="155"/>
        <v>0</v>
      </c>
      <c r="V1593" s="8" t="e">
        <f ca="1">SUM(OFFSET(考勤!D:AH,MATCH(C1593,考勤!$A$1:$A$58,0)-1,DAY(D1593)-1,3,1))</f>
        <v>#N/A</v>
      </c>
      <c r="W1593" s="8" t="e">
        <f ca="1" t="shared" si="156"/>
        <v>#N/A</v>
      </c>
    </row>
    <row r="1594" hidden="1" spans="1:23">
      <c r="A1594" s="3" t="s">
        <v>838</v>
      </c>
      <c r="B1594" s="3" t="s">
        <v>1164</v>
      </c>
      <c r="C1594" s="3" t="s">
        <v>1165</v>
      </c>
      <c r="D1594" s="3" t="s">
        <v>166</v>
      </c>
      <c r="E1594" s="2" t="s">
        <v>127</v>
      </c>
      <c r="F1594" s="3"/>
      <c r="G1594" s="3"/>
      <c r="H1594" s="3"/>
      <c r="I1594" s="3"/>
      <c r="J1594" s="3"/>
      <c r="K1594" s="3"/>
      <c r="L1594" s="3"/>
      <c r="M1594" s="3"/>
      <c r="N1594" s="7" t="s">
        <v>171</v>
      </c>
      <c r="O1594" s="8" t="str">
        <f t="shared" si="151"/>
        <v/>
      </c>
      <c r="P1594" s="9" t="str">
        <f t="shared" si="152"/>
        <v/>
      </c>
      <c r="Q1594" s="11">
        <f t="shared" si="153"/>
        <v>0</v>
      </c>
      <c r="R1594" s="12">
        <f t="shared" si="154"/>
        <v>0</v>
      </c>
      <c r="S1594" s="8"/>
      <c r="T1594" s="8" t="str">
        <f>VLOOKUP(C1594,[1]Sheet1!$D$1:$M$65514,10,0)</f>
        <v>河北</v>
      </c>
      <c r="U1594" s="8">
        <f t="shared" si="155"/>
        <v>0</v>
      </c>
      <c r="V1594" s="8" t="e">
        <f ca="1">SUM(OFFSET(考勤!D:AH,MATCH(C1594,考勤!$A$1:$A$58,0)-1,DAY(D1594)-1,3,1))</f>
        <v>#N/A</v>
      </c>
      <c r="W1594" s="8" t="e">
        <f ca="1" t="shared" si="156"/>
        <v>#N/A</v>
      </c>
    </row>
    <row r="1595" hidden="1" spans="1:23">
      <c r="A1595" s="2" t="s">
        <v>838</v>
      </c>
      <c r="B1595" s="2" t="s">
        <v>1164</v>
      </c>
      <c r="C1595" s="2" t="s">
        <v>1165</v>
      </c>
      <c r="D1595" s="2" t="s">
        <v>170</v>
      </c>
      <c r="E1595" s="2" t="s">
        <v>127</v>
      </c>
      <c r="F1595" s="2"/>
      <c r="G1595" s="2"/>
      <c r="H1595" s="2"/>
      <c r="I1595" s="2"/>
      <c r="J1595" s="2"/>
      <c r="K1595" s="2"/>
      <c r="L1595" s="2"/>
      <c r="M1595" s="2"/>
      <c r="N1595" s="7" t="s">
        <v>171</v>
      </c>
      <c r="O1595" s="8" t="str">
        <f t="shared" si="151"/>
        <v/>
      </c>
      <c r="P1595" s="9" t="str">
        <f t="shared" si="152"/>
        <v/>
      </c>
      <c r="Q1595" s="11">
        <f t="shared" si="153"/>
        <v>0</v>
      </c>
      <c r="R1595" s="12">
        <f t="shared" si="154"/>
        <v>0</v>
      </c>
      <c r="S1595" s="8"/>
      <c r="T1595" s="8" t="str">
        <f>VLOOKUP(C1595,[1]Sheet1!$D$1:$M$65514,10,0)</f>
        <v>河北</v>
      </c>
      <c r="U1595" s="8">
        <f t="shared" si="155"/>
        <v>0</v>
      </c>
      <c r="V1595" s="8" t="e">
        <f ca="1">SUM(OFFSET(考勤!D:AH,MATCH(C1595,考勤!$A$1:$A$58,0)-1,DAY(D1595)-1,3,1))</f>
        <v>#N/A</v>
      </c>
      <c r="W1595" s="8" t="e">
        <f ca="1" t="shared" si="156"/>
        <v>#N/A</v>
      </c>
    </row>
    <row r="1596" hidden="1" spans="1:23">
      <c r="A1596" s="2" t="s">
        <v>838</v>
      </c>
      <c r="B1596" s="2" t="s">
        <v>1164</v>
      </c>
      <c r="C1596" s="2" t="s">
        <v>1165</v>
      </c>
      <c r="D1596" s="2" t="s">
        <v>172</v>
      </c>
      <c r="E1596" s="2" t="s">
        <v>127</v>
      </c>
      <c r="F1596" s="2"/>
      <c r="G1596" s="2"/>
      <c r="H1596" s="2"/>
      <c r="I1596" s="2"/>
      <c r="J1596" s="2"/>
      <c r="K1596" s="2"/>
      <c r="L1596" s="2"/>
      <c r="M1596" s="2"/>
      <c r="N1596" s="7" t="s">
        <v>171</v>
      </c>
      <c r="O1596" s="8" t="str">
        <f t="shared" si="151"/>
        <v/>
      </c>
      <c r="P1596" s="9" t="str">
        <f t="shared" si="152"/>
        <v/>
      </c>
      <c r="Q1596" s="11">
        <f t="shared" si="153"/>
        <v>0</v>
      </c>
      <c r="R1596" s="12">
        <f t="shared" si="154"/>
        <v>0</v>
      </c>
      <c r="S1596" s="8"/>
      <c r="T1596" s="8" t="str">
        <f>VLOOKUP(C1596,[1]Sheet1!$D$1:$M$65514,10,0)</f>
        <v>河北</v>
      </c>
      <c r="U1596" s="8">
        <f t="shared" si="155"/>
        <v>0</v>
      </c>
      <c r="V1596" s="8" t="e">
        <f ca="1">SUM(OFFSET(考勤!D:AH,MATCH(C1596,考勤!$A$1:$A$58,0)-1,DAY(D1596)-1,3,1))</f>
        <v>#N/A</v>
      </c>
      <c r="W1596" s="8" t="e">
        <f ca="1" t="shared" si="156"/>
        <v>#N/A</v>
      </c>
    </row>
    <row r="1597" hidden="1" spans="1:23">
      <c r="A1597" s="2" t="s">
        <v>838</v>
      </c>
      <c r="B1597" s="2" t="s">
        <v>1164</v>
      </c>
      <c r="C1597" s="2" t="s">
        <v>1165</v>
      </c>
      <c r="D1597" s="2" t="s">
        <v>173</v>
      </c>
      <c r="E1597" s="2" t="s">
        <v>127</v>
      </c>
      <c r="F1597" s="2"/>
      <c r="G1597" s="2"/>
      <c r="H1597" s="2"/>
      <c r="I1597" s="2"/>
      <c r="J1597" s="2"/>
      <c r="K1597" s="2"/>
      <c r="L1597" s="2"/>
      <c r="M1597" s="2"/>
      <c r="N1597" s="7" t="s">
        <v>171</v>
      </c>
      <c r="O1597" s="8" t="str">
        <f t="shared" si="151"/>
        <v/>
      </c>
      <c r="P1597" s="9" t="str">
        <f t="shared" si="152"/>
        <v/>
      </c>
      <c r="Q1597" s="11">
        <f t="shared" si="153"/>
        <v>0</v>
      </c>
      <c r="R1597" s="12">
        <f t="shared" si="154"/>
        <v>0</v>
      </c>
      <c r="S1597" s="8"/>
      <c r="T1597" s="8" t="str">
        <f>VLOOKUP(C1597,[1]Sheet1!$D$1:$M$65514,10,0)</f>
        <v>河北</v>
      </c>
      <c r="U1597" s="8">
        <f t="shared" si="155"/>
        <v>0</v>
      </c>
      <c r="V1597" s="8" t="e">
        <f ca="1">SUM(OFFSET(考勤!D:AH,MATCH(C1597,考勤!$A$1:$A$58,0)-1,DAY(D1597)-1,3,1))</f>
        <v>#N/A</v>
      </c>
      <c r="W1597" s="8" t="e">
        <f ca="1" t="shared" si="156"/>
        <v>#N/A</v>
      </c>
    </row>
    <row r="1598" hidden="1" spans="1:23">
      <c r="A1598" s="2" t="s">
        <v>838</v>
      </c>
      <c r="B1598" s="2" t="s">
        <v>1164</v>
      </c>
      <c r="C1598" s="2" t="s">
        <v>1165</v>
      </c>
      <c r="D1598" s="2" t="s">
        <v>175</v>
      </c>
      <c r="E1598" s="2" t="s">
        <v>127</v>
      </c>
      <c r="F1598" s="2"/>
      <c r="G1598" s="2"/>
      <c r="H1598" s="2"/>
      <c r="I1598" s="2"/>
      <c r="J1598" s="2"/>
      <c r="K1598" s="2"/>
      <c r="L1598" s="2"/>
      <c r="M1598" s="2"/>
      <c r="N1598" s="7" t="s">
        <v>171</v>
      </c>
      <c r="O1598" s="8" t="str">
        <f t="shared" si="151"/>
        <v/>
      </c>
      <c r="P1598" s="9" t="str">
        <f t="shared" si="152"/>
        <v/>
      </c>
      <c r="Q1598" s="11">
        <f t="shared" si="153"/>
        <v>0</v>
      </c>
      <c r="R1598" s="12">
        <f t="shared" si="154"/>
        <v>0</v>
      </c>
      <c r="S1598" s="8"/>
      <c r="T1598" s="8" t="str">
        <f>VLOOKUP(C1598,[1]Sheet1!$D$1:$M$65514,10,0)</f>
        <v>河北</v>
      </c>
      <c r="U1598" s="8">
        <f t="shared" si="155"/>
        <v>0</v>
      </c>
      <c r="V1598" s="8" t="e">
        <f ca="1">SUM(OFFSET(考勤!D:AH,MATCH(C1598,考勤!$A$1:$A$58,0)-1,DAY(D1598)-1,3,1))</f>
        <v>#N/A</v>
      </c>
      <c r="W1598" s="8" t="e">
        <f ca="1" t="shared" si="156"/>
        <v>#N/A</v>
      </c>
    </row>
    <row r="1599" hidden="1" spans="1:23">
      <c r="A1599" s="2" t="s">
        <v>838</v>
      </c>
      <c r="B1599" s="2" t="s">
        <v>1164</v>
      </c>
      <c r="C1599" s="2" t="s">
        <v>1165</v>
      </c>
      <c r="D1599" s="2" t="s">
        <v>177</v>
      </c>
      <c r="E1599" s="2" t="s">
        <v>127</v>
      </c>
      <c r="F1599" s="2"/>
      <c r="G1599" s="2"/>
      <c r="H1599" s="2"/>
      <c r="I1599" s="2"/>
      <c r="J1599" s="2"/>
      <c r="K1599" s="2"/>
      <c r="L1599" s="2"/>
      <c r="M1599" s="2"/>
      <c r="N1599" s="7" t="s">
        <v>171</v>
      </c>
      <c r="O1599" s="8" t="str">
        <f t="shared" si="151"/>
        <v/>
      </c>
      <c r="P1599" s="9" t="str">
        <f t="shared" si="152"/>
        <v/>
      </c>
      <c r="Q1599" s="11">
        <f t="shared" si="153"/>
        <v>0</v>
      </c>
      <c r="R1599" s="12">
        <f t="shared" si="154"/>
        <v>0</v>
      </c>
      <c r="S1599" s="8"/>
      <c r="T1599" s="8" t="str">
        <f>VLOOKUP(C1599,[1]Sheet1!$D$1:$M$65514,10,0)</f>
        <v>河北</v>
      </c>
      <c r="U1599" s="8">
        <f t="shared" si="155"/>
        <v>0</v>
      </c>
      <c r="V1599" s="8" t="e">
        <f ca="1">SUM(OFFSET(考勤!D:AH,MATCH(C1599,考勤!$A$1:$A$58,0)-1,DAY(D1599)-1,3,1))</f>
        <v>#N/A</v>
      </c>
      <c r="W1599" s="8" t="e">
        <f ca="1" t="shared" si="156"/>
        <v>#N/A</v>
      </c>
    </row>
    <row r="1600" hidden="1" spans="1:23">
      <c r="A1600" s="3" t="s">
        <v>838</v>
      </c>
      <c r="B1600" s="3" t="s">
        <v>1164</v>
      </c>
      <c r="C1600" s="3" t="s">
        <v>1165</v>
      </c>
      <c r="D1600" s="3" t="s">
        <v>180</v>
      </c>
      <c r="E1600" s="2" t="s">
        <v>127</v>
      </c>
      <c r="F1600" s="3"/>
      <c r="G1600" s="3"/>
      <c r="H1600" s="3"/>
      <c r="I1600" s="3"/>
      <c r="J1600" s="3"/>
      <c r="K1600" s="3"/>
      <c r="L1600" s="3"/>
      <c r="M1600" s="3"/>
      <c r="N1600" s="7" t="s">
        <v>171</v>
      </c>
      <c r="O1600" s="8" t="str">
        <f t="shared" si="151"/>
        <v/>
      </c>
      <c r="P1600" s="9" t="str">
        <f t="shared" si="152"/>
        <v/>
      </c>
      <c r="Q1600" s="11">
        <f t="shared" si="153"/>
        <v>0</v>
      </c>
      <c r="R1600" s="12">
        <f t="shared" si="154"/>
        <v>0</v>
      </c>
      <c r="S1600" s="8"/>
      <c r="T1600" s="8" t="str">
        <f>VLOOKUP(C1600,[1]Sheet1!$D$1:$M$65514,10,0)</f>
        <v>河北</v>
      </c>
      <c r="U1600" s="8">
        <f t="shared" si="155"/>
        <v>0</v>
      </c>
      <c r="V1600" s="8" t="e">
        <f ca="1">SUM(OFFSET(考勤!D:AH,MATCH(C1600,考勤!$A$1:$A$58,0)-1,DAY(D1600)-1,3,1))</f>
        <v>#N/A</v>
      </c>
      <c r="W1600" s="8" t="e">
        <f ca="1" t="shared" si="156"/>
        <v>#N/A</v>
      </c>
    </row>
    <row r="1601" hidden="1" spans="1:23">
      <c r="A1601" s="3" t="s">
        <v>838</v>
      </c>
      <c r="B1601" s="3" t="s">
        <v>1164</v>
      </c>
      <c r="C1601" s="3" t="s">
        <v>1165</v>
      </c>
      <c r="D1601" s="3" t="s">
        <v>183</v>
      </c>
      <c r="E1601" s="2" t="s">
        <v>127</v>
      </c>
      <c r="F1601" s="3"/>
      <c r="G1601" s="3"/>
      <c r="H1601" s="3"/>
      <c r="I1601" s="3"/>
      <c r="J1601" s="3"/>
      <c r="K1601" s="3"/>
      <c r="L1601" s="3"/>
      <c r="M1601" s="3"/>
      <c r="N1601" s="7" t="s">
        <v>171</v>
      </c>
      <c r="O1601" s="8" t="str">
        <f t="shared" si="151"/>
        <v/>
      </c>
      <c r="P1601" s="9" t="str">
        <f t="shared" si="152"/>
        <v/>
      </c>
      <c r="Q1601" s="11">
        <f t="shared" si="153"/>
        <v>0</v>
      </c>
      <c r="R1601" s="12">
        <f t="shared" si="154"/>
        <v>0</v>
      </c>
      <c r="S1601" s="8"/>
      <c r="T1601" s="8" t="str">
        <f>VLOOKUP(C1601,[1]Sheet1!$D$1:$M$65514,10,0)</f>
        <v>河北</v>
      </c>
      <c r="U1601" s="8">
        <f t="shared" si="155"/>
        <v>0</v>
      </c>
      <c r="V1601" s="8" t="e">
        <f ca="1">SUM(OFFSET(考勤!D:AH,MATCH(C1601,考勤!$A$1:$A$58,0)-1,DAY(D1601)-1,3,1))</f>
        <v>#N/A</v>
      </c>
      <c r="W1601" s="8" t="e">
        <f ca="1" t="shared" si="156"/>
        <v>#N/A</v>
      </c>
    </row>
    <row r="1602" hidden="1" spans="1:23">
      <c r="A1602" s="2" t="s">
        <v>838</v>
      </c>
      <c r="B1602" s="2" t="s">
        <v>1164</v>
      </c>
      <c r="C1602" s="2" t="s">
        <v>1165</v>
      </c>
      <c r="D1602" s="2" t="s">
        <v>186</v>
      </c>
      <c r="E1602" s="2" t="s">
        <v>127</v>
      </c>
      <c r="F1602" s="2"/>
      <c r="G1602" s="2"/>
      <c r="H1602" s="2"/>
      <c r="I1602" s="2"/>
      <c r="J1602" s="2"/>
      <c r="K1602" s="2"/>
      <c r="L1602" s="2"/>
      <c r="M1602" s="2"/>
      <c r="N1602" s="7" t="s">
        <v>171</v>
      </c>
      <c r="O1602" s="8" t="str">
        <f t="shared" si="151"/>
        <v/>
      </c>
      <c r="P1602" s="9" t="str">
        <f t="shared" si="152"/>
        <v/>
      </c>
      <c r="Q1602" s="11">
        <f t="shared" si="153"/>
        <v>0</v>
      </c>
      <c r="R1602" s="12">
        <f t="shared" si="154"/>
        <v>0</v>
      </c>
      <c r="S1602" s="8"/>
      <c r="T1602" s="8" t="str">
        <f>VLOOKUP(C1602,[1]Sheet1!$D$1:$M$65514,10,0)</f>
        <v>河北</v>
      </c>
      <c r="U1602" s="8">
        <f t="shared" si="155"/>
        <v>0</v>
      </c>
      <c r="V1602" s="8" t="e">
        <f ca="1">SUM(OFFSET(考勤!D:AH,MATCH(C1602,考勤!$A$1:$A$58,0)-1,DAY(D1602)-1,3,1))</f>
        <v>#N/A</v>
      </c>
      <c r="W1602" s="8" t="e">
        <f ca="1" t="shared" si="156"/>
        <v>#N/A</v>
      </c>
    </row>
    <row r="1603" hidden="1" spans="1:23">
      <c r="A1603" s="2" t="s">
        <v>838</v>
      </c>
      <c r="B1603" s="2" t="s">
        <v>1164</v>
      </c>
      <c r="C1603" s="2" t="s">
        <v>1165</v>
      </c>
      <c r="D1603" s="2" t="s">
        <v>189</v>
      </c>
      <c r="E1603" s="2" t="s">
        <v>127</v>
      </c>
      <c r="F1603" s="2" t="s">
        <v>350</v>
      </c>
      <c r="G1603" s="2" t="s">
        <v>351</v>
      </c>
      <c r="H1603" s="4" t="s">
        <v>352</v>
      </c>
      <c r="I1603" s="2"/>
      <c r="J1603" s="10" t="s">
        <v>405</v>
      </c>
      <c r="K1603" s="2"/>
      <c r="L1603" s="2"/>
      <c r="M1603" s="2"/>
      <c r="N1603" s="2"/>
      <c r="O1603" s="8" t="str">
        <f t="shared" si="151"/>
        <v>08:01</v>
      </c>
      <c r="P1603" s="9" t="str">
        <f t="shared" si="152"/>
        <v>21:01</v>
      </c>
      <c r="Q1603" s="11">
        <f t="shared" si="153"/>
        <v>0.541666666666667</v>
      </c>
      <c r="R1603" s="12">
        <f t="shared" si="154"/>
        <v>12</v>
      </c>
      <c r="S1603" s="8"/>
      <c r="T1603" s="8" t="str">
        <f>VLOOKUP(C1603,[1]Sheet1!$D$1:$M$65514,10,0)</f>
        <v>河北</v>
      </c>
      <c r="U1603" s="8">
        <f t="shared" si="155"/>
        <v>12</v>
      </c>
      <c r="V1603" s="8" t="e">
        <f ca="1">SUM(OFFSET(考勤!D:AH,MATCH(C1603,考勤!$A$1:$A$58,0)-1,DAY(D1603)-1,3,1))</f>
        <v>#N/A</v>
      </c>
      <c r="W1603" s="8" t="e">
        <f ca="1" t="shared" si="156"/>
        <v>#N/A</v>
      </c>
    </row>
    <row r="1604" hidden="1" spans="1:23">
      <c r="A1604" s="2" t="s">
        <v>838</v>
      </c>
      <c r="B1604" s="2" t="s">
        <v>1164</v>
      </c>
      <c r="C1604" s="2" t="s">
        <v>1165</v>
      </c>
      <c r="D1604" s="2" t="s">
        <v>192</v>
      </c>
      <c r="E1604" s="2" t="s">
        <v>127</v>
      </c>
      <c r="F1604" s="2" t="s">
        <v>1166</v>
      </c>
      <c r="G1604" s="2" t="s">
        <v>137</v>
      </c>
      <c r="H1604" s="2"/>
      <c r="I1604" s="2"/>
      <c r="J1604" s="10" t="s">
        <v>405</v>
      </c>
      <c r="K1604" s="2"/>
      <c r="L1604" s="2"/>
      <c r="M1604" s="2"/>
      <c r="N1604" s="2"/>
      <c r="O1604" s="8" t="str">
        <f t="shared" si="151"/>
        <v>07:49</v>
      </c>
      <c r="P1604" s="9" t="str">
        <f t="shared" si="152"/>
        <v>21:01</v>
      </c>
      <c r="Q1604" s="11">
        <f t="shared" si="153"/>
        <v>0.55</v>
      </c>
      <c r="R1604" s="12">
        <f t="shared" si="154"/>
        <v>12</v>
      </c>
      <c r="S1604" s="8"/>
      <c r="T1604" s="8" t="str">
        <f>VLOOKUP(C1604,[1]Sheet1!$D$1:$M$65514,10,0)</f>
        <v>河北</v>
      </c>
      <c r="U1604" s="8">
        <f t="shared" si="155"/>
        <v>12</v>
      </c>
      <c r="V1604" s="8" t="e">
        <f ca="1">SUM(OFFSET(考勤!D:AH,MATCH(C1604,考勤!$A$1:$A$58,0)-1,DAY(D1604)-1,3,1))</f>
        <v>#N/A</v>
      </c>
      <c r="W1604" s="8" t="e">
        <f ca="1" t="shared" si="156"/>
        <v>#N/A</v>
      </c>
    </row>
    <row r="1605" hidden="1" spans="1:23">
      <c r="A1605" s="2" t="s">
        <v>838</v>
      </c>
      <c r="B1605" s="2" t="s">
        <v>1164</v>
      </c>
      <c r="C1605" s="2" t="s">
        <v>1165</v>
      </c>
      <c r="D1605" s="2" t="s">
        <v>195</v>
      </c>
      <c r="E1605" s="2" t="s">
        <v>127</v>
      </c>
      <c r="F1605" s="2" t="s">
        <v>1167</v>
      </c>
      <c r="G1605" s="2" t="s">
        <v>137</v>
      </c>
      <c r="H1605" s="2"/>
      <c r="I1605" s="2"/>
      <c r="J1605" s="10" t="s">
        <v>359</v>
      </c>
      <c r="K1605" s="2"/>
      <c r="L1605" s="2"/>
      <c r="M1605" s="2"/>
      <c r="N1605" s="2"/>
      <c r="O1605" s="8" t="str">
        <f t="shared" si="151"/>
        <v>07:48</v>
      </c>
      <c r="P1605" s="9" t="str">
        <f t="shared" si="152"/>
        <v>21:30</v>
      </c>
      <c r="Q1605" s="11">
        <f t="shared" si="153"/>
        <v>0.570833333333333</v>
      </c>
      <c r="R1605" s="12">
        <f t="shared" si="154"/>
        <v>12</v>
      </c>
      <c r="S1605" s="8"/>
      <c r="T1605" s="8" t="str">
        <f>VLOOKUP(C1605,[1]Sheet1!$D$1:$M$65514,10,0)</f>
        <v>河北</v>
      </c>
      <c r="U1605" s="8">
        <f t="shared" si="155"/>
        <v>12</v>
      </c>
      <c r="V1605" s="8" t="e">
        <f ca="1">SUM(OFFSET(考勤!D:AH,MATCH(C1605,考勤!$A$1:$A$58,0)-1,DAY(D1605)-1,3,1))</f>
        <v>#N/A</v>
      </c>
      <c r="W1605" s="8" t="e">
        <f ca="1" t="shared" si="156"/>
        <v>#N/A</v>
      </c>
    </row>
    <row r="1606" hidden="1" spans="1:23">
      <c r="A1606" s="2" t="s">
        <v>838</v>
      </c>
      <c r="B1606" s="2" t="s">
        <v>1164</v>
      </c>
      <c r="C1606" s="2" t="s">
        <v>1165</v>
      </c>
      <c r="D1606" s="2" t="s">
        <v>198</v>
      </c>
      <c r="E1606" s="2" t="s">
        <v>127</v>
      </c>
      <c r="F1606" s="2" t="s">
        <v>1168</v>
      </c>
      <c r="G1606" s="2" t="s">
        <v>137</v>
      </c>
      <c r="H1606" s="2"/>
      <c r="I1606" s="2"/>
      <c r="J1606" s="10" t="s">
        <v>405</v>
      </c>
      <c r="K1606" s="2"/>
      <c r="L1606" s="2"/>
      <c r="M1606" s="2"/>
      <c r="N1606" s="2"/>
      <c r="O1606" s="8" t="str">
        <f t="shared" si="151"/>
        <v>07:46</v>
      </c>
      <c r="P1606" s="9" t="str">
        <f t="shared" si="152"/>
        <v>21:01</v>
      </c>
      <c r="Q1606" s="11">
        <f t="shared" si="153"/>
        <v>0.552083333333333</v>
      </c>
      <c r="R1606" s="12">
        <f t="shared" si="154"/>
        <v>12</v>
      </c>
      <c r="S1606" s="8"/>
      <c r="T1606" s="8" t="str">
        <f>VLOOKUP(C1606,[1]Sheet1!$D$1:$M$65514,10,0)</f>
        <v>河北</v>
      </c>
      <c r="U1606" s="8">
        <f t="shared" si="155"/>
        <v>12</v>
      </c>
      <c r="V1606" s="8" t="e">
        <f ca="1">SUM(OFFSET(考勤!D:AH,MATCH(C1606,考勤!$A$1:$A$58,0)-1,DAY(D1606)-1,3,1))</f>
        <v>#N/A</v>
      </c>
      <c r="W1606" s="8" t="e">
        <f ca="1" t="shared" si="156"/>
        <v>#N/A</v>
      </c>
    </row>
    <row r="1607" hidden="1" spans="1:23">
      <c r="A1607" s="3" t="s">
        <v>838</v>
      </c>
      <c r="B1607" s="3" t="s">
        <v>1164</v>
      </c>
      <c r="C1607" s="3" t="s">
        <v>1165</v>
      </c>
      <c r="D1607" s="3" t="s">
        <v>199</v>
      </c>
      <c r="E1607" s="2" t="s">
        <v>127</v>
      </c>
      <c r="F1607" s="3" t="s">
        <v>975</v>
      </c>
      <c r="G1607" s="3" t="s">
        <v>137</v>
      </c>
      <c r="H1607" s="3"/>
      <c r="I1607" s="3"/>
      <c r="J1607" s="10" t="s">
        <v>141</v>
      </c>
      <c r="K1607" s="3"/>
      <c r="L1607" s="3"/>
      <c r="M1607" s="3"/>
      <c r="N1607" s="3"/>
      <c r="O1607" s="8" t="str">
        <f t="shared" si="151"/>
        <v>07:48</v>
      </c>
      <c r="P1607" s="9" t="str">
        <f t="shared" si="152"/>
        <v>20:03</v>
      </c>
      <c r="Q1607" s="11">
        <f t="shared" si="153"/>
        <v>0.510416666666667</v>
      </c>
      <c r="R1607" s="12">
        <f t="shared" si="154"/>
        <v>11</v>
      </c>
      <c r="S1607" s="8"/>
      <c r="T1607" s="8" t="str">
        <f>VLOOKUP(C1607,[1]Sheet1!$D$1:$M$65514,10,0)</f>
        <v>河北</v>
      </c>
      <c r="U1607" s="8">
        <f t="shared" si="155"/>
        <v>11</v>
      </c>
      <c r="V1607" s="8" t="e">
        <f ca="1">SUM(OFFSET(考勤!D:AH,MATCH(C1607,考勤!$A$1:$A$58,0)-1,DAY(D1607)-1,3,1))</f>
        <v>#N/A</v>
      </c>
      <c r="W1607" s="8" t="e">
        <f ca="1" t="shared" si="156"/>
        <v>#N/A</v>
      </c>
    </row>
    <row r="1608" hidden="1" spans="1:23">
      <c r="A1608" s="3" t="s">
        <v>838</v>
      </c>
      <c r="B1608" s="3" t="s">
        <v>1164</v>
      </c>
      <c r="C1608" s="3" t="s">
        <v>1165</v>
      </c>
      <c r="D1608" s="3" t="s">
        <v>201</v>
      </c>
      <c r="E1608" s="2" t="s">
        <v>127</v>
      </c>
      <c r="F1608" s="3" t="s">
        <v>1169</v>
      </c>
      <c r="G1608" s="3" t="s">
        <v>137</v>
      </c>
      <c r="H1608" s="3"/>
      <c r="I1608" s="3"/>
      <c r="J1608" s="10" t="s">
        <v>1170</v>
      </c>
      <c r="K1608" s="3"/>
      <c r="L1608" s="3"/>
      <c r="M1608" s="3"/>
      <c r="N1608" s="3"/>
      <c r="O1608" s="8" t="str">
        <f t="shared" si="151"/>
        <v>07:47</v>
      </c>
      <c r="P1608" s="9" t="str">
        <f t="shared" si="152"/>
        <v>20:33</v>
      </c>
      <c r="Q1608" s="11">
        <f t="shared" si="153"/>
        <v>0.531944444444444</v>
      </c>
      <c r="R1608" s="12">
        <f t="shared" si="154"/>
        <v>11</v>
      </c>
      <c r="S1608" s="8"/>
      <c r="T1608" s="8" t="str">
        <f>VLOOKUP(C1608,[1]Sheet1!$D$1:$M$65514,10,0)</f>
        <v>河北</v>
      </c>
      <c r="U1608" s="8">
        <f t="shared" si="155"/>
        <v>11</v>
      </c>
      <c r="V1608" s="8" t="e">
        <f ca="1">SUM(OFFSET(考勤!D:AH,MATCH(C1608,考勤!$A$1:$A$58,0)-1,DAY(D1608)-1,3,1))</f>
        <v>#N/A</v>
      </c>
      <c r="W1608" s="8" t="e">
        <f ca="1" t="shared" si="156"/>
        <v>#N/A</v>
      </c>
    </row>
    <row r="1609" hidden="1" spans="1:23">
      <c r="A1609" s="2" t="s">
        <v>838</v>
      </c>
      <c r="B1609" s="2" t="s">
        <v>1164</v>
      </c>
      <c r="C1609" s="2" t="s">
        <v>1165</v>
      </c>
      <c r="D1609" s="2" t="s">
        <v>204</v>
      </c>
      <c r="E1609" s="2" t="s">
        <v>127</v>
      </c>
      <c r="F1609" s="2"/>
      <c r="G1609" s="2"/>
      <c r="H1609" s="2"/>
      <c r="I1609" s="2"/>
      <c r="J1609" s="2"/>
      <c r="K1609" s="2"/>
      <c r="L1609" s="2"/>
      <c r="M1609" s="2"/>
      <c r="N1609" s="7" t="s">
        <v>171</v>
      </c>
      <c r="O1609" s="8" t="str">
        <f t="shared" si="151"/>
        <v/>
      </c>
      <c r="P1609" s="9" t="str">
        <f t="shared" si="152"/>
        <v/>
      </c>
      <c r="Q1609" s="11">
        <f t="shared" si="153"/>
        <v>0</v>
      </c>
      <c r="R1609" s="12">
        <f t="shared" si="154"/>
        <v>0</v>
      </c>
      <c r="S1609" s="8"/>
      <c r="T1609" s="8" t="str">
        <f>VLOOKUP(C1609,[1]Sheet1!$D$1:$M$65514,10,0)</f>
        <v>河北</v>
      </c>
      <c r="U1609" s="8">
        <f t="shared" si="155"/>
        <v>0</v>
      </c>
      <c r="V1609" s="8" t="e">
        <f ca="1">SUM(OFFSET(考勤!D:AH,MATCH(C1609,考勤!$A$1:$A$58,0)-1,DAY(D1609)-1,3,1))</f>
        <v>#N/A</v>
      </c>
      <c r="W1609" s="8" t="e">
        <f ca="1" t="shared" si="156"/>
        <v>#N/A</v>
      </c>
    </row>
    <row r="1610" hidden="1" spans="1:23">
      <c r="A1610" s="2" t="s">
        <v>838</v>
      </c>
      <c r="B1610" s="2" t="s">
        <v>1164</v>
      </c>
      <c r="C1610" s="2" t="s">
        <v>1165</v>
      </c>
      <c r="D1610" s="2" t="s">
        <v>206</v>
      </c>
      <c r="E1610" s="2" t="s">
        <v>127</v>
      </c>
      <c r="F1610" s="2" t="s">
        <v>1171</v>
      </c>
      <c r="G1610" s="2" t="s">
        <v>137</v>
      </c>
      <c r="H1610" s="2"/>
      <c r="I1610" s="2"/>
      <c r="J1610" s="10" t="s">
        <v>1172</v>
      </c>
      <c r="K1610" s="2"/>
      <c r="L1610" s="2"/>
      <c r="M1610" s="2"/>
      <c r="N1610" s="2"/>
      <c r="O1610" s="8" t="str">
        <f t="shared" si="151"/>
        <v>07:50</v>
      </c>
      <c r="P1610" s="9" t="str">
        <f t="shared" si="152"/>
        <v>20:12</v>
      </c>
      <c r="Q1610" s="11">
        <f t="shared" si="153"/>
        <v>0.515277777777778</v>
      </c>
      <c r="R1610" s="12">
        <f t="shared" si="154"/>
        <v>11</v>
      </c>
      <c r="S1610" s="8"/>
      <c r="T1610" s="8" t="str">
        <f>VLOOKUP(C1610,[1]Sheet1!$D$1:$M$65514,10,0)</f>
        <v>河北</v>
      </c>
      <c r="U1610" s="8">
        <f t="shared" si="155"/>
        <v>11</v>
      </c>
      <c r="V1610" s="8" t="e">
        <f ca="1">SUM(OFFSET(考勤!D:AH,MATCH(C1610,考勤!$A$1:$A$58,0)-1,DAY(D1610)-1,3,1))</f>
        <v>#N/A</v>
      </c>
      <c r="W1610" s="8" t="e">
        <f ca="1" t="shared" si="156"/>
        <v>#N/A</v>
      </c>
    </row>
    <row r="1611" hidden="1" spans="1:23">
      <c r="A1611" s="2" t="s">
        <v>838</v>
      </c>
      <c r="B1611" s="2" t="s">
        <v>1164</v>
      </c>
      <c r="C1611" s="2" t="s">
        <v>1165</v>
      </c>
      <c r="D1611" s="2" t="s">
        <v>209</v>
      </c>
      <c r="E1611" s="2" t="s">
        <v>127</v>
      </c>
      <c r="F1611" s="2" t="s">
        <v>1173</v>
      </c>
      <c r="G1611" s="2" t="s">
        <v>137</v>
      </c>
      <c r="H1611" s="2"/>
      <c r="I1611" s="2"/>
      <c r="J1611" s="10" t="s">
        <v>156</v>
      </c>
      <c r="K1611" s="2"/>
      <c r="L1611" s="2"/>
      <c r="M1611" s="2"/>
      <c r="N1611" s="2"/>
      <c r="O1611" s="8" t="str">
        <f t="shared" si="151"/>
        <v>07:47</v>
      </c>
      <c r="P1611" s="9" t="str">
        <f t="shared" si="152"/>
        <v>20:30</v>
      </c>
      <c r="Q1611" s="11">
        <f t="shared" si="153"/>
        <v>0.529861111111111</v>
      </c>
      <c r="R1611" s="12">
        <f t="shared" si="154"/>
        <v>11</v>
      </c>
      <c r="S1611" s="8"/>
      <c r="T1611" s="8" t="str">
        <f>VLOOKUP(C1611,[1]Sheet1!$D$1:$M$65514,10,0)</f>
        <v>河北</v>
      </c>
      <c r="U1611" s="8">
        <f t="shared" si="155"/>
        <v>11</v>
      </c>
      <c r="V1611" s="8" t="e">
        <f ca="1">SUM(OFFSET(考勤!D:AH,MATCH(C1611,考勤!$A$1:$A$58,0)-1,DAY(D1611)-1,3,1))</f>
        <v>#N/A</v>
      </c>
      <c r="W1611" s="8" t="e">
        <f ca="1" t="shared" si="156"/>
        <v>#N/A</v>
      </c>
    </row>
    <row r="1612" hidden="1" spans="1:23">
      <c r="A1612" s="2" t="s">
        <v>838</v>
      </c>
      <c r="B1612" s="2" t="s">
        <v>1164</v>
      </c>
      <c r="C1612" s="2" t="s">
        <v>1165</v>
      </c>
      <c r="D1612" s="2" t="s">
        <v>210</v>
      </c>
      <c r="E1612" s="2" t="s">
        <v>127</v>
      </c>
      <c r="F1612" s="2" t="s">
        <v>1174</v>
      </c>
      <c r="G1612" s="2" t="s">
        <v>137</v>
      </c>
      <c r="H1612" s="2"/>
      <c r="I1612" s="2"/>
      <c r="J1612" s="10" t="s">
        <v>314</v>
      </c>
      <c r="K1612" s="2"/>
      <c r="L1612" s="2"/>
      <c r="M1612" s="2"/>
      <c r="N1612" s="2"/>
      <c r="O1612" s="8" t="str">
        <f t="shared" si="151"/>
        <v>07:43</v>
      </c>
      <c r="P1612" s="9" t="str">
        <f t="shared" si="152"/>
        <v>21:00</v>
      </c>
      <c r="Q1612" s="11">
        <f t="shared" si="153"/>
        <v>0.553472222222222</v>
      </c>
      <c r="R1612" s="12">
        <f t="shared" si="154"/>
        <v>12</v>
      </c>
      <c r="S1612" s="8"/>
      <c r="T1612" s="8" t="str">
        <f>VLOOKUP(C1612,[1]Sheet1!$D$1:$M$65514,10,0)</f>
        <v>河北</v>
      </c>
      <c r="U1612" s="8">
        <f t="shared" si="155"/>
        <v>12</v>
      </c>
      <c r="V1612" s="8" t="e">
        <f ca="1">SUM(OFFSET(考勤!D:AH,MATCH(C1612,考勤!$A$1:$A$58,0)-1,DAY(D1612)-1,3,1))</f>
        <v>#N/A</v>
      </c>
      <c r="W1612" s="8" t="e">
        <f ca="1" t="shared" si="156"/>
        <v>#N/A</v>
      </c>
    </row>
    <row r="1613" hidden="1" spans="1:23">
      <c r="A1613" s="2" t="s">
        <v>838</v>
      </c>
      <c r="B1613" s="2" t="s">
        <v>1164</v>
      </c>
      <c r="C1613" s="2" t="s">
        <v>1165</v>
      </c>
      <c r="D1613" s="2" t="s">
        <v>211</v>
      </c>
      <c r="E1613" s="2" t="s">
        <v>127</v>
      </c>
      <c r="F1613" s="2" t="s">
        <v>622</v>
      </c>
      <c r="G1613" s="2" t="s">
        <v>137</v>
      </c>
      <c r="H1613" s="2"/>
      <c r="I1613" s="2"/>
      <c r="J1613" s="10" t="s">
        <v>399</v>
      </c>
      <c r="K1613" s="2"/>
      <c r="L1613" s="2"/>
      <c r="M1613" s="2"/>
      <c r="N1613" s="2"/>
      <c r="O1613" s="8" t="str">
        <f t="shared" si="151"/>
        <v>07:46</v>
      </c>
      <c r="P1613" s="9" t="str">
        <f t="shared" si="152"/>
        <v>20:03</v>
      </c>
      <c r="Q1613" s="11">
        <f t="shared" si="153"/>
        <v>0.511805555555556</v>
      </c>
      <c r="R1613" s="12">
        <f t="shared" si="154"/>
        <v>11</v>
      </c>
      <c r="S1613" s="8"/>
      <c r="T1613" s="8" t="str">
        <f>VLOOKUP(C1613,[1]Sheet1!$D$1:$M$65514,10,0)</f>
        <v>河北</v>
      </c>
      <c r="U1613" s="8">
        <f t="shared" si="155"/>
        <v>11</v>
      </c>
      <c r="V1613" s="8" t="e">
        <f ca="1">SUM(OFFSET(考勤!D:AH,MATCH(C1613,考勤!$A$1:$A$58,0)-1,DAY(D1613)-1,3,1))</f>
        <v>#N/A</v>
      </c>
      <c r="W1613" s="8" t="e">
        <f ca="1" t="shared" si="156"/>
        <v>#N/A</v>
      </c>
    </row>
    <row r="1614" hidden="1" spans="1:23">
      <c r="A1614" s="2" t="s">
        <v>838</v>
      </c>
      <c r="B1614" s="2" t="s">
        <v>1175</v>
      </c>
      <c r="C1614" s="2" t="s">
        <v>1176</v>
      </c>
      <c r="D1614" s="2" t="s">
        <v>126</v>
      </c>
      <c r="E1614" s="2" t="s">
        <v>127</v>
      </c>
      <c r="F1614" s="2"/>
      <c r="G1614" s="2"/>
      <c r="H1614" s="2"/>
      <c r="I1614" s="2"/>
      <c r="J1614" s="2"/>
      <c r="K1614" s="2"/>
      <c r="L1614" s="2"/>
      <c r="M1614" s="2"/>
      <c r="N1614" s="7" t="s">
        <v>171</v>
      </c>
      <c r="O1614" s="8" t="str">
        <f t="shared" si="151"/>
        <v/>
      </c>
      <c r="P1614" s="9" t="str">
        <f t="shared" si="152"/>
        <v/>
      </c>
      <c r="Q1614" s="11">
        <f t="shared" si="153"/>
        <v>0</v>
      </c>
      <c r="R1614" s="12">
        <f t="shared" si="154"/>
        <v>0</v>
      </c>
      <c r="S1614" s="8"/>
      <c r="T1614" s="8" t="str">
        <f>VLOOKUP(C1614,[1]Sheet1!$D$1:$M$65514,10,0)</f>
        <v>河北</v>
      </c>
      <c r="U1614" s="8">
        <f t="shared" si="155"/>
        <v>0</v>
      </c>
      <c r="V1614" s="8" t="e">
        <f ca="1">SUM(OFFSET(考勤!D:AH,MATCH(C1614,考勤!$A$1:$A$58,0)-1,DAY(D1614)-1,3,1))</f>
        <v>#N/A</v>
      </c>
      <c r="W1614" s="8" t="e">
        <f ca="1" t="shared" si="156"/>
        <v>#N/A</v>
      </c>
    </row>
    <row r="1615" hidden="1" spans="1:23">
      <c r="A1615" s="2" t="s">
        <v>838</v>
      </c>
      <c r="B1615" s="2" t="s">
        <v>1175</v>
      </c>
      <c r="C1615" s="2" t="s">
        <v>1176</v>
      </c>
      <c r="D1615" s="2" t="s">
        <v>131</v>
      </c>
      <c r="E1615" s="2" t="s">
        <v>127</v>
      </c>
      <c r="F1615" s="2"/>
      <c r="G1615" s="2"/>
      <c r="H1615" s="2"/>
      <c r="I1615" s="2"/>
      <c r="J1615" s="2"/>
      <c r="K1615" s="2"/>
      <c r="L1615" s="2"/>
      <c r="M1615" s="2"/>
      <c r="N1615" s="7" t="s">
        <v>171</v>
      </c>
      <c r="O1615" s="8" t="str">
        <f t="shared" si="151"/>
        <v/>
      </c>
      <c r="P1615" s="9" t="str">
        <f t="shared" si="152"/>
        <v/>
      </c>
      <c r="Q1615" s="11">
        <f t="shared" si="153"/>
        <v>0</v>
      </c>
      <c r="R1615" s="12">
        <f t="shared" si="154"/>
        <v>0</v>
      </c>
      <c r="S1615" s="8"/>
      <c r="T1615" s="8" t="str">
        <f>VLOOKUP(C1615,[1]Sheet1!$D$1:$M$65514,10,0)</f>
        <v>河北</v>
      </c>
      <c r="U1615" s="8">
        <f t="shared" si="155"/>
        <v>0</v>
      </c>
      <c r="V1615" s="8" t="e">
        <f ca="1">SUM(OFFSET(考勤!D:AH,MATCH(C1615,考勤!$A$1:$A$58,0)-1,DAY(D1615)-1,3,1))</f>
        <v>#N/A</v>
      </c>
      <c r="W1615" s="8" t="e">
        <f ca="1" t="shared" si="156"/>
        <v>#N/A</v>
      </c>
    </row>
    <row r="1616" hidden="1" spans="1:23">
      <c r="A1616" s="2" t="s">
        <v>838</v>
      </c>
      <c r="B1616" s="2" t="s">
        <v>1175</v>
      </c>
      <c r="C1616" s="2" t="s">
        <v>1176</v>
      </c>
      <c r="D1616" s="2" t="s">
        <v>135</v>
      </c>
      <c r="E1616" s="2" t="s">
        <v>127</v>
      </c>
      <c r="F1616" s="2"/>
      <c r="G1616" s="2"/>
      <c r="H1616" s="2"/>
      <c r="I1616" s="2"/>
      <c r="J1616" s="2"/>
      <c r="K1616" s="2"/>
      <c r="L1616" s="2"/>
      <c r="M1616" s="2"/>
      <c r="N1616" s="7" t="s">
        <v>171</v>
      </c>
      <c r="O1616" s="8" t="str">
        <f t="shared" si="151"/>
        <v/>
      </c>
      <c r="P1616" s="9" t="str">
        <f t="shared" si="152"/>
        <v/>
      </c>
      <c r="Q1616" s="11">
        <f t="shared" si="153"/>
        <v>0</v>
      </c>
      <c r="R1616" s="12">
        <f t="shared" si="154"/>
        <v>0</v>
      </c>
      <c r="S1616" s="8"/>
      <c r="T1616" s="8" t="str">
        <f>VLOOKUP(C1616,[1]Sheet1!$D$1:$M$65514,10,0)</f>
        <v>河北</v>
      </c>
      <c r="U1616" s="8">
        <f t="shared" si="155"/>
        <v>0</v>
      </c>
      <c r="V1616" s="8" t="e">
        <f ca="1">SUM(OFFSET(考勤!D:AH,MATCH(C1616,考勤!$A$1:$A$58,0)-1,DAY(D1616)-1,3,1))</f>
        <v>#N/A</v>
      </c>
      <c r="W1616" s="8" t="e">
        <f ca="1" t="shared" si="156"/>
        <v>#N/A</v>
      </c>
    </row>
    <row r="1617" hidden="1" spans="1:23">
      <c r="A1617" s="3" t="s">
        <v>838</v>
      </c>
      <c r="B1617" s="3" t="s">
        <v>1175</v>
      </c>
      <c r="C1617" s="3" t="s">
        <v>1176</v>
      </c>
      <c r="D1617" s="3" t="s">
        <v>139</v>
      </c>
      <c r="E1617" s="2" t="s">
        <v>127</v>
      </c>
      <c r="F1617" s="3"/>
      <c r="G1617" s="3"/>
      <c r="H1617" s="3"/>
      <c r="I1617" s="3"/>
      <c r="J1617" s="3"/>
      <c r="K1617" s="3"/>
      <c r="L1617" s="3"/>
      <c r="M1617" s="3"/>
      <c r="N1617" s="7" t="s">
        <v>171</v>
      </c>
      <c r="O1617" s="8" t="str">
        <f t="shared" si="151"/>
        <v/>
      </c>
      <c r="P1617" s="9" t="str">
        <f t="shared" si="152"/>
        <v/>
      </c>
      <c r="Q1617" s="11">
        <f t="shared" si="153"/>
        <v>0</v>
      </c>
      <c r="R1617" s="12">
        <f t="shared" si="154"/>
        <v>0</v>
      </c>
      <c r="S1617" s="8"/>
      <c r="T1617" s="8" t="str">
        <f>VLOOKUP(C1617,[1]Sheet1!$D$1:$M$65514,10,0)</f>
        <v>河北</v>
      </c>
      <c r="U1617" s="8">
        <f t="shared" si="155"/>
        <v>0</v>
      </c>
      <c r="V1617" s="8" t="e">
        <f ca="1">SUM(OFFSET(考勤!D:AH,MATCH(C1617,考勤!$A$1:$A$58,0)-1,DAY(D1617)-1,3,1))</f>
        <v>#N/A</v>
      </c>
      <c r="W1617" s="8" t="e">
        <f ca="1" t="shared" si="156"/>
        <v>#N/A</v>
      </c>
    </row>
    <row r="1618" hidden="1" spans="1:23">
      <c r="A1618" s="3" t="s">
        <v>838</v>
      </c>
      <c r="B1618" s="3" t="s">
        <v>1175</v>
      </c>
      <c r="C1618" s="3" t="s">
        <v>1176</v>
      </c>
      <c r="D1618" s="3" t="s">
        <v>142</v>
      </c>
      <c r="E1618" s="2" t="s">
        <v>127</v>
      </c>
      <c r="F1618" s="3"/>
      <c r="G1618" s="3"/>
      <c r="H1618" s="3"/>
      <c r="I1618" s="3"/>
      <c r="J1618" s="3"/>
      <c r="K1618" s="3"/>
      <c r="L1618" s="3"/>
      <c r="M1618" s="3"/>
      <c r="N1618" s="7" t="s">
        <v>171</v>
      </c>
      <c r="O1618" s="8" t="str">
        <f t="shared" si="151"/>
        <v/>
      </c>
      <c r="P1618" s="9" t="str">
        <f t="shared" si="152"/>
        <v/>
      </c>
      <c r="Q1618" s="11">
        <f t="shared" si="153"/>
        <v>0</v>
      </c>
      <c r="R1618" s="12">
        <f t="shared" si="154"/>
        <v>0</v>
      </c>
      <c r="S1618" s="8"/>
      <c r="T1618" s="8" t="str">
        <f>VLOOKUP(C1618,[1]Sheet1!$D$1:$M$65514,10,0)</f>
        <v>河北</v>
      </c>
      <c r="U1618" s="8">
        <f t="shared" si="155"/>
        <v>0</v>
      </c>
      <c r="V1618" s="8" t="e">
        <f ca="1">SUM(OFFSET(考勤!D:AH,MATCH(C1618,考勤!$A$1:$A$58,0)-1,DAY(D1618)-1,3,1))</f>
        <v>#N/A</v>
      </c>
      <c r="W1618" s="8" t="e">
        <f ca="1" t="shared" si="156"/>
        <v>#N/A</v>
      </c>
    </row>
    <row r="1619" hidden="1" spans="1:23">
      <c r="A1619" s="2" t="s">
        <v>838</v>
      </c>
      <c r="B1619" s="2" t="s">
        <v>1175</v>
      </c>
      <c r="C1619" s="2" t="s">
        <v>1176</v>
      </c>
      <c r="D1619" s="2" t="s">
        <v>145</v>
      </c>
      <c r="E1619" s="2" t="s">
        <v>127</v>
      </c>
      <c r="F1619" s="2"/>
      <c r="G1619" s="2"/>
      <c r="H1619" s="2"/>
      <c r="I1619" s="2"/>
      <c r="J1619" s="2"/>
      <c r="K1619" s="2"/>
      <c r="L1619" s="2"/>
      <c r="M1619" s="2"/>
      <c r="N1619" s="7" t="s">
        <v>171</v>
      </c>
      <c r="O1619" s="8" t="str">
        <f t="shared" si="151"/>
        <v/>
      </c>
      <c r="P1619" s="9" t="str">
        <f t="shared" si="152"/>
        <v/>
      </c>
      <c r="Q1619" s="11">
        <f t="shared" si="153"/>
        <v>0</v>
      </c>
      <c r="R1619" s="12">
        <f t="shared" si="154"/>
        <v>0</v>
      </c>
      <c r="S1619" s="8"/>
      <c r="T1619" s="8" t="str">
        <f>VLOOKUP(C1619,[1]Sheet1!$D$1:$M$65514,10,0)</f>
        <v>河北</v>
      </c>
      <c r="U1619" s="8">
        <f t="shared" si="155"/>
        <v>0</v>
      </c>
      <c r="V1619" s="8" t="e">
        <f ca="1">SUM(OFFSET(考勤!D:AH,MATCH(C1619,考勤!$A$1:$A$58,0)-1,DAY(D1619)-1,3,1))</f>
        <v>#N/A</v>
      </c>
      <c r="W1619" s="8" t="e">
        <f ca="1" t="shared" si="156"/>
        <v>#N/A</v>
      </c>
    </row>
    <row r="1620" hidden="1" spans="1:23">
      <c r="A1620" s="2" t="s">
        <v>838</v>
      </c>
      <c r="B1620" s="2" t="s">
        <v>1175</v>
      </c>
      <c r="C1620" s="2" t="s">
        <v>1176</v>
      </c>
      <c r="D1620" s="2" t="s">
        <v>148</v>
      </c>
      <c r="E1620" s="2" t="s">
        <v>127</v>
      </c>
      <c r="F1620" s="2"/>
      <c r="G1620" s="2"/>
      <c r="H1620" s="2"/>
      <c r="I1620" s="2"/>
      <c r="J1620" s="2"/>
      <c r="K1620" s="2"/>
      <c r="L1620" s="2"/>
      <c r="M1620" s="2"/>
      <c r="N1620" s="7" t="s">
        <v>171</v>
      </c>
      <c r="O1620" s="8" t="str">
        <f t="shared" si="151"/>
        <v/>
      </c>
      <c r="P1620" s="9" t="str">
        <f t="shared" si="152"/>
        <v/>
      </c>
      <c r="Q1620" s="11">
        <f t="shared" si="153"/>
        <v>0</v>
      </c>
      <c r="R1620" s="12">
        <f t="shared" si="154"/>
        <v>0</v>
      </c>
      <c r="S1620" s="8"/>
      <c r="T1620" s="8" t="str">
        <f>VLOOKUP(C1620,[1]Sheet1!$D$1:$M$65514,10,0)</f>
        <v>河北</v>
      </c>
      <c r="U1620" s="8">
        <f t="shared" si="155"/>
        <v>0</v>
      </c>
      <c r="V1620" s="8" t="e">
        <f ca="1">SUM(OFFSET(考勤!D:AH,MATCH(C1620,考勤!$A$1:$A$58,0)-1,DAY(D1620)-1,3,1))</f>
        <v>#N/A</v>
      </c>
      <c r="W1620" s="8" t="e">
        <f ca="1" t="shared" si="156"/>
        <v>#N/A</v>
      </c>
    </row>
    <row r="1621" hidden="1" spans="1:23">
      <c r="A1621" s="2" t="s">
        <v>838</v>
      </c>
      <c r="B1621" s="2" t="s">
        <v>1175</v>
      </c>
      <c r="C1621" s="2" t="s">
        <v>1176</v>
      </c>
      <c r="D1621" s="2" t="s">
        <v>152</v>
      </c>
      <c r="E1621" s="2" t="s">
        <v>127</v>
      </c>
      <c r="F1621" s="2"/>
      <c r="G1621" s="2"/>
      <c r="H1621" s="2"/>
      <c r="I1621" s="2"/>
      <c r="J1621" s="2"/>
      <c r="K1621" s="2"/>
      <c r="L1621" s="2"/>
      <c r="M1621" s="2"/>
      <c r="N1621" s="7" t="s">
        <v>171</v>
      </c>
      <c r="O1621" s="8" t="str">
        <f t="shared" si="151"/>
        <v/>
      </c>
      <c r="P1621" s="9" t="str">
        <f t="shared" si="152"/>
        <v/>
      </c>
      <c r="Q1621" s="11">
        <f t="shared" si="153"/>
        <v>0</v>
      </c>
      <c r="R1621" s="12">
        <f t="shared" si="154"/>
        <v>0</v>
      </c>
      <c r="S1621" s="8"/>
      <c r="T1621" s="8" t="str">
        <f>VLOOKUP(C1621,[1]Sheet1!$D$1:$M$65514,10,0)</f>
        <v>河北</v>
      </c>
      <c r="U1621" s="8">
        <f t="shared" si="155"/>
        <v>0</v>
      </c>
      <c r="V1621" s="8" t="e">
        <f ca="1">SUM(OFFSET(考勤!D:AH,MATCH(C1621,考勤!$A$1:$A$58,0)-1,DAY(D1621)-1,3,1))</f>
        <v>#N/A</v>
      </c>
      <c r="W1621" s="8" t="e">
        <f ca="1" t="shared" si="156"/>
        <v>#N/A</v>
      </c>
    </row>
    <row r="1622" hidden="1" spans="1:23">
      <c r="A1622" s="2" t="s">
        <v>838</v>
      </c>
      <c r="B1622" s="2" t="s">
        <v>1175</v>
      </c>
      <c r="C1622" s="2" t="s">
        <v>1176</v>
      </c>
      <c r="D1622" s="2" t="s">
        <v>157</v>
      </c>
      <c r="E1622" s="2" t="s">
        <v>127</v>
      </c>
      <c r="F1622" s="2"/>
      <c r="G1622" s="2"/>
      <c r="H1622" s="2"/>
      <c r="I1622" s="2"/>
      <c r="J1622" s="2"/>
      <c r="K1622" s="2"/>
      <c r="L1622" s="2"/>
      <c r="M1622" s="2"/>
      <c r="N1622" s="7" t="s">
        <v>171</v>
      </c>
      <c r="O1622" s="8" t="str">
        <f t="shared" si="151"/>
        <v/>
      </c>
      <c r="P1622" s="9" t="str">
        <f t="shared" si="152"/>
        <v/>
      </c>
      <c r="Q1622" s="11">
        <f t="shared" si="153"/>
        <v>0</v>
      </c>
      <c r="R1622" s="12">
        <f t="shared" si="154"/>
        <v>0</v>
      </c>
      <c r="S1622" s="8"/>
      <c r="T1622" s="8" t="str">
        <f>VLOOKUP(C1622,[1]Sheet1!$D$1:$M$65514,10,0)</f>
        <v>河北</v>
      </c>
      <c r="U1622" s="8">
        <f t="shared" si="155"/>
        <v>0</v>
      </c>
      <c r="V1622" s="8" t="e">
        <f ca="1">SUM(OFFSET(考勤!D:AH,MATCH(C1622,考勤!$A$1:$A$58,0)-1,DAY(D1622)-1,3,1))</f>
        <v>#N/A</v>
      </c>
      <c r="W1622" s="8" t="e">
        <f ca="1" t="shared" si="156"/>
        <v>#N/A</v>
      </c>
    </row>
    <row r="1623" hidden="1" spans="1:23">
      <c r="A1623" s="2" t="s">
        <v>838</v>
      </c>
      <c r="B1623" s="2" t="s">
        <v>1175</v>
      </c>
      <c r="C1623" s="2" t="s">
        <v>1176</v>
      </c>
      <c r="D1623" s="2" t="s">
        <v>160</v>
      </c>
      <c r="E1623" s="2" t="s">
        <v>127</v>
      </c>
      <c r="F1623" s="2"/>
      <c r="G1623" s="2"/>
      <c r="H1623" s="2"/>
      <c r="I1623" s="2"/>
      <c r="J1623" s="2"/>
      <c r="K1623" s="2"/>
      <c r="L1623" s="2"/>
      <c r="M1623" s="2"/>
      <c r="N1623" s="7" t="s">
        <v>171</v>
      </c>
      <c r="O1623" s="8" t="str">
        <f t="shared" si="151"/>
        <v/>
      </c>
      <c r="P1623" s="9" t="str">
        <f t="shared" si="152"/>
        <v/>
      </c>
      <c r="Q1623" s="11">
        <f t="shared" si="153"/>
        <v>0</v>
      </c>
      <c r="R1623" s="12">
        <f t="shared" si="154"/>
        <v>0</v>
      </c>
      <c r="S1623" s="8"/>
      <c r="T1623" s="8" t="str">
        <f>VLOOKUP(C1623,[1]Sheet1!$D$1:$M$65514,10,0)</f>
        <v>河北</v>
      </c>
      <c r="U1623" s="8">
        <f t="shared" si="155"/>
        <v>0</v>
      </c>
      <c r="V1623" s="8" t="e">
        <f ca="1">SUM(OFFSET(考勤!D:AH,MATCH(C1623,考勤!$A$1:$A$58,0)-1,DAY(D1623)-1,3,1))</f>
        <v>#N/A</v>
      </c>
      <c r="W1623" s="8" t="e">
        <f ca="1" t="shared" si="156"/>
        <v>#N/A</v>
      </c>
    </row>
    <row r="1624" hidden="1" spans="1:23">
      <c r="A1624" s="3" t="s">
        <v>838</v>
      </c>
      <c r="B1624" s="3" t="s">
        <v>1175</v>
      </c>
      <c r="C1624" s="3" t="s">
        <v>1176</v>
      </c>
      <c r="D1624" s="3" t="s">
        <v>163</v>
      </c>
      <c r="E1624" s="2" t="s">
        <v>127</v>
      </c>
      <c r="F1624" s="3"/>
      <c r="G1624" s="3"/>
      <c r="H1624" s="3"/>
      <c r="I1624" s="3"/>
      <c r="J1624" s="3"/>
      <c r="K1624" s="3"/>
      <c r="L1624" s="3"/>
      <c r="M1624" s="3"/>
      <c r="N1624" s="7" t="s">
        <v>171</v>
      </c>
      <c r="O1624" s="8" t="str">
        <f t="shared" si="151"/>
        <v/>
      </c>
      <c r="P1624" s="9" t="str">
        <f t="shared" si="152"/>
        <v/>
      </c>
      <c r="Q1624" s="11">
        <f t="shared" si="153"/>
        <v>0</v>
      </c>
      <c r="R1624" s="12">
        <f t="shared" si="154"/>
        <v>0</v>
      </c>
      <c r="S1624" s="8"/>
      <c r="T1624" s="8" t="str">
        <f>VLOOKUP(C1624,[1]Sheet1!$D$1:$M$65514,10,0)</f>
        <v>河北</v>
      </c>
      <c r="U1624" s="8">
        <f t="shared" si="155"/>
        <v>0</v>
      </c>
      <c r="V1624" s="8" t="e">
        <f ca="1">SUM(OFFSET(考勤!D:AH,MATCH(C1624,考勤!$A$1:$A$58,0)-1,DAY(D1624)-1,3,1))</f>
        <v>#N/A</v>
      </c>
      <c r="W1624" s="8" t="e">
        <f ca="1" t="shared" si="156"/>
        <v>#N/A</v>
      </c>
    </row>
    <row r="1625" hidden="1" spans="1:23">
      <c r="A1625" s="3" t="s">
        <v>838</v>
      </c>
      <c r="B1625" s="3" t="s">
        <v>1175</v>
      </c>
      <c r="C1625" s="3" t="s">
        <v>1176</v>
      </c>
      <c r="D1625" s="3" t="s">
        <v>166</v>
      </c>
      <c r="E1625" s="2" t="s">
        <v>127</v>
      </c>
      <c r="F1625" s="3"/>
      <c r="G1625" s="3"/>
      <c r="H1625" s="3"/>
      <c r="I1625" s="3"/>
      <c r="J1625" s="3"/>
      <c r="K1625" s="3"/>
      <c r="L1625" s="3"/>
      <c r="M1625" s="3"/>
      <c r="N1625" s="7" t="s">
        <v>171</v>
      </c>
      <c r="O1625" s="8" t="str">
        <f t="shared" si="151"/>
        <v/>
      </c>
      <c r="P1625" s="9" t="str">
        <f t="shared" si="152"/>
        <v/>
      </c>
      <c r="Q1625" s="11">
        <f t="shared" si="153"/>
        <v>0</v>
      </c>
      <c r="R1625" s="12">
        <f t="shared" si="154"/>
        <v>0</v>
      </c>
      <c r="S1625" s="8"/>
      <c r="T1625" s="8" t="str">
        <f>VLOOKUP(C1625,[1]Sheet1!$D$1:$M$65514,10,0)</f>
        <v>河北</v>
      </c>
      <c r="U1625" s="8">
        <f t="shared" si="155"/>
        <v>0</v>
      </c>
      <c r="V1625" s="8" t="e">
        <f ca="1">SUM(OFFSET(考勤!D:AH,MATCH(C1625,考勤!$A$1:$A$58,0)-1,DAY(D1625)-1,3,1))</f>
        <v>#N/A</v>
      </c>
      <c r="W1625" s="8" t="e">
        <f ca="1" t="shared" si="156"/>
        <v>#N/A</v>
      </c>
    </row>
    <row r="1626" hidden="1" spans="1:23">
      <c r="A1626" s="2" t="s">
        <v>838</v>
      </c>
      <c r="B1626" s="2" t="s">
        <v>1175</v>
      </c>
      <c r="C1626" s="2" t="s">
        <v>1176</v>
      </c>
      <c r="D1626" s="2" t="s">
        <v>170</v>
      </c>
      <c r="E1626" s="2" t="s">
        <v>127</v>
      </c>
      <c r="F1626" s="2"/>
      <c r="G1626" s="2"/>
      <c r="H1626" s="2"/>
      <c r="I1626" s="2"/>
      <c r="J1626" s="2"/>
      <c r="K1626" s="2"/>
      <c r="L1626" s="2"/>
      <c r="M1626" s="2"/>
      <c r="N1626" s="7" t="s">
        <v>171</v>
      </c>
      <c r="O1626" s="8" t="str">
        <f t="shared" si="151"/>
        <v/>
      </c>
      <c r="P1626" s="9" t="str">
        <f t="shared" si="152"/>
        <v/>
      </c>
      <c r="Q1626" s="11">
        <f t="shared" si="153"/>
        <v>0</v>
      </c>
      <c r="R1626" s="12">
        <f t="shared" si="154"/>
        <v>0</v>
      </c>
      <c r="S1626" s="8"/>
      <c r="T1626" s="8" t="str">
        <f>VLOOKUP(C1626,[1]Sheet1!$D$1:$M$65514,10,0)</f>
        <v>河北</v>
      </c>
      <c r="U1626" s="8">
        <f t="shared" si="155"/>
        <v>0</v>
      </c>
      <c r="V1626" s="8" t="e">
        <f ca="1">SUM(OFFSET(考勤!D:AH,MATCH(C1626,考勤!$A$1:$A$58,0)-1,DAY(D1626)-1,3,1))</f>
        <v>#N/A</v>
      </c>
      <c r="W1626" s="8" t="e">
        <f ca="1" t="shared" si="156"/>
        <v>#N/A</v>
      </c>
    </row>
    <row r="1627" hidden="1" spans="1:23">
      <c r="A1627" s="2" t="s">
        <v>838</v>
      </c>
      <c r="B1627" s="2" t="s">
        <v>1175</v>
      </c>
      <c r="C1627" s="2" t="s">
        <v>1176</v>
      </c>
      <c r="D1627" s="2" t="s">
        <v>172</v>
      </c>
      <c r="E1627" s="2" t="s">
        <v>127</v>
      </c>
      <c r="F1627" s="2"/>
      <c r="G1627" s="2"/>
      <c r="H1627" s="2"/>
      <c r="I1627" s="2"/>
      <c r="J1627" s="2"/>
      <c r="K1627" s="2"/>
      <c r="L1627" s="2"/>
      <c r="M1627" s="2"/>
      <c r="N1627" s="7" t="s">
        <v>171</v>
      </c>
      <c r="O1627" s="8" t="str">
        <f t="shared" si="151"/>
        <v/>
      </c>
      <c r="P1627" s="9" t="str">
        <f t="shared" si="152"/>
        <v/>
      </c>
      <c r="Q1627" s="11">
        <f t="shared" si="153"/>
        <v>0</v>
      </c>
      <c r="R1627" s="12">
        <f t="shared" si="154"/>
        <v>0</v>
      </c>
      <c r="S1627" s="8"/>
      <c r="T1627" s="8" t="str">
        <f>VLOOKUP(C1627,[1]Sheet1!$D$1:$M$65514,10,0)</f>
        <v>河北</v>
      </c>
      <c r="U1627" s="8">
        <f t="shared" si="155"/>
        <v>0</v>
      </c>
      <c r="V1627" s="8" t="e">
        <f ca="1">SUM(OFFSET(考勤!D:AH,MATCH(C1627,考勤!$A$1:$A$58,0)-1,DAY(D1627)-1,3,1))</f>
        <v>#N/A</v>
      </c>
      <c r="W1627" s="8" t="e">
        <f ca="1" t="shared" si="156"/>
        <v>#N/A</v>
      </c>
    </row>
    <row r="1628" hidden="1" spans="1:23">
      <c r="A1628" s="2" t="s">
        <v>838</v>
      </c>
      <c r="B1628" s="2" t="s">
        <v>1175</v>
      </c>
      <c r="C1628" s="2" t="s">
        <v>1176</v>
      </c>
      <c r="D1628" s="2" t="s">
        <v>173</v>
      </c>
      <c r="E1628" s="2" t="s">
        <v>127</v>
      </c>
      <c r="F1628" s="2"/>
      <c r="G1628" s="2"/>
      <c r="H1628" s="2"/>
      <c r="I1628" s="2"/>
      <c r="J1628" s="2"/>
      <c r="K1628" s="2"/>
      <c r="L1628" s="2"/>
      <c r="M1628" s="2"/>
      <c r="N1628" s="7" t="s">
        <v>171</v>
      </c>
      <c r="O1628" s="8" t="str">
        <f t="shared" si="151"/>
        <v/>
      </c>
      <c r="P1628" s="9" t="str">
        <f t="shared" si="152"/>
        <v/>
      </c>
      <c r="Q1628" s="11">
        <f t="shared" si="153"/>
        <v>0</v>
      </c>
      <c r="R1628" s="12">
        <f t="shared" si="154"/>
        <v>0</v>
      </c>
      <c r="S1628" s="8"/>
      <c r="T1628" s="8" t="str">
        <f>VLOOKUP(C1628,[1]Sheet1!$D$1:$M$65514,10,0)</f>
        <v>河北</v>
      </c>
      <c r="U1628" s="8">
        <f t="shared" si="155"/>
        <v>0</v>
      </c>
      <c r="V1628" s="8" t="e">
        <f ca="1">SUM(OFFSET(考勤!D:AH,MATCH(C1628,考勤!$A$1:$A$58,0)-1,DAY(D1628)-1,3,1))</f>
        <v>#N/A</v>
      </c>
      <c r="W1628" s="8" t="e">
        <f ca="1" t="shared" si="156"/>
        <v>#N/A</v>
      </c>
    </row>
    <row r="1629" hidden="1" spans="1:23">
      <c r="A1629" s="2" t="s">
        <v>838</v>
      </c>
      <c r="B1629" s="2" t="s">
        <v>1175</v>
      </c>
      <c r="C1629" s="2" t="s">
        <v>1176</v>
      </c>
      <c r="D1629" s="2" t="s">
        <v>175</v>
      </c>
      <c r="E1629" s="2" t="s">
        <v>127</v>
      </c>
      <c r="F1629" s="2"/>
      <c r="G1629" s="2"/>
      <c r="H1629" s="2"/>
      <c r="I1629" s="2"/>
      <c r="J1629" s="2"/>
      <c r="K1629" s="2"/>
      <c r="L1629" s="2"/>
      <c r="M1629" s="2"/>
      <c r="N1629" s="7" t="s">
        <v>171</v>
      </c>
      <c r="O1629" s="8" t="str">
        <f t="shared" si="151"/>
        <v/>
      </c>
      <c r="P1629" s="9" t="str">
        <f t="shared" si="152"/>
        <v/>
      </c>
      <c r="Q1629" s="11">
        <f t="shared" si="153"/>
        <v>0</v>
      </c>
      <c r="R1629" s="12">
        <f t="shared" si="154"/>
        <v>0</v>
      </c>
      <c r="S1629" s="8"/>
      <c r="T1629" s="8" t="str">
        <f>VLOOKUP(C1629,[1]Sheet1!$D$1:$M$65514,10,0)</f>
        <v>河北</v>
      </c>
      <c r="U1629" s="8">
        <f t="shared" si="155"/>
        <v>0</v>
      </c>
      <c r="V1629" s="8" t="e">
        <f ca="1">SUM(OFFSET(考勤!D:AH,MATCH(C1629,考勤!$A$1:$A$58,0)-1,DAY(D1629)-1,3,1))</f>
        <v>#N/A</v>
      </c>
      <c r="W1629" s="8" t="e">
        <f ca="1" t="shared" si="156"/>
        <v>#N/A</v>
      </c>
    </row>
    <row r="1630" hidden="1" spans="1:23">
      <c r="A1630" s="2" t="s">
        <v>838</v>
      </c>
      <c r="B1630" s="2" t="s">
        <v>1175</v>
      </c>
      <c r="C1630" s="2" t="s">
        <v>1176</v>
      </c>
      <c r="D1630" s="2" t="s">
        <v>177</v>
      </c>
      <c r="E1630" s="2" t="s">
        <v>127</v>
      </c>
      <c r="F1630" s="2"/>
      <c r="G1630" s="2"/>
      <c r="H1630" s="2"/>
      <c r="I1630" s="2"/>
      <c r="J1630" s="2"/>
      <c r="K1630" s="2"/>
      <c r="L1630" s="2"/>
      <c r="M1630" s="2"/>
      <c r="N1630" s="7" t="s">
        <v>171</v>
      </c>
      <c r="O1630" s="8" t="str">
        <f t="shared" si="151"/>
        <v/>
      </c>
      <c r="P1630" s="9" t="str">
        <f t="shared" si="152"/>
        <v/>
      </c>
      <c r="Q1630" s="11">
        <f t="shared" si="153"/>
        <v>0</v>
      </c>
      <c r="R1630" s="12">
        <f t="shared" si="154"/>
        <v>0</v>
      </c>
      <c r="S1630" s="8"/>
      <c r="T1630" s="8" t="str">
        <f>VLOOKUP(C1630,[1]Sheet1!$D$1:$M$65514,10,0)</f>
        <v>河北</v>
      </c>
      <c r="U1630" s="8">
        <f t="shared" si="155"/>
        <v>0</v>
      </c>
      <c r="V1630" s="8" t="e">
        <f ca="1">SUM(OFFSET(考勤!D:AH,MATCH(C1630,考勤!$A$1:$A$58,0)-1,DAY(D1630)-1,3,1))</f>
        <v>#N/A</v>
      </c>
      <c r="W1630" s="8" t="e">
        <f ca="1" t="shared" si="156"/>
        <v>#N/A</v>
      </c>
    </row>
    <row r="1631" hidden="1" spans="1:23">
      <c r="A1631" s="3" t="s">
        <v>838</v>
      </c>
      <c r="B1631" s="3" t="s">
        <v>1175</v>
      </c>
      <c r="C1631" s="3" t="s">
        <v>1176</v>
      </c>
      <c r="D1631" s="3" t="s">
        <v>180</v>
      </c>
      <c r="E1631" s="2" t="s">
        <v>127</v>
      </c>
      <c r="F1631" s="3"/>
      <c r="G1631" s="3"/>
      <c r="H1631" s="3"/>
      <c r="I1631" s="3"/>
      <c r="J1631" s="3"/>
      <c r="K1631" s="3"/>
      <c r="L1631" s="3"/>
      <c r="M1631" s="3"/>
      <c r="N1631" s="7" t="s">
        <v>171</v>
      </c>
      <c r="O1631" s="8" t="str">
        <f t="shared" si="151"/>
        <v/>
      </c>
      <c r="P1631" s="9" t="str">
        <f t="shared" si="152"/>
        <v/>
      </c>
      <c r="Q1631" s="11">
        <f t="shared" si="153"/>
        <v>0</v>
      </c>
      <c r="R1631" s="12">
        <f t="shared" si="154"/>
        <v>0</v>
      </c>
      <c r="S1631" s="8"/>
      <c r="T1631" s="8" t="str">
        <f>VLOOKUP(C1631,[1]Sheet1!$D$1:$M$65514,10,0)</f>
        <v>河北</v>
      </c>
      <c r="U1631" s="8">
        <f t="shared" si="155"/>
        <v>0</v>
      </c>
      <c r="V1631" s="8" t="e">
        <f ca="1">SUM(OFFSET(考勤!D:AH,MATCH(C1631,考勤!$A$1:$A$58,0)-1,DAY(D1631)-1,3,1))</f>
        <v>#N/A</v>
      </c>
      <c r="W1631" s="8" t="e">
        <f ca="1" t="shared" si="156"/>
        <v>#N/A</v>
      </c>
    </row>
    <row r="1632" hidden="1" spans="1:23">
      <c r="A1632" s="3" t="s">
        <v>838</v>
      </c>
      <c r="B1632" s="3" t="s">
        <v>1175</v>
      </c>
      <c r="C1632" s="3" t="s">
        <v>1176</v>
      </c>
      <c r="D1632" s="3" t="s">
        <v>183</v>
      </c>
      <c r="E1632" s="2" t="s">
        <v>127</v>
      </c>
      <c r="F1632" s="3"/>
      <c r="G1632" s="3"/>
      <c r="H1632" s="3"/>
      <c r="I1632" s="3"/>
      <c r="J1632" s="3"/>
      <c r="K1632" s="3"/>
      <c r="L1632" s="3"/>
      <c r="M1632" s="3"/>
      <c r="N1632" s="7" t="s">
        <v>171</v>
      </c>
      <c r="O1632" s="8" t="str">
        <f t="shared" si="151"/>
        <v/>
      </c>
      <c r="P1632" s="9" t="str">
        <f t="shared" si="152"/>
        <v/>
      </c>
      <c r="Q1632" s="11">
        <f t="shared" si="153"/>
        <v>0</v>
      </c>
      <c r="R1632" s="12">
        <f t="shared" si="154"/>
        <v>0</v>
      </c>
      <c r="S1632" s="8"/>
      <c r="T1632" s="8" t="str">
        <f>VLOOKUP(C1632,[1]Sheet1!$D$1:$M$65514,10,0)</f>
        <v>河北</v>
      </c>
      <c r="U1632" s="8">
        <f t="shared" si="155"/>
        <v>0</v>
      </c>
      <c r="V1632" s="8" t="e">
        <f ca="1">SUM(OFFSET(考勤!D:AH,MATCH(C1632,考勤!$A$1:$A$58,0)-1,DAY(D1632)-1,3,1))</f>
        <v>#N/A</v>
      </c>
      <c r="W1632" s="8" t="e">
        <f ca="1" t="shared" si="156"/>
        <v>#N/A</v>
      </c>
    </row>
    <row r="1633" hidden="1" spans="1:23">
      <c r="A1633" s="2" t="s">
        <v>838</v>
      </c>
      <c r="B1633" s="2" t="s">
        <v>1175</v>
      </c>
      <c r="C1633" s="2" t="s">
        <v>1176</v>
      </c>
      <c r="D1633" s="2" t="s">
        <v>186</v>
      </c>
      <c r="E1633" s="2" t="s">
        <v>127</v>
      </c>
      <c r="F1633" s="5" t="s">
        <v>1177</v>
      </c>
      <c r="G1633" s="2"/>
      <c r="H1633" s="2"/>
      <c r="I1633" s="2"/>
      <c r="J1633" s="10" t="s">
        <v>415</v>
      </c>
      <c r="K1633" s="2"/>
      <c r="L1633" s="2"/>
      <c r="M1633" s="2"/>
      <c r="N1633" s="7" t="s">
        <v>171</v>
      </c>
      <c r="O1633" s="8" t="str">
        <f t="shared" ref="O1633:O1696" si="157">LEFT(F1633,5)</f>
        <v>XX:XX</v>
      </c>
      <c r="P1633" s="9" t="str">
        <f t="shared" ref="P1633:P1696" si="158">RIGHT(F1633,5)</f>
        <v>21:31</v>
      </c>
      <c r="Q1633" s="11">
        <f t="shared" ref="Q1633:Q1696" si="159">IFERROR(IF(LEFT(P1633,2)+0&lt;6,P1633+1,P1633)-O1633,0)</f>
        <v>0</v>
      </c>
      <c r="R1633" s="12">
        <f t="shared" ref="R1633:R1696" si="160">IF(Q1633=0,0,IFERROR(INT((HOUR(Q1633)*60+MINUTE(Q1633))/60-1),0))</f>
        <v>0</v>
      </c>
      <c r="S1633" s="8"/>
      <c r="T1633" s="8" t="str">
        <f>VLOOKUP(C1633,[1]Sheet1!$D$1:$M$65514,10,0)</f>
        <v>河北</v>
      </c>
      <c r="U1633" s="9">
        <v>8.5</v>
      </c>
      <c r="V1633" s="8" t="e">
        <f ca="1">SUM(OFFSET(考勤!D:AH,MATCH(C1633,考勤!$A$1:$A$58,0)-1,DAY(D1633)-1,3,1))</f>
        <v>#N/A</v>
      </c>
      <c r="W1633" s="8" t="e">
        <f ca="1" t="shared" ref="W1633:W1696" si="161">R1633-V1633</f>
        <v>#N/A</v>
      </c>
    </row>
    <row r="1634" hidden="1" spans="1:23">
      <c r="A1634" s="2" t="s">
        <v>838</v>
      </c>
      <c r="B1634" s="2" t="s">
        <v>1175</v>
      </c>
      <c r="C1634" s="2" t="s">
        <v>1176</v>
      </c>
      <c r="D1634" s="2" t="s">
        <v>189</v>
      </c>
      <c r="E1634" s="2" t="s">
        <v>127</v>
      </c>
      <c r="F1634" s="2" t="s">
        <v>1174</v>
      </c>
      <c r="G1634" s="2" t="s">
        <v>137</v>
      </c>
      <c r="H1634" s="2"/>
      <c r="I1634" s="2"/>
      <c r="J1634" s="10" t="s">
        <v>314</v>
      </c>
      <c r="K1634" s="2"/>
      <c r="L1634" s="2"/>
      <c r="M1634" s="2"/>
      <c r="N1634" s="2"/>
      <c r="O1634" s="8" t="str">
        <f t="shared" si="157"/>
        <v>07:43</v>
      </c>
      <c r="P1634" s="9" t="str">
        <f t="shared" si="158"/>
        <v>21:00</v>
      </c>
      <c r="Q1634" s="11">
        <f t="shared" si="159"/>
        <v>0.553472222222222</v>
      </c>
      <c r="R1634" s="12">
        <f t="shared" si="160"/>
        <v>12</v>
      </c>
      <c r="S1634" s="8"/>
      <c r="T1634" s="8" t="str">
        <f>VLOOKUP(C1634,[1]Sheet1!$D$1:$M$65514,10,0)</f>
        <v>河北</v>
      </c>
      <c r="U1634" s="8">
        <f t="shared" ref="U1633:U1696" si="162">INT(R1634)</f>
        <v>12</v>
      </c>
      <c r="V1634" s="8" t="e">
        <f ca="1">SUM(OFFSET(考勤!D:AH,MATCH(C1634,考勤!$A$1:$A$58,0)-1,DAY(D1634)-1,3,1))</f>
        <v>#N/A</v>
      </c>
      <c r="W1634" s="8" t="e">
        <f ca="1" t="shared" si="161"/>
        <v>#N/A</v>
      </c>
    </row>
    <row r="1635" hidden="1" spans="1:23">
      <c r="A1635" s="2" t="s">
        <v>838</v>
      </c>
      <c r="B1635" s="2" t="s">
        <v>1175</v>
      </c>
      <c r="C1635" s="2" t="s">
        <v>1176</v>
      </c>
      <c r="D1635" s="2" t="s">
        <v>192</v>
      </c>
      <c r="E1635" s="2" t="s">
        <v>127</v>
      </c>
      <c r="F1635" s="5" t="s">
        <v>968</v>
      </c>
      <c r="G1635" s="2"/>
      <c r="H1635" s="2"/>
      <c r="I1635" s="2"/>
      <c r="J1635" s="2"/>
      <c r="K1635" s="2"/>
      <c r="L1635" s="2"/>
      <c r="M1635" s="2"/>
      <c r="N1635" s="7" t="s">
        <v>171</v>
      </c>
      <c r="O1635" s="8" t="str">
        <f t="shared" si="157"/>
        <v>07:45</v>
      </c>
      <c r="P1635" s="9" t="str">
        <f t="shared" si="158"/>
        <v>XX:XX</v>
      </c>
      <c r="Q1635" s="11">
        <f t="shared" si="159"/>
        <v>0</v>
      </c>
      <c r="R1635" s="12">
        <f t="shared" si="160"/>
        <v>0</v>
      </c>
      <c r="S1635" s="8"/>
      <c r="T1635" s="8" t="str">
        <f>VLOOKUP(C1635,[1]Sheet1!$D$1:$M$65514,10,0)</f>
        <v>河北</v>
      </c>
      <c r="U1635" s="9">
        <v>20</v>
      </c>
      <c r="V1635" s="8" t="e">
        <f ca="1">SUM(OFFSET(考勤!D:AH,MATCH(C1635,考勤!$A$1:$A$58,0)-1,DAY(D1635)-1,3,1))</f>
        <v>#N/A</v>
      </c>
      <c r="W1635" s="8" t="e">
        <f ca="1" t="shared" si="161"/>
        <v>#N/A</v>
      </c>
    </row>
    <row r="1636" hidden="1" spans="1:23">
      <c r="A1636" s="2" t="s">
        <v>838</v>
      </c>
      <c r="B1636" s="2" t="s">
        <v>1175</v>
      </c>
      <c r="C1636" s="2" t="s">
        <v>1176</v>
      </c>
      <c r="D1636" s="2" t="s">
        <v>195</v>
      </c>
      <c r="E1636" s="2" t="s">
        <v>127</v>
      </c>
      <c r="F1636" s="2" t="s">
        <v>1178</v>
      </c>
      <c r="G1636" s="2" t="s">
        <v>1179</v>
      </c>
      <c r="H1636" s="4" t="s">
        <v>1180</v>
      </c>
      <c r="I1636" s="2"/>
      <c r="J1636" s="10" t="s">
        <v>1181</v>
      </c>
      <c r="K1636" s="2"/>
      <c r="L1636" s="2"/>
      <c r="M1636" s="2"/>
      <c r="N1636" s="2"/>
      <c r="O1636" s="8" t="str">
        <f t="shared" si="157"/>
        <v>08:05</v>
      </c>
      <c r="P1636" s="9" t="str">
        <f t="shared" si="158"/>
        <v>19:25</v>
      </c>
      <c r="Q1636" s="11">
        <f t="shared" si="159"/>
        <v>0.472222222222222</v>
      </c>
      <c r="R1636" s="12">
        <f t="shared" si="160"/>
        <v>10</v>
      </c>
      <c r="S1636" s="8"/>
      <c r="T1636" s="8" t="str">
        <f>VLOOKUP(C1636,[1]Sheet1!$D$1:$M$65514,10,0)</f>
        <v>河北</v>
      </c>
      <c r="U1636" s="8">
        <f t="shared" si="162"/>
        <v>10</v>
      </c>
      <c r="V1636" s="8" t="e">
        <f ca="1">SUM(OFFSET(考勤!D:AH,MATCH(C1636,考勤!$A$1:$A$58,0)-1,DAY(D1636)-1,3,1))</f>
        <v>#N/A</v>
      </c>
      <c r="W1636" s="8" t="e">
        <f ca="1" t="shared" si="161"/>
        <v>#N/A</v>
      </c>
    </row>
    <row r="1637" hidden="1" spans="1:23">
      <c r="A1637" s="2" t="s">
        <v>838</v>
      </c>
      <c r="B1637" s="2" t="s">
        <v>1175</v>
      </c>
      <c r="C1637" s="2" t="s">
        <v>1176</v>
      </c>
      <c r="D1637" s="2" t="s">
        <v>198</v>
      </c>
      <c r="E1637" s="2" t="s">
        <v>127</v>
      </c>
      <c r="F1637" s="2" t="s">
        <v>1182</v>
      </c>
      <c r="G1637" s="2" t="s">
        <v>1183</v>
      </c>
      <c r="H1637" s="4" t="s">
        <v>1184</v>
      </c>
      <c r="I1637" s="2"/>
      <c r="J1637" s="10" t="s">
        <v>1185</v>
      </c>
      <c r="K1637" s="2"/>
      <c r="L1637" s="2"/>
      <c r="M1637" s="2"/>
      <c r="N1637" s="2"/>
      <c r="O1637" s="8" t="str">
        <f t="shared" si="157"/>
        <v>08:04</v>
      </c>
      <c r="P1637" s="9" t="str">
        <f t="shared" si="158"/>
        <v>19:42</v>
      </c>
      <c r="Q1637" s="11">
        <f t="shared" si="159"/>
        <v>0.484722222222222</v>
      </c>
      <c r="R1637" s="12">
        <f t="shared" si="160"/>
        <v>10</v>
      </c>
      <c r="S1637" s="8"/>
      <c r="T1637" s="8" t="str">
        <f>VLOOKUP(C1637,[1]Sheet1!$D$1:$M$65514,10,0)</f>
        <v>河北</v>
      </c>
      <c r="U1637" s="8">
        <f t="shared" si="162"/>
        <v>10</v>
      </c>
      <c r="V1637" s="8" t="e">
        <f ca="1">SUM(OFFSET(考勤!D:AH,MATCH(C1637,考勤!$A$1:$A$58,0)-1,DAY(D1637)-1,3,1))</f>
        <v>#N/A</v>
      </c>
      <c r="W1637" s="8" t="e">
        <f ca="1" t="shared" si="161"/>
        <v>#N/A</v>
      </c>
    </row>
    <row r="1638" hidden="1" spans="1:23">
      <c r="A1638" s="3" t="s">
        <v>838</v>
      </c>
      <c r="B1638" s="3" t="s">
        <v>1175</v>
      </c>
      <c r="C1638" s="3" t="s">
        <v>1176</v>
      </c>
      <c r="D1638" s="3" t="s">
        <v>199</v>
      </c>
      <c r="E1638" s="2" t="s">
        <v>127</v>
      </c>
      <c r="F1638" s="3" t="s">
        <v>1186</v>
      </c>
      <c r="G1638" s="3" t="s">
        <v>1187</v>
      </c>
      <c r="H1638" s="4" t="s">
        <v>1188</v>
      </c>
      <c r="I1638" s="3"/>
      <c r="J1638" s="10" t="s">
        <v>1189</v>
      </c>
      <c r="K1638" s="3"/>
      <c r="L1638" s="3"/>
      <c r="M1638" s="3"/>
      <c r="N1638" s="3"/>
      <c r="O1638" s="8" t="str">
        <f t="shared" si="157"/>
        <v>08:02</v>
      </c>
      <c r="P1638" s="9" t="str">
        <f t="shared" si="158"/>
        <v>19:43</v>
      </c>
      <c r="Q1638" s="11">
        <f t="shared" si="159"/>
        <v>0.486805555555556</v>
      </c>
      <c r="R1638" s="12">
        <f t="shared" si="160"/>
        <v>10</v>
      </c>
      <c r="S1638" s="8"/>
      <c r="T1638" s="8" t="str">
        <f>VLOOKUP(C1638,[1]Sheet1!$D$1:$M$65514,10,0)</f>
        <v>河北</v>
      </c>
      <c r="U1638" s="8">
        <f t="shared" si="162"/>
        <v>10</v>
      </c>
      <c r="V1638" s="8" t="e">
        <f ca="1">SUM(OFFSET(考勤!D:AH,MATCH(C1638,考勤!$A$1:$A$58,0)-1,DAY(D1638)-1,3,1))</f>
        <v>#N/A</v>
      </c>
      <c r="W1638" s="8" t="e">
        <f ca="1" t="shared" si="161"/>
        <v>#N/A</v>
      </c>
    </row>
    <row r="1639" hidden="1" spans="1:23">
      <c r="A1639" s="3" t="s">
        <v>838</v>
      </c>
      <c r="B1639" s="3" t="s">
        <v>1175</v>
      </c>
      <c r="C1639" s="3" t="s">
        <v>1176</v>
      </c>
      <c r="D1639" s="3" t="s">
        <v>201</v>
      </c>
      <c r="E1639" s="2" t="s">
        <v>127</v>
      </c>
      <c r="F1639" s="3" t="s">
        <v>1190</v>
      </c>
      <c r="G1639" s="3" t="s">
        <v>137</v>
      </c>
      <c r="H1639" s="3"/>
      <c r="I1639" s="3"/>
      <c r="J1639" s="10" t="s">
        <v>1189</v>
      </c>
      <c r="K1639" s="3"/>
      <c r="L1639" s="3"/>
      <c r="M1639" s="3"/>
      <c r="N1639" s="3"/>
      <c r="O1639" s="8" t="str">
        <f t="shared" si="157"/>
        <v>08:00</v>
      </c>
      <c r="P1639" s="9" t="str">
        <f t="shared" si="158"/>
        <v>19:43</v>
      </c>
      <c r="Q1639" s="11">
        <f t="shared" si="159"/>
        <v>0.488194444444444</v>
      </c>
      <c r="R1639" s="12">
        <f t="shared" si="160"/>
        <v>10</v>
      </c>
      <c r="S1639" s="8"/>
      <c r="T1639" s="8" t="str">
        <f>VLOOKUP(C1639,[1]Sheet1!$D$1:$M$65514,10,0)</f>
        <v>河北</v>
      </c>
      <c r="U1639" s="8">
        <f t="shared" si="162"/>
        <v>10</v>
      </c>
      <c r="V1639" s="8" t="e">
        <f ca="1">SUM(OFFSET(考勤!D:AH,MATCH(C1639,考勤!$A$1:$A$58,0)-1,DAY(D1639)-1,3,1))</f>
        <v>#N/A</v>
      </c>
      <c r="W1639" s="8" t="e">
        <f ca="1" t="shared" si="161"/>
        <v>#N/A</v>
      </c>
    </row>
    <row r="1640" hidden="1" spans="1:23">
      <c r="A1640" s="2" t="s">
        <v>838</v>
      </c>
      <c r="B1640" s="2" t="s">
        <v>1175</v>
      </c>
      <c r="C1640" s="2" t="s">
        <v>1176</v>
      </c>
      <c r="D1640" s="2" t="s">
        <v>204</v>
      </c>
      <c r="E1640" s="2" t="s">
        <v>127</v>
      </c>
      <c r="F1640" s="2" t="s">
        <v>1191</v>
      </c>
      <c r="G1640" s="2" t="s">
        <v>750</v>
      </c>
      <c r="H1640" s="4" t="s">
        <v>751</v>
      </c>
      <c r="I1640" s="2"/>
      <c r="J1640" s="10" t="s">
        <v>1192</v>
      </c>
      <c r="K1640" s="2"/>
      <c r="L1640" s="2"/>
      <c r="M1640" s="2"/>
      <c r="N1640" s="2"/>
      <c r="O1640" s="8" t="str">
        <f t="shared" si="157"/>
        <v>08:03</v>
      </c>
      <c r="P1640" s="9" t="str">
        <f t="shared" si="158"/>
        <v>19:36</v>
      </c>
      <c r="Q1640" s="11">
        <f t="shared" si="159"/>
        <v>0.48125</v>
      </c>
      <c r="R1640" s="12">
        <f t="shared" si="160"/>
        <v>10</v>
      </c>
      <c r="S1640" s="8"/>
      <c r="T1640" s="8" t="str">
        <f>VLOOKUP(C1640,[1]Sheet1!$D$1:$M$65514,10,0)</f>
        <v>河北</v>
      </c>
      <c r="U1640" s="8">
        <f t="shared" si="162"/>
        <v>10</v>
      </c>
      <c r="V1640" s="8" t="e">
        <f ca="1">SUM(OFFSET(考勤!D:AH,MATCH(C1640,考勤!$A$1:$A$58,0)-1,DAY(D1640)-1,3,1))</f>
        <v>#N/A</v>
      </c>
      <c r="W1640" s="8" t="e">
        <f ca="1" t="shared" si="161"/>
        <v>#N/A</v>
      </c>
    </row>
    <row r="1641" hidden="1" spans="1:23">
      <c r="A1641" s="2" t="s">
        <v>838</v>
      </c>
      <c r="B1641" s="2" t="s">
        <v>1175</v>
      </c>
      <c r="C1641" s="2" t="s">
        <v>1176</v>
      </c>
      <c r="D1641" s="2" t="s">
        <v>206</v>
      </c>
      <c r="E1641" s="2" t="s">
        <v>127</v>
      </c>
      <c r="F1641" s="2" t="s">
        <v>1193</v>
      </c>
      <c r="G1641" s="2" t="s">
        <v>351</v>
      </c>
      <c r="H1641" s="4" t="s">
        <v>352</v>
      </c>
      <c r="I1641" s="2"/>
      <c r="J1641" s="10" t="s">
        <v>1194</v>
      </c>
      <c r="K1641" s="2"/>
      <c r="L1641" s="2"/>
      <c r="M1641" s="2"/>
      <c r="N1641" s="2"/>
      <c r="O1641" s="8" t="str">
        <f t="shared" si="157"/>
        <v>08:01</v>
      </c>
      <c r="P1641" s="9" t="str">
        <f t="shared" si="158"/>
        <v>19:40</v>
      </c>
      <c r="Q1641" s="11">
        <f t="shared" si="159"/>
        <v>0.485416666666667</v>
      </c>
      <c r="R1641" s="12">
        <f t="shared" si="160"/>
        <v>10</v>
      </c>
      <c r="S1641" s="8"/>
      <c r="T1641" s="8" t="str">
        <f>VLOOKUP(C1641,[1]Sheet1!$D$1:$M$65514,10,0)</f>
        <v>河北</v>
      </c>
      <c r="U1641" s="8">
        <f t="shared" si="162"/>
        <v>10</v>
      </c>
      <c r="V1641" s="8" t="e">
        <f ca="1">SUM(OFFSET(考勤!D:AH,MATCH(C1641,考勤!$A$1:$A$58,0)-1,DAY(D1641)-1,3,1))</f>
        <v>#N/A</v>
      </c>
      <c r="W1641" s="8" t="e">
        <f ca="1" t="shared" si="161"/>
        <v>#N/A</v>
      </c>
    </row>
    <row r="1642" hidden="1" spans="1:23">
      <c r="A1642" s="2" t="s">
        <v>838</v>
      </c>
      <c r="B1642" s="2" t="s">
        <v>1175</v>
      </c>
      <c r="C1642" s="2" t="s">
        <v>1176</v>
      </c>
      <c r="D1642" s="2" t="s">
        <v>209</v>
      </c>
      <c r="E1642" s="2" t="s">
        <v>127</v>
      </c>
      <c r="F1642" s="2" t="s">
        <v>1195</v>
      </c>
      <c r="G1642" s="2" t="s">
        <v>1196</v>
      </c>
      <c r="H1642" s="4" t="s">
        <v>1197</v>
      </c>
      <c r="I1642" s="2"/>
      <c r="J1642" s="10" t="s">
        <v>1198</v>
      </c>
      <c r="K1642" s="2"/>
      <c r="L1642" s="2"/>
      <c r="M1642" s="2"/>
      <c r="N1642" s="2"/>
      <c r="O1642" s="8" t="str">
        <f t="shared" si="157"/>
        <v>08:14</v>
      </c>
      <c r="P1642" s="9" t="str">
        <f t="shared" si="158"/>
        <v>19:43</v>
      </c>
      <c r="Q1642" s="11">
        <f t="shared" si="159"/>
        <v>0.478472222222222</v>
      </c>
      <c r="R1642" s="12">
        <f t="shared" si="160"/>
        <v>10</v>
      </c>
      <c r="S1642" s="8"/>
      <c r="T1642" s="8" t="str">
        <f>VLOOKUP(C1642,[1]Sheet1!$D$1:$M$65514,10,0)</f>
        <v>河北</v>
      </c>
      <c r="U1642" s="8">
        <f t="shared" si="162"/>
        <v>10</v>
      </c>
      <c r="V1642" s="8" t="e">
        <f ca="1">SUM(OFFSET(考勤!D:AH,MATCH(C1642,考勤!$A$1:$A$58,0)-1,DAY(D1642)-1,3,1))</f>
        <v>#N/A</v>
      </c>
      <c r="W1642" s="8" t="e">
        <f ca="1" t="shared" si="161"/>
        <v>#N/A</v>
      </c>
    </row>
    <row r="1643" hidden="1" spans="1:23">
      <c r="A1643" s="2" t="s">
        <v>838</v>
      </c>
      <c r="B1643" s="2" t="s">
        <v>1175</v>
      </c>
      <c r="C1643" s="2" t="s">
        <v>1176</v>
      </c>
      <c r="D1643" s="2" t="s">
        <v>210</v>
      </c>
      <c r="E1643" s="2" t="s">
        <v>127</v>
      </c>
      <c r="F1643" s="2" t="s">
        <v>1199</v>
      </c>
      <c r="G1643" s="2" t="s">
        <v>381</v>
      </c>
      <c r="H1643" s="4" t="s">
        <v>382</v>
      </c>
      <c r="I1643" s="2"/>
      <c r="J1643" s="10" t="s">
        <v>1200</v>
      </c>
      <c r="K1643" s="2"/>
      <c r="L1643" s="2"/>
      <c r="M1643" s="2"/>
      <c r="N1643" s="2"/>
      <c r="O1643" s="8" t="str">
        <f t="shared" si="157"/>
        <v>08:07</v>
      </c>
      <c r="P1643" s="9" t="str">
        <f t="shared" si="158"/>
        <v>19:46</v>
      </c>
      <c r="Q1643" s="11">
        <f t="shared" si="159"/>
        <v>0.485416666666667</v>
      </c>
      <c r="R1643" s="12">
        <f t="shared" si="160"/>
        <v>10</v>
      </c>
      <c r="S1643" s="8"/>
      <c r="T1643" s="8" t="str">
        <f>VLOOKUP(C1643,[1]Sheet1!$D$1:$M$65514,10,0)</f>
        <v>河北</v>
      </c>
      <c r="U1643" s="8">
        <f t="shared" si="162"/>
        <v>10</v>
      </c>
      <c r="V1643" s="8" t="e">
        <f ca="1">SUM(OFFSET(考勤!D:AH,MATCH(C1643,考勤!$A$1:$A$58,0)-1,DAY(D1643)-1,3,1))</f>
        <v>#N/A</v>
      </c>
      <c r="W1643" s="8" t="e">
        <f ca="1" t="shared" si="161"/>
        <v>#N/A</v>
      </c>
    </row>
    <row r="1644" hidden="1" spans="1:23">
      <c r="A1644" s="2" t="s">
        <v>838</v>
      </c>
      <c r="B1644" s="2" t="s">
        <v>1175</v>
      </c>
      <c r="C1644" s="2" t="s">
        <v>1176</v>
      </c>
      <c r="D1644" s="2" t="s">
        <v>211</v>
      </c>
      <c r="E1644" s="2" t="s">
        <v>127</v>
      </c>
      <c r="F1644" s="2" t="s">
        <v>1201</v>
      </c>
      <c r="G1644" s="2" t="s">
        <v>525</v>
      </c>
      <c r="H1644" s="4" t="s">
        <v>1202</v>
      </c>
      <c r="I1644" s="2"/>
      <c r="J1644" s="10" t="s">
        <v>179</v>
      </c>
      <c r="K1644" s="2"/>
      <c r="L1644" s="2"/>
      <c r="M1644" s="2"/>
      <c r="N1644" s="2"/>
      <c r="O1644" s="8" t="str">
        <f t="shared" si="157"/>
        <v>08:13</v>
      </c>
      <c r="P1644" s="9" t="str">
        <f t="shared" si="158"/>
        <v>19:53</v>
      </c>
      <c r="Q1644" s="11">
        <f t="shared" si="159"/>
        <v>0.486111111111111</v>
      </c>
      <c r="R1644" s="12">
        <f t="shared" si="160"/>
        <v>10</v>
      </c>
      <c r="S1644" s="8"/>
      <c r="T1644" s="8" t="str">
        <f>VLOOKUP(C1644,[1]Sheet1!$D$1:$M$65514,10,0)</f>
        <v>河北</v>
      </c>
      <c r="U1644" s="8">
        <f t="shared" si="162"/>
        <v>10</v>
      </c>
      <c r="V1644" s="8" t="e">
        <f ca="1">SUM(OFFSET(考勤!D:AH,MATCH(C1644,考勤!$A$1:$A$58,0)-1,DAY(D1644)-1,3,1))</f>
        <v>#N/A</v>
      </c>
      <c r="W1644" s="8" t="e">
        <f ca="1" t="shared" si="161"/>
        <v>#N/A</v>
      </c>
    </row>
    <row r="1645" hidden="1" spans="1:23">
      <c r="A1645" s="2" t="s">
        <v>838</v>
      </c>
      <c r="B1645" s="2" t="s">
        <v>1203</v>
      </c>
      <c r="C1645" s="2" t="s">
        <v>96</v>
      </c>
      <c r="D1645" s="2" t="s">
        <v>126</v>
      </c>
      <c r="E1645" s="2" t="s">
        <v>127</v>
      </c>
      <c r="F1645" s="2"/>
      <c r="G1645" s="2"/>
      <c r="H1645" s="2"/>
      <c r="I1645" s="2"/>
      <c r="J1645" s="2"/>
      <c r="K1645" s="2"/>
      <c r="L1645" s="2"/>
      <c r="M1645" s="2"/>
      <c r="N1645" s="7" t="s">
        <v>171</v>
      </c>
      <c r="O1645" s="8" t="str">
        <f t="shared" si="157"/>
        <v/>
      </c>
      <c r="P1645" s="9" t="str">
        <f t="shared" si="158"/>
        <v/>
      </c>
      <c r="Q1645" s="11">
        <f t="shared" si="159"/>
        <v>0</v>
      </c>
      <c r="R1645" s="12">
        <f t="shared" si="160"/>
        <v>0</v>
      </c>
      <c r="S1645" s="8"/>
      <c r="T1645" s="8" t="str">
        <f>VLOOKUP(C1645,[1]Sheet1!$D$1:$M$65514,10,0)</f>
        <v>河北</v>
      </c>
      <c r="U1645" s="8">
        <f t="shared" si="162"/>
        <v>0</v>
      </c>
      <c r="V1645" s="8" t="e">
        <f ca="1">SUM(OFFSET(考勤!D:AH,MATCH(C1645,考勤!$A$1:$A$58,0)-1,DAY(D1645)-1,3,1))</f>
        <v>#N/A</v>
      </c>
      <c r="W1645" s="8" t="e">
        <f ca="1" t="shared" si="161"/>
        <v>#N/A</v>
      </c>
    </row>
    <row r="1646" hidden="1" spans="1:23">
      <c r="A1646" s="2" t="s">
        <v>838</v>
      </c>
      <c r="B1646" s="2" t="s">
        <v>1203</v>
      </c>
      <c r="C1646" s="2" t="s">
        <v>96</v>
      </c>
      <c r="D1646" s="2" t="s">
        <v>131</v>
      </c>
      <c r="E1646" s="2" t="s">
        <v>127</v>
      </c>
      <c r="F1646" s="2"/>
      <c r="G1646" s="2"/>
      <c r="H1646" s="2"/>
      <c r="I1646" s="2"/>
      <c r="J1646" s="2"/>
      <c r="K1646" s="2"/>
      <c r="L1646" s="2"/>
      <c r="M1646" s="2"/>
      <c r="N1646" s="7" t="s">
        <v>171</v>
      </c>
      <c r="O1646" s="8" t="str">
        <f t="shared" si="157"/>
        <v/>
      </c>
      <c r="P1646" s="9" t="str">
        <f t="shared" si="158"/>
        <v/>
      </c>
      <c r="Q1646" s="11">
        <f t="shared" si="159"/>
        <v>0</v>
      </c>
      <c r="R1646" s="12">
        <f t="shared" si="160"/>
        <v>0</v>
      </c>
      <c r="S1646" s="8"/>
      <c r="T1646" s="8" t="str">
        <f>VLOOKUP(C1646,[1]Sheet1!$D$1:$M$65514,10,0)</f>
        <v>河北</v>
      </c>
      <c r="U1646" s="8">
        <f t="shared" si="162"/>
        <v>0</v>
      </c>
      <c r="V1646" s="8" t="e">
        <f ca="1">SUM(OFFSET(考勤!D:AH,MATCH(C1646,考勤!$A$1:$A$58,0)-1,DAY(D1646)-1,3,1))</f>
        <v>#N/A</v>
      </c>
      <c r="W1646" s="8" t="e">
        <f ca="1" t="shared" si="161"/>
        <v>#N/A</v>
      </c>
    </row>
    <row r="1647" hidden="1" spans="1:23">
      <c r="A1647" s="2" t="s">
        <v>838</v>
      </c>
      <c r="B1647" s="2" t="s">
        <v>1203</v>
      </c>
      <c r="C1647" s="2" t="s">
        <v>96</v>
      </c>
      <c r="D1647" s="2" t="s">
        <v>135</v>
      </c>
      <c r="E1647" s="2" t="s">
        <v>127</v>
      </c>
      <c r="F1647" s="2"/>
      <c r="G1647" s="2"/>
      <c r="H1647" s="2"/>
      <c r="I1647" s="2"/>
      <c r="J1647" s="2"/>
      <c r="K1647" s="2"/>
      <c r="L1647" s="2"/>
      <c r="M1647" s="2"/>
      <c r="N1647" s="7" t="s">
        <v>171</v>
      </c>
      <c r="O1647" s="8" t="str">
        <f t="shared" si="157"/>
        <v/>
      </c>
      <c r="P1647" s="9" t="str">
        <f t="shared" si="158"/>
        <v/>
      </c>
      <c r="Q1647" s="11">
        <f t="shared" si="159"/>
        <v>0</v>
      </c>
      <c r="R1647" s="12">
        <f t="shared" si="160"/>
        <v>0</v>
      </c>
      <c r="S1647" s="8"/>
      <c r="T1647" s="8" t="str">
        <f>VLOOKUP(C1647,[1]Sheet1!$D$1:$M$65514,10,0)</f>
        <v>河北</v>
      </c>
      <c r="U1647" s="8">
        <f t="shared" si="162"/>
        <v>0</v>
      </c>
      <c r="V1647" s="8" t="e">
        <f ca="1">SUM(OFFSET(考勤!D:AH,MATCH(C1647,考勤!$A$1:$A$58,0)-1,DAY(D1647)-1,3,1))</f>
        <v>#N/A</v>
      </c>
      <c r="W1647" s="8" t="e">
        <f ca="1" t="shared" si="161"/>
        <v>#N/A</v>
      </c>
    </row>
    <row r="1648" hidden="1" spans="1:23">
      <c r="A1648" s="3" t="s">
        <v>838</v>
      </c>
      <c r="B1648" s="3" t="s">
        <v>1203</v>
      </c>
      <c r="C1648" s="3" t="s">
        <v>96</v>
      </c>
      <c r="D1648" s="3" t="s">
        <v>139</v>
      </c>
      <c r="E1648" s="2" t="s">
        <v>127</v>
      </c>
      <c r="F1648" s="3"/>
      <c r="G1648" s="3"/>
      <c r="H1648" s="3"/>
      <c r="I1648" s="3"/>
      <c r="J1648" s="3"/>
      <c r="K1648" s="3"/>
      <c r="L1648" s="3"/>
      <c r="M1648" s="3"/>
      <c r="N1648" s="7" t="s">
        <v>171</v>
      </c>
      <c r="O1648" s="8" t="str">
        <f t="shared" si="157"/>
        <v/>
      </c>
      <c r="P1648" s="9" t="str">
        <f t="shared" si="158"/>
        <v/>
      </c>
      <c r="Q1648" s="11">
        <f t="shared" si="159"/>
        <v>0</v>
      </c>
      <c r="R1648" s="12">
        <f t="shared" si="160"/>
        <v>0</v>
      </c>
      <c r="S1648" s="8"/>
      <c r="T1648" s="8" t="str">
        <f>VLOOKUP(C1648,[1]Sheet1!$D$1:$M$65514,10,0)</f>
        <v>河北</v>
      </c>
      <c r="U1648" s="8">
        <f t="shared" si="162"/>
        <v>0</v>
      </c>
      <c r="V1648" s="8" t="e">
        <f ca="1">SUM(OFFSET(考勤!D:AH,MATCH(C1648,考勤!$A$1:$A$58,0)-1,DAY(D1648)-1,3,1))</f>
        <v>#N/A</v>
      </c>
      <c r="W1648" s="8" t="e">
        <f ca="1" t="shared" si="161"/>
        <v>#N/A</v>
      </c>
    </row>
    <row r="1649" hidden="1" spans="1:23">
      <c r="A1649" s="3" t="s">
        <v>838</v>
      </c>
      <c r="B1649" s="3" t="s">
        <v>1203</v>
      </c>
      <c r="C1649" s="3" t="s">
        <v>96</v>
      </c>
      <c r="D1649" s="3" t="s">
        <v>142</v>
      </c>
      <c r="E1649" s="2" t="s">
        <v>127</v>
      </c>
      <c r="F1649" s="3"/>
      <c r="G1649" s="3"/>
      <c r="H1649" s="3"/>
      <c r="I1649" s="3"/>
      <c r="J1649" s="3"/>
      <c r="K1649" s="3"/>
      <c r="L1649" s="3"/>
      <c r="M1649" s="3"/>
      <c r="N1649" s="7" t="s">
        <v>171</v>
      </c>
      <c r="O1649" s="8" t="str">
        <f t="shared" si="157"/>
        <v/>
      </c>
      <c r="P1649" s="9" t="str">
        <f t="shared" si="158"/>
        <v/>
      </c>
      <c r="Q1649" s="11">
        <f t="shared" si="159"/>
        <v>0</v>
      </c>
      <c r="R1649" s="12">
        <f t="shared" si="160"/>
        <v>0</v>
      </c>
      <c r="S1649" s="8"/>
      <c r="T1649" s="8" t="str">
        <f>VLOOKUP(C1649,[1]Sheet1!$D$1:$M$65514,10,0)</f>
        <v>河北</v>
      </c>
      <c r="U1649" s="8">
        <f t="shared" si="162"/>
        <v>0</v>
      </c>
      <c r="V1649" s="8" t="e">
        <f ca="1">SUM(OFFSET(考勤!D:AH,MATCH(C1649,考勤!$A$1:$A$58,0)-1,DAY(D1649)-1,3,1))</f>
        <v>#N/A</v>
      </c>
      <c r="W1649" s="8" t="e">
        <f ca="1" t="shared" si="161"/>
        <v>#N/A</v>
      </c>
    </row>
    <row r="1650" hidden="1" spans="1:23">
      <c r="A1650" s="2" t="s">
        <v>838</v>
      </c>
      <c r="B1650" s="2" t="s">
        <v>1203</v>
      </c>
      <c r="C1650" s="2" t="s">
        <v>96</v>
      </c>
      <c r="D1650" s="2" t="s">
        <v>145</v>
      </c>
      <c r="E1650" s="2" t="s">
        <v>127</v>
      </c>
      <c r="F1650" s="2"/>
      <c r="G1650" s="2"/>
      <c r="H1650" s="2"/>
      <c r="I1650" s="2"/>
      <c r="J1650" s="2"/>
      <c r="K1650" s="2"/>
      <c r="L1650" s="2"/>
      <c r="M1650" s="2"/>
      <c r="N1650" s="7" t="s">
        <v>171</v>
      </c>
      <c r="O1650" s="8" t="str">
        <f t="shared" si="157"/>
        <v/>
      </c>
      <c r="P1650" s="9" t="str">
        <f t="shared" si="158"/>
        <v/>
      </c>
      <c r="Q1650" s="11">
        <f t="shared" si="159"/>
        <v>0</v>
      </c>
      <c r="R1650" s="12">
        <f t="shared" si="160"/>
        <v>0</v>
      </c>
      <c r="S1650" s="8"/>
      <c r="T1650" s="8" t="str">
        <f>VLOOKUP(C1650,[1]Sheet1!$D$1:$M$65514,10,0)</f>
        <v>河北</v>
      </c>
      <c r="U1650" s="8">
        <f t="shared" si="162"/>
        <v>0</v>
      </c>
      <c r="V1650" s="8" t="e">
        <f ca="1">SUM(OFFSET(考勤!D:AH,MATCH(C1650,考勤!$A$1:$A$58,0)-1,DAY(D1650)-1,3,1))</f>
        <v>#N/A</v>
      </c>
      <c r="W1650" s="8" t="e">
        <f ca="1" t="shared" si="161"/>
        <v>#N/A</v>
      </c>
    </row>
    <row r="1651" hidden="1" spans="1:23">
      <c r="A1651" s="2" t="s">
        <v>838</v>
      </c>
      <c r="B1651" s="2" t="s">
        <v>1203</v>
      </c>
      <c r="C1651" s="2" t="s">
        <v>96</v>
      </c>
      <c r="D1651" s="2" t="s">
        <v>148</v>
      </c>
      <c r="E1651" s="2" t="s">
        <v>127</v>
      </c>
      <c r="F1651" s="2"/>
      <c r="G1651" s="2"/>
      <c r="H1651" s="2"/>
      <c r="I1651" s="2"/>
      <c r="J1651" s="2"/>
      <c r="K1651" s="2"/>
      <c r="L1651" s="2"/>
      <c r="M1651" s="2"/>
      <c r="N1651" s="7" t="s">
        <v>171</v>
      </c>
      <c r="O1651" s="8" t="str">
        <f t="shared" si="157"/>
        <v/>
      </c>
      <c r="P1651" s="9" t="str">
        <f t="shared" si="158"/>
        <v/>
      </c>
      <c r="Q1651" s="11">
        <f t="shared" si="159"/>
        <v>0</v>
      </c>
      <c r="R1651" s="12">
        <f t="shared" si="160"/>
        <v>0</v>
      </c>
      <c r="S1651" s="8"/>
      <c r="T1651" s="8" t="str">
        <f>VLOOKUP(C1651,[1]Sheet1!$D$1:$M$65514,10,0)</f>
        <v>河北</v>
      </c>
      <c r="U1651" s="8">
        <f t="shared" si="162"/>
        <v>0</v>
      </c>
      <c r="V1651" s="8" t="e">
        <f ca="1">SUM(OFFSET(考勤!D:AH,MATCH(C1651,考勤!$A$1:$A$58,0)-1,DAY(D1651)-1,3,1))</f>
        <v>#N/A</v>
      </c>
      <c r="W1651" s="8" t="e">
        <f ca="1" t="shared" si="161"/>
        <v>#N/A</v>
      </c>
    </row>
    <row r="1652" hidden="1" spans="1:23">
      <c r="A1652" s="2" t="s">
        <v>838</v>
      </c>
      <c r="B1652" s="2" t="s">
        <v>1203</v>
      </c>
      <c r="C1652" s="2" t="s">
        <v>96</v>
      </c>
      <c r="D1652" s="2" t="s">
        <v>152</v>
      </c>
      <c r="E1652" s="2" t="s">
        <v>127</v>
      </c>
      <c r="F1652" s="2"/>
      <c r="G1652" s="2"/>
      <c r="H1652" s="2"/>
      <c r="I1652" s="2"/>
      <c r="J1652" s="2"/>
      <c r="K1652" s="2"/>
      <c r="L1652" s="2"/>
      <c r="M1652" s="2"/>
      <c r="N1652" s="7" t="s">
        <v>171</v>
      </c>
      <c r="O1652" s="8" t="str">
        <f t="shared" si="157"/>
        <v/>
      </c>
      <c r="P1652" s="9" t="str">
        <f t="shared" si="158"/>
        <v/>
      </c>
      <c r="Q1652" s="11">
        <f t="shared" si="159"/>
        <v>0</v>
      </c>
      <c r="R1652" s="12">
        <f t="shared" si="160"/>
        <v>0</v>
      </c>
      <c r="S1652" s="8"/>
      <c r="T1652" s="8" t="str">
        <f>VLOOKUP(C1652,[1]Sheet1!$D$1:$M$65514,10,0)</f>
        <v>河北</v>
      </c>
      <c r="U1652" s="8">
        <f t="shared" si="162"/>
        <v>0</v>
      </c>
      <c r="V1652" s="8" t="e">
        <f ca="1">SUM(OFFSET(考勤!D:AH,MATCH(C1652,考勤!$A$1:$A$58,0)-1,DAY(D1652)-1,3,1))</f>
        <v>#N/A</v>
      </c>
      <c r="W1652" s="8" t="e">
        <f ca="1" t="shared" si="161"/>
        <v>#N/A</v>
      </c>
    </row>
    <row r="1653" hidden="1" spans="1:23">
      <c r="A1653" s="2" t="s">
        <v>838</v>
      </c>
      <c r="B1653" s="2" t="s">
        <v>1203</v>
      </c>
      <c r="C1653" s="2" t="s">
        <v>96</v>
      </c>
      <c r="D1653" s="2" t="s">
        <v>157</v>
      </c>
      <c r="E1653" s="2" t="s">
        <v>127</v>
      </c>
      <c r="F1653" s="2"/>
      <c r="G1653" s="2"/>
      <c r="H1653" s="2"/>
      <c r="I1653" s="2"/>
      <c r="J1653" s="2"/>
      <c r="K1653" s="2"/>
      <c r="L1653" s="2"/>
      <c r="M1653" s="2"/>
      <c r="N1653" s="7" t="s">
        <v>171</v>
      </c>
      <c r="O1653" s="8" t="str">
        <f t="shared" si="157"/>
        <v/>
      </c>
      <c r="P1653" s="9" t="str">
        <f t="shared" si="158"/>
        <v/>
      </c>
      <c r="Q1653" s="11">
        <f t="shared" si="159"/>
        <v>0</v>
      </c>
      <c r="R1653" s="12">
        <f t="shared" si="160"/>
        <v>0</v>
      </c>
      <c r="S1653" s="8"/>
      <c r="T1653" s="8" t="str">
        <f>VLOOKUP(C1653,[1]Sheet1!$D$1:$M$65514,10,0)</f>
        <v>河北</v>
      </c>
      <c r="U1653" s="8">
        <f t="shared" si="162"/>
        <v>0</v>
      </c>
      <c r="V1653" s="8" t="e">
        <f ca="1">SUM(OFFSET(考勤!D:AH,MATCH(C1653,考勤!$A$1:$A$58,0)-1,DAY(D1653)-1,3,1))</f>
        <v>#N/A</v>
      </c>
      <c r="W1653" s="8" t="e">
        <f ca="1" t="shared" si="161"/>
        <v>#N/A</v>
      </c>
    </row>
    <row r="1654" hidden="1" spans="1:23">
      <c r="A1654" s="2" t="s">
        <v>838</v>
      </c>
      <c r="B1654" s="2" t="s">
        <v>1203</v>
      </c>
      <c r="C1654" s="2" t="s">
        <v>96</v>
      </c>
      <c r="D1654" s="2" t="s">
        <v>160</v>
      </c>
      <c r="E1654" s="2" t="s">
        <v>127</v>
      </c>
      <c r="F1654" s="2"/>
      <c r="G1654" s="2"/>
      <c r="H1654" s="2"/>
      <c r="I1654" s="2"/>
      <c r="J1654" s="2"/>
      <c r="K1654" s="2"/>
      <c r="L1654" s="2"/>
      <c r="M1654" s="2"/>
      <c r="N1654" s="7" t="s">
        <v>171</v>
      </c>
      <c r="O1654" s="8" t="str">
        <f t="shared" si="157"/>
        <v/>
      </c>
      <c r="P1654" s="9" t="str">
        <f t="shared" si="158"/>
        <v/>
      </c>
      <c r="Q1654" s="11">
        <f t="shared" si="159"/>
        <v>0</v>
      </c>
      <c r="R1654" s="12">
        <f t="shared" si="160"/>
        <v>0</v>
      </c>
      <c r="S1654" s="8"/>
      <c r="T1654" s="8" t="str">
        <f>VLOOKUP(C1654,[1]Sheet1!$D$1:$M$65514,10,0)</f>
        <v>河北</v>
      </c>
      <c r="U1654" s="8">
        <f t="shared" si="162"/>
        <v>0</v>
      </c>
      <c r="V1654" s="8" t="e">
        <f ca="1">SUM(OFFSET(考勤!D:AH,MATCH(C1654,考勤!$A$1:$A$58,0)-1,DAY(D1654)-1,3,1))</f>
        <v>#N/A</v>
      </c>
      <c r="W1654" s="8" t="e">
        <f ca="1" t="shared" si="161"/>
        <v>#N/A</v>
      </c>
    </row>
    <row r="1655" hidden="1" spans="1:23">
      <c r="A1655" s="3" t="s">
        <v>838</v>
      </c>
      <c r="B1655" s="3" t="s">
        <v>1203</v>
      </c>
      <c r="C1655" s="3" t="s">
        <v>96</v>
      </c>
      <c r="D1655" s="3" t="s">
        <v>163</v>
      </c>
      <c r="E1655" s="2" t="s">
        <v>127</v>
      </c>
      <c r="F1655" s="3"/>
      <c r="G1655" s="3"/>
      <c r="H1655" s="3"/>
      <c r="I1655" s="3"/>
      <c r="J1655" s="3"/>
      <c r="K1655" s="3"/>
      <c r="L1655" s="3"/>
      <c r="M1655" s="3"/>
      <c r="N1655" s="7" t="s">
        <v>171</v>
      </c>
      <c r="O1655" s="8" t="str">
        <f t="shared" si="157"/>
        <v/>
      </c>
      <c r="P1655" s="9" t="str">
        <f t="shared" si="158"/>
        <v/>
      </c>
      <c r="Q1655" s="11">
        <f t="shared" si="159"/>
        <v>0</v>
      </c>
      <c r="R1655" s="12">
        <f t="shared" si="160"/>
        <v>0</v>
      </c>
      <c r="S1655" s="8"/>
      <c r="T1655" s="8" t="str">
        <f>VLOOKUP(C1655,[1]Sheet1!$D$1:$M$65514,10,0)</f>
        <v>河北</v>
      </c>
      <c r="U1655" s="8">
        <f t="shared" si="162"/>
        <v>0</v>
      </c>
      <c r="V1655" s="8" t="e">
        <f ca="1">SUM(OFFSET(考勤!D:AH,MATCH(C1655,考勤!$A$1:$A$58,0)-1,DAY(D1655)-1,3,1))</f>
        <v>#N/A</v>
      </c>
      <c r="W1655" s="8" t="e">
        <f ca="1" t="shared" si="161"/>
        <v>#N/A</v>
      </c>
    </row>
    <row r="1656" hidden="1" spans="1:23">
      <c r="A1656" s="3" t="s">
        <v>838</v>
      </c>
      <c r="B1656" s="3" t="s">
        <v>1203</v>
      </c>
      <c r="C1656" s="3" t="s">
        <v>96</v>
      </c>
      <c r="D1656" s="3" t="s">
        <v>166</v>
      </c>
      <c r="E1656" s="2" t="s">
        <v>127</v>
      </c>
      <c r="F1656" s="3"/>
      <c r="G1656" s="3"/>
      <c r="H1656" s="3"/>
      <c r="I1656" s="3"/>
      <c r="J1656" s="3"/>
      <c r="K1656" s="3"/>
      <c r="L1656" s="3"/>
      <c r="M1656" s="3"/>
      <c r="N1656" s="7" t="s">
        <v>171</v>
      </c>
      <c r="O1656" s="8" t="str">
        <f t="shared" si="157"/>
        <v/>
      </c>
      <c r="P1656" s="9" t="str">
        <f t="shared" si="158"/>
        <v/>
      </c>
      <c r="Q1656" s="11">
        <f t="shared" si="159"/>
        <v>0</v>
      </c>
      <c r="R1656" s="12">
        <f t="shared" si="160"/>
        <v>0</v>
      </c>
      <c r="S1656" s="8"/>
      <c r="T1656" s="8" t="str">
        <f>VLOOKUP(C1656,[1]Sheet1!$D$1:$M$65514,10,0)</f>
        <v>河北</v>
      </c>
      <c r="U1656" s="8">
        <f t="shared" si="162"/>
        <v>0</v>
      </c>
      <c r="V1656" s="8" t="e">
        <f ca="1">SUM(OFFSET(考勤!D:AH,MATCH(C1656,考勤!$A$1:$A$58,0)-1,DAY(D1656)-1,3,1))</f>
        <v>#N/A</v>
      </c>
      <c r="W1656" s="8" t="e">
        <f ca="1" t="shared" si="161"/>
        <v>#N/A</v>
      </c>
    </row>
    <row r="1657" hidden="1" spans="1:23">
      <c r="A1657" s="2" t="s">
        <v>838</v>
      </c>
      <c r="B1657" s="2" t="s">
        <v>1203</v>
      </c>
      <c r="C1657" s="2" t="s">
        <v>96</v>
      </c>
      <c r="D1657" s="2" t="s">
        <v>170</v>
      </c>
      <c r="E1657" s="2" t="s">
        <v>127</v>
      </c>
      <c r="F1657" s="2"/>
      <c r="G1657" s="2"/>
      <c r="H1657" s="2"/>
      <c r="I1657" s="2"/>
      <c r="J1657" s="2"/>
      <c r="K1657" s="2"/>
      <c r="L1657" s="2"/>
      <c r="M1657" s="2"/>
      <c r="N1657" s="7" t="s">
        <v>171</v>
      </c>
      <c r="O1657" s="8" t="str">
        <f t="shared" si="157"/>
        <v/>
      </c>
      <c r="P1657" s="9" t="str">
        <f t="shared" si="158"/>
        <v/>
      </c>
      <c r="Q1657" s="11">
        <f t="shared" si="159"/>
        <v>0</v>
      </c>
      <c r="R1657" s="12">
        <f t="shared" si="160"/>
        <v>0</v>
      </c>
      <c r="S1657" s="8"/>
      <c r="T1657" s="8" t="str">
        <f>VLOOKUP(C1657,[1]Sheet1!$D$1:$M$65514,10,0)</f>
        <v>河北</v>
      </c>
      <c r="U1657" s="8">
        <f t="shared" si="162"/>
        <v>0</v>
      </c>
      <c r="V1657" s="8" t="e">
        <f ca="1">SUM(OFFSET(考勤!D:AH,MATCH(C1657,考勤!$A$1:$A$58,0)-1,DAY(D1657)-1,3,1))</f>
        <v>#N/A</v>
      </c>
      <c r="W1657" s="8" t="e">
        <f ca="1" t="shared" si="161"/>
        <v>#N/A</v>
      </c>
    </row>
    <row r="1658" hidden="1" spans="1:23">
      <c r="A1658" s="2" t="s">
        <v>838</v>
      </c>
      <c r="B1658" s="2" t="s">
        <v>1203</v>
      </c>
      <c r="C1658" s="2" t="s">
        <v>96</v>
      </c>
      <c r="D1658" s="2" t="s">
        <v>172</v>
      </c>
      <c r="E1658" s="2" t="s">
        <v>127</v>
      </c>
      <c r="F1658" s="2"/>
      <c r="G1658" s="2"/>
      <c r="H1658" s="2"/>
      <c r="I1658" s="2"/>
      <c r="J1658" s="2"/>
      <c r="K1658" s="2"/>
      <c r="L1658" s="2"/>
      <c r="M1658" s="2"/>
      <c r="N1658" s="7" t="s">
        <v>171</v>
      </c>
      <c r="O1658" s="8" t="str">
        <f t="shared" si="157"/>
        <v/>
      </c>
      <c r="P1658" s="9" t="str">
        <f t="shared" si="158"/>
        <v/>
      </c>
      <c r="Q1658" s="11">
        <f t="shared" si="159"/>
        <v>0</v>
      </c>
      <c r="R1658" s="12">
        <f t="shared" si="160"/>
        <v>0</v>
      </c>
      <c r="S1658" s="8"/>
      <c r="T1658" s="8" t="str">
        <f>VLOOKUP(C1658,[1]Sheet1!$D$1:$M$65514,10,0)</f>
        <v>河北</v>
      </c>
      <c r="U1658" s="8">
        <f t="shared" si="162"/>
        <v>0</v>
      </c>
      <c r="V1658" s="8" t="e">
        <f ca="1">SUM(OFFSET(考勤!D:AH,MATCH(C1658,考勤!$A$1:$A$58,0)-1,DAY(D1658)-1,3,1))</f>
        <v>#N/A</v>
      </c>
      <c r="W1658" s="8" t="e">
        <f ca="1" t="shared" si="161"/>
        <v>#N/A</v>
      </c>
    </row>
    <row r="1659" hidden="1" spans="1:23">
      <c r="A1659" s="2" t="s">
        <v>838</v>
      </c>
      <c r="B1659" s="2" t="s">
        <v>1203</v>
      </c>
      <c r="C1659" s="2" t="s">
        <v>96</v>
      </c>
      <c r="D1659" s="2" t="s">
        <v>173</v>
      </c>
      <c r="E1659" s="2" t="s">
        <v>127</v>
      </c>
      <c r="F1659" s="2"/>
      <c r="G1659" s="2"/>
      <c r="H1659" s="2"/>
      <c r="I1659" s="2"/>
      <c r="J1659" s="2"/>
      <c r="K1659" s="2"/>
      <c r="L1659" s="2"/>
      <c r="M1659" s="2"/>
      <c r="N1659" s="7" t="s">
        <v>171</v>
      </c>
      <c r="O1659" s="8" t="str">
        <f t="shared" si="157"/>
        <v/>
      </c>
      <c r="P1659" s="9" t="str">
        <f t="shared" si="158"/>
        <v/>
      </c>
      <c r="Q1659" s="11">
        <f t="shared" si="159"/>
        <v>0</v>
      </c>
      <c r="R1659" s="12">
        <f t="shared" si="160"/>
        <v>0</v>
      </c>
      <c r="S1659" s="8"/>
      <c r="T1659" s="8" t="str">
        <f>VLOOKUP(C1659,[1]Sheet1!$D$1:$M$65514,10,0)</f>
        <v>河北</v>
      </c>
      <c r="U1659" s="8">
        <f t="shared" si="162"/>
        <v>0</v>
      </c>
      <c r="V1659" s="8" t="e">
        <f ca="1">SUM(OFFSET(考勤!D:AH,MATCH(C1659,考勤!$A$1:$A$58,0)-1,DAY(D1659)-1,3,1))</f>
        <v>#N/A</v>
      </c>
      <c r="W1659" s="8" t="e">
        <f ca="1" t="shared" si="161"/>
        <v>#N/A</v>
      </c>
    </row>
    <row r="1660" hidden="1" spans="1:23">
      <c r="A1660" s="2" t="s">
        <v>838</v>
      </c>
      <c r="B1660" s="2" t="s">
        <v>1203</v>
      </c>
      <c r="C1660" s="2" t="s">
        <v>96</v>
      </c>
      <c r="D1660" s="2" t="s">
        <v>175</v>
      </c>
      <c r="E1660" s="2" t="s">
        <v>127</v>
      </c>
      <c r="F1660" s="2"/>
      <c r="G1660" s="2"/>
      <c r="H1660" s="2"/>
      <c r="I1660" s="2"/>
      <c r="J1660" s="2"/>
      <c r="K1660" s="2"/>
      <c r="L1660" s="2"/>
      <c r="M1660" s="2"/>
      <c r="N1660" s="7" t="s">
        <v>171</v>
      </c>
      <c r="O1660" s="8" t="str">
        <f t="shared" si="157"/>
        <v/>
      </c>
      <c r="P1660" s="9" t="str">
        <f t="shared" si="158"/>
        <v/>
      </c>
      <c r="Q1660" s="11">
        <f t="shared" si="159"/>
        <v>0</v>
      </c>
      <c r="R1660" s="12">
        <f t="shared" si="160"/>
        <v>0</v>
      </c>
      <c r="S1660" s="8"/>
      <c r="T1660" s="8" t="str">
        <f>VLOOKUP(C1660,[1]Sheet1!$D$1:$M$65514,10,0)</f>
        <v>河北</v>
      </c>
      <c r="U1660" s="8">
        <f t="shared" si="162"/>
        <v>0</v>
      </c>
      <c r="V1660" s="8" t="e">
        <f ca="1">SUM(OFFSET(考勤!D:AH,MATCH(C1660,考勤!$A$1:$A$58,0)-1,DAY(D1660)-1,3,1))</f>
        <v>#N/A</v>
      </c>
      <c r="W1660" s="8" t="e">
        <f ca="1" t="shared" si="161"/>
        <v>#N/A</v>
      </c>
    </row>
    <row r="1661" hidden="1" spans="1:23">
      <c r="A1661" s="2" t="s">
        <v>838</v>
      </c>
      <c r="B1661" s="2" t="s">
        <v>1203</v>
      </c>
      <c r="C1661" s="2" t="s">
        <v>96</v>
      </c>
      <c r="D1661" s="2" t="s">
        <v>177</v>
      </c>
      <c r="E1661" s="2" t="s">
        <v>127</v>
      </c>
      <c r="F1661" s="2"/>
      <c r="G1661" s="2"/>
      <c r="H1661" s="2"/>
      <c r="I1661" s="2"/>
      <c r="J1661" s="2"/>
      <c r="K1661" s="2"/>
      <c r="L1661" s="2"/>
      <c r="M1661" s="2"/>
      <c r="N1661" s="7" t="s">
        <v>171</v>
      </c>
      <c r="O1661" s="8" t="str">
        <f t="shared" si="157"/>
        <v/>
      </c>
      <c r="P1661" s="9" t="str">
        <f t="shared" si="158"/>
        <v/>
      </c>
      <c r="Q1661" s="11">
        <f t="shared" si="159"/>
        <v>0</v>
      </c>
      <c r="R1661" s="12">
        <f t="shared" si="160"/>
        <v>0</v>
      </c>
      <c r="S1661" s="8"/>
      <c r="T1661" s="8" t="str">
        <f>VLOOKUP(C1661,[1]Sheet1!$D$1:$M$65514,10,0)</f>
        <v>河北</v>
      </c>
      <c r="U1661" s="8">
        <f t="shared" si="162"/>
        <v>0</v>
      </c>
      <c r="V1661" s="8" t="e">
        <f ca="1">SUM(OFFSET(考勤!D:AH,MATCH(C1661,考勤!$A$1:$A$58,0)-1,DAY(D1661)-1,3,1))</f>
        <v>#N/A</v>
      </c>
      <c r="W1661" s="8" t="e">
        <f ca="1" t="shared" si="161"/>
        <v>#N/A</v>
      </c>
    </row>
    <row r="1662" hidden="1" spans="1:23">
      <c r="A1662" s="3" t="s">
        <v>838</v>
      </c>
      <c r="B1662" s="3" t="s">
        <v>1203</v>
      </c>
      <c r="C1662" s="3" t="s">
        <v>96</v>
      </c>
      <c r="D1662" s="3" t="s">
        <v>180</v>
      </c>
      <c r="E1662" s="2" t="s">
        <v>127</v>
      </c>
      <c r="F1662" s="3"/>
      <c r="G1662" s="3"/>
      <c r="H1662" s="3"/>
      <c r="I1662" s="3"/>
      <c r="J1662" s="3"/>
      <c r="K1662" s="3"/>
      <c r="L1662" s="3"/>
      <c r="M1662" s="3"/>
      <c r="N1662" s="7" t="s">
        <v>171</v>
      </c>
      <c r="O1662" s="8" t="str">
        <f t="shared" si="157"/>
        <v/>
      </c>
      <c r="P1662" s="9" t="str">
        <f t="shared" si="158"/>
        <v/>
      </c>
      <c r="Q1662" s="11">
        <f t="shared" si="159"/>
        <v>0</v>
      </c>
      <c r="R1662" s="12">
        <f t="shared" si="160"/>
        <v>0</v>
      </c>
      <c r="S1662" s="8"/>
      <c r="T1662" s="8" t="str">
        <f>VLOOKUP(C1662,[1]Sheet1!$D$1:$M$65514,10,0)</f>
        <v>河北</v>
      </c>
      <c r="U1662" s="8">
        <f t="shared" si="162"/>
        <v>0</v>
      </c>
      <c r="V1662" s="8" t="e">
        <f ca="1">SUM(OFFSET(考勤!D:AH,MATCH(C1662,考勤!$A$1:$A$58,0)-1,DAY(D1662)-1,3,1))</f>
        <v>#N/A</v>
      </c>
      <c r="W1662" s="8" t="e">
        <f ca="1" t="shared" si="161"/>
        <v>#N/A</v>
      </c>
    </row>
    <row r="1663" hidden="1" spans="1:23">
      <c r="A1663" s="3" t="s">
        <v>838</v>
      </c>
      <c r="B1663" s="3" t="s">
        <v>1203</v>
      </c>
      <c r="C1663" s="3" t="s">
        <v>96</v>
      </c>
      <c r="D1663" s="3" t="s">
        <v>183</v>
      </c>
      <c r="E1663" s="2" t="s">
        <v>127</v>
      </c>
      <c r="F1663" s="3"/>
      <c r="G1663" s="3"/>
      <c r="H1663" s="3"/>
      <c r="I1663" s="3"/>
      <c r="J1663" s="3"/>
      <c r="K1663" s="3"/>
      <c r="L1663" s="3"/>
      <c r="M1663" s="3"/>
      <c r="N1663" s="7" t="s">
        <v>171</v>
      </c>
      <c r="O1663" s="8" t="str">
        <f t="shared" si="157"/>
        <v/>
      </c>
      <c r="P1663" s="9" t="str">
        <f t="shared" si="158"/>
        <v/>
      </c>
      <c r="Q1663" s="11">
        <f t="shared" si="159"/>
        <v>0</v>
      </c>
      <c r="R1663" s="12">
        <f t="shared" si="160"/>
        <v>0</v>
      </c>
      <c r="S1663" s="8"/>
      <c r="T1663" s="8" t="str">
        <f>VLOOKUP(C1663,[1]Sheet1!$D$1:$M$65514,10,0)</f>
        <v>河北</v>
      </c>
      <c r="U1663" s="8">
        <f t="shared" si="162"/>
        <v>0</v>
      </c>
      <c r="V1663" s="8" t="e">
        <f ca="1">SUM(OFFSET(考勤!D:AH,MATCH(C1663,考勤!$A$1:$A$58,0)-1,DAY(D1663)-1,3,1))</f>
        <v>#N/A</v>
      </c>
      <c r="W1663" s="8" t="e">
        <f ca="1" t="shared" si="161"/>
        <v>#N/A</v>
      </c>
    </row>
    <row r="1664" hidden="1" spans="1:23">
      <c r="A1664" s="2" t="s">
        <v>838</v>
      </c>
      <c r="B1664" s="2" t="s">
        <v>1203</v>
      </c>
      <c r="C1664" s="2" t="s">
        <v>96</v>
      </c>
      <c r="D1664" s="2" t="s">
        <v>186</v>
      </c>
      <c r="E1664" s="2" t="s">
        <v>127</v>
      </c>
      <c r="F1664" s="2"/>
      <c r="G1664" s="2"/>
      <c r="H1664" s="2"/>
      <c r="I1664" s="2"/>
      <c r="J1664" s="2"/>
      <c r="K1664" s="2"/>
      <c r="L1664" s="2"/>
      <c r="M1664" s="2"/>
      <c r="N1664" s="7" t="s">
        <v>171</v>
      </c>
      <c r="O1664" s="8" t="str">
        <f t="shared" si="157"/>
        <v/>
      </c>
      <c r="P1664" s="9" t="str">
        <f t="shared" si="158"/>
        <v/>
      </c>
      <c r="Q1664" s="11">
        <f t="shared" si="159"/>
        <v>0</v>
      </c>
      <c r="R1664" s="12">
        <f t="shared" si="160"/>
        <v>0</v>
      </c>
      <c r="S1664" s="8"/>
      <c r="T1664" s="8" t="str">
        <f>VLOOKUP(C1664,[1]Sheet1!$D$1:$M$65514,10,0)</f>
        <v>河北</v>
      </c>
      <c r="U1664" s="8">
        <f t="shared" si="162"/>
        <v>0</v>
      </c>
      <c r="V1664" s="8" t="e">
        <f ca="1">SUM(OFFSET(考勤!D:AH,MATCH(C1664,考勤!$A$1:$A$58,0)-1,DAY(D1664)-1,3,1))</f>
        <v>#N/A</v>
      </c>
      <c r="W1664" s="8" t="e">
        <f ca="1" t="shared" si="161"/>
        <v>#N/A</v>
      </c>
    </row>
    <row r="1665" hidden="1" spans="1:23">
      <c r="A1665" s="2" t="s">
        <v>838</v>
      </c>
      <c r="B1665" s="2" t="s">
        <v>1203</v>
      </c>
      <c r="C1665" s="2" t="s">
        <v>96</v>
      </c>
      <c r="D1665" s="2" t="s">
        <v>189</v>
      </c>
      <c r="E1665" s="2" t="s">
        <v>127</v>
      </c>
      <c r="F1665" s="2"/>
      <c r="G1665" s="2"/>
      <c r="H1665" s="2"/>
      <c r="I1665" s="2"/>
      <c r="J1665" s="2"/>
      <c r="K1665" s="2"/>
      <c r="L1665" s="2"/>
      <c r="M1665" s="2"/>
      <c r="N1665" s="7" t="s">
        <v>171</v>
      </c>
      <c r="O1665" s="8" t="str">
        <f t="shared" si="157"/>
        <v/>
      </c>
      <c r="P1665" s="9" t="str">
        <f t="shared" si="158"/>
        <v/>
      </c>
      <c r="Q1665" s="11">
        <f t="shared" si="159"/>
        <v>0</v>
      </c>
      <c r="R1665" s="12">
        <f t="shared" si="160"/>
        <v>0</v>
      </c>
      <c r="S1665" s="8"/>
      <c r="T1665" s="8" t="str">
        <f>VLOOKUP(C1665,[1]Sheet1!$D$1:$M$65514,10,0)</f>
        <v>河北</v>
      </c>
      <c r="U1665" s="8">
        <f t="shared" si="162"/>
        <v>0</v>
      </c>
      <c r="V1665" s="8" t="e">
        <f ca="1">SUM(OFFSET(考勤!D:AH,MATCH(C1665,考勤!$A$1:$A$58,0)-1,DAY(D1665)-1,3,1))</f>
        <v>#N/A</v>
      </c>
      <c r="W1665" s="8" t="e">
        <f ca="1" t="shared" si="161"/>
        <v>#N/A</v>
      </c>
    </row>
    <row r="1666" hidden="1" spans="1:23">
      <c r="A1666" s="2" t="s">
        <v>838</v>
      </c>
      <c r="B1666" s="2" t="s">
        <v>1203</v>
      </c>
      <c r="C1666" s="2" t="s">
        <v>96</v>
      </c>
      <c r="D1666" s="2" t="s">
        <v>192</v>
      </c>
      <c r="E1666" s="2" t="s">
        <v>127</v>
      </c>
      <c r="F1666" s="2"/>
      <c r="G1666" s="2"/>
      <c r="H1666" s="2"/>
      <c r="I1666" s="2"/>
      <c r="J1666" s="2"/>
      <c r="K1666" s="2"/>
      <c r="L1666" s="2"/>
      <c r="M1666" s="2"/>
      <c r="N1666" s="7" t="s">
        <v>171</v>
      </c>
      <c r="O1666" s="8" t="str">
        <f t="shared" si="157"/>
        <v/>
      </c>
      <c r="P1666" s="9" t="str">
        <f t="shared" si="158"/>
        <v/>
      </c>
      <c r="Q1666" s="11">
        <f t="shared" si="159"/>
        <v>0</v>
      </c>
      <c r="R1666" s="12">
        <f t="shared" si="160"/>
        <v>0</v>
      </c>
      <c r="S1666" s="8"/>
      <c r="T1666" s="8" t="str">
        <f>VLOOKUP(C1666,[1]Sheet1!$D$1:$M$65514,10,0)</f>
        <v>河北</v>
      </c>
      <c r="U1666" s="8">
        <f t="shared" si="162"/>
        <v>0</v>
      </c>
      <c r="V1666" s="8" t="e">
        <f ca="1">SUM(OFFSET(考勤!D:AH,MATCH(C1666,考勤!$A$1:$A$58,0)-1,DAY(D1666)-1,3,1))</f>
        <v>#N/A</v>
      </c>
      <c r="W1666" s="8" t="e">
        <f ca="1" t="shared" si="161"/>
        <v>#N/A</v>
      </c>
    </row>
    <row r="1667" hidden="1" spans="1:23">
      <c r="A1667" s="2" t="s">
        <v>838</v>
      </c>
      <c r="B1667" s="2" t="s">
        <v>1203</v>
      </c>
      <c r="C1667" s="2" t="s">
        <v>96</v>
      </c>
      <c r="D1667" s="2" t="s">
        <v>195</v>
      </c>
      <c r="E1667" s="2" t="s">
        <v>127</v>
      </c>
      <c r="F1667" s="2"/>
      <c r="G1667" s="2"/>
      <c r="H1667" s="2"/>
      <c r="I1667" s="2"/>
      <c r="J1667" s="2"/>
      <c r="K1667" s="2"/>
      <c r="L1667" s="2"/>
      <c r="M1667" s="2"/>
      <c r="N1667" s="7" t="s">
        <v>171</v>
      </c>
      <c r="O1667" s="8" t="str">
        <f t="shared" si="157"/>
        <v/>
      </c>
      <c r="P1667" s="9" t="str">
        <f t="shared" si="158"/>
        <v/>
      </c>
      <c r="Q1667" s="11">
        <f t="shared" si="159"/>
        <v>0</v>
      </c>
      <c r="R1667" s="12">
        <f t="shared" si="160"/>
        <v>0</v>
      </c>
      <c r="S1667" s="8"/>
      <c r="T1667" s="8" t="str">
        <f>VLOOKUP(C1667,[1]Sheet1!$D$1:$M$65514,10,0)</f>
        <v>河北</v>
      </c>
      <c r="U1667" s="8">
        <f t="shared" si="162"/>
        <v>0</v>
      </c>
      <c r="V1667" s="8" t="e">
        <f ca="1">SUM(OFFSET(考勤!D:AH,MATCH(C1667,考勤!$A$1:$A$58,0)-1,DAY(D1667)-1,3,1))</f>
        <v>#N/A</v>
      </c>
      <c r="W1667" s="8" t="e">
        <f ca="1" t="shared" si="161"/>
        <v>#N/A</v>
      </c>
    </row>
    <row r="1668" hidden="1" spans="1:23">
      <c r="A1668" s="2" t="s">
        <v>838</v>
      </c>
      <c r="B1668" s="2" t="s">
        <v>1203</v>
      </c>
      <c r="C1668" s="2" t="s">
        <v>96</v>
      </c>
      <c r="D1668" s="2" t="s">
        <v>198</v>
      </c>
      <c r="E1668" s="2" t="s">
        <v>127</v>
      </c>
      <c r="F1668" s="5" t="s">
        <v>1204</v>
      </c>
      <c r="G1668" s="2"/>
      <c r="H1668" s="2"/>
      <c r="I1668" s="2"/>
      <c r="J1668" s="2"/>
      <c r="K1668" s="2"/>
      <c r="L1668" s="2"/>
      <c r="M1668" s="2"/>
      <c r="N1668" s="7" t="s">
        <v>171</v>
      </c>
      <c r="O1668" s="8" t="str">
        <f t="shared" si="157"/>
        <v>XX:XX</v>
      </c>
      <c r="P1668" s="9" t="str">
        <f t="shared" si="158"/>
        <v>16:09</v>
      </c>
      <c r="Q1668" s="11">
        <f t="shared" si="159"/>
        <v>0</v>
      </c>
      <c r="R1668" s="12">
        <f t="shared" si="160"/>
        <v>0</v>
      </c>
      <c r="S1668" s="8"/>
      <c r="T1668" s="8" t="str">
        <f>VLOOKUP(C1668,[1]Sheet1!$D$1:$M$65514,10,0)</f>
        <v>河北</v>
      </c>
      <c r="U1668" s="9">
        <v>0</v>
      </c>
      <c r="V1668" s="8" t="e">
        <f ca="1">SUM(OFFSET(考勤!D:AH,MATCH(C1668,考勤!$A$1:$A$58,0)-1,DAY(D1668)-1,3,1))</f>
        <v>#N/A</v>
      </c>
      <c r="W1668" s="8" t="e">
        <f ca="1" t="shared" si="161"/>
        <v>#N/A</v>
      </c>
    </row>
    <row r="1669" hidden="1" spans="1:23">
      <c r="A1669" s="3" t="s">
        <v>838</v>
      </c>
      <c r="B1669" s="3" t="s">
        <v>1203</v>
      </c>
      <c r="C1669" s="3" t="s">
        <v>96</v>
      </c>
      <c r="D1669" s="3" t="s">
        <v>199</v>
      </c>
      <c r="E1669" s="2" t="s">
        <v>127</v>
      </c>
      <c r="F1669" s="3" t="s">
        <v>1205</v>
      </c>
      <c r="G1669" s="3" t="s">
        <v>137</v>
      </c>
      <c r="H1669" s="3"/>
      <c r="I1669" s="3"/>
      <c r="J1669" s="10" t="s">
        <v>1170</v>
      </c>
      <c r="K1669" s="3"/>
      <c r="L1669" s="3"/>
      <c r="M1669" s="3"/>
      <c r="N1669" s="3"/>
      <c r="O1669" s="8" t="str">
        <f t="shared" si="157"/>
        <v>07:36</v>
      </c>
      <c r="P1669" s="9" t="str">
        <f t="shared" si="158"/>
        <v>20:33</v>
      </c>
      <c r="Q1669" s="11">
        <f t="shared" si="159"/>
        <v>0.539583333333333</v>
      </c>
      <c r="R1669" s="12">
        <f t="shared" si="160"/>
        <v>11</v>
      </c>
      <c r="S1669" s="8"/>
      <c r="T1669" s="8" t="str">
        <f>VLOOKUP(C1669,[1]Sheet1!$D$1:$M$65514,10,0)</f>
        <v>河北</v>
      </c>
      <c r="U1669" s="8">
        <f t="shared" si="162"/>
        <v>11</v>
      </c>
      <c r="V1669" s="8" t="e">
        <f ca="1">SUM(OFFSET(考勤!D:AH,MATCH(C1669,考勤!$A$1:$A$58,0)-1,DAY(D1669)-1,3,1))</f>
        <v>#N/A</v>
      </c>
      <c r="W1669" s="8" t="e">
        <f ca="1" t="shared" si="161"/>
        <v>#N/A</v>
      </c>
    </row>
    <row r="1670" hidden="1" spans="1:23">
      <c r="A1670" s="3" t="s">
        <v>838</v>
      </c>
      <c r="B1670" s="3" t="s">
        <v>1203</v>
      </c>
      <c r="C1670" s="3" t="s">
        <v>96</v>
      </c>
      <c r="D1670" s="3" t="s">
        <v>201</v>
      </c>
      <c r="E1670" s="2" t="s">
        <v>127</v>
      </c>
      <c r="F1670" s="3" t="s">
        <v>1206</v>
      </c>
      <c r="G1670" s="3" t="s">
        <v>137</v>
      </c>
      <c r="H1670" s="3"/>
      <c r="I1670" s="3"/>
      <c r="J1670" s="10" t="s">
        <v>1207</v>
      </c>
      <c r="K1670" s="3"/>
      <c r="L1670" s="3"/>
      <c r="M1670" s="3"/>
      <c r="N1670" s="3"/>
      <c r="O1670" s="8" t="str">
        <f t="shared" si="157"/>
        <v>07:41</v>
      </c>
      <c r="P1670" s="9" t="str">
        <f t="shared" si="158"/>
        <v>20:34</v>
      </c>
      <c r="Q1670" s="11">
        <f t="shared" si="159"/>
        <v>0.536805555555556</v>
      </c>
      <c r="R1670" s="12">
        <f t="shared" si="160"/>
        <v>11</v>
      </c>
      <c r="S1670" s="8"/>
      <c r="T1670" s="8" t="str">
        <f>VLOOKUP(C1670,[1]Sheet1!$D$1:$M$65514,10,0)</f>
        <v>河北</v>
      </c>
      <c r="U1670" s="8">
        <f t="shared" si="162"/>
        <v>11</v>
      </c>
      <c r="V1670" s="8" t="e">
        <f ca="1">SUM(OFFSET(考勤!D:AH,MATCH(C1670,考勤!$A$1:$A$58,0)-1,DAY(D1670)-1,3,1))</f>
        <v>#N/A</v>
      </c>
      <c r="W1670" s="8" t="e">
        <f ca="1" t="shared" si="161"/>
        <v>#N/A</v>
      </c>
    </row>
    <row r="1671" hidden="1" spans="1:23">
      <c r="A1671" s="2" t="s">
        <v>838</v>
      </c>
      <c r="B1671" s="2" t="s">
        <v>1203</v>
      </c>
      <c r="C1671" s="2" t="s">
        <v>96</v>
      </c>
      <c r="D1671" s="2" t="s">
        <v>204</v>
      </c>
      <c r="E1671" s="2" t="s">
        <v>127</v>
      </c>
      <c r="F1671" s="2" t="s">
        <v>1208</v>
      </c>
      <c r="G1671" s="2" t="s">
        <v>137</v>
      </c>
      <c r="H1671" s="2"/>
      <c r="I1671" s="2"/>
      <c r="J1671" s="10" t="s">
        <v>314</v>
      </c>
      <c r="K1671" s="2"/>
      <c r="L1671" s="2"/>
      <c r="M1671" s="2"/>
      <c r="N1671" s="2"/>
      <c r="O1671" s="8" t="str">
        <f t="shared" si="157"/>
        <v>07:28</v>
      </c>
      <c r="P1671" s="9" t="str">
        <f t="shared" si="158"/>
        <v>21:00</v>
      </c>
      <c r="Q1671" s="11">
        <f t="shared" si="159"/>
        <v>0.563888888888889</v>
      </c>
      <c r="R1671" s="12">
        <f t="shared" si="160"/>
        <v>12</v>
      </c>
      <c r="S1671" s="8"/>
      <c r="T1671" s="8" t="str">
        <f>VLOOKUP(C1671,[1]Sheet1!$D$1:$M$65514,10,0)</f>
        <v>河北</v>
      </c>
      <c r="U1671" s="8">
        <f t="shared" si="162"/>
        <v>12</v>
      </c>
      <c r="V1671" s="8" t="e">
        <f ca="1">SUM(OFFSET(考勤!D:AH,MATCH(C1671,考勤!$A$1:$A$58,0)-1,DAY(D1671)-1,3,1))</f>
        <v>#N/A</v>
      </c>
      <c r="W1671" s="8" t="e">
        <f ca="1" t="shared" si="161"/>
        <v>#N/A</v>
      </c>
    </row>
    <row r="1672" hidden="1" spans="1:23">
      <c r="A1672" s="2" t="s">
        <v>838</v>
      </c>
      <c r="B1672" s="2" t="s">
        <v>1203</v>
      </c>
      <c r="C1672" s="2" t="s">
        <v>96</v>
      </c>
      <c r="D1672" s="2" t="s">
        <v>206</v>
      </c>
      <c r="E1672" s="2" t="s">
        <v>127</v>
      </c>
      <c r="F1672" s="2" t="s">
        <v>1209</v>
      </c>
      <c r="G1672" s="2" t="s">
        <v>137</v>
      </c>
      <c r="H1672" s="2"/>
      <c r="I1672" s="2"/>
      <c r="J1672" s="10" t="s">
        <v>837</v>
      </c>
      <c r="K1672" s="2"/>
      <c r="L1672" s="2"/>
      <c r="M1672" s="2"/>
      <c r="N1672" s="2"/>
      <c r="O1672" s="8" t="str">
        <f t="shared" si="157"/>
        <v>07:38</v>
      </c>
      <c r="P1672" s="9" t="str">
        <f t="shared" si="158"/>
        <v>20:31</v>
      </c>
      <c r="Q1672" s="11">
        <f t="shared" si="159"/>
        <v>0.536805555555556</v>
      </c>
      <c r="R1672" s="12">
        <f t="shared" si="160"/>
        <v>11</v>
      </c>
      <c r="S1672" s="8"/>
      <c r="T1672" s="8" t="str">
        <f>VLOOKUP(C1672,[1]Sheet1!$D$1:$M$65514,10,0)</f>
        <v>河北</v>
      </c>
      <c r="U1672" s="8">
        <f t="shared" si="162"/>
        <v>11</v>
      </c>
      <c r="V1672" s="8" t="e">
        <f ca="1">SUM(OFFSET(考勤!D:AH,MATCH(C1672,考勤!$A$1:$A$58,0)-1,DAY(D1672)-1,3,1))</f>
        <v>#N/A</v>
      </c>
      <c r="W1672" s="8" t="e">
        <f ca="1" t="shared" si="161"/>
        <v>#N/A</v>
      </c>
    </row>
    <row r="1673" hidden="1" spans="1:23">
      <c r="A1673" s="2" t="s">
        <v>838</v>
      </c>
      <c r="B1673" s="2" t="s">
        <v>1203</v>
      </c>
      <c r="C1673" s="2" t="s">
        <v>96</v>
      </c>
      <c r="D1673" s="2" t="s">
        <v>209</v>
      </c>
      <c r="E1673" s="2" t="s">
        <v>127</v>
      </c>
      <c r="F1673" s="2" t="s">
        <v>1210</v>
      </c>
      <c r="G1673" s="2" t="s">
        <v>137</v>
      </c>
      <c r="H1673" s="2"/>
      <c r="I1673" s="2"/>
      <c r="J1673" s="10" t="s">
        <v>837</v>
      </c>
      <c r="K1673" s="2"/>
      <c r="L1673" s="2"/>
      <c r="M1673" s="2"/>
      <c r="N1673" s="2"/>
      <c r="O1673" s="8" t="str">
        <f t="shared" si="157"/>
        <v>07:43</v>
      </c>
      <c r="P1673" s="9" t="str">
        <f t="shared" si="158"/>
        <v>20:31</v>
      </c>
      <c r="Q1673" s="11">
        <f t="shared" si="159"/>
        <v>0.533333333333333</v>
      </c>
      <c r="R1673" s="12">
        <f t="shared" si="160"/>
        <v>11</v>
      </c>
      <c r="S1673" s="8"/>
      <c r="T1673" s="8" t="str">
        <f>VLOOKUP(C1673,[1]Sheet1!$D$1:$M$65514,10,0)</f>
        <v>河北</v>
      </c>
      <c r="U1673" s="8">
        <f t="shared" si="162"/>
        <v>11</v>
      </c>
      <c r="V1673" s="8" t="e">
        <f ca="1">SUM(OFFSET(考勤!D:AH,MATCH(C1673,考勤!$A$1:$A$58,0)-1,DAY(D1673)-1,3,1))</f>
        <v>#N/A</v>
      </c>
      <c r="W1673" s="8" t="e">
        <f ca="1" t="shared" si="161"/>
        <v>#N/A</v>
      </c>
    </row>
    <row r="1674" hidden="1" spans="1:23">
      <c r="A1674" s="2" t="s">
        <v>838</v>
      </c>
      <c r="B1674" s="2" t="s">
        <v>1203</v>
      </c>
      <c r="C1674" s="2" t="s">
        <v>96</v>
      </c>
      <c r="D1674" s="2" t="s">
        <v>210</v>
      </c>
      <c r="E1674" s="2" t="s">
        <v>127</v>
      </c>
      <c r="F1674" s="2" t="s">
        <v>1211</v>
      </c>
      <c r="G1674" s="2" t="s">
        <v>137</v>
      </c>
      <c r="H1674" s="2"/>
      <c r="I1674" s="2"/>
      <c r="J1674" s="10" t="s">
        <v>1212</v>
      </c>
      <c r="K1674" s="2"/>
      <c r="L1674" s="2"/>
      <c r="M1674" s="2"/>
      <c r="N1674" s="2"/>
      <c r="O1674" s="8" t="str">
        <f t="shared" si="157"/>
        <v>07:31</v>
      </c>
      <c r="P1674" s="9" t="str">
        <f t="shared" si="158"/>
        <v>00:06</v>
      </c>
      <c r="Q1674" s="11">
        <f t="shared" si="159"/>
        <v>0.690972222222222</v>
      </c>
      <c r="R1674" s="12">
        <f t="shared" si="160"/>
        <v>15</v>
      </c>
      <c r="S1674" s="8"/>
      <c r="T1674" s="8" t="str">
        <f>VLOOKUP(C1674,[1]Sheet1!$D$1:$M$65514,10,0)</f>
        <v>河北</v>
      </c>
      <c r="U1674" s="8">
        <f t="shared" si="162"/>
        <v>15</v>
      </c>
      <c r="V1674" s="8" t="e">
        <f ca="1">SUM(OFFSET(考勤!D:AH,MATCH(C1674,考勤!$A$1:$A$58,0)-1,DAY(D1674)-1,3,1))</f>
        <v>#N/A</v>
      </c>
      <c r="W1674" s="8" t="e">
        <f ca="1" t="shared" si="161"/>
        <v>#N/A</v>
      </c>
    </row>
    <row r="1675" hidden="1" spans="1:23">
      <c r="A1675" s="2" t="s">
        <v>838</v>
      </c>
      <c r="B1675" s="2" t="s">
        <v>1203</v>
      </c>
      <c r="C1675" s="2" t="s">
        <v>96</v>
      </c>
      <c r="D1675" s="2" t="s">
        <v>211</v>
      </c>
      <c r="E1675" s="2" t="s">
        <v>127</v>
      </c>
      <c r="F1675" s="5" t="s">
        <v>1213</v>
      </c>
      <c r="G1675" s="2"/>
      <c r="H1675" s="2"/>
      <c r="I1675" s="2"/>
      <c r="J1675" s="10" t="s">
        <v>1214</v>
      </c>
      <c r="K1675" s="2"/>
      <c r="L1675" s="2"/>
      <c r="M1675" s="2"/>
      <c r="N1675" s="7" t="s">
        <v>171</v>
      </c>
      <c r="O1675" s="8" t="str">
        <f t="shared" si="157"/>
        <v>XX:XX</v>
      </c>
      <c r="P1675" s="9" t="str">
        <f t="shared" si="158"/>
        <v>19:41</v>
      </c>
      <c r="Q1675" s="11">
        <f t="shared" si="159"/>
        <v>0</v>
      </c>
      <c r="R1675" s="12">
        <f t="shared" si="160"/>
        <v>0</v>
      </c>
      <c r="S1675" s="8"/>
      <c r="T1675" s="8" t="str">
        <f>VLOOKUP(C1675,[1]Sheet1!$D$1:$M$65514,10,0)</f>
        <v>河北</v>
      </c>
      <c r="U1675" s="9">
        <v>0</v>
      </c>
      <c r="V1675" s="8" t="e">
        <f ca="1">SUM(OFFSET(考勤!D:AH,MATCH(C1675,考勤!$A$1:$A$58,0)-1,DAY(D1675)-1,3,1))</f>
        <v>#N/A</v>
      </c>
      <c r="W1675" s="8" t="e">
        <f ca="1" t="shared" si="161"/>
        <v>#N/A</v>
      </c>
    </row>
    <row r="1676" hidden="1" spans="1:23">
      <c r="A1676" s="2" t="s">
        <v>838</v>
      </c>
      <c r="B1676" s="2" t="s">
        <v>1215</v>
      </c>
      <c r="C1676" s="2" t="s">
        <v>1216</v>
      </c>
      <c r="D1676" s="2" t="s">
        <v>126</v>
      </c>
      <c r="E1676" s="2" t="s">
        <v>127</v>
      </c>
      <c r="F1676" s="2"/>
      <c r="G1676" s="2"/>
      <c r="H1676" s="2"/>
      <c r="I1676" s="2"/>
      <c r="J1676" s="2"/>
      <c r="K1676" s="2"/>
      <c r="L1676" s="2"/>
      <c r="M1676" s="2"/>
      <c r="N1676" s="7" t="s">
        <v>171</v>
      </c>
      <c r="O1676" s="8" t="str">
        <f t="shared" si="157"/>
        <v/>
      </c>
      <c r="P1676" s="9" t="str">
        <f t="shared" si="158"/>
        <v/>
      </c>
      <c r="Q1676" s="11">
        <f t="shared" si="159"/>
        <v>0</v>
      </c>
      <c r="R1676" s="12">
        <f t="shared" si="160"/>
        <v>0</v>
      </c>
      <c r="S1676" s="8"/>
      <c r="T1676" s="8" t="str">
        <f>VLOOKUP(C1676,[1]Sheet1!$D$1:$M$65514,10,0)</f>
        <v>河北</v>
      </c>
      <c r="U1676" s="8">
        <f t="shared" si="162"/>
        <v>0</v>
      </c>
      <c r="V1676" s="8" t="e">
        <f ca="1">SUM(OFFSET(考勤!D:AH,MATCH(C1676,考勤!$A$1:$A$58,0)-1,DAY(D1676)-1,3,1))</f>
        <v>#N/A</v>
      </c>
      <c r="W1676" s="8" t="e">
        <f ca="1" t="shared" si="161"/>
        <v>#N/A</v>
      </c>
    </row>
    <row r="1677" hidden="1" spans="1:23">
      <c r="A1677" s="2" t="s">
        <v>838</v>
      </c>
      <c r="B1677" s="2" t="s">
        <v>1215</v>
      </c>
      <c r="C1677" s="2" t="s">
        <v>1216</v>
      </c>
      <c r="D1677" s="2" t="s">
        <v>131</v>
      </c>
      <c r="E1677" s="2" t="s">
        <v>127</v>
      </c>
      <c r="F1677" s="2"/>
      <c r="G1677" s="2"/>
      <c r="H1677" s="2"/>
      <c r="I1677" s="2"/>
      <c r="J1677" s="2"/>
      <c r="K1677" s="2"/>
      <c r="L1677" s="2"/>
      <c r="M1677" s="2"/>
      <c r="N1677" s="7" t="s">
        <v>171</v>
      </c>
      <c r="O1677" s="8" t="str">
        <f t="shared" si="157"/>
        <v/>
      </c>
      <c r="P1677" s="9" t="str">
        <f t="shared" si="158"/>
        <v/>
      </c>
      <c r="Q1677" s="11">
        <f t="shared" si="159"/>
        <v>0</v>
      </c>
      <c r="R1677" s="12">
        <f t="shared" si="160"/>
        <v>0</v>
      </c>
      <c r="S1677" s="8"/>
      <c r="T1677" s="8" t="str">
        <f>VLOOKUP(C1677,[1]Sheet1!$D$1:$M$65514,10,0)</f>
        <v>河北</v>
      </c>
      <c r="U1677" s="8">
        <f t="shared" si="162"/>
        <v>0</v>
      </c>
      <c r="V1677" s="8" t="e">
        <f ca="1">SUM(OFFSET(考勤!D:AH,MATCH(C1677,考勤!$A$1:$A$58,0)-1,DAY(D1677)-1,3,1))</f>
        <v>#N/A</v>
      </c>
      <c r="W1677" s="8" t="e">
        <f ca="1" t="shared" si="161"/>
        <v>#N/A</v>
      </c>
    </row>
    <row r="1678" hidden="1" spans="1:23">
      <c r="A1678" s="2" t="s">
        <v>838</v>
      </c>
      <c r="B1678" s="2" t="s">
        <v>1215</v>
      </c>
      <c r="C1678" s="2" t="s">
        <v>1216</v>
      </c>
      <c r="D1678" s="2" t="s">
        <v>135</v>
      </c>
      <c r="E1678" s="2" t="s">
        <v>127</v>
      </c>
      <c r="F1678" s="2"/>
      <c r="G1678" s="2"/>
      <c r="H1678" s="2"/>
      <c r="I1678" s="2"/>
      <c r="J1678" s="2"/>
      <c r="K1678" s="2"/>
      <c r="L1678" s="2"/>
      <c r="M1678" s="2"/>
      <c r="N1678" s="7" t="s">
        <v>171</v>
      </c>
      <c r="O1678" s="8" t="str">
        <f t="shared" si="157"/>
        <v/>
      </c>
      <c r="P1678" s="9" t="str">
        <f t="shared" si="158"/>
        <v/>
      </c>
      <c r="Q1678" s="11">
        <f t="shared" si="159"/>
        <v>0</v>
      </c>
      <c r="R1678" s="12">
        <f t="shared" si="160"/>
        <v>0</v>
      </c>
      <c r="S1678" s="8"/>
      <c r="T1678" s="8" t="str">
        <f>VLOOKUP(C1678,[1]Sheet1!$D$1:$M$65514,10,0)</f>
        <v>河北</v>
      </c>
      <c r="U1678" s="8">
        <f t="shared" si="162"/>
        <v>0</v>
      </c>
      <c r="V1678" s="8" t="e">
        <f ca="1">SUM(OFFSET(考勤!D:AH,MATCH(C1678,考勤!$A$1:$A$58,0)-1,DAY(D1678)-1,3,1))</f>
        <v>#N/A</v>
      </c>
      <c r="W1678" s="8" t="e">
        <f ca="1" t="shared" si="161"/>
        <v>#N/A</v>
      </c>
    </row>
    <row r="1679" hidden="1" spans="1:23">
      <c r="A1679" s="3" t="s">
        <v>838</v>
      </c>
      <c r="B1679" s="3" t="s">
        <v>1215</v>
      </c>
      <c r="C1679" s="3" t="s">
        <v>1216</v>
      </c>
      <c r="D1679" s="3" t="s">
        <v>139</v>
      </c>
      <c r="E1679" s="2" t="s">
        <v>127</v>
      </c>
      <c r="F1679" s="3"/>
      <c r="G1679" s="3"/>
      <c r="H1679" s="3"/>
      <c r="I1679" s="3"/>
      <c r="J1679" s="3"/>
      <c r="K1679" s="3"/>
      <c r="L1679" s="3"/>
      <c r="M1679" s="3"/>
      <c r="N1679" s="7" t="s">
        <v>171</v>
      </c>
      <c r="O1679" s="8" t="str">
        <f t="shared" si="157"/>
        <v/>
      </c>
      <c r="P1679" s="9" t="str">
        <f t="shared" si="158"/>
        <v/>
      </c>
      <c r="Q1679" s="11">
        <f t="shared" si="159"/>
        <v>0</v>
      </c>
      <c r="R1679" s="12">
        <f t="shared" si="160"/>
        <v>0</v>
      </c>
      <c r="S1679" s="8"/>
      <c r="T1679" s="8" t="str">
        <f>VLOOKUP(C1679,[1]Sheet1!$D$1:$M$65514,10,0)</f>
        <v>河北</v>
      </c>
      <c r="U1679" s="8">
        <f t="shared" si="162"/>
        <v>0</v>
      </c>
      <c r="V1679" s="8" t="e">
        <f ca="1">SUM(OFFSET(考勤!D:AH,MATCH(C1679,考勤!$A$1:$A$58,0)-1,DAY(D1679)-1,3,1))</f>
        <v>#N/A</v>
      </c>
      <c r="W1679" s="8" t="e">
        <f ca="1" t="shared" si="161"/>
        <v>#N/A</v>
      </c>
    </row>
    <row r="1680" hidden="1" spans="1:23">
      <c r="A1680" s="3" t="s">
        <v>838</v>
      </c>
      <c r="B1680" s="3" t="s">
        <v>1215</v>
      </c>
      <c r="C1680" s="3" t="s">
        <v>1216</v>
      </c>
      <c r="D1680" s="3" t="s">
        <v>142</v>
      </c>
      <c r="E1680" s="2" t="s">
        <v>127</v>
      </c>
      <c r="F1680" s="3"/>
      <c r="G1680" s="3"/>
      <c r="H1680" s="3"/>
      <c r="I1680" s="3"/>
      <c r="J1680" s="3"/>
      <c r="K1680" s="3"/>
      <c r="L1680" s="3"/>
      <c r="M1680" s="3"/>
      <c r="N1680" s="7" t="s">
        <v>171</v>
      </c>
      <c r="O1680" s="8" t="str">
        <f t="shared" si="157"/>
        <v/>
      </c>
      <c r="P1680" s="9" t="str">
        <f t="shared" si="158"/>
        <v/>
      </c>
      <c r="Q1680" s="11">
        <f t="shared" si="159"/>
        <v>0</v>
      </c>
      <c r="R1680" s="12">
        <f t="shared" si="160"/>
        <v>0</v>
      </c>
      <c r="S1680" s="8"/>
      <c r="T1680" s="8" t="str">
        <f>VLOOKUP(C1680,[1]Sheet1!$D$1:$M$65514,10,0)</f>
        <v>河北</v>
      </c>
      <c r="U1680" s="8">
        <f t="shared" si="162"/>
        <v>0</v>
      </c>
      <c r="V1680" s="8" t="e">
        <f ca="1">SUM(OFFSET(考勤!D:AH,MATCH(C1680,考勤!$A$1:$A$58,0)-1,DAY(D1680)-1,3,1))</f>
        <v>#N/A</v>
      </c>
      <c r="W1680" s="8" t="e">
        <f ca="1" t="shared" si="161"/>
        <v>#N/A</v>
      </c>
    </row>
    <row r="1681" hidden="1" spans="1:23">
      <c r="A1681" s="2" t="s">
        <v>838</v>
      </c>
      <c r="B1681" s="2" t="s">
        <v>1215</v>
      </c>
      <c r="C1681" s="2" t="s">
        <v>1216</v>
      </c>
      <c r="D1681" s="2" t="s">
        <v>145</v>
      </c>
      <c r="E1681" s="2" t="s">
        <v>127</v>
      </c>
      <c r="F1681" s="2"/>
      <c r="G1681" s="2"/>
      <c r="H1681" s="2"/>
      <c r="I1681" s="2"/>
      <c r="J1681" s="2"/>
      <c r="K1681" s="2"/>
      <c r="L1681" s="2"/>
      <c r="M1681" s="2"/>
      <c r="N1681" s="7" t="s">
        <v>171</v>
      </c>
      <c r="O1681" s="8" t="str">
        <f t="shared" si="157"/>
        <v/>
      </c>
      <c r="P1681" s="9" t="str">
        <f t="shared" si="158"/>
        <v/>
      </c>
      <c r="Q1681" s="11">
        <f t="shared" si="159"/>
        <v>0</v>
      </c>
      <c r="R1681" s="12">
        <f t="shared" si="160"/>
        <v>0</v>
      </c>
      <c r="S1681" s="8"/>
      <c r="T1681" s="8" t="str">
        <f>VLOOKUP(C1681,[1]Sheet1!$D$1:$M$65514,10,0)</f>
        <v>河北</v>
      </c>
      <c r="U1681" s="8">
        <f t="shared" si="162"/>
        <v>0</v>
      </c>
      <c r="V1681" s="8" t="e">
        <f ca="1">SUM(OFFSET(考勤!D:AH,MATCH(C1681,考勤!$A$1:$A$58,0)-1,DAY(D1681)-1,3,1))</f>
        <v>#N/A</v>
      </c>
      <c r="W1681" s="8" t="e">
        <f ca="1" t="shared" si="161"/>
        <v>#N/A</v>
      </c>
    </row>
    <row r="1682" hidden="1" spans="1:23">
      <c r="A1682" s="2" t="s">
        <v>838</v>
      </c>
      <c r="B1682" s="2" t="s">
        <v>1215</v>
      </c>
      <c r="C1682" s="2" t="s">
        <v>1216</v>
      </c>
      <c r="D1682" s="2" t="s">
        <v>148</v>
      </c>
      <c r="E1682" s="2" t="s">
        <v>127</v>
      </c>
      <c r="F1682" s="2"/>
      <c r="G1682" s="2"/>
      <c r="H1682" s="2"/>
      <c r="I1682" s="2"/>
      <c r="J1682" s="2"/>
      <c r="K1682" s="2"/>
      <c r="L1682" s="2"/>
      <c r="M1682" s="2"/>
      <c r="N1682" s="7" t="s">
        <v>171</v>
      </c>
      <c r="O1682" s="8" t="str">
        <f t="shared" si="157"/>
        <v/>
      </c>
      <c r="P1682" s="9" t="str">
        <f t="shared" si="158"/>
        <v/>
      </c>
      <c r="Q1682" s="11">
        <f t="shared" si="159"/>
        <v>0</v>
      </c>
      <c r="R1682" s="12">
        <f t="shared" si="160"/>
        <v>0</v>
      </c>
      <c r="S1682" s="8"/>
      <c r="T1682" s="8" t="str">
        <f>VLOOKUP(C1682,[1]Sheet1!$D$1:$M$65514,10,0)</f>
        <v>河北</v>
      </c>
      <c r="U1682" s="8">
        <f t="shared" si="162"/>
        <v>0</v>
      </c>
      <c r="V1682" s="8" t="e">
        <f ca="1">SUM(OFFSET(考勤!D:AH,MATCH(C1682,考勤!$A$1:$A$58,0)-1,DAY(D1682)-1,3,1))</f>
        <v>#N/A</v>
      </c>
      <c r="W1682" s="8" t="e">
        <f ca="1" t="shared" si="161"/>
        <v>#N/A</v>
      </c>
    </row>
    <row r="1683" hidden="1" spans="1:23">
      <c r="A1683" s="2" t="s">
        <v>838</v>
      </c>
      <c r="B1683" s="2" t="s">
        <v>1215</v>
      </c>
      <c r="C1683" s="2" t="s">
        <v>1216</v>
      </c>
      <c r="D1683" s="2" t="s">
        <v>152</v>
      </c>
      <c r="E1683" s="2" t="s">
        <v>127</v>
      </c>
      <c r="F1683" s="2"/>
      <c r="G1683" s="2"/>
      <c r="H1683" s="2"/>
      <c r="I1683" s="2"/>
      <c r="J1683" s="2"/>
      <c r="K1683" s="2"/>
      <c r="L1683" s="2"/>
      <c r="M1683" s="2"/>
      <c r="N1683" s="7" t="s">
        <v>171</v>
      </c>
      <c r="O1683" s="8" t="str">
        <f t="shared" si="157"/>
        <v/>
      </c>
      <c r="P1683" s="9" t="str">
        <f t="shared" si="158"/>
        <v/>
      </c>
      <c r="Q1683" s="11">
        <f t="shared" si="159"/>
        <v>0</v>
      </c>
      <c r="R1683" s="12">
        <f t="shared" si="160"/>
        <v>0</v>
      </c>
      <c r="S1683" s="8"/>
      <c r="T1683" s="8" t="str">
        <f>VLOOKUP(C1683,[1]Sheet1!$D$1:$M$65514,10,0)</f>
        <v>河北</v>
      </c>
      <c r="U1683" s="8">
        <f t="shared" si="162"/>
        <v>0</v>
      </c>
      <c r="V1683" s="8" t="e">
        <f ca="1">SUM(OFFSET(考勤!D:AH,MATCH(C1683,考勤!$A$1:$A$58,0)-1,DAY(D1683)-1,3,1))</f>
        <v>#N/A</v>
      </c>
      <c r="W1683" s="8" t="e">
        <f ca="1" t="shared" si="161"/>
        <v>#N/A</v>
      </c>
    </row>
    <row r="1684" hidden="1" spans="1:23">
      <c r="A1684" s="2" t="s">
        <v>838</v>
      </c>
      <c r="B1684" s="2" t="s">
        <v>1215</v>
      </c>
      <c r="C1684" s="2" t="s">
        <v>1216</v>
      </c>
      <c r="D1684" s="2" t="s">
        <v>157</v>
      </c>
      <c r="E1684" s="2" t="s">
        <v>127</v>
      </c>
      <c r="F1684" s="2"/>
      <c r="G1684" s="2"/>
      <c r="H1684" s="2"/>
      <c r="I1684" s="2"/>
      <c r="J1684" s="2"/>
      <c r="K1684" s="2"/>
      <c r="L1684" s="2"/>
      <c r="M1684" s="2"/>
      <c r="N1684" s="7" t="s">
        <v>171</v>
      </c>
      <c r="O1684" s="8" t="str">
        <f t="shared" si="157"/>
        <v/>
      </c>
      <c r="P1684" s="9" t="str">
        <f t="shared" si="158"/>
        <v/>
      </c>
      <c r="Q1684" s="11">
        <f t="shared" si="159"/>
        <v>0</v>
      </c>
      <c r="R1684" s="12">
        <f t="shared" si="160"/>
        <v>0</v>
      </c>
      <c r="S1684" s="8"/>
      <c r="T1684" s="8" t="str">
        <f>VLOOKUP(C1684,[1]Sheet1!$D$1:$M$65514,10,0)</f>
        <v>河北</v>
      </c>
      <c r="U1684" s="8">
        <f t="shared" si="162"/>
        <v>0</v>
      </c>
      <c r="V1684" s="8" t="e">
        <f ca="1">SUM(OFFSET(考勤!D:AH,MATCH(C1684,考勤!$A$1:$A$58,0)-1,DAY(D1684)-1,3,1))</f>
        <v>#N/A</v>
      </c>
      <c r="W1684" s="8" t="e">
        <f ca="1" t="shared" si="161"/>
        <v>#N/A</v>
      </c>
    </row>
    <row r="1685" hidden="1" spans="1:23">
      <c r="A1685" s="2" t="s">
        <v>838</v>
      </c>
      <c r="B1685" s="2" t="s">
        <v>1215</v>
      </c>
      <c r="C1685" s="2" t="s">
        <v>1216</v>
      </c>
      <c r="D1685" s="2" t="s">
        <v>160</v>
      </c>
      <c r="E1685" s="2" t="s">
        <v>127</v>
      </c>
      <c r="F1685" s="2"/>
      <c r="G1685" s="2"/>
      <c r="H1685" s="2"/>
      <c r="I1685" s="2"/>
      <c r="J1685" s="2"/>
      <c r="K1685" s="2"/>
      <c r="L1685" s="2"/>
      <c r="M1685" s="2"/>
      <c r="N1685" s="7" t="s">
        <v>171</v>
      </c>
      <c r="O1685" s="8" t="str">
        <f t="shared" si="157"/>
        <v/>
      </c>
      <c r="P1685" s="9" t="str">
        <f t="shared" si="158"/>
        <v/>
      </c>
      <c r="Q1685" s="11">
        <f t="shared" si="159"/>
        <v>0</v>
      </c>
      <c r="R1685" s="12">
        <f t="shared" si="160"/>
        <v>0</v>
      </c>
      <c r="S1685" s="8"/>
      <c r="T1685" s="8" t="str">
        <f>VLOOKUP(C1685,[1]Sheet1!$D$1:$M$65514,10,0)</f>
        <v>河北</v>
      </c>
      <c r="U1685" s="8">
        <f t="shared" si="162"/>
        <v>0</v>
      </c>
      <c r="V1685" s="8" t="e">
        <f ca="1">SUM(OFFSET(考勤!D:AH,MATCH(C1685,考勤!$A$1:$A$58,0)-1,DAY(D1685)-1,3,1))</f>
        <v>#N/A</v>
      </c>
      <c r="W1685" s="8" t="e">
        <f ca="1" t="shared" si="161"/>
        <v>#N/A</v>
      </c>
    </row>
    <row r="1686" hidden="1" spans="1:23">
      <c r="A1686" s="3" t="s">
        <v>838</v>
      </c>
      <c r="B1686" s="3" t="s">
        <v>1215</v>
      </c>
      <c r="C1686" s="3" t="s">
        <v>1216</v>
      </c>
      <c r="D1686" s="3" t="s">
        <v>163</v>
      </c>
      <c r="E1686" s="2" t="s">
        <v>127</v>
      </c>
      <c r="F1686" s="3"/>
      <c r="G1686" s="3"/>
      <c r="H1686" s="3"/>
      <c r="I1686" s="3"/>
      <c r="J1686" s="3"/>
      <c r="K1686" s="3"/>
      <c r="L1686" s="3"/>
      <c r="M1686" s="3"/>
      <c r="N1686" s="7" t="s">
        <v>171</v>
      </c>
      <c r="O1686" s="8" t="str">
        <f t="shared" si="157"/>
        <v/>
      </c>
      <c r="P1686" s="9" t="str">
        <f t="shared" si="158"/>
        <v/>
      </c>
      <c r="Q1686" s="11">
        <f t="shared" si="159"/>
        <v>0</v>
      </c>
      <c r="R1686" s="12">
        <f t="shared" si="160"/>
        <v>0</v>
      </c>
      <c r="S1686" s="8"/>
      <c r="T1686" s="8" t="str">
        <f>VLOOKUP(C1686,[1]Sheet1!$D$1:$M$65514,10,0)</f>
        <v>河北</v>
      </c>
      <c r="U1686" s="8">
        <f t="shared" si="162"/>
        <v>0</v>
      </c>
      <c r="V1686" s="8" t="e">
        <f ca="1">SUM(OFFSET(考勤!D:AH,MATCH(C1686,考勤!$A$1:$A$58,0)-1,DAY(D1686)-1,3,1))</f>
        <v>#N/A</v>
      </c>
      <c r="W1686" s="8" t="e">
        <f ca="1" t="shared" si="161"/>
        <v>#N/A</v>
      </c>
    </row>
    <row r="1687" hidden="1" spans="1:23">
      <c r="A1687" s="3" t="s">
        <v>838</v>
      </c>
      <c r="B1687" s="3" t="s">
        <v>1215</v>
      </c>
      <c r="C1687" s="3" t="s">
        <v>1216</v>
      </c>
      <c r="D1687" s="3" t="s">
        <v>166</v>
      </c>
      <c r="E1687" s="2" t="s">
        <v>127</v>
      </c>
      <c r="F1687" s="3"/>
      <c r="G1687" s="3"/>
      <c r="H1687" s="3"/>
      <c r="I1687" s="3"/>
      <c r="J1687" s="3"/>
      <c r="K1687" s="3"/>
      <c r="L1687" s="3"/>
      <c r="M1687" s="3"/>
      <c r="N1687" s="7" t="s">
        <v>171</v>
      </c>
      <c r="O1687" s="8" t="str">
        <f t="shared" si="157"/>
        <v/>
      </c>
      <c r="P1687" s="9" t="str">
        <f t="shared" si="158"/>
        <v/>
      </c>
      <c r="Q1687" s="11">
        <f t="shared" si="159"/>
        <v>0</v>
      </c>
      <c r="R1687" s="12">
        <f t="shared" si="160"/>
        <v>0</v>
      </c>
      <c r="S1687" s="8"/>
      <c r="T1687" s="8" t="str">
        <f>VLOOKUP(C1687,[1]Sheet1!$D$1:$M$65514,10,0)</f>
        <v>河北</v>
      </c>
      <c r="U1687" s="8">
        <f t="shared" si="162"/>
        <v>0</v>
      </c>
      <c r="V1687" s="8" t="e">
        <f ca="1">SUM(OFFSET(考勤!D:AH,MATCH(C1687,考勤!$A$1:$A$58,0)-1,DAY(D1687)-1,3,1))</f>
        <v>#N/A</v>
      </c>
      <c r="W1687" s="8" t="e">
        <f ca="1" t="shared" si="161"/>
        <v>#N/A</v>
      </c>
    </row>
    <row r="1688" hidden="1" spans="1:23">
      <c r="A1688" s="2" t="s">
        <v>838</v>
      </c>
      <c r="B1688" s="2" t="s">
        <v>1215</v>
      </c>
      <c r="C1688" s="2" t="s">
        <v>1216</v>
      </c>
      <c r="D1688" s="2" t="s">
        <v>170</v>
      </c>
      <c r="E1688" s="2" t="s">
        <v>127</v>
      </c>
      <c r="F1688" s="2"/>
      <c r="G1688" s="2"/>
      <c r="H1688" s="2"/>
      <c r="I1688" s="2"/>
      <c r="J1688" s="2"/>
      <c r="K1688" s="2"/>
      <c r="L1688" s="2"/>
      <c r="M1688" s="2"/>
      <c r="N1688" s="7" t="s">
        <v>171</v>
      </c>
      <c r="O1688" s="8" t="str">
        <f t="shared" si="157"/>
        <v/>
      </c>
      <c r="P1688" s="9" t="str">
        <f t="shared" si="158"/>
        <v/>
      </c>
      <c r="Q1688" s="11">
        <f t="shared" si="159"/>
        <v>0</v>
      </c>
      <c r="R1688" s="12">
        <f t="shared" si="160"/>
        <v>0</v>
      </c>
      <c r="S1688" s="8"/>
      <c r="T1688" s="8" t="str">
        <f>VLOOKUP(C1688,[1]Sheet1!$D$1:$M$65514,10,0)</f>
        <v>河北</v>
      </c>
      <c r="U1688" s="8">
        <f t="shared" si="162"/>
        <v>0</v>
      </c>
      <c r="V1688" s="8" t="e">
        <f ca="1">SUM(OFFSET(考勤!D:AH,MATCH(C1688,考勤!$A$1:$A$58,0)-1,DAY(D1688)-1,3,1))</f>
        <v>#N/A</v>
      </c>
      <c r="W1688" s="8" t="e">
        <f ca="1" t="shared" si="161"/>
        <v>#N/A</v>
      </c>
    </row>
    <row r="1689" hidden="1" spans="1:23">
      <c r="A1689" s="2" t="s">
        <v>838</v>
      </c>
      <c r="B1689" s="2" t="s">
        <v>1215</v>
      </c>
      <c r="C1689" s="2" t="s">
        <v>1216</v>
      </c>
      <c r="D1689" s="2" t="s">
        <v>172</v>
      </c>
      <c r="E1689" s="2" t="s">
        <v>127</v>
      </c>
      <c r="F1689" s="2"/>
      <c r="G1689" s="2"/>
      <c r="H1689" s="2"/>
      <c r="I1689" s="2"/>
      <c r="J1689" s="2"/>
      <c r="K1689" s="2"/>
      <c r="L1689" s="2"/>
      <c r="M1689" s="2"/>
      <c r="N1689" s="7" t="s">
        <v>171</v>
      </c>
      <c r="O1689" s="8" t="str">
        <f t="shared" si="157"/>
        <v/>
      </c>
      <c r="P1689" s="9" t="str">
        <f t="shared" si="158"/>
        <v/>
      </c>
      <c r="Q1689" s="11">
        <f t="shared" si="159"/>
        <v>0</v>
      </c>
      <c r="R1689" s="12">
        <f t="shared" si="160"/>
        <v>0</v>
      </c>
      <c r="S1689" s="8"/>
      <c r="T1689" s="8" t="str">
        <f>VLOOKUP(C1689,[1]Sheet1!$D$1:$M$65514,10,0)</f>
        <v>河北</v>
      </c>
      <c r="U1689" s="8">
        <f t="shared" si="162"/>
        <v>0</v>
      </c>
      <c r="V1689" s="8" t="e">
        <f ca="1">SUM(OFFSET(考勤!D:AH,MATCH(C1689,考勤!$A$1:$A$58,0)-1,DAY(D1689)-1,3,1))</f>
        <v>#N/A</v>
      </c>
      <c r="W1689" s="8" t="e">
        <f ca="1" t="shared" si="161"/>
        <v>#N/A</v>
      </c>
    </row>
    <row r="1690" hidden="1" spans="1:23">
      <c r="A1690" s="2" t="s">
        <v>838</v>
      </c>
      <c r="B1690" s="2" t="s">
        <v>1215</v>
      </c>
      <c r="C1690" s="2" t="s">
        <v>1216</v>
      </c>
      <c r="D1690" s="2" t="s">
        <v>173</v>
      </c>
      <c r="E1690" s="2" t="s">
        <v>127</v>
      </c>
      <c r="F1690" s="2"/>
      <c r="G1690" s="2"/>
      <c r="H1690" s="2"/>
      <c r="I1690" s="2"/>
      <c r="J1690" s="2"/>
      <c r="K1690" s="2"/>
      <c r="L1690" s="2"/>
      <c r="M1690" s="2"/>
      <c r="N1690" s="7" t="s">
        <v>171</v>
      </c>
      <c r="O1690" s="8" t="str">
        <f t="shared" si="157"/>
        <v/>
      </c>
      <c r="P1690" s="9" t="str">
        <f t="shared" si="158"/>
        <v/>
      </c>
      <c r="Q1690" s="11">
        <f t="shared" si="159"/>
        <v>0</v>
      </c>
      <c r="R1690" s="12">
        <f t="shared" si="160"/>
        <v>0</v>
      </c>
      <c r="S1690" s="8"/>
      <c r="T1690" s="8" t="str">
        <f>VLOOKUP(C1690,[1]Sheet1!$D$1:$M$65514,10,0)</f>
        <v>河北</v>
      </c>
      <c r="U1690" s="8">
        <f t="shared" si="162"/>
        <v>0</v>
      </c>
      <c r="V1690" s="8" t="e">
        <f ca="1">SUM(OFFSET(考勤!D:AH,MATCH(C1690,考勤!$A$1:$A$58,0)-1,DAY(D1690)-1,3,1))</f>
        <v>#N/A</v>
      </c>
      <c r="W1690" s="8" t="e">
        <f ca="1" t="shared" si="161"/>
        <v>#N/A</v>
      </c>
    </row>
    <row r="1691" hidden="1" spans="1:23">
      <c r="A1691" s="2" t="s">
        <v>838</v>
      </c>
      <c r="B1691" s="2" t="s">
        <v>1215</v>
      </c>
      <c r="C1691" s="2" t="s">
        <v>1216</v>
      </c>
      <c r="D1691" s="2" t="s">
        <v>175</v>
      </c>
      <c r="E1691" s="2" t="s">
        <v>127</v>
      </c>
      <c r="F1691" s="2"/>
      <c r="G1691" s="2"/>
      <c r="H1691" s="2"/>
      <c r="I1691" s="2"/>
      <c r="J1691" s="2"/>
      <c r="K1691" s="2"/>
      <c r="L1691" s="2"/>
      <c r="M1691" s="2"/>
      <c r="N1691" s="7" t="s">
        <v>171</v>
      </c>
      <c r="O1691" s="8" t="str">
        <f t="shared" si="157"/>
        <v/>
      </c>
      <c r="P1691" s="9" t="str">
        <f t="shared" si="158"/>
        <v/>
      </c>
      <c r="Q1691" s="11">
        <f t="shared" si="159"/>
        <v>0</v>
      </c>
      <c r="R1691" s="12">
        <f t="shared" si="160"/>
        <v>0</v>
      </c>
      <c r="S1691" s="8"/>
      <c r="T1691" s="8" t="str">
        <f>VLOOKUP(C1691,[1]Sheet1!$D$1:$M$65514,10,0)</f>
        <v>河北</v>
      </c>
      <c r="U1691" s="8">
        <f t="shared" si="162"/>
        <v>0</v>
      </c>
      <c r="V1691" s="8" t="e">
        <f ca="1">SUM(OFFSET(考勤!D:AH,MATCH(C1691,考勤!$A$1:$A$58,0)-1,DAY(D1691)-1,3,1))</f>
        <v>#N/A</v>
      </c>
      <c r="W1691" s="8" t="e">
        <f ca="1" t="shared" si="161"/>
        <v>#N/A</v>
      </c>
    </row>
    <row r="1692" hidden="1" spans="1:23">
      <c r="A1692" s="2" t="s">
        <v>838</v>
      </c>
      <c r="B1692" s="2" t="s">
        <v>1215</v>
      </c>
      <c r="C1692" s="2" t="s">
        <v>1216</v>
      </c>
      <c r="D1692" s="2" t="s">
        <v>177</v>
      </c>
      <c r="E1692" s="2" t="s">
        <v>127</v>
      </c>
      <c r="F1692" s="2"/>
      <c r="G1692" s="2"/>
      <c r="H1692" s="2"/>
      <c r="I1692" s="2"/>
      <c r="J1692" s="2"/>
      <c r="K1692" s="2"/>
      <c r="L1692" s="2"/>
      <c r="M1692" s="2"/>
      <c r="N1692" s="7" t="s">
        <v>171</v>
      </c>
      <c r="O1692" s="8" t="str">
        <f t="shared" si="157"/>
        <v/>
      </c>
      <c r="P1692" s="9" t="str">
        <f t="shared" si="158"/>
        <v/>
      </c>
      <c r="Q1692" s="11">
        <f t="shared" si="159"/>
        <v>0</v>
      </c>
      <c r="R1692" s="12">
        <f t="shared" si="160"/>
        <v>0</v>
      </c>
      <c r="S1692" s="8"/>
      <c r="T1692" s="8" t="str">
        <f>VLOOKUP(C1692,[1]Sheet1!$D$1:$M$65514,10,0)</f>
        <v>河北</v>
      </c>
      <c r="U1692" s="8">
        <f t="shared" si="162"/>
        <v>0</v>
      </c>
      <c r="V1692" s="8" t="e">
        <f ca="1">SUM(OFFSET(考勤!D:AH,MATCH(C1692,考勤!$A$1:$A$58,0)-1,DAY(D1692)-1,3,1))</f>
        <v>#N/A</v>
      </c>
      <c r="W1692" s="8" t="e">
        <f ca="1" t="shared" si="161"/>
        <v>#N/A</v>
      </c>
    </row>
    <row r="1693" hidden="1" spans="1:23">
      <c r="A1693" s="3" t="s">
        <v>838</v>
      </c>
      <c r="B1693" s="3" t="s">
        <v>1215</v>
      </c>
      <c r="C1693" s="3" t="s">
        <v>1216</v>
      </c>
      <c r="D1693" s="3" t="s">
        <v>180</v>
      </c>
      <c r="E1693" s="2" t="s">
        <v>127</v>
      </c>
      <c r="F1693" s="3"/>
      <c r="G1693" s="3"/>
      <c r="H1693" s="3"/>
      <c r="I1693" s="3"/>
      <c r="J1693" s="3"/>
      <c r="K1693" s="3"/>
      <c r="L1693" s="3"/>
      <c r="M1693" s="3"/>
      <c r="N1693" s="7" t="s">
        <v>171</v>
      </c>
      <c r="O1693" s="8" t="str">
        <f t="shared" si="157"/>
        <v/>
      </c>
      <c r="P1693" s="9" t="str">
        <f t="shared" si="158"/>
        <v/>
      </c>
      <c r="Q1693" s="11">
        <f t="shared" si="159"/>
        <v>0</v>
      </c>
      <c r="R1693" s="12">
        <f t="shared" si="160"/>
        <v>0</v>
      </c>
      <c r="S1693" s="8"/>
      <c r="T1693" s="8" t="str">
        <f>VLOOKUP(C1693,[1]Sheet1!$D$1:$M$65514,10,0)</f>
        <v>河北</v>
      </c>
      <c r="U1693" s="8">
        <f t="shared" si="162"/>
        <v>0</v>
      </c>
      <c r="V1693" s="8" t="e">
        <f ca="1">SUM(OFFSET(考勤!D:AH,MATCH(C1693,考勤!$A$1:$A$58,0)-1,DAY(D1693)-1,3,1))</f>
        <v>#N/A</v>
      </c>
      <c r="W1693" s="8" t="e">
        <f ca="1" t="shared" si="161"/>
        <v>#N/A</v>
      </c>
    </row>
    <row r="1694" hidden="1" spans="1:23">
      <c r="A1694" s="3" t="s">
        <v>838</v>
      </c>
      <c r="B1694" s="3" t="s">
        <v>1215</v>
      </c>
      <c r="C1694" s="3" t="s">
        <v>1216</v>
      </c>
      <c r="D1694" s="3" t="s">
        <v>183</v>
      </c>
      <c r="E1694" s="2" t="s">
        <v>127</v>
      </c>
      <c r="F1694" s="3"/>
      <c r="G1694" s="3"/>
      <c r="H1694" s="3"/>
      <c r="I1694" s="3"/>
      <c r="J1694" s="3"/>
      <c r="K1694" s="3"/>
      <c r="L1694" s="3"/>
      <c r="M1694" s="3"/>
      <c r="N1694" s="7" t="s">
        <v>171</v>
      </c>
      <c r="O1694" s="8" t="str">
        <f t="shared" si="157"/>
        <v/>
      </c>
      <c r="P1694" s="9" t="str">
        <f t="shared" si="158"/>
        <v/>
      </c>
      <c r="Q1694" s="11">
        <f t="shared" si="159"/>
        <v>0</v>
      </c>
      <c r="R1694" s="12">
        <f t="shared" si="160"/>
        <v>0</v>
      </c>
      <c r="S1694" s="8"/>
      <c r="T1694" s="8" t="str">
        <f>VLOOKUP(C1694,[1]Sheet1!$D$1:$M$65514,10,0)</f>
        <v>河北</v>
      </c>
      <c r="U1694" s="8">
        <f t="shared" si="162"/>
        <v>0</v>
      </c>
      <c r="V1694" s="8" t="e">
        <f ca="1">SUM(OFFSET(考勤!D:AH,MATCH(C1694,考勤!$A$1:$A$58,0)-1,DAY(D1694)-1,3,1))</f>
        <v>#N/A</v>
      </c>
      <c r="W1694" s="8" t="e">
        <f ca="1" t="shared" si="161"/>
        <v>#N/A</v>
      </c>
    </row>
    <row r="1695" hidden="1" spans="1:23">
      <c r="A1695" s="2" t="s">
        <v>838</v>
      </c>
      <c r="B1695" s="2" t="s">
        <v>1215</v>
      </c>
      <c r="C1695" s="2" t="s">
        <v>1216</v>
      </c>
      <c r="D1695" s="2" t="s">
        <v>186</v>
      </c>
      <c r="E1695" s="2" t="s">
        <v>127</v>
      </c>
      <c r="F1695" s="2"/>
      <c r="G1695" s="2"/>
      <c r="H1695" s="2"/>
      <c r="I1695" s="2"/>
      <c r="J1695" s="2"/>
      <c r="K1695" s="2"/>
      <c r="L1695" s="2"/>
      <c r="M1695" s="2"/>
      <c r="N1695" s="7" t="s">
        <v>171</v>
      </c>
      <c r="O1695" s="8" t="str">
        <f t="shared" si="157"/>
        <v/>
      </c>
      <c r="P1695" s="9" t="str">
        <f t="shared" si="158"/>
        <v/>
      </c>
      <c r="Q1695" s="11">
        <f t="shared" si="159"/>
        <v>0</v>
      </c>
      <c r="R1695" s="12">
        <f t="shared" si="160"/>
        <v>0</v>
      </c>
      <c r="S1695" s="8"/>
      <c r="T1695" s="8" t="str">
        <f>VLOOKUP(C1695,[1]Sheet1!$D$1:$M$65514,10,0)</f>
        <v>河北</v>
      </c>
      <c r="U1695" s="8">
        <f t="shared" si="162"/>
        <v>0</v>
      </c>
      <c r="V1695" s="8" t="e">
        <f ca="1">SUM(OFFSET(考勤!D:AH,MATCH(C1695,考勤!$A$1:$A$58,0)-1,DAY(D1695)-1,3,1))</f>
        <v>#N/A</v>
      </c>
      <c r="W1695" s="8" t="e">
        <f ca="1" t="shared" si="161"/>
        <v>#N/A</v>
      </c>
    </row>
    <row r="1696" hidden="1" spans="1:23">
      <c r="A1696" s="2" t="s">
        <v>838</v>
      </c>
      <c r="B1696" s="2" t="s">
        <v>1215</v>
      </c>
      <c r="C1696" s="2" t="s">
        <v>1216</v>
      </c>
      <c r="D1696" s="2" t="s">
        <v>189</v>
      </c>
      <c r="E1696" s="2" t="s">
        <v>127</v>
      </c>
      <c r="F1696" s="2"/>
      <c r="G1696" s="2"/>
      <c r="H1696" s="2"/>
      <c r="I1696" s="2"/>
      <c r="J1696" s="2"/>
      <c r="K1696" s="2"/>
      <c r="L1696" s="2"/>
      <c r="M1696" s="2"/>
      <c r="N1696" s="7" t="s">
        <v>171</v>
      </c>
      <c r="O1696" s="8" t="str">
        <f t="shared" si="157"/>
        <v/>
      </c>
      <c r="P1696" s="9" t="str">
        <f t="shared" si="158"/>
        <v/>
      </c>
      <c r="Q1696" s="11">
        <f t="shared" si="159"/>
        <v>0</v>
      </c>
      <c r="R1696" s="12">
        <f t="shared" si="160"/>
        <v>0</v>
      </c>
      <c r="S1696" s="8"/>
      <c r="T1696" s="8" t="str">
        <f>VLOOKUP(C1696,[1]Sheet1!$D$1:$M$65514,10,0)</f>
        <v>河北</v>
      </c>
      <c r="U1696" s="8">
        <f t="shared" si="162"/>
        <v>0</v>
      </c>
      <c r="V1696" s="8" t="e">
        <f ca="1">SUM(OFFSET(考勤!D:AH,MATCH(C1696,考勤!$A$1:$A$58,0)-1,DAY(D1696)-1,3,1))</f>
        <v>#N/A</v>
      </c>
      <c r="W1696" s="8" t="e">
        <f ca="1" t="shared" si="161"/>
        <v>#N/A</v>
      </c>
    </row>
    <row r="1697" hidden="1" spans="1:23">
      <c r="A1697" s="2" t="s">
        <v>838</v>
      </c>
      <c r="B1697" s="2" t="s">
        <v>1215</v>
      </c>
      <c r="C1697" s="2" t="s">
        <v>1216</v>
      </c>
      <c r="D1697" s="2" t="s">
        <v>192</v>
      </c>
      <c r="E1697" s="2" t="s">
        <v>127</v>
      </c>
      <c r="F1697" s="2"/>
      <c r="G1697" s="2"/>
      <c r="H1697" s="2"/>
      <c r="I1697" s="2"/>
      <c r="J1697" s="2"/>
      <c r="K1697" s="2"/>
      <c r="L1697" s="2"/>
      <c r="M1697" s="2"/>
      <c r="N1697" s="7" t="s">
        <v>171</v>
      </c>
      <c r="O1697" s="8" t="str">
        <f t="shared" ref="O1697:O1760" si="163">LEFT(F1697,5)</f>
        <v/>
      </c>
      <c r="P1697" s="9" t="str">
        <f t="shared" ref="P1697:P1760" si="164">RIGHT(F1697,5)</f>
        <v/>
      </c>
      <c r="Q1697" s="11">
        <f t="shared" ref="Q1697:Q1760" si="165">IFERROR(IF(LEFT(P1697,2)+0&lt;6,P1697+1,P1697)-O1697,0)</f>
        <v>0</v>
      </c>
      <c r="R1697" s="12">
        <f t="shared" ref="R1697:R1760" si="166">IF(Q1697=0,0,IFERROR(INT((HOUR(Q1697)*60+MINUTE(Q1697))/60-1),0))</f>
        <v>0</v>
      </c>
      <c r="S1697" s="8"/>
      <c r="T1697" s="8" t="str">
        <f>VLOOKUP(C1697,[1]Sheet1!$D$1:$M$65514,10,0)</f>
        <v>河北</v>
      </c>
      <c r="U1697" s="8">
        <f t="shared" ref="U1697:U1760" si="167">INT(R1697)</f>
        <v>0</v>
      </c>
      <c r="V1697" s="8" t="e">
        <f ca="1">SUM(OFFSET(考勤!D:AH,MATCH(C1697,考勤!$A$1:$A$58,0)-1,DAY(D1697)-1,3,1))</f>
        <v>#N/A</v>
      </c>
      <c r="W1697" s="8" t="e">
        <f ca="1" t="shared" ref="W1697:W1760" si="168">R1697-V1697</f>
        <v>#N/A</v>
      </c>
    </row>
    <row r="1698" hidden="1" spans="1:23">
      <c r="A1698" s="2" t="s">
        <v>838</v>
      </c>
      <c r="B1698" s="2" t="s">
        <v>1215</v>
      </c>
      <c r="C1698" s="2" t="s">
        <v>1216</v>
      </c>
      <c r="D1698" s="2" t="s">
        <v>195</v>
      </c>
      <c r="E1698" s="2" t="s">
        <v>127</v>
      </c>
      <c r="F1698" s="2"/>
      <c r="G1698" s="2"/>
      <c r="H1698" s="2"/>
      <c r="I1698" s="2"/>
      <c r="J1698" s="2"/>
      <c r="K1698" s="2"/>
      <c r="L1698" s="2"/>
      <c r="M1698" s="2"/>
      <c r="N1698" s="7" t="s">
        <v>171</v>
      </c>
      <c r="O1698" s="8" t="str">
        <f t="shared" si="163"/>
        <v/>
      </c>
      <c r="P1698" s="9" t="str">
        <f t="shared" si="164"/>
        <v/>
      </c>
      <c r="Q1698" s="11">
        <f t="shared" si="165"/>
        <v>0</v>
      </c>
      <c r="R1698" s="12">
        <f t="shared" si="166"/>
        <v>0</v>
      </c>
      <c r="S1698" s="8"/>
      <c r="T1698" s="8" t="str">
        <f>VLOOKUP(C1698,[1]Sheet1!$D$1:$M$65514,10,0)</f>
        <v>河北</v>
      </c>
      <c r="U1698" s="8">
        <f t="shared" si="167"/>
        <v>0</v>
      </c>
      <c r="V1698" s="8" t="e">
        <f ca="1">SUM(OFFSET(考勤!D:AH,MATCH(C1698,考勤!$A$1:$A$58,0)-1,DAY(D1698)-1,3,1))</f>
        <v>#N/A</v>
      </c>
      <c r="W1698" s="8" t="e">
        <f ca="1" t="shared" si="168"/>
        <v>#N/A</v>
      </c>
    </row>
    <row r="1699" hidden="1" spans="1:23">
      <c r="A1699" s="2" t="s">
        <v>838</v>
      </c>
      <c r="B1699" s="2" t="s">
        <v>1215</v>
      </c>
      <c r="C1699" s="2" t="s">
        <v>1216</v>
      </c>
      <c r="D1699" s="2" t="s">
        <v>198</v>
      </c>
      <c r="E1699" s="2" t="s">
        <v>127</v>
      </c>
      <c r="F1699" s="2"/>
      <c r="G1699" s="2"/>
      <c r="H1699" s="2"/>
      <c r="I1699" s="2"/>
      <c r="J1699" s="2"/>
      <c r="K1699" s="2"/>
      <c r="L1699" s="2"/>
      <c r="M1699" s="2"/>
      <c r="N1699" s="7" t="s">
        <v>171</v>
      </c>
      <c r="O1699" s="8" t="str">
        <f t="shared" si="163"/>
        <v/>
      </c>
      <c r="P1699" s="9" t="str">
        <f t="shared" si="164"/>
        <v/>
      </c>
      <c r="Q1699" s="11">
        <f t="shared" si="165"/>
        <v>0</v>
      </c>
      <c r="R1699" s="12">
        <f t="shared" si="166"/>
        <v>0</v>
      </c>
      <c r="S1699" s="8"/>
      <c r="T1699" s="8" t="str">
        <f>VLOOKUP(C1699,[1]Sheet1!$D$1:$M$65514,10,0)</f>
        <v>河北</v>
      </c>
      <c r="U1699" s="8">
        <f t="shared" si="167"/>
        <v>0</v>
      </c>
      <c r="V1699" s="8" t="e">
        <f ca="1">SUM(OFFSET(考勤!D:AH,MATCH(C1699,考勤!$A$1:$A$58,0)-1,DAY(D1699)-1,3,1))</f>
        <v>#N/A</v>
      </c>
      <c r="W1699" s="8" t="e">
        <f ca="1" t="shared" si="168"/>
        <v>#N/A</v>
      </c>
    </row>
    <row r="1700" hidden="1" spans="1:23">
      <c r="A1700" s="3" t="s">
        <v>838</v>
      </c>
      <c r="B1700" s="3" t="s">
        <v>1215</v>
      </c>
      <c r="C1700" s="3" t="s">
        <v>1216</v>
      </c>
      <c r="D1700" s="3" t="s">
        <v>199</v>
      </c>
      <c r="E1700" s="2" t="s">
        <v>127</v>
      </c>
      <c r="F1700" s="3" t="s">
        <v>1217</v>
      </c>
      <c r="G1700" s="3" t="s">
        <v>1218</v>
      </c>
      <c r="H1700" s="3"/>
      <c r="I1700" s="3"/>
      <c r="J1700" s="10" t="s">
        <v>1103</v>
      </c>
      <c r="K1700" s="3"/>
      <c r="L1700" s="3"/>
      <c r="M1700" s="3"/>
      <c r="N1700" s="7" t="s">
        <v>1219</v>
      </c>
      <c r="O1700" s="8" t="str">
        <f t="shared" si="163"/>
        <v>10:15</v>
      </c>
      <c r="P1700" s="9" t="str">
        <f t="shared" si="164"/>
        <v>22:03</v>
      </c>
      <c r="Q1700" s="11">
        <f t="shared" si="165"/>
        <v>0.491666666666667</v>
      </c>
      <c r="R1700" s="12">
        <f t="shared" si="166"/>
        <v>10</v>
      </c>
      <c r="S1700" s="8"/>
      <c r="T1700" s="8" t="str">
        <f>VLOOKUP(C1700,[1]Sheet1!$D$1:$M$65514,10,0)</f>
        <v>河北</v>
      </c>
      <c r="U1700" s="8">
        <f t="shared" si="167"/>
        <v>10</v>
      </c>
      <c r="V1700" s="8" t="e">
        <f ca="1">SUM(OFFSET(考勤!D:AH,MATCH(C1700,考勤!$A$1:$A$58,0)-1,DAY(D1700)-1,3,1))</f>
        <v>#N/A</v>
      </c>
      <c r="W1700" s="8" t="e">
        <f ca="1" t="shared" si="168"/>
        <v>#N/A</v>
      </c>
    </row>
    <row r="1701" hidden="1" spans="1:23">
      <c r="A1701" s="3" t="s">
        <v>838</v>
      </c>
      <c r="B1701" s="3" t="s">
        <v>1215</v>
      </c>
      <c r="C1701" s="3" t="s">
        <v>1216</v>
      </c>
      <c r="D1701" s="3" t="s">
        <v>201</v>
      </c>
      <c r="E1701" s="2" t="s">
        <v>127</v>
      </c>
      <c r="F1701" s="3" t="s">
        <v>1220</v>
      </c>
      <c r="G1701" s="3" t="s">
        <v>137</v>
      </c>
      <c r="H1701" s="3"/>
      <c r="I1701" s="3"/>
      <c r="J1701" s="10" t="s">
        <v>445</v>
      </c>
      <c r="K1701" s="3"/>
      <c r="L1701" s="3"/>
      <c r="M1701" s="3"/>
      <c r="N1701" s="3"/>
      <c r="O1701" s="8" t="str">
        <f t="shared" si="163"/>
        <v>07:49</v>
      </c>
      <c r="P1701" s="9" t="str">
        <f t="shared" si="164"/>
        <v>22:01</v>
      </c>
      <c r="Q1701" s="11">
        <f t="shared" si="165"/>
        <v>0.591666666666667</v>
      </c>
      <c r="R1701" s="12">
        <f t="shared" si="166"/>
        <v>13</v>
      </c>
      <c r="S1701" s="8"/>
      <c r="T1701" s="8" t="str">
        <f>VLOOKUP(C1701,[1]Sheet1!$D$1:$M$65514,10,0)</f>
        <v>河北</v>
      </c>
      <c r="U1701" s="8">
        <f t="shared" si="167"/>
        <v>13</v>
      </c>
      <c r="V1701" s="8" t="e">
        <f ca="1">SUM(OFFSET(考勤!D:AH,MATCH(C1701,考勤!$A$1:$A$58,0)-1,DAY(D1701)-1,3,1))</f>
        <v>#N/A</v>
      </c>
      <c r="W1701" s="8" t="e">
        <f ca="1" t="shared" si="168"/>
        <v>#N/A</v>
      </c>
    </row>
    <row r="1702" hidden="1" spans="1:23">
      <c r="A1702" s="2" t="s">
        <v>838</v>
      </c>
      <c r="B1702" s="2" t="s">
        <v>1215</v>
      </c>
      <c r="C1702" s="2" t="s">
        <v>1216</v>
      </c>
      <c r="D1702" s="2" t="s">
        <v>204</v>
      </c>
      <c r="E1702" s="2" t="s">
        <v>127</v>
      </c>
      <c r="F1702" s="2" t="s">
        <v>1221</v>
      </c>
      <c r="G1702" s="2" t="s">
        <v>137</v>
      </c>
      <c r="H1702" s="2"/>
      <c r="I1702" s="2"/>
      <c r="J1702" s="10" t="s">
        <v>876</v>
      </c>
      <c r="K1702" s="2"/>
      <c r="L1702" s="2"/>
      <c r="M1702" s="2"/>
      <c r="N1702" s="2"/>
      <c r="O1702" s="8" t="str">
        <f t="shared" si="163"/>
        <v>07:41</v>
      </c>
      <c r="P1702" s="9" t="str">
        <f t="shared" si="164"/>
        <v>22:35</v>
      </c>
      <c r="Q1702" s="11">
        <f t="shared" si="165"/>
        <v>0.620833333333333</v>
      </c>
      <c r="R1702" s="12">
        <f t="shared" si="166"/>
        <v>13</v>
      </c>
      <c r="S1702" s="8"/>
      <c r="T1702" s="8" t="str">
        <f>VLOOKUP(C1702,[1]Sheet1!$D$1:$M$65514,10,0)</f>
        <v>河北</v>
      </c>
      <c r="U1702" s="8">
        <f t="shared" si="167"/>
        <v>13</v>
      </c>
      <c r="V1702" s="8" t="e">
        <f ca="1">SUM(OFFSET(考勤!D:AH,MATCH(C1702,考勤!$A$1:$A$58,0)-1,DAY(D1702)-1,3,1))</f>
        <v>#N/A</v>
      </c>
      <c r="W1702" s="8" t="e">
        <f ca="1" t="shared" si="168"/>
        <v>#N/A</v>
      </c>
    </row>
    <row r="1703" hidden="1" spans="1:23">
      <c r="A1703" s="2" t="s">
        <v>838</v>
      </c>
      <c r="B1703" s="2" t="s">
        <v>1215</v>
      </c>
      <c r="C1703" s="2" t="s">
        <v>1216</v>
      </c>
      <c r="D1703" s="2" t="s">
        <v>206</v>
      </c>
      <c r="E1703" s="2" t="s">
        <v>127</v>
      </c>
      <c r="F1703" s="5" t="s">
        <v>968</v>
      </c>
      <c r="G1703" s="2"/>
      <c r="H1703" s="2"/>
      <c r="I1703" s="2"/>
      <c r="J1703" s="2"/>
      <c r="K1703" s="2"/>
      <c r="L1703" s="2"/>
      <c r="M1703" s="2"/>
      <c r="N1703" s="7" t="s">
        <v>171</v>
      </c>
      <c r="O1703" s="8" t="str">
        <f t="shared" si="163"/>
        <v>07:45</v>
      </c>
      <c r="P1703" s="9" t="str">
        <f t="shared" si="164"/>
        <v>XX:XX</v>
      </c>
      <c r="Q1703" s="11">
        <f t="shared" si="165"/>
        <v>0</v>
      </c>
      <c r="R1703" s="12">
        <f t="shared" si="166"/>
        <v>0</v>
      </c>
      <c r="S1703" s="8"/>
      <c r="T1703" s="8" t="str">
        <f>VLOOKUP(C1703,[1]Sheet1!$D$1:$M$65514,10,0)</f>
        <v>河北</v>
      </c>
      <c r="U1703" s="9">
        <v>12</v>
      </c>
      <c r="V1703" s="8" t="e">
        <f ca="1">SUM(OFFSET(考勤!D:AH,MATCH(C1703,考勤!$A$1:$A$58,0)-1,DAY(D1703)-1,3,1))</f>
        <v>#N/A</v>
      </c>
      <c r="W1703" s="8" t="e">
        <f ca="1" t="shared" si="168"/>
        <v>#N/A</v>
      </c>
    </row>
    <row r="1704" hidden="1" spans="1:23">
      <c r="A1704" s="2" t="s">
        <v>838</v>
      </c>
      <c r="B1704" s="2" t="s">
        <v>1215</v>
      </c>
      <c r="C1704" s="2" t="s">
        <v>1216</v>
      </c>
      <c r="D1704" s="2" t="s">
        <v>209</v>
      </c>
      <c r="E1704" s="2" t="s">
        <v>127</v>
      </c>
      <c r="F1704" s="2" t="s">
        <v>432</v>
      </c>
      <c r="G1704" s="2" t="s">
        <v>137</v>
      </c>
      <c r="H1704" s="2"/>
      <c r="I1704" s="2"/>
      <c r="J1704" s="10" t="s">
        <v>433</v>
      </c>
      <c r="K1704" s="2"/>
      <c r="L1704" s="2"/>
      <c r="M1704" s="2"/>
      <c r="N1704" s="2"/>
      <c r="O1704" s="8" t="str">
        <f t="shared" si="163"/>
        <v>07:38</v>
      </c>
      <c r="P1704" s="9" t="str">
        <f t="shared" si="164"/>
        <v>20:05</v>
      </c>
      <c r="Q1704" s="11">
        <f t="shared" si="165"/>
        <v>0.51875</v>
      </c>
      <c r="R1704" s="12">
        <f t="shared" si="166"/>
        <v>11</v>
      </c>
      <c r="S1704" s="8"/>
      <c r="T1704" s="8" t="str">
        <f>VLOOKUP(C1704,[1]Sheet1!$D$1:$M$65514,10,0)</f>
        <v>河北</v>
      </c>
      <c r="U1704" s="8">
        <f t="shared" si="167"/>
        <v>11</v>
      </c>
      <c r="V1704" s="8" t="e">
        <f ca="1">SUM(OFFSET(考勤!D:AH,MATCH(C1704,考勤!$A$1:$A$58,0)-1,DAY(D1704)-1,3,1))</f>
        <v>#N/A</v>
      </c>
      <c r="W1704" s="8" t="e">
        <f ca="1" t="shared" si="168"/>
        <v>#N/A</v>
      </c>
    </row>
    <row r="1705" hidden="1" spans="1:23">
      <c r="A1705" s="2" t="s">
        <v>838</v>
      </c>
      <c r="B1705" s="2" t="s">
        <v>1215</v>
      </c>
      <c r="C1705" s="2" t="s">
        <v>1216</v>
      </c>
      <c r="D1705" s="2" t="s">
        <v>210</v>
      </c>
      <c r="E1705" s="2" t="s">
        <v>127</v>
      </c>
      <c r="F1705" s="2" t="s">
        <v>522</v>
      </c>
      <c r="G1705" s="2" t="s">
        <v>137</v>
      </c>
      <c r="H1705" s="2"/>
      <c r="I1705" s="2"/>
      <c r="J1705" s="10" t="s">
        <v>435</v>
      </c>
      <c r="K1705" s="2"/>
      <c r="L1705" s="2"/>
      <c r="M1705" s="2"/>
      <c r="N1705" s="2"/>
      <c r="O1705" s="8" t="str">
        <f t="shared" si="163"/>
        <v>07:40</v>
      </c>
      <c r="P1705" s="9" t="str">
        <f t="shared" si="164"/>
        <v>20:04</v>
      </c>
      <c r="Q1705" s="11">
        <f t="shared" si="165"/>
        <v>0.516666666666667</v>
      </c>
      <c r="R1705" s="12">
        <f t="shared" si="166"/>
        <v>11</v>
      </c>
      <c r="S1705" s="8"/>
      <c r="T1705" s="8" t="str">
        <f>VLOOKUP(C1705,[1]Sheet1!$D$1:$M$65514,10,0)</f>
        <v>河北</v>
      </c>
      <c r="U1705" s="8">
        <f t="shared" si="167"/>
        <v>11</v>
      </c>
      <c r="V1705" s="8" t="e">
        <f ca="1">SUM(OFFSET(考勤!D:AH,MATCH(C1705,考勤!$A$1:$A$58,0)-1,DAY(D1705)-1,3,1))</f>
        <v>#N/A</v>
      </c>
      <c r="W1705" s="8" t="e">
        <f ca="1" t="shared" si="168"/>
        <v>#N/A</v>
      </c>
    </row>
    <row r="1706" hidden="1" spans="1:23">
      <c r="A1706" s="2" t="s">
        <v>838</v>
      </c>
      <c r="B1706" s="2" t="s">
        <v>1215</v>
      </c>
      <c r="C1706" s="2" t="s">
        <v>1216</v>
      </c>
      <c r="D1706" s="2" t="s">
        <v>211</v>
      </c>
      <c r="E1706" s="2" t="s">
        <v>127</v>
      </c>
      <c r="F1706" s="2" t="s">
        <v>1222</v>
      </c>
      <c r="G1706" s="2" t="s">
        <v>137</v>
      </c>
      <c r="H1706" s="2"/>
      <c r="I1706" s="2"/>
      <c r="J1706" s="10" t="s">
        <v>1223</v>
      </c>
      <c r="K1706" s="2"/>
      <c r="L1706" s="2"/>
      <c r="M1706" s="2"/>
      <c r="N1706" s="2"/>
      <c r="O1706" s="8" t="str">
        <f t="shared" si="163"/>
        <v>07:32</v>
      </c>
      <c r="P1706" s="9" t="str">
        <f t="shared" si="164"/>
        <v>21:29</v>
      </c>
      <c r="Q1706" s="11">
        <f t="shared" si="165"/>
        <v>0.58125</v>
      </c>
      <c r="R1706" s="12">
        <f t="shared" si="166"/>
        <v>12</v>
      </c>
      <c r="S1706" s="8"/>
      <c r="T1706" s="8" t="str">
        <f>VLOOKUP(C1706,[1]Sheet1!$D$1:$M$65514,10,0)</f>
        <v>河北</v>
      </c>
      <c r="U1706" s="8">
        <f t="shared" si="167"/>
        <v>12</v>
      </c>
      <c r="V1706" s="8" t="e">
        <f ca="1">SUM(OFFSET(考勤!D:AH,MATCH(C1706,考勤!$A$1:$A$58,0)-1,DAY(D1706)-1,3,1))</f>
        <v>#N/A</v>
      </c>
      <c r="W1706" s="8" t="e">
        <f ca="1" t="shared" si="168"/>
        <v>#N/A</v>
      </c>
    </row>
    <row r="1707" hidden="1" spans="1:23">
      <c r="A1707" s="2" t="s">
        <v>838</v>
      </c>
      <c r="B1707" s="2" t="s">
        <v>1224</v>
      </c>
      <c r="C1707" s="2" t="s">
        <v>1225</v>
      </c>
      <c r="D1707" s="2" t="s">
        <v>126</v>
      </c>
      <c r="E1707" s="2" t="s">
        <v>127</v>
      </c>
      <c r="F1707" s="2"/>
      <c r="G1707" s="2"/>
      <c r="H1707" s="2"/>
      <c r="I1707" s="2"/>
      <c r="J1707" s="2"/>
      <c r="K1707" s="2"/>
      <c r="L1707" s="2"/>
      <c r="M1707" s="2"/>
      <c r="N1707" s="7" t="s">
        <v>171</v>
      </c>
      <c r="O1707" s="8" t="str">
        <f t="shared" si="163"/>
        <v/>
      </c>
      <c r="P1707" s="9" t="str">
        <f t="shared" si="164"/>
        <v/>
      </c>
      <c r="Q1707" s="11">
        <f t="shared" si="165"/>
        <v>0</v>
      </c>
      <c r="R1707" s="12">
        <f t="shared" si="166"/>
        <v>0</v>
      </c>
      <c r="S1707" s="8"/>
      <c r="T1707" s="8" t="str">
        <f>VLOOKUP(C1707,[1]Sheet1!$D$1:$M$65514,10,0)</f>
        <v>河北</v>
      </c>
      <c r="U1707" s="8">
        <f t="shared" si="167"/>
        <v>0</v>
      </c>
      <c r="V1707" s="8" t="e">
        <f ca="1">SUM(OFFSET(考勤!D:AH,MATCH(C1707,考勤!$A$1:$A$58,0)-1,DAY(D1707)-1,3,1))</f>
        <v>#N/A</v>
      </c>
      <c r="W1707" s="8" t="e">
        <f ca="1" t="shared" si="168"/>
        <v>#N/A</v>
      </c>
    </row>
    <row r="1708" hidden="1" spans="1:23">
      <c r="A1708" s="2" t="s">
        <v>838</v>
      </c>
      <c r="B1708" s="2" t="s">
        <v>1224</v>
      </c>
      <c r="C1708" s="2" t="s">
        <v>1225</v>
      </c>
      <c r="D1708" s="2" t="s">
        <v>131</v>
      </c>
      <c r="E1708" s="2" t="s">
        <v>127</v>
      </c>
      <c r="F1708" s="2"/>
      <c r="G1708" s="2"/>
      <c r="H1708" s="2"/>
      <c r="I1708" s="2"/>
      <c r="J1708" s="2"/>
      <c r="K1708" s="2"/>
      <c r="L1708" s="2"/>
      <c r="M1708" s="2"/>
      <c r="N1708" s="7" t="s">
        <v>171</v>
      </c>
      <c r="O1708" s="8" t="str">
        <f t="shared" si="163"/>
        <v/>
      </c>
      <c r="P1708" s="9" t="str">
        <f t="shared" si="164"/>
        <v/>
      </c>
      <c r="Q1708" s="11">
        <f t="shared" si="165"/>
        <v>0</v>
      </c>
      <c r="R1708" s="12">
        <f t="shared" si="166"/>
        <v>0</v>
      </c>
      <c r="S1708" s="8"/>
      <c r="T1708" s="8" t="str">
        <f>VLOOKUP(C1708,[1]Sheet1!$D$1:$M$65514,10,0)</f>
        <v>河北</v>
      </c>
      <c r="U1708" s="8">
        <f t="shared" si="167"/>
        <v>0</v>
      </c>
      <c r="V1708" s="8" t="e">
        <f ca="1">SUM(OFFSET(考勤!D:AH,MATCH(C1708,考勤!$A$1:$A$58,0)-1,DAY(D1708)-1,3,1))</f>
        <v>#N/A</v>
      </c>
      <c r="W1708" s="8" t="e">
        <f ca="1" t="shared" si="168"/>
        <v>#N/A</v>
      </c>
    </row>
    <row r="1709" hidden="1" spans="1:23">
      <c r="A1709" s="2" t="s">
        <v>838</v>
      </c>
      <c r="B1709" s="2" t="s">
        <v>1224</v>
      </c>
      <c r="C1709" s="2" t="s">
        <v>1225</v>
      </c>
      <c r="D1709" s="2" t="s">
        <v>135</v>
      </c>
      <c r="E1709" s="2" t="s">
        <v>127</v>
      </c>
      <c r="F1709" s="2"/>
      <c r="G1709" s="2"/>
      <c r="H1709" s="2"/>
      <c r="I1709" s="2"/>
      <c r="J1709" s="2"/>
      <c r="K1709" s="2"/>
      <c r="L1709" s="2"/>
      <c r="M1709" s="2"/>
      <c r="N1709" s="7" t="s">
        <v>171</v>
      </c>
      <c r="O1709" s="8" t="str">
        <f t="shared" si="163"/>
        <v/>
      </c>
      <c r="P1709" s="9" t="str">
        <f t="shared" si="164"/>
        <v/>
      </c>
      <c r="Q1709" s="11">
        <f t="shared" si="165"/>
        <v>0</v>
      </c>
      <c r="R1709" s="12">
        <f t="shared" si="166"/>
        <v>0</v>
      </c>
      <c r="S1709" s="8"/>
      <c r="T1709" s="8" t="str">
        <f>VLOOKUP(C1709,[1]Sheet1!$D$1:$M$65514,10,0)</f>
        <v>河北</v>
      </c>
      <c r="U1709" s="8">
        <f t="shared" si="167"/>
        <v>0</v>
      </c>
      <c r="V1709" s="8" t="e">
        <f ca="1">SUM(OFFSET(考勤!D:AH,MATCH(C1709,考勤!$A$1:$A$58,0)-1,DAY(D1709)-1,3,1))</f>
        <v>#N/A</v>
      </c>
      <c r="W1709" s="8" t="e">
        <f ca="1" t="shared" si="168"/>
        <v>#N/A</v>
      </c>
    </row>
    <row r="1710" hidden="1" spans="1:23">
      <c r="A1710" s="3" t="s">
        <v>838</v>
      </c>
      <c r="B1710" s="3" t="s">
        <v>1224</v>
      </c>
      <c r="C1710" s="3" t="s">
        <v>1225</v>
      </c>
      <c r="D1710" s="3" t="s">
        <v>139</v>
      </c>
      <c r="E1710" s="2" t="s">
        <v>127</v>
      </c>
      <c r="F1710" s="3"/>
      <c r="G1710" s="3"/>
      <c r="H1710" s="3"/>
      <c r="I1710" s="3"/>
      <c r="J1710" s="3"/>
      <c r="K1710" s="3"/>
      <c r="L1710" s="3"/>
      <c r="M1710" s="3"/>
      <c r="N1710" s="7" t="s">
        <v>171</v>
      </c>
      <c r="O1710" s="8" t="str">
        <f t="shared" si="163"/>
        <v/>
      </c>
      <c r="P1710" s="9" t="str">
        <f t="shared" si="164"/>
        <v/>
      </c>
      <c r="Q1710" s="11">
        <f t="shared" si="165"/>
        <v>0</v>
      </c>
      <c r="R1710" s="12">
        <f t="shared" si="166"/>
        <v>0</v>
      </c>
      <c r="S1710" s="8"/>
      <c r="T1710" s="8" t="str">
        <f>VLOOKUP(C1710,[1]Sheet1!$D$1:$M$65514,10,0)</f>
        <v>河北</v>
      </c>
      <c r="U1710" s="8">
        <f t="shared" si="167"/>
        <v>0</v>
      </c>
      <c r="V1710" s="8" t="e">
        <f ca="1">SUM(OFFSET(考勤!D:AH,MATCH(C1710,考勤!$A$1:$A$58,0)-1,DAY(D1710)-1,3,1))</f>
        <v>#N/A</v>
      </c>
      <c r="W1710" s="8" t="e">
        <f ca="1" t="shared" si="168"/>
        <v>#N/A</v>
      </c>
    </row>
    <row r="1711" hidden="1" spans="1:23">
      <c r="A1711" s="3" t="s">
        <v>838</v>
      </c>
      <c r="B1711" s="3" t="s">
        <v>1224</v>
      </c>
      <c r="C1711" s="3" t="s">
        <v>1225</v>
      </c>
      <c r="D1711" s="3" t="s">
        <v>142</v>
      </c>
      <c r="E1711" s="2" t="s">
        <v>127</v>
      </c>
      <c r="F1711" s="3"/>
      <c r="G1711" s="3"/>
      <c r="H1711" s="3"/>
      <c r="I1711" s="3"/>
      <c r="J1711" s="3"/>
      <c r="K1711" s="3"/>
      <c r="L1711" s="3"/>
      <c r="M1711" s="3"/>
      <c r="N1711" s="7" t="s">
        <v>171</v>
      </c>
      <c r="O1711" s="8" t="str">
        <f t="shared" si="163"/>
        <v/>
      </c>
      <c r="P1711" s="9" t="str">
        <f t="shared" si="164"/>
        <v/>
      </c>
      <c r="Q1711" s="11">
        <f t="shared" si="165"/>
        <v>0</v>
      </c>
      <c r="R1711" s="12">
        <f t="shared" si="166"/>
        <v>0</v>
      </c>
      <c r="S1711" s="8"/>
      <c r="T1711" s="8" t="str">
        <f>VLOOKUP(C1711,[1]Sheet1!$D$1:$M$65514,10,0)</f>
        <v>河北</v>
      </c>
      <c r="U1711" s="8">
        <f t="shared" si="167"/>
        <v>0</v>
      </c>
      <c r="V1711" s="8" t="e">
        <f ca="1">SUM(OFFSET(考勤!D:AH,MATCH(C1711,考勤!$A$1:$A$58,0)-1,DAY(D1711)-1,3,1))</f>
        <v>#N/A</v>
      </c>
      <c r="W1711" s="8" t="e">
        <f ca="1" t="shared" si="168"/>
        <v>#N/A</v>
      </c>
    </row>
    <row r="1712" hidden="1" spans="1:23">
      <c r="A1712" s="2" t="s">
        <v>838</v>
      </c>
      <c r="B1712" s="2" t="s">
        <v>1224</v>
      </c>
      <c r="C1712" s="2" t="s">
        <v>1225</v>
      </c>
      <c r="D1712" s="2" t="s">
        <v>145</v>
      </c>
      <c r="E1712" s="2" t="s">
        <v>127</v>
      </c>
      <c r="F1712" s="2"/>
      <c r="G1712" s="2"/>
      <c r="H1712" s="2"/>
      <c r="I1712" s="2"/>
      <c r="J1712" s="2"/>
      <c r="K1712" s="2"/>
      <c r="L1712" s="2"/>
      <c r="M1712" s="2"/>
      <c r="N1712" s="7" t="s">
        <v>171</v>
      </c>
      <c r="O1712" s="8" t="str">
        <f t="shared" si="163"/>
        <v/>
      </c>
      <c r="P1712" s="9" t="str">
        <f t="shared" si="164"/>
        <v/>
      </c>
      <c r="Q1712" s="11">
        <f t="shared" si="165"/>
        <v>0</v>
      </c>
      <c r="R1712" s="12">
        <f t="shared" si="166"/>
        <v>0</v>
      </c>
      <c r="S1712" s="8"/>
      <c r="T1712" s="8" t="str">
        <f>VLOOKUP(C1712,[1]Sheet1!$D$1:$M$65514,10,0)</f>
        <v>河北</v>
      </c>
      <c r="U1712" s="8">
        <f t="shared" si="167"/>
        <v>0</v>
      </c>
      <c r="V1712" s="8" t="e">
        <f ca="1">SUM(OFFSET(考勤!D:AH,MATCH(C1712,考勤!$A$1:$A$58,0)-1,DAY(D1712)-1,3,1))</f>
        <v>#N/A</v>
      </c>
      <c r="W1712" s="8" t="e">
        <f ca="1" t="shared" si="168"/>
        <v>#N/A</v>
      </c>
    </row>
    <row r="1713" hidden="1" spans="1:23">
      <c r="A1713" s="2" t="s">
        <v>838</v>
      </c>
      <c r="B1713" s="2" t="s">
        <v>1224</v>
      </c>
      <c r="C1713" s="2" t="s">
        <v>1225</v>
      </c>
      <c r="D1713" s="2" t="s">
        <v>148</v>
      </c>
      <c r="E1713" s="2" t="s">
        <v>127</v>
      </c>
      <c r="F1713" s="2"/>
      <c r="G1713" s="2"/>
      <c r="H1713" s="2"/>
      <c r="I1713" s="2"/>
      <c r="J1713" s="2"/>
      <c r="K1713" s="2"/>
      <c r="L1713" s="2"/>
      <c r="M1713" s="2"/>
      <c r="N1713" s="7" t="s">
        <v>171</v>
      </c>
      <c r="O1713" s="8" t="str">
        <f t="shared" si="163"/>
        <v/>
      </c>
      <c r="P1713" s="9" t="str">
        <f t="shared" si="164"/>
        <v/>
      </c>
      <c r="Q1713" s="11">
        <f t="shared" si="165"/>
        <v>0</v>
      </c>
      <c r="R1713" s="12">
        <f t="shared" si="166"/>
        <v>0</v>
      </c>
      <c r="S1713" s="8"/>
      <c r="T1713" s="8" t="str">
        <f>VLOOKUP(C1713,[1]Sheet1!$D$1:$M$65514,10,0)</f>
        <v>河北</v>
      </c>
      <c r="U1713" s="8">
        <f t="shared" si="167"/>
        <v>0</v>
      </c>
      <c r="V1713" s="8" t="e">
        <f ca="1">SUM(OFFSET(考勤!D:AH,MATCH(C1713,考勤!$A$1:$A$58,0)-1,DAY(D1713)-1,3,1))</f>
        <v>#N/A</v>
      </c>
      <c r="W1713" s="8" t="e">
        <f ca="1" t="shared" si="168"/>
        <v>#N/A</v>
      </c>
    </row>
    <row r="1714" hidden="1" spans="1:23">
      <c r="A1714" s="2" t="s">
        <v>838</v>
      </c>
      <c r="B1714" s="2" t="s">
        <v>1224</v>
      </c>
      <c r="C1714" s="2" t="s">
        <v>1225</v>
      </c>
      <c r="D1714" s="2" t="s">
        <v>152</v>
      </c>
      <c r="E1714" s="2" t="s">
        <v>127</v>
      </c>
      <c r="F1714" s="2"/>
      <c r="G1714" s="2"/>
      <c r="H1714" s="2"/>
      <c r="I1714" s="2"/>
      <c r="J1714" s="2"/>
      <c r="K1714" s="2"/>
      <c r="L1714" s="2"/>
      <c r="M1714" s="2"/>
      <c r="N1714" s="7" t="s">
        <v>171</v>
      </c>
      <c r="O1714" s="8" t="str">
        <f t="shared" si="163"/>
        <v/>
      </c>
      <c r="P1714" s="9" t="str">
        <f t="shared" si="164"/>
        <v/>
      </c>
      <c r="Q1714" s="11">
        <f t="shared" si="165"/>
        <v>0</v>
      </c>
      <c r="R1714" s="12">
        <f t="shared" si="166"/>
        <v>0</v>
      </c>
      <c r="S1714" s="8"/>
      <c r="T1714" s="8" t="str">
        <f>VLOOKUP(C1714,[1]Sheet1!$D$1:$M$65514,10,0)</f>
        <v>河北</v>
      </c>
      <c r="U1714" s="8">
        <f t="shared" si="167"/>
        <v>0</v>
      </c>
      <c r="V1714" s="8" t="e">
        <f ca="1">SUM(OFFSET(考勤!D:AH,MATCH(C1714,考勤!$A$1:$A$58,0)-1,DAY(D1714)-1,3,1))</f>
        <v>#N/A</v>
      </c>
      <c r="W1714" s="8" t="e">
        <f ca="1" t="shared" si="168"/>
        <v>#N/A</v>
      </c>
    </row>
    <row r="1715" hidden="1" spans="1:23">
      <c r="A1715" s="2" t="s">
        <v>838</v>
      </c>
      <c r="B1715" s="2" t="s">
        <v>1224</v>
      </c>
      <c r="C1715" s="2" t="s">
        <v>1225</v>
      </c>
      <c r="D1715" s="2" t="s">
        <v>157</v>
      </c>
      <c r="E1715" s="2" t="s">
        <v>127</v>
      </c>
      <c r="F1715" s="2"/>
      <c r="G1715" s="2"/>
      <c r="H1715" s="2"/>
      <c r="I1715" s="2"/>
      <c r="J1715" s="2"/>
      <c r="K1715" s="2"/>
      <c r="L1715" s="2"/>
      <c r="M1715" s="2"/>
      <c r="N1715" s="7" t="s">
        <v>171</v>
      </c>
      <c r="O1715" s="8" t="str">
        <f t="shared" si="163"/>
        <v/>
      </c>
      <c r="P1715" s="9" t="str">
        <f t="shared" si="164"/>
        <v/>
      </c>
      <c r="Q1715" s="11">
        <f t="shared" si="165"/>
        <v>0</v>
      </c>
      <c r="R1715" s="12">
        <f t="shared" si="166"/>
        <v>0</v>
      </c>
      <c r="S1715" s="8"/>
      <c r="T1715" s="8" t="str">
        <f>VLOOKUP(C1715,[1]Sheet1!$D$1:$M$65514,10,0)</f>
        <v>河北</v>
      </c>
      <c r="U1715" s="8">
        <f t="shared" si="167"/>
        <v>0</v>
      </c>
      <c r="V1715" s="8" t="e">
        <f ca="1">SUM(OFFSET(考勤!D:AH,MATCH(C1715,考勤!$A$1:$A$58,0)-1,DAY(D1715)-1,3,1))</f>
        <v>#N/A</v>
      </c>
      <c r="W1715" s="8" t="e">
        <f ca="1" t="shared" si="168"/>
        <v>#N/A</v>
      </c>
    </row>
    <row r="1716" hidden="1" spans="1:23">
      <c r="A1716" s="2" t="s">
        <v>838</v>
      </c>
      <c r="B1716" s="2" t="s">
        <v>1224</v>
      </c>
      <c r="C1716" s="2" t="s">
        <v>1225</v>
      </c>
      <c r="D1716" s="2" t="s">
        <v>160</v>
      </c>
      <c r="E1716" s="2" t="s">
        <v>127</v>
      </c>
      <c r="F1716" s="2"/>
      <c r="G1716" s="2"/>
      <c r="H1716" s="2"/>
      <c r="I1716" s="2"/>
      <c r="J1716" s="2"/>
      <c r="K1716" s="2"/>
      <c r="L1716" s="2"/>
      <c r="M1716" s="2"/>
      <c r="N1716" s="7" t="s">
        <v>171</v>
      </c>
      <c r="O1716" s="8" t="str">
        <f t="shared" si="163"/>
        <v/>
      </c>
      <c r="P1716" s="9" t="str">
        <f t="shared" si="164"/>
        <v/>
      </c>
      <c r="Q1716" s="11">
        <f t="shared" si="165"/>
        <v>0</v>
      </c>
      <c r="R1716" s="12">
        <f t="shared" si="166"/>
        <v>0</v>
      </c>
      <c r="S1716" s="8"/>
      <c r="T1716" s="8" t="str">
        <f>VLOOKUP(C1716,[1]Sheet1!$D$1:$M$65514,10,0)</f>
        <v>河北</v>
      </c>
      <c r="U1716" s="8">
        <f t="shared" si="167"/>
        <v>0</v>
      </c>
      <c r="V1716" s="8" t="e">
        <f ca="1">SUM(OFFSET(考勤!D:AH,MATCH(C1716,考勤!$A$1:$A$58,0)-1,DAY(D1716)-1,3,1))</f>
        <v>#N/A</v>
      </c>
      <c r="W1716" s="8" t="e">
        <f ca="1" t="shared" si="168"/>
        <v>#N/A</v>
      </c>
    </row>
    <row r="1717" hidden="1" spans="1:23">
      <c r="A1717" s="3" t="s">
        <v>838</v>
      </c>
      <c r="B1717" s="3" t="s">
        <v>1224</v>
      </c>
      <c r="C1717" s="3" t="s">
        <v>1225</v>
      </c>
      <c r="D1717" s="3" t="s">
        <v>163</v>
      </c>
      <c r="E1717" s="2" t="s">
        <v>127</v>
      </c>
      <c r="F1717" s="3"/>
      <c r="G1717" s="3"/>
      <c r="H1717" s="3"/>
      <c r="I1717" s="3"/>
      <c r="J1717" s="3"/>
      <c r="K1717" s="3"/>
      <c r="L1717" s="3"/>
      <c r="M1717" s="3"/>
      <c r="N1717" s="7" t="s">
        <v>171</v>
      </c>
      <c r="O1717" s="8" t="str">
        <f t="shared" si="163"/>
        <v/>
      </c>
      <c r="P1717" s="9" t="str">
        <f t="shared" si="164"/>
        <v/>
      </c>
      <c r="Q1717" s="11">
        <f t="shared" si="165"/>
        <v>0</v>
      </c>
      <c r="R1717" s="12">
        <f t="shared" si="166"/>
        <v>0</v>
      </c>
      <c r="S1717" s="8"/>
      <c r="T1717" s="8" t="str">
        <f>VLOOKUP(C1717,[1]Sheet1!$D$1:$M$65514,10,0)</f>
        <v>河北</v>
      </c>
      <c r="U1717" s="8">
        <f t="shared" si="167"/>
        <v>0</v>
      </c>
      <c r="V1717" s="8" t="e">
        <f ca="1">SUM(OFFSET(考勤!D:AH,MATCH(C1717,考勤!$A$1:$A$58,0)-1,DAY(D1717)-1,3,1))</f>
        <v>#N/A</v>
      </c>
      <c r="W1717" s="8" t="e">
        <f ca="1" t="shared" si="168"/>
        <v>#N/A</v>
      </c>
    </row>
    <row r="1718" hidden="1" spans="1:23">
      <c r="A1718" s="3" t="s">
        <v>838</v>
      </c>
      <c r="B1718" s="3" t="s">
        <v>1224</v>
      </c>
      <c r="C1718" s="3" t="s">
        <v>1225</v>
      </c>
      <c r="D1718" s="3" t="s">
        <v>166</v>
      </c>
      <c r="E1718" s="2" t="s">
        <v>127</v>
      </c>
      <c r="F1718" s="3"/>
      <c r="G1718" s="3"/>
      <c r="H1718" s="3"/>
      <c r="I1718" s="3"/>
      <c r="J1718" s="3"/>
      <c r="K1718" s="3"/>
      <c r="L1718" s="3"/>
      <c r="M1718" s="3"/>
      <c r="N1718" s="7" t="s">
        <v>171</v>
      </c>
      <c r="O1718" s="8" t="str">
        <f t="shared" si="163"/>
        <v/>
      </c>
      <c r="P1718" s="9" t="str">
        <f t="shared" si="164"/>
        <v/>
      </c>
      <c r="Q1718" s="11">
        <f t="shared" si="165"/>
        <v>0</v>
      </c>
      <c r="R1718" s="12">
        <f t="shared" si="166"/>
        <v>0</v>
      </c>
      <c r="S1718" s="8"/>
      <c r="T1718" s="8" t="str">
        <f>VLOOKUP(C1718,[1]Sheet1!$D$1:$M$65514,10,0)</f>
        <v>河北</v>
      </c>
      <c r="U1718" s="8">
        <f t="shared" si="167"/>
        <v>0</v>
      </c>
      <c r="V1718" s="8" t="e">
        <f ca="1">SUM(OFFSET(考勤!D:AH,MATCH(C1718,考勤!$A$1:$A$58,0)-1,DAY(D1718)-1,3,1))</f>
        <v>#N/A</v>
      </c>
      <c r="W1718" s="8" t="e">
        <f ca="1" t="shared" si="168"/>
        <v>#N/A</v>
      </c>
    </row>
    <row r="1719" hidden="1" spans="1:23">
      <c r="A1719" s="2" t="s">
        <v>838</v>
      </c>
      <c r="B1719" s="2" t="s">
        <v>1224</v>
      </c>
      <c r="C1719" s="2" t="s">
        <v>1225</v>
      </c>
      <c r="D1719" s="2" t="s">
        <v>170</v>
      </c>
      <c r="E1719" s="2" t="s">
        <v>127</v>
      </c>
      <c r="F1719" s="2"/>
      <c r="G1719" s="2"/>
      <c r="H1719" s="2"/>
      <c r="I1719" s="2"/>
      <c r="J1719" s="2"/>
      <c r="K1719" s="2"/>
      <c r="L1719" s="2"/>
      <c r="M1719" s="2"/>
      <c r="N1719" s="7" t="s">
        <v>171</v>
      </c>
      <c r="O1719" s="8" t="str">
        <f t="shared" si="163"/>
        <v/>
      </c>
      <c r="P1719" s="9" t="str">
        <f t="shared" si="164"/>
        <v/>
      </c>
      <c r="Q1719" s="11">
        <f t="shared" si="165"/>
        <v>0</v>
      </c>
      <c r="R1719" s="12">
        <f t="shared" si="166"/>
        <v>0</v>
      </c>
      <c r="S1719" s="8"/>
      <c r="T1719" s="8" t="str">
        <f>VLOOKUP(C1719,[1]Sheet1!$D$1:$M$65514,10,0)</f>
        <v>河北</v>
      </c>
      <c r="U1719" s="8">
        <f t="shared" si="167"/>
        <v>0</v>
      </c>
      <c r="V1719" s="8" t="e">
        <f ca="1">SUM(OFFSET(考勤!D:AH,MATCH(C1719,考勤!$A$1:$A$58,0)-1,DAY(D1719)-1,3,1))</f>
        <v>#N/A</v>
      </c>
      <c r="W1719" s="8" t="e">
        <f ca="1" t="shared" si="168"/>
        <v>#N/A</v>
      </c>
    </row>
    <row r="1720" hidden="1" spans="1:23">
      <c r="A1720" s="2" t="s">
        <v>838</v>
      </c>
      <c r="B1720" s="2" t="s">
        <v>1224</v>
      </c>
      <c r="C1720" s="2" t="s">
        <v>1225</v>
      </c>
      <c r="D1720" s="2" t="s">
        <v>172</v>
      </c>
      <c r="E1720" s="2" t="s">
        <v>127</v>
      </c>
      <c r="F1720" s="2"/>
      <c r="G1720" s="2"/>
      <c r="H1720" s="2"/>
      <c r="I1720" s="2"/>
      <c r="J1720" s="2"/>
      <c r="K1720" s="2"/>
      <c r="L1720" s="2"/>
      <c r="M1720" s="2"/>
      <c r="N1720" s="7" t="s">
        <v>171</v>
      </c>
      <c r="O1720" s="8" t="str">
        <f t="shared" si="163"/>
        <v/>
      </c>
      <c r="P1720" s="9" t="str">
        <f t="shared" si="164"/>
        <v/>
      </c>
      <c r="Q1720" s="11">
        <f t="shared" si="165"/>
        <v>0</v>
      </c>
      <c r="R1720" s="12">
        <f t="shared" si="166"/>
        <v>0</v>
      </c>
      <c r="S1720" s="8"/>
      <c r="T1720" s="8" t="str">
        <f>VLOOKUP(C1720,[1]Sheet1!$D$1:$M$65514,10,0)</f>
        <v>河北</v>
      </c>
      <c r="U1720" s="8">
        <f t="shared" si="167"/>
        <v>0</v>
      </c>
      <c r="V1720" s="8" t="e">
        <f ca="1">SUM(OFFSET(考勤!D:AH,MATCH(C1720,考勤!$A$1:$A$58,0)-1,DAY(D1720)-1,3,1))</f>
        <v>#N/A</v>
      </c>
      <c r="W1720" s="8" t="e">
        <f ca="1" t="shared" si="168"/>
        <v>#N/A</v>
      </c>
    </row>
    <row r="1721" hidden="1" spans="1:23">
      <c r="A1721" s="2" t="s">
        <v>838</v>
      </c>
      <c r="B1721" s="2" t="s">
        <v>1224</v>
      </c>
      <c r="C1721" s="2" t="s">
        <v>1225</v>
      </c>
      <c r="D1721" s="2" t="s">
        <v>173</v>
      </c>
      <c r="E1721" s="2" t="s">
        <v>127</v>
      </c>
      <c r="F1721" s="2"/>
      <c r="G1721" s="2"/>
      <c r="H1721" s="2"/>
      <c r="I1721" s="2"/>
      <c r="J1721" s="2"/>
      <c r="K1721" s="2"/>
      <c r="L1721" s="2"/>
      <c r="M1721" s="2"/>
      <c r="N1721" s="7" t="s">
        <v>171</v>
      </c>
      <c r="O1721" s="8" t="str">
        <f t="shared" si="163"/>
        <v/>
      </c>
      <c r="P1721" s="9" t="str">
        <f t="shared" si="164"/>
        <v/>
      </c>
      <c r="Q1721" s="11">
        <f t="shared" si="165"/>
        <v>0</v>
      </c>
      <c r="R1721" s="12">
        <f t="shared" si="166"/>
        <v>0</v>
      </c>
      <c r="S1721" s="8"/>
      <c r="T1721" s="8" t="str">
        <f>VLOOKUP(C1721,[1]Sheet1!$D$1:$M$65514,10,0)</f>
        <v>河北</v>
      </c>
      <c r="U1721" s="8">
        <f t="shared" si="167"/>
        <v>0</v>
      </c>
      <c r="V1721" s="8" t="e">
        <f ca="1">SUM(OFFSET(考勤!D:AH,MATCH(C1721,考勤!$A$1:$A$58,0)-1,DAY(D1721)-1,3,1))</f>
        <v>#N/A</v>
      </c>
      <c r="W1721" s="8" t="e">
        <f ca="1" t="shared" si="168"/>
        <v>#N/A</v>
      </c>
    </row>
    <row r="1722" hidden="1" spans="1:23">
      <c r="A1722" s="2" t="s">
        <v>838</v>
      </c>
      <c r="B1722" s="2" t="s">
        <v>1224</v>
      </c>
      <c r="C1722" s="2" t="s">
        <v>1225</v>
      </c>
      <c r="D1722" s="2" t="s">
        <v>175</v>
      </c>
      <c r="E1722" s="2" t="s">
        <v>127</v>
      </c>
      <c r="F1722" s="2"/>
      <c r="G1722" s="2"/>
      <c r="H1722" s="2"/>
      <c r="I1722" s="2"/>
      <c r="J1722" s="2"/>
      <c r="K1722" s="2"/>
      <c r="L1722" s="2"/>
      <c r="M1722" s="2"/>
      <c r="N1722" s="7" t="s">
        <v>171</v>
      </c>
      <c r="O1722" s="8" t="str">
        <f t="shared" si="163"/>
        <v/>
      </c>
      <c r="P1722" s="9" t="str">
        <f t="shared" si="164"/>
        <v/>
      </c>
      <c r="Q1722" s="11">
        <f t="shared" si="165"/>
        <v>0</v>
      </c>
      <c r="R1722" s="12">
        <f t="shared" si="166"/>
        <v>0</v>
      </c>
      <c r="S1722" s="8"/>
      <c r="T1722" s="8" t="str">
        <f>VLOOKUP(C1722,[1]Sheet1!$D$1:$M$65514,10,0)</f>
        <v>河北</v>
      </c>
      <c r="U1722" s="8">
        <f t="shared" si="167"/>
        <v>0</v>
      </c>
      <c r="V1722" s="8" t="e">
        <f ca="1">SUM(OFFSET(考勤!D:AH,MATCH(C1722,考勤!$A$1:$A$58,0)-1,DAY(D1722)-1,3,1))</f>
        <v>#N/A</v>
      </c>
      <c r="W1722" s="8" t="e">
        <f ca="1" t="shared" si="168"/>
        <v>#N/A</v>
      </c>
    </row>
    <row r="1723" hidden="1" spans="1:23">
      <c r="A1723" s="2" t="s">
        <v>838</v>
      </c>
      <c r="B1723" s="2" t="s">
        <v>1224</v>
      </c>
      <c r="C1723" s="2" t="s">
        <v>1225</v>
      </c>
      <c r="D1723" s="2" t="s">
        <v>177</v>
      </c>
      <c r="E1723" s="2" t="s">
        <v>127</v>
      </c>
      <c r="F1723" s="2"/>
      <c r="G1723" s="2"/>
      <c r="H1723" s="2"/>
      <c r="I1723" s="2"/>
      <c r="J1723" s="2"/>
      <c r="K1723" s="2"/>
      <c r="L1723" s="2"/>
      <c r="M1723" s="2"/>
      <c r="N1723" s="7" t="s">
        <v>171</v>
      </c>
      <c r="O1723" s="8" t="str">
        <f t="shared" si="163"/>
        <v/>
      </c>
      <c r="P1723" s="9" t="str">
        <f t="shared" si="164"/>
        <v/>
      </c>
      <c r="Q1723" s="11">
        <f t="shared" si="165"/>
        <v>0</v>
      </c>
      <c r="R1723" s="12">
        <f t="shared" si="166"/>
        <v>0</v>
      </c>
      <c r="S1723" s="8"/>
      <c r="T1723" s="8" t="str">
        <f>VLOOKUP(C1723,[1]Sheet1!$D$1:$M$65514,10,0)</f>
        <v>河北</v>
      </c>
      <c r="U1723" s="8">
        <f t="shared" si="167"/>
        <v>0</v>
      </c>
      <c r="V1723" s="8" t="e">
        <f ca="1">SUM(OFFSET(考勤!D:AH,MATCH(C1723,考勤!$A$1:$A$58,0)-1,DAY(D1723)-1,3,1))</f>
        <v>#N/A</v>
      </c>
      <c r="W1723" s="8" t="e">
        <f ca="1" t="shared" si="168"/>
        <v>#N/A</v>
      </c>
    </row>
    <row r="1724" hidden="1" spans="1:23">
      <c r="A1724" s="3" t="s">
        <v>838</v>
      </c>
      <c r="B1724" s="3" t="s">
        <v>1224</v>
      </c>
      <c r="C1724" s="3" t="s">
        <v>1225</v>
      </c>
      <c r="D1724" s="3" t="s">
        <v>180</v>
      </c>
      <c r="E1724" s="2" t="s">
        <v>127</v>
      </c>
      <c r="F1724" s="3"/>
      <c r="G1724" s="3"/>
      <c r="H1724" s="3"/>
      <c r="I1724" s="3"/>
      <c r="J1724" s="3"/>
      <c r="K1724" s="3"/>
      <c r="L1724" s="3"/>
      <c r="M1724" s="3"/>
      <c r="N1724" s="7" t="s">
        <v>171</v>
      </c>
      <c r="O1724" s="8" t="str">
        <f t="shared" si="163"/>
        <v/>
      </c>
      <c r="P1724" s="9" t="str">
        <f t="shared" si="164"/>
        <v/>
      </c>
      <c r="Q1724" s="11">
        <f t="shared" si="165"/>
        <v>0</v>
      </c>
      <c r="R1724" s="12">
        <f t="shared" si="166"/>
        <v>0</v>
      </c>
      <c r="S1724" s="8"/>
      <c r="T1724" s="8" t="str">
        <f>VLOOKUP(C1724,[1]Sheet1!$D$1:$M$65514,10,0)</f>
        <v>河北</v>
      </c>
      <c r="U1724" s="8">
        <f t="shared" si="167"/>
        <v>0</v>
      </c>
      <c r="V1724" s="8" t="e">
        <f ca="1">SUM(OFFSET(考勤!D:AH,MATCH(C1724,考勤!$A$1:$A$58,0)-1,DAY(D1724)-1,3,1))</f>
        <v>#N/A</v>
      </c>
      <c r="W1724" s="8" t="e">
        <f ca="1" t="shared" si="168"/>
        <v>#N/A</v>
      </c>
    </row>
    <row r="1725" hidden="1" spans="1:23">
      <c r="A1725" s="3" t="s">
        <v>838</v>
      </c>
      <c r="B1725" s="3" t="s">
        <v>1224</v>
      </c>
      <c r="C1725" s="3" t="s">
        <v>1225</v>
      </c>
      <c r="D1725" s="3" t="s">
        <v>183</v>
      </c>
      <c r="E1725" s="2" t="s">
        <v>127</v>
      </c>
      <c r="F1725" s="3"/>
      <c r="G1725" s="3"/>
      <c r="H1725" s="3"/>
      <c r="I1725" s="3"/>
      <c r="J1725" s="3"/>
      <c r="K1725" s="3"/>
      <c r="L1725" s="3"/>
      <c r="M1725" s="3"/>
      <c r="N1725" s="7" t="s">
        <v>171</v>
      </c>
      <c r="O1725" s="8" t="str">
        <f t="shared" si="163"/>
        <v/>
      </c>
      <c r="P1725" s="9" t="str">
        <f t="shared" si="164"/>
        <v/>
      </c>
      <c r="Q1725" s="11">
        <f t="shared" si="165"/>
        <v>0</v>
      </c>
      <c r="R1725" s="12">
        <f t="shared" si="166"/>
        <v>0</v>
      </c>
      <c r="S1725" s="8"/>
      <c r="T1725" s="8" t="str">
        <f>VLOOKUP(C1725,[1]Sheet1!$D$1:$M$65514,10,0)</f>
        <v>河北</v>
      </c>
      <c r="U1725" s="8">
        <f t="shared" si="167"/>
        <v>0</v>
      </c>
      <c r="V1725" s="8" t="e">
        <f ca="1">SUM(OFFSET(考勤!D:AH,MATCH(C1725,考勤!$A$1:$A$58,0)-1,DAY(D1725)-1,3,1))</f>
        <v>#N/A</v>
      </c>
      <c r="W1725" s="8" t="e">
        <f ca="1" t="shared" si="168"/>
        <v>#N/A</v>
      </c>
    </row>
    <row r="1726" hidden="1" spans="1:23">
      <c r="A1726" s="2" t="s">
        <v>838</v>
      </c>
      <c r="B1726" s="2" t="s">
        <v>1224</v>
      </c>
      <c r="C1726" s="2" t="s">
        <v>1225</v>
      </c>
      <c r="D1726" s="2" t="s">
        <v>186</v>
      </c>
      <c r="E1726" s="2" t="s">
        <v>127</v>
      </c>
      <c r="F1726" s="2"/>
      <c r="G1726" s="2"/>
      <c r="H1726" s="2"/>
      <c r="I1726" s="2"/>
      <c r="J1726" s="2"/>
      <c r="K1726" s="2"/>
      <c r="L1726" s="2"/>
      <c r="M1726" s="2"/>
      <c r="N1726" s="7" t="s">
        <v>171</v>
      </c>
      <c r="O1726" s="8" t="str">
        <f t="shared" si="163"/>
        <v/>
      </c>
      <c r="P1726" s="9" t="str">
        <f t="shared" si="164"/>
        <v/>
      </c>
      <c r="Q1726" s="11">
        <f t="shared" si="165"/>
        <v>0</v>
      </c>
      <c r="R1726" s="12">
        <f t="shared" si="166"/>
        <v>0</v>
      </c>
      <c r="S1726" s="8"/>
      <c r="T1726" s="8" t="str">
        <f>VLOOKUP(C1726,[1]Sheet1!$D$1:$M$65514,10,0)</f>
        <v>河北</v>
      </c>
      <c r="U1726" s="8">
        <f t="shared" si="167"/>
        <v>0</v>
      </c>
      <c r="V1726" s="8" t="e">
        <f ca="1">SUM(OFFSET(考勤!D:AH,MATCH(C1726,考勤!$A$1:$A$58,0)-1,DAY(D1726)-1,3,1))</f>
        <v>#N/A</v>
      </c>
      <c r="W1726" s="8" t="e">
        <f ca="1" t="shared" si="168"/>
        <v>#N/A</v>
      </c>
    </row>
    <row r="1727" hidden="1" spans="1:23">
      <c r="A1727" s="2" t="s">
        <v>838</v>
      </c>
      <c r="B1727" s="2" t="s">
        <v>1224</v>
      </c>
      <c r="C1727" s="2" t="s">
        <v>1225</v>
      </c>
      <c r="D1727" s="2" t="s">
        <v>189</v>
      </c>
      <c r="E1727" s="2" t="s">
        <v>127</v>
      </c>
      <c r="F1727" s="2"/>
      <c r="G1727" s="2"/>
      <c r="H1727" s="2"/>
      <c r="I1727" s="2"/>
      <c r="J1727" s="2"/>
      <c r="K1727" s="2"/>
      <c r="L1727" s="2"/>
      <c r="M1727" s="2"/>
      <c r="N1727" s="7" t="s">
        <v>171</v>
      </c>
      <c r="O1727" s="8" t="str">
        <f t="shared" si="163"/>
        <v/>
      </c>
      <c r="P1727" s="9" t="str">
        <f t="shared" si="164"/>
        <v/>
      </c>
      <c r="Q1727" s="11">
        <f t="shared" si="165"/>
        <v>0</v>
      </c>
      <c r="R1727" s="12">
        <f t="shared" si="166"/>
        <v>0</v>
      </c>
      <c r="S1727" s="8"/>
      <c r="T1727" s="8" t="str">
        <f>VLOOKUP(C1727,[1]Sheet1!$D$1:$M$65514,10,0)</f>
        <v>河北</v>
      </c>
      <c r="U1727" s="8">
        <f t="shared" si="167"/>
        <v>0</v>
      </c>
      <c r="V1727" s="8" t="e">
        <f ca="1">SUM(OFFSET(考勤!D:AH,MATCH(C1727,考勤!$A$1:$A$58,0)-1,DAY(D1727)-1,3,1))</f>
        <v>#N/A</v>
      </c>
      <c r="W1727" s="8" t="e">
        <f ca="1" t="shared" si="168"/>
        <v>#N/A</v>
      </c>
    </row>
    <row r="1728" hidden="1" spans="1:23">
      <c r="A1728" s="2" t="s">
        <v>838</v>
      </c>
      <c r="B1728" s="2" t="s">
        <v>1224</v>
      </c>
      <c r="C1728" s="2" t="s">
        <v>1225</v>
      </c>
      <c r="D1728" s="2" t="s">
        <v>192</v>
      </c>
      <c r="E1728" s="2" t="s">
        <v>127</v>
      </c>
      <c r="F1728" s="2"/>
      <c r="G1728" s="2"/>
      <c r="H1728" s="2"/>
      <c r="I1728" s="2"/>
      <c r="J1728" s="2"/>
      <c r="K1728" s="2"/>
      <c r="L1728" s="2"/>
      <c r="M1728" s="2"/>
      <c r="N1728" s="7" t="s">
        <v>171</v>
      </c>
      <c r="O1728" s="8" t="str">
        <f t="shared" si="163"/>
        <v/>
      </c>
      <c r="P1728" s="9" t="str">
        <f t="shared" si="164"/>
        <v/>
      </c>
      <c r="Q1728" s="11">
        <f t="shared" si="165"/>
        <v>0</v>
      </c>
      <c r="R1728" s="12">
        <f t="shared" si="166"/>
        <v>0</v>
      </c>
      <c r="S1728" s="8"/>
      <c r="T1728" s="8" t="str">
        <f>VLOOKUP(C1728,[1]Sheet1!$D$1:$M$65514,10,0)</f>
        <v>河北</v>
      </c>
      <c r="U1728" s="8">
        <f t="shared" si="167"/>
        <v>0</v>
      </c>
      <c r="V1728" s="8" t="e">
        <f ca="1">SUM(OFFSET(考勤!D:AH,MATCH(C1728,考勤!$A$1:$A$58,0)-1,DAY(D1728)-1,3,1))</f>
        <v>#N/A</v>
      </c>
      <c r="W1728" s="8" t="e">
        <f ca="1" t="shared" si="168"/>
        <v>#N/A</v>
      </c>
    </row>
    <row r="1729" hidden="1" spans="1:23">
      <c r="A1729" s="2" t="s">
        <v>838</v>
      </c>
      <c r="B1729" s="2" t="s">
        <v>1224</v>
      </c>
      <c r="C1729" s="2" t="s">
        <v>1225</v>
      </c>
      <c r="D1729" s="2" t="s">
        <v>195</v>
      </c>
      <c r="E1729" s="2" t="s">
        <v>127</v>
      </c>
      <c r="F1729" s="2"/>
      <c r="G1729" s="2"/>
      <c r="H1729" s="2"/>
      <c r="I1729" s="2"/>
      <c r="J1729" s="2"/>
      <c r="K1729" s="2"/>
      <c r="L1729" s="2"/>
      <c r="M1729" s="2"/>
      <c r="N1729" s="7" t="s">
        <v>171</v>
      </c>
      <c r="O1729" s="8" t="str">
        <f t="shared" si="163"/>
        <v/>
      </c>
      <c r="P1729" s="9" t="str">
        <f t="shared" si="164"/>
        <v/>
      </c>
      <c r="Q1729" s="11">
        <f t="shared" si="165"/>
        <v>0</v>
      </c>
      <c r="R1729" s="12">
        <f t="shared" si="166"/>
        <v>0</v>
      </c>
      <c r="S1729" s="8"/>
      <c r="T1729" s="8" t="str">
        <f>VLOOKUP(C1729,[1]Sheet1!$D$1:$M$65514,10,0)</f>
        <v>河北</v>
      </c>
      <c r="U1729" s="8">
        <f t="shared" si="167"/>
        <v>0</v>
      </c>
      <c r="V1729" s="8" t="e">
        <f ca="1">SUM(OFFSET(考勤!D:AH,MATCH(C1729,考勤!$A$1:$A$58,0)-1,DAY(D1729)-1,3,1))</f>
        <v>#N/A</v>
      </c>
      <c r="W1729" s="8" t="e">
        <f ca="1" t="shared" si="168"/>
        <v>#N/A</v>
      </c>
    </row>
    <row r="1730" hidden="1" spans="1:23">
      <c r="A1730" s="2" t="s">
        <v>838</v>
      </c>
      <c r="B1730" s="2" t="s">
        <v>1224</v>
      </c>
      <c r="C1730" s="2" t="s">
        <v>1225</v>
      </c>
      <c r="D1730" s="2" t="s">
        <v>198</v>
      </c>
      <c r="E1730" s="2" t="s">
        <v>127</v>
      </c>
      <c r="F1730" s="2"/>
      <c r="G1730" s="2"/>
      <c r="H1730" s="2"/>
      <c r="I1730" s="2"/>
      <c r="J1730" s="2"/>
      <c r="K1730" s="2"/>
      <c r="L1730" s="2"/>
      <c r="M1730" s="2"/>
      <c r="N1730" s="7" t="s">
        <v>171</v>
      </c>
      <c r="O1730" s="8" t="str">
        <f t="shared" si="163"/>
        <v/>
      </c>
      <c r="P1730" s="9" t="str">
        <f t="shared" si="164"/>
        <v/>
      </c>
      <c r="Q1730" s="11">
        <f t="shared" si="165"/>
        <v>0</v>
      </c>
      <c r="R1730" s="12">
        <f t="shared" si="166"/>
        <v>0</v>
      </c>
      <c r="S1730" s="8"/>
      <c r="T1730" s="8" t="str">
        <f>VLOOKUP(C1730,[1]Sheet1!$D$1:$M$65514,10,0)</f>
        <v>河北</v>
      </c>
      <c r="U1730" s="8">
        <f t="shared" si="167"/>
        <v>0</v>
      </c>
      <c r="V1730" s="8" t="e">
        <f ca="1">SUM(OFFSET(考勤!D:AH,MATCH(C1730,考勤!$A$1:$A$58,0)-1,DAY(D1730)-1,3,1))</f>
        <v>#N/A</v>
      </c>
      <c r="W1730" s="8" t="e">
        <f ca="1" t="shared" si="168"/>
        <v>#N/A</v>
      </c>
    </row>
    <row r="1731" hidden="1" spans="1:23">
      <c r="A1731" s="3" t="s">
        <v>838</v>
      </c>
      <c r="B1731" s="3" t="s">
        <v>1224</v>
      </c>
      <c r="C1731" s="3" t="s">
        <v>1225</v>
      </c>
      <c r="D1731" s="3" t="s">
        <v>199</v>
      </c>
      <c r="E1731" s="2" t="s">
        <v>127</v>
      </c>
      <c r="F1731" s="3"/>
      <c r="G1731" s="3"/>
      <c r="H1731" s="3"/>
      <c r="I1731" s="3"/>
      <c r="J1731" s="3"/>
      <c r="K1731" s="3"/>
      <c r="L1731" s="3"/>
      <c r="M1731" s="3"/>
      <c r="N1731" s="7" t="s">
        <v>171</v>
      </c>
      <c r="O1731" s="8" t="str">
        <f t="shared" si="163"/>
        <v/>
      </c>
      <c r="P1731" s="9" t="str">
        <f t="shared" si="164"/>
        <v/>
      </c>
      <c r="Q1731" s="11">
        <f t="shared" si="165"/>
        <v>0</v>
      </c>
      <c r="R1731" s="12">
        <f t="shared" si="166"/>
        <v>0</v>
      </c>
      <c r="S1731" s="8"/>
      <c r="T1731" s="8" t="str">
        <f>VLOOKUP(C1731,[1]Sheet1!$D$1:$M$65514,10,0)</f>
        <v>河北</v>
      </c>
      <c r="U1731" s="8">
        <f t="shared" si="167"/>
        <v>0</v>
      </c>
      <c r="V1731" s="8" t="e">
        <f ca="1">SUM(OFFSET(考勤!D:AH,MATCH(C1731,考勤!$A$1:$A$58,0)-1,DAY(D1731)-1,3,1))</f>
        <v>#N/A</v>
      </c>
      <c r="W1731" s="8" t="e">
        <f ca="1" t="shared" si="168"/>
        <v>#N/A</v>
      </c>
    </row>
    <row r="1732" hidden="1" spans="1:23">
      <c r="A1732" s="3" t="s">
        <v>838</v>
      </c>
      <c r="B1732" s="3" t="s">
        <v>1224</v>
      </c>
      <c r="C1732" s="3" t="s">
        <v>1225</v>
      </c>
      <c r="D1732" s="3" t="s">
        <v>201</v>
      </c>
      <c r="E1732" s="2" t="s">
        <v>127</v>
      </c>
      <c r="F1732" s="3"/>
      <c r="G1732" s="3"/>
      <c r="H1732" s="3"/>
      <c r="I1732" s="3"/>
      <c r="J1732" s="3"/>
      <c r="K1732" s="3"/>
      <c r="L1732" s="3"/>
      <c r="M1732" s="3"/>
      <c r="N1732" s="7" t="s">
        <v>171</v>
      </c>
      <c r="O1732" s="8" t="str">
        <f t="shared" si="163"/>
        <v/>
      </c>
      <c r="P1732" s="9" t="str">
        <f t="shared" si="164"/>
        <v/>
      </c>
      <c r="Q1732" s="11">
        <f t="shared" si="165"/>
        <v>0</v>
      </c>
      <c r="R1732" s="12">
        <f t="shared" si="166"/>
        <v>0</v>
      </c>
      <c r="S1732" s="8"/>
      <c r="T1732" s="8" t="str">
        <f>VLOOKUP(C1732,[1]Sheet1!$D$1:$M$65514,10,0)</f>
        <v>河北</v>
      </c>
      <c r="U1732" s="8">
        <f t="shared" si="167"/>
        <v>0</v>
      </c>
      <c r="V1732" s="8" t="e">
        <f ca="1">SUM(OFFSET(考勤!D:AH,MATCH(C1732,考勤!$A$1:$A$58,0)-1,DAY(D1732)-1,3,1))</f>
        <v>#N/A</v>
      </c>
      <c r="W1732" s="8" t="e">
        <f ca="1" t="shared" si="168"/>
        <v>#N/A</v>
      </c>
    </row>
    <row r="1733" hidden="1" spans="1:23">
      <c r="A1733" s="2" t="s">
        <v>838</v>
      </c>
      <c r="B1733" s="2" t="s">
        <v>1224</v>
      </c>
      <c r="C1733" s="2" t="s">
        <v>1225</v>
      </c>
      <c r="D1733" s="2" t="s">
        <v>204</v>
      </c>
      <c r="E1733" s="2" t="s">
        <v>127</v>
      </c>
      <c r="F1733" s="2"/>
      <c r="G1733" s="2"/>
      <c r="H1733" s="2"/>
      <c r="I1733" s="2"/>
      <c r="J1733" s="2"/>
      <c r="K1733" s="2"/>
      <c r="L1733" s="2"/>
      <c r="M1733" s="2"/>
      <c r="N1733" s="7" t="s">
        <v>171</v>
      </c>
      <c r="O1733" s="8" t="str">
        <f t="shared" si="163"/>
        <v/>
      </c>
      <c r="P1733" s="9" t="str">
        <f t="shared" si="164"/>
        <v/>
      </c>
      <c r="Q1733" s="11">
        <f t="shared" si="165"/>
        <v>0</v>
      </c>
      <c r="R1733" s="12">
        <f t="shared" si="166"/>
        <v>0</v>
      </c>
      <c r="S1733" s="8"/>
      <c r="T1733" s="8" t="str">
        <f>VLOOKUP(C1733,[1]Sheet1!$D$1:$M$65514,10,0)</f>
        <v>河北</v>
      </c>
      <c r="U1733" s="8">
        <f t="shared" si="167"/>
        <v>0</v>
      </c>
      <c r="V1733" s="8" t="e">
        <f ca="1">SUM(OFFSET(考勤!D:AH,MATCH(C1733,考勤!$A$1:$A$58,0)-1,DAY(D1733)-1,3,1))</f>
        <v>#N/A</v>
      </c>
      <c r="W1733" s="8" t="e">
        <f ca="1" t="shared" si="168"/>
        <v>#N/A</v>
      </c>
    </row>
    <row r="1734" hidden="1" spans="1:23">
      <c r="A1734" s="2" t="s">
        <v>838</v>
      </c>
      <c r="B1734" s="2" t="s">
        <v>1224</v>
      </c>
      <c r="C1734" s="2" t="s">
        <v>1225</v>
      </c>
      <c r="D1734" s="2" t="s">
        <v>206</v>
      </c>
      <c r="E1734" s="2" t="s">
        <v>127</v>
      </c>
      <c r="F1734" s="5" t="s">
        <v>842</v>
      </c>
      <c r="G1734" s="2"/>
      <c r="H1734" s="2"/>
      <c r="I1734" s="2"/>
      <c r="J1734" s="2"/>
      <c r="K1734" s="2"/>
      <c r="L1734" s="2"/>
      <c r="M1734" s="2"/>
      <c r="N1734" s="7" t="s">
        <v>171</v>
      </c>
      <c r="O1734" s="8" t="str">
        <f t="shared" si="163"/>
        <v>07:32</v>
      </c>
      <c r="P1734" s="9" t="str">
        <f t="shared" si="164"/>
        <v>XX:XX</v>
      </c>
      <c r="Q1734" s="11">
        <f t="shared" si="165"/>
        <v>0</v>
      </c>
      <c r="R1734" s="12">
        <f t="shared" si="166"/>
        <v>0</v>
      </c>
      <c r="S1734" s="8"/>
      <c r="T1734" s="8" t="str">
        <f>VLOOKUP(C1734,[1]Sheet1!$D$1:$M$65514,10,0)</f>
        <v>河北</v>
      </c>
      <c r="U1734" s="9"/>
      <c r="V1734" s="8"/>
      <c r="W1734" s="8"/>
    </row>
    <row r="1735" hidden="1" spans="1:23">
      <c r="A1735" s="2" t="s">
        <v>838</v>
      </c>
      <c r="B1735" s="2" t="s">
        <v>1224</v>
      </c>
      <c r="C1735" s="2" t="s">
        <v>1225</v>
      </c>
      <c r="D1735" s="2" t="s">
        <v>209</v>
      </c>
      <c r="E1735" s="2" t="s">
        <v>127</v>
      </c>
      <c r="F1735" s="2"/>
      <c r="G1735" s="2"/>
      <c r="H1735" s="2"/>
      <c r="I1735" s="2"/>
      <c r="J1735" s="2"/>
      <c r="K1735" s="2"/>
      <c r="L1735" s="2"/>
      <c r="M1735" s="2"/>
      <c r="N1735" s="7" t="s">
        <v>171</v>
      </c>
      <c r="O1735" s="8" t="str">
        <f t="shared" si="163"/>
        <v/>
      </c>
      <c r="P1735" s="9" t="str">
        <f t="shared" si="164"/>
        <v/>
      </c>
      <c r="Q1735" s="11">
        <f t="shared" si="165"/>
        <v>0</v>
      </c>
      <c r="R1735" s="12">
        <f t="shared" si="166"/>
        <v>0</v>
      </c>
      <c r="S1735" s="8"/>
      <c r="T1735" s="8" t="str">
        <f>VLOOKUP(C1735,[1]Sheet1!$D$1:$M$65514,10,0)</f>
        <v>河北</v>
      </c>
      <c r="U1735" s="8">
        <f t="shared" si="167"/>
        <v>0</v>
      </c>
      <c r="V1735" s="8" t="e">
        <f ca="1">SUM(OFFSET(考勤!D:AH,MATCH(C1735,考勤!$A$1:$A$58,0)-1,DAY(D1735)-1,3,1))</f>
        <v>#N/A</v>
      </c>
      <c r="W1735" s="8" t="e">
        <f ca="1" t="shared" si="168"/>
        <v>#N/A</v>
      </c>
    </row>
    <row r="1736" hidden="1" spans="1:23">
      <c r="A1736" s="2" t="s">
        <v>838</v>
      </c>
      <c r="B1736" s="2" t="s">
        <v>1224</v>
      </c>
      <c r="C1736" s="2" t="s">
        <v>1225</v>
      </c>
      <c r="D1736" s="2" t="s">
        <v>210</v>
      </c>
      <c r="E1736" s="2" t="s">
        <v>127</v>
      </c>
      <c r="F1736" s="2"/>
      <c r="G1736" s="2"/>
      <c r="H1736" s="2"/>
      <c r="I1736" s="2"/>
      <c r="J1736" s="2"/>
      <c r="K1736" s="2"/>
      <c r="L1736" s="2"/>
      <c r="M1736" s="2"/>
      <c r="N1736" s="7" t="s">
        <v>171</v>
      </c>
      <c r="O1736" s="8" t="str">
        <f t="shared" si="163"/>
        <v/>
      </c>
      <c r="P1736" s="9" t="str">
        <f t="shared" si="164"/>
        <v/>
      </c>
      <c r="Q1736" s="11">
        <f t="shared" si="165"/>
        <v>0</v>
      </c>
      <c r="R1736" s="12">
        <f t="shared" si="166"/>
        <v>0</v>
      </c>
      <c r="S1736" s="8"/>
      <c r="T1736" s="8" t="str">
        <f>VLOOKUP(C1736,[1]Sheet1!$D$1:$M$65514,10,0)</f>
        <v>河北</v>
      </c>
      <c r="U1736" s="8">
        <f t="shared" si="167"/>
        <v>0</v>
      </c>
      <c r="V1736" s="8" t="e">
        <f ca="1">SUM(OFFSET(考勤!D:AH,MATCH(C1736,考勤!$A$1:$A$58,0)-1,DAY(D1736)-1,3,1))</f>
        <v>#N/A</v>
      </c>
      <c r="W1736" s="8" t="e">
        <f ca="1" t="shared" si="168"/>
        <v>#N/A</v>
      </c>
    </row>
    <row r="1737" hidden="1" spans="1:23">
      <c r="A1737" s="2" t="s">
        <v>838</v>
      </c>
      <c r="B1737" s="2" t="s">
        <v>1224</v>
      </c>
      <c r="C1737" s="2" t="s">
        <v>1225</v>
      </c>
      <c r="D1737" s="2" t="s">
        <v>211</v>
      </c>
      <c r="E1737" s="2" t="s">
        <v>127</v>
      </c>
      <c r="F1737" s="2"/>
      <c r="G1737" s="2"/>
      <c r="H1737" s="2"/>
      <c r="I1737" s="2"/>
      <c r="J1737" s="2"/>
      <c r="K1737" s="2"/>
      <c r="L1737" s="2"/>
      <c r="M1737" s="2"/>
      <c r="N1737" s="7" t="s">
        <v>171</v>
      </c>
      <c r="O1737" s="8" t="str">
        <f t="shared" si="163"/>
        <v/>
      </c>
      <c r="P1737" s="9" t="str">
        <f t="shared" si="164"/>
        <v/>
      </c>
      <c r="Q1737" s="11">
        <f t="shared" si="165"/>
        <v>0</v>
      </c>
      <c r="R1737" s="12">
        <f t="shared" si="166"/>
        <v>0</v>
      </c>
      <c r="S1737" s="8"/>
      <c r="T1737" s="8" t="str">
        <f>VLOOKUP(C1737,[1]Sheet1!$D$1:$M$65514,10,0)</f>
        <v>河北</v>
      </c>
      <c r="U1737" s="8">
        <f t="shared" si="167"/>
        <v>0</v>
      </c>
      <c r="V1737" s="8" t="e">
        <f ca="1">SUM(OFFSET(考勤!D:AH,MATCH(C1737,考勤!$A$1:$A$58,0)-1,DAY(D1737)-1,3,1))</f>
        <v>#N/A</v>
      </c>
      <c r="W1737" s="8" t="e">
        <f ca="1" t="shared" si="168"/>
        <v>#N/A</v>
      </c>
    </row>
    <row r="1738" hidden="1" spans="1:23">
      <c r="A1738" s="2" t="s">
        <v>1226</v>
      </c>
      <c r="B1738" s="2" t="s">
        <v>1227</v>
      </c>
      <c r="C1738" s="2" t="s">
        <v>1228</v>
      </c>
      <c r="D1738" s="2" t="s">
        <v>126</v>
      </c>
      <c r="E1738" s="2" t="s">
        <v>127</v>
      </c>
      <c r="F1738" s="2"/>
      <c r="G1738" s="2"/>
      <c r="H1738" s="2"/>
      <c r="I1738" s="2"/>
      <c r="J1738" s="2"/>
      <c r="K1738" s="2"/>
      <c r="L1738" s="2"/>
      <c r="M1738" s="2"/>
      <c r="N1738" s="7" t="s">
        <v>171</v>
      </c>
      <c r="O1738" s="8" t="str">
        <f t="shared" si="163"/>
        <v/>
      </c>
      <c r="P1738" s="9" t="str">
        <f t="shared" si="164"/>
        <v/>
      </c>
      <c r="Q1738" s="11">
        <f t="shared" si="165"/>
        <v>0</v>
      </c>
      <c r="R1738" s="12">
        <f t="shared" si="166"/>
        <v>0</v>
      </c>
      <c r="S1738" s="8"/>
      <c r="T1738" s="8" t="str">
        <f>VLOOKUP(C1738,[1]Sheet1!$D$1:$M$65514,10,0)</f>
        <v>河北</v>
      </c>
      <c r="U1738" s="8">
        <f t="shared" si="167"/>
        <v>0</v>
      </c>
      <c r="V1738" s="8" t="e">
        <f ca="1">SUM(OFFSET(考勤!D:AH,MATCH(C1738,考勤!$A$1:$A$58,0)-1,DAY(D1738)-1,3,1))</f>
        <v>#N/A</v>
      </c>
      <c r="W1738" s="8" t="e">
        <f ca="1" t="shared" si="168"/>
        <v>#N/A</v>
      </c>
    </row>
    <row r="1739" hidden="1" spans="1:23">
      <c r="A1739" s="2" t="s">
        <v>1226</v>
      </c>
      <c r="B1739" s="2" t="s">
        <v>1227</v>
      </c>
      <c r="C1739" s="2" t="s">
        <v>1228</v>
      </c>
      <c r="D1739" s="2" t="s">
        <v>131</v>
      </c>
      <c r="E1739" s="2" t="s">
        <v>127</v>
      </c>
      <c r="F1739" s="2"/>
      <c r="G1739" s="2"/>
      <c r="H1739" s="2"/>
      <c r="I1739" s="2"/>
      <c r="J1739" s="2"/>
      <c r="K1739" s="2"/>
      <c r="L1739" s="2"/>
      <c r="M1739" s="2"/>
      <c r="N1739" s="7" t="s">
        <v>171</v>
      </c>
      <c r="O1739" s="8" t="str">
        <f t="shared" si="163"/>
        <v/>
      </c>
      <c r="P1739" s="9" t="str">
        <f t="shared" si="164"/>
        <v/>
      </c>
      <c r="Q1739" s="11">
        <f t="shared" si="165"/>
        <v>0</v>
      </c>
      <c r="R1739" s="12">
        <f t="shared" si="166"/>
        <v>0</v>
      </c>
      <c r="S1739" s="8"/>
      <c r="T1739" s="8" t="str">
        <f>VLOOKUP(C1739,[1]Sheet1!$D$1:$M$65514,10,0)</f>
        <v>河北</v>
      </c>
      <c r="U1739" s="8">
        <f t="shared" si="167"/>
        <v>0</v>
      </c>
      <c r="V1739" s="8" t="e">
        <f ca="1">SUM(OFFSET(考勤!D:AH,MATCH(C1739,考勤!$A$1:$A$58,0)-1,DAY(D1739)-1,3,1))</f>
        <v>#N/A</v>
      </c>
      <c r="W1739" s="8" t="e">
        <f ca="1" t="shared" si="168"/>
        <v>#N/A</v>
      </c>
    </row>
    <row r="1740" hidden="1" spans="1:23">
      <c r="A1740" s="2" t="s">
        <v>1226</v>
      </c>
      <c r="B1740" s="2" t="s">
        <v>1227</v>
      </c>
      <c r="C1740" s="2" t="s">
        <v>1228</v>
      </c>
      <c r="D1740" s="2" t="s">
        <v>135</v>
      </c>
      <c r="E1740" s="2" t="s">
        <v>127</v>
      </c>
      <c r="F1740" s="2"/>
      <c r="G1740" s="2"/>
      <c r="H1740" s="2"/>
      <c r="I1740" s="2"/>
      <c r="J1740" s="2"/>
      <c r="K1740" s="2"/>
      <c r="L1740" s="2"/>
      <c r="M1740" s="2"/>
      <c r="N1740" s="7" t="s">
        <v>171</v>
      </c>
      <c r="O1740" s="8" t="str">
        <f t="shared" si="163"/>
        <v/>
      </c>
      <c r="P1740" s="9" t="str">
        <f t="shared" si="164"/>
        <v/>
      </c>
      <c r="Q1740" s="11">
        <f t="shared" si="165"/>
        <v>0</v>
      </c>
      <c r="R1740" s="12">
        <f t="shared" si="166"/>
        <v>0</v>
      </c>
      <c r="S1740" s="8"/>
      <c r="T1740" s="8" t="str">
        <f>VLOOKUP(C1740,[1]Sheet1!$D$1:$M$65514,10,0)</f>
        <v>河北</v>
      </c>
      <c r="U1740" s="8">
        <f t="shared" si="167"/>
        <v>0</v>
      </c>
      <c r="V1740" s="8" t="e">
        <f ca="1">SUM(OFFSET(考勤!D:AH,MATCH(C1740,考勤!$A$1:$A$58,0)-1,DAY(D1740)-1,3,1))</f>
        <v>#N/A</v>
      </c>
      <c r="W1740" s="8" t="e">
        <f ca="1" t="shared" si="168"/>
        <v>#N/A</v>
      </c>
    </row>
    <row r="1741" hidden="1" spans="1:23">
      <c r="A1741" s="3" t="s">
        <v>1226</v>
      </c>
      <c r="B1741" s="3" t="s">
        <v>1227</v>
      </c>
      <c r="C1741" s="3" t="s">
        <v>1228</v>
      </c>
      <c r="D1741" s="3" t="s">
        <v>139</v>
      </c>
      <c r="E1741" s="2" t="s">
        <v>127</v>
      </c>
      <c r="F1741" s="3"/>
      <c r="G1741" s="3"/>
      <c r="H1741" s="3"/>
      <c r="I1741" s="3"/>
      <c r="J1741" s="3"/>
      <c r="K1741" s="3"/>
      <c r="L1741" s="3"/>
      <c r="M1741" s="3"/>
      <c r="N1741" s="7" t="s">
        <v>171</v>
      </c>
      <c r="O1741" s="8" t="str">
        <f t="shared" si="163"/>
        <v/>
      </c>
      <c r="P1741" s="9" t="str">
        <f t="shared" si="164"/>
        <v/>
      </c>
      <c r="Q1741" s="11">
        <f t="shared" si="165"/>
        <v>0</v>
      </c>
      <c r="R1741" s="12">
        <f t="shared" si="166"/>
        <v>0</v>
      </c>
      <c r="S1741" s="8"/>
      <c r="T1741" s="8" t="str">
        <f>VLOOKUP(C1741,[1]Sheet1!$D$1:$M$65514,10,0)</f>
        <v>河北</v>
      </c>
      <c r="U1741" s="8">
        <f t="shared" si="167"/>
        <v>0</v>
      </c>
      <c r="V1741" s="8" t="e">
        <f ca="1">SUM(OFFSET(考勤!D:AH,MATCH(C1741,考勤!$A$1:$A$58,0)-1,DAY(D1741)-1,3,1))</f>
        <v>#N/A</v>
      </c>
      <c r="W1741" s="8" t="e">
        <f ca="1" t="shared" si="168"/>
        <v>#N/A</v>
      </c>
    </row>
    <row r="1742" hidden="1" spans="1:23">
      <c r="A1742" s="3" t="s">
        <v>1226</v>
      </c>
      <c r="B1742" s="3" t="s">
        <v>1227</v>
      </c>
      <c r="C1742" s="3" t="s">
        <v>1228</v>
      </c>
      <c r="D1742" s="3" t="s">
        <v>142</v>
      </c>
      <c r="E1742" s="2" t="s">
        <v>127</v>
      </c>
      <c r="F1742" s="3"/>
      <c r="G1742" s="3"/>
      <c r="H1742" s="3"/>
      <c r="I1742" s="3"/>
      <c r="J1742" s="3"/>
      <c r="K1742" s="3"/>
      <c r="L1742" s="3"/>
      <c r="M1742" s="3"/>
      <c r="N1742" s="7" t="s">
        <v>171</v>
      </c>
      <c r="O1742" s="8" t="str">
        <f t="shared" si="163"/>
        <v/>
      </c>
      <c r="P1742" s="9" t="str">
        <f t="shared" si="164"/>
        <v/>
      </c>
      <c r="Q1742" s="11">
        <f t="shared" si="165"/>
        <v>0</v>
      </c>
      <c r="R1742" s="12">
        <f t="shared" si="166"/>
        <v>0</v>
      </c>
      <c r="S1742" s="8"/>
      <c r="T1742" s="8" t="str">
        <f>VLOOKUP(C1742,[1]Sheet1!$D$1:$M$65514,10,0)</f>
        <v>河北</v>
      </c>
      <c r="U1742" s="8">
        <f t="shared" si="167"/>
        <v>0</v>
      </c>
      <c r="V1742" s="8" t="e">
        <f ca="1">SUM(OFFSET(考勤!D:AH,MATCH(C1742,考勤!$A$1:$A$58,0)-1,DAY(D1742)-1,3,1))</f>
        <v>#N/A</v>
      </c>
      <c r="W1742" s="8" t="e">
        <f ca="1" t="shared" si="168"/>
        <v>#N/A</v>
      </c>
    </row>
    <row r="1743" hidden="1" spans="1:23">
      <c r="A1743" s="2" t="s">
        <v>1226</v>
      </c>
      <c r="B1743" s="2" t="s">
        <v>1227</v>
      </c>
      <c r="C1743" s="2" t="s">
        <v>1228</v>
      </c>
      <c r="D1743" s="2" t="s">
        <v>145</v>
      </c>
      <c r="E1743" s="2" t="s">
        <v>127</v>
      </c>
      <c r="F1743" s="2"/>
      <c r="G1743" s="2"/>
      <c r="H1743" s="2"/>
      <c r="I1743" s="2"/>
      <c r="J1743" s="2"/>
      <c r="K1743" s="2"/>
      <c r="L1743" s="2"/>
      <c r="M1743" s="2"/>
      <c r="N1743" s="7" t="s">
        <v>171</v>
      </c>
      <c r="O1743" s="8" t="str">
        <f t="shared" si="163"/>
        <v/>
      </c>
      <c r="P1743" s="9" t="str">
        <f t="shared" si="164"/>
        <v/>
      </c>
      <c r="Q1743" s="11">
        <f t="shared" si="165"/>
        <v>0</v>
      </c>
      <c r="R1743" s="12">
        <f t="shared" si="166"/>
        <v>0</v>
      </c>
      <c r="S1743" s="8"/>
      <c r="T1743" s="8" t="str">
        <f>VLOOKUP(C1743,[1]Sheet1!$D$1:$M$65514,10,0)</f>
        <v>河北</v>
      </c>
      <c r="U1743" s="8">
        <f t="shared" si="167"/>
        <v>0</v>
      </c>
      <c r="V1743" s="8" t="e">
        <f ca="1">SUM(OFFSET(考勤!D:AH,MATCH(C1743,考勤!$A$1:$A$58,0)-1,DAY(D1743)-1,3,1))</f>
        <v>#N/A</v>
      </c>
      <c r="W1743" s="8" t="e">
        <f ca="1" t="shared" si="168"/>
        <v>#N/A</v>
      </c>
    </row>
    <row r="1744" hidden="1" spans="1:23">
      <c r="A1744" s="2" t="s">
        <v>1226</v>
      </c>
      <c r="B1744" s="2" t="s">
        <v>1227</v>
      </c>
      <c r="C1744" s="2" t="s">
        <v>1228</v>
      </c>
      <c r="D1744" s="2" t="s">
        <v>148</v>
      </c>
      <c r="E1744" s="2" t="s">
        <v>127</v>
      </c>
      <c r="F1744" s="2"/>
      <c r="G1744" s="2"/>
      <c r="H1744" s="2"/>
      <c r="I1744" s="2"/>
      <c r="J1744" s="2"/>
      <c r="K1744" s="2"/>
      <c r="L1744" s="2"/>
      <c r="M1744" s="2"/>
      <c r="N1744" s="7" t="s">
        <v>171</v>
      </c>
      <c r="O1744" s="8" t="str">
        <f t="shared" si="163"/>
        <v/>
      </c>
      <c r="P1744" s="9" t="str">
        <f t="shared" si="164"/>
        <v/>
      </c>
      <c r="Q1744" s="11">
        <f t="shared" si="165"/>
        <v>0</v>
      </c>
      <c r="R1744" s="12">
        <f t="shared" si="166"/>
        <v>0</v>
      </c>
      <c r="S1744" s="8"/>
      <c r="T1744" s="8" t="str">
        <f>VLOOKUP(C1744,[1]Sheet1!$D$1:$M$65514,10,0)</f>
        <v>河北</v>
      </c>
      <c r="U1744" s="8">
        <f t="shared" si="167"/>
        <v>0</v>
      </c>
      <c r="V1744" s="8" t="e">
        <f ca="1">SUM(OFFSET(考勤!D:AH,MATCH(C1744,考勤!$A$1:$A$58,0)-1,DAY(D1744)-1,3,1))</f>
        <v>#N/A</v>
      </c>
      <c r="W1744" s="8" t="e">
        <f ca="1" t="shared" si="168"/>
        <v>#N/A</v>
      </c>
    </row>
    <row r="1745" hidden="1" spans="1:23">
      <c r="A1745" s="2" t="s">
        <v>1226</v>
      </c>
      <c r="B1745" s="2" t="s">
        <v>1227</v>
      </c>
      <c r="C1745" s="2" t="s">
        <v>1228</v>
      </c>
      <c r="D1745" s="2" t="s">
        <v>152</v>
      </c>
      <c r="E1745" s="2" t="s">
        <v>127</v>
      </c>
      <c r="F1745" s="2"/>
      <c r="G1745" s="2"/>
      <c r="H1745" s="2"/>
      <c r="I1745" s="2"/>
      <c r="J1745" s="2"/>
      <c r="K1745" s="2"/>
      <c r="L1745" s="2"/>
      <c r="M1745" s="2"/>
      <c r="N1745" s="7" t="s">
        <v>171</v>
      </c>
      <c r="O1745" s="8" t="str">
        <f t="shared" si="163"/>
        <v/>
      </c>
      <c r="P1745" s="9" t="str">
        <f t="shared" si="164"/>
        <v/>
      </c>
      <c r="Q1745" s="11">
        <f t="shared" si="165"/>
        <v>0</v>
      </c>
      <c r="R1745" s="12">
        <f t="shared" si="166"/>
        <v>0</v>
      </c>
      <c r="S1745" s="8"/>
      <c r="T1745" s="8" t="str">
        <f>VLOOKUP(C1745,[1]Sheet1!$D$1:$M$65514,10,0)</f>
        <v>河北</v>
      </c>
      <c r="U1745" s="8">
        <f t="shared" si="167"/>
        <v>0</v>
      </c>
      <c r="V1745" s="8" t="e">
        <f ca="1">SUM(OFFSET(考勤!D:AH,MATCH(C1745,考勤!$A$1:$A$58,0)-1,DAY(D1745)-1,3,1))</f>
        <v>#N/A</v>
      </c>
      <c r="W1745" s="8" t="e">
        <f ca="1" t="shared" si="168"/>
        <v>#N/A</v>
      </c>
    </row>
    <row r="1746" hidden="1" spans="1:23">
      <c r="A1746" s="2" t="s">
        <v>1226</v>
      </c>
      <c r="B1746" s="2" t="s">
        <v>1227</v>
      </c>
      <c r="C1746" s="2" t="s">
        <v>1228</v>
      </c>
      <c r="D1746" s="2" t="s">
        <v>157</v>
      </c>
      <c r="E1746" s="2" t="s">
        <v>127</v>
      </c>
      <c r="F1746" s="2"/>
      <c r="G1746" s="2"/>
      <c r="H1746" s="2"/>
      <c r="I1746" s="2"/>
      <c r="J1746" s="2"/>
      <c r="K1746" s="2"/>
      <c r="L1746" s="2"/>
      <c r="M1746" s="2"/>
      <c r="N1746" s="7" t="s">
        <v>171</v>
      </c>
      <c r="O1746" s="8" t="str">
        <f t="shared" si="163"/>
        <v/>
      </c>
      <c r="P1746" s="9" t="str">
        <f t="shared" si="164"/>
        <v/>
      </c>
      <c r="Q1746" s="11">
        <f t="shared" si="165"/>
        <v>0</v>
      </c>
      <c r="R1746" s="12">
        <f t="shared" si="166"/>
        <v>0</v>
      </c>
      <c r="S1746" s="8"/>
      <c r="T1746" s="8" t="str">
        <f>VLOOKUP(C1746,[1]Sheet1!$D$1:$M$65514,10,0)</f>
        <v>河北</v>
      </c>
      <c r="U1746" s="8">
        <f t="shared" si="167"/>
        <v>0</v>
      </c>
      <c r="V1746" s="8" t="e">
        <f ca="1">SUM(OFFSET(考勤!D:AH,MATCH(C1746,考勤!$A$1:$A$58,0)-1,DAY(D1746)-1,3,1))</f>
        <v>#N/A</v>
      </c>
      <c r="W1746" s="8" t="e">
        <f ca="1" t="shared" si="168"/>
        <v>#N/A</v>
      </c>
    </row>
    <row r="1747" hidden="1" spans="1:23">
      <c r="A1747" s="2" t="s">
        <v>1226</v>
      </c>
      <c r="B1747" s="2" t="s">
        <v>1227</v>
      </c>
      <c r="C1747" s="2" t="s">
        <v>1228</v>
      </c>
      <c r="D1747" s="2" t="s">
        <v>160</v>
      </c>
      <c r="E1747" s="2" t="s">
        <v>127</v>
      </c>
      <c r="F1747" s="2"/>
      <c r="G1747" s="2"/>
      <c r="H1747" s="2"/>
      <c r="I1747" s="2"/>
      <c r="J1747" s="2"/>
      <c r="K1747" s="2"/>
      <c r="L1747" s="2"/>
      <c r="M1747" s="2"/>
      <c r="N1747" s="7" t="s">
        <v>171</v>
      </c>
      <c r="O1747" s="8" t="str">
        <f t="shared" si="163"/>
        <v/>
      </c>
      <c r="P1747" s="9" t="str">
        <f t="shared" si="164"/>
        <v/>
      </c>
      <c r="Q1747" s="11">
        <f t="shared" si="165"/>
        <v>0</v>
      </c>
      <c r="R1747" s="12">
        <f t="shared" si="166"/>
        <v>0</v>
      </c>
      <c r="S1747" s="8"/>
      <c r="T1747" s="8" t="str">
        <f>VLOOKUP(C1747,[1]Sheet1!$D$1:$M$65514,10,0)</f>
        <v>河北</v>
      </c>
      <c r="U1747" s="8">
        <f t="shared" si="167"/>
        <v>0</v>
      </c>
      <c r="V1747" s="8" t="e">
        <f ca="1">SUM(OFFSET(考勤!D:AH,MATCH(C1747,考勤!$A$1:$A$58,0)-1,DAY(D1747)-1,3,1))</f>
        <v>#N/A</v>
      </c>
      <c r="W1747" s="8" t="e">
        <f ca="1" t="shared" si="168"/>
        <v>#N/A</v>
      </c>
    </row>
    <row r="1748" hidden="1" spans="1:23">
      <c r="A1748" s="3" t="s">
        <v>1226</v>
      </c>
      <c r="B1748" s="3" t="s">
        <v>1227</v>
      </c>
      <c r="C1748" s="3" t="s">
        <v>1228</v>
      </c>
      <c r="D1748" s="3" t="s">
        <v>163</v>
      </c>
      <c r="E1748" s="2" t="s">
        <v>127</v>
      </c>
      <c r="F1748" s="3"/>
      <c r="G1748" s="3"/>
      <c r="H1748" s="3"/>
      <c r="I1748" s="3"/>
      <c r="J1748" s="3"/>
      <c r="K1748" s="3"/>
      <c r="L1748" s="3"/>
      <c r="M1748" s="3"/>
      <c r="N1748" s="7" t="s">
        <v>171</v>
      </c>
      <c r="O1748" s="8" t="str">
        <f t="shared" si="163"/>
        <v/>
      </c>
      <c r="P1748" s="9" t="str">
        <f t="shared" si="164"/>
        <v/>
      </c>
      <c r="Q1748" s="11">
        <f t="shared" si="165"/>
        <v>0</v>
      </c>
      <c r="R1748" s="12">
        <f t="shared" si="166"/>
        <v>0</v>
      </c>
      <c r="S1748" s="8"/>
      <c r="T1748" s="8" t="str">
        <f>VLOOKUP(C1748,[1]Sheet1!$D$1:$M$65514,10,0)</f>
        <v>河北</v>
      </c>
      <c r="U1748" s="8">
        <f t="shared" si="167"/>
        <v>0</v>
      </c>
      <c r="V1748" s="8" t="e">
        <f ca="1">SUM(OFFSET(考勤!D:AH,MATCH(C1748,考勤!$A$1:$A$58,0)-1,DAY(D1748)-1,3,1))</f>
        <v>#N/A</v>
      </c>
      <c r="W1748" s="8" t="e">
        <f ca="1" t="shared" si="168"/>
        <v>#N/A</v>
      </c>
    </row>
    <row r="1749" hidden="1" spans="1:23">
      <c r="A1749" s="3" t="s">
        <v>1226</v>
      </c>
      <c r="B1749" s="3" t="s">
        <v>1227</v>
      </c>
      <c r="C1749" s="3" t="s">
        <v>1228</v>
      </c>
      <c r="D1749" s="3" t="s">
        <v>166</v>
      </c>
      <c r="E1749" s="2" t="s">
        <v>127</v>
      </c>
      <c r="F1749" s="3"/>
      <c r="G1749" s="3"/>
      <c r="H1749" s="3"/>
      <c r="I1749" s="3"/>
      <c r="J1749" s="3"/>
      <c r="K1749" s="3"/>
      <c r="L1749" s="3"/>
      <c r="M1749" s="3"/>
      <c r="N1749" s="7" t="s">
        <v>171</v>
      </c>
      <c r="O1749" s="8" t="str">
        <f t="shared" si="163"/>
        <v/>
      </c>
      <c r="P1749" s="9" t="str">
        <f t="shared" si="164"/>
        <v/>
      </c>
      <c r="Q1749" s="11">
        <f t="shared" si="165"/>
        <v>0</v>
      </c>
      <c r="R1749" s="12">
        <f t="shared" si="166"/>
        <v>0</v>
      </c>
      <c r="S1749" s="8"/>
      <c r="T1749" s="8" t="str">
        <f>VLOOKUP(C1749,[1]Sheet1!$D$1:$M$65514,10,0)</f>
        <v>河北</v>
      </c>
      <c r="U1749" s="8">
        <f t="shared" si="167"/>
        <v>0</v>
      </c>
      <c r="V1749" s="8" t="e">
        <f ca="1">SUM(OFFSET(考勤!D:AH,MATCH(C1749,考勤!$A$1:$A$58,0)-1,DAY(D1749)-1,3,1))</f>
        <v>#N/A</v>
      </c>
      <c r="W1749" s="8" t="e">
        <f ca="1" t="shared" si="168"/>
        <v>#N/A</v>
      </c>
    </row>
    <row r="1750" hidden="1" spans="1:23">
      <c r="A1750" s="2" t="s">
        <v>1226</v>
      </c>
      <c r="B1750" s="2" t="s">
        <v>1227</v>
      </c>
      <c r="C1750" s="2" t="s">
        <v>1228</v>
      </c>
      <c r="D1750" s="2" t="s">
        <v>170</v>
      </c>
      <c r="E1750" s="2" t="s">
        <v>127</v>
      </c>
      <c r="F1750" s="2"/>
      <c r="G1750" s="2"/>
      <c r="H1750" s="2"/>
      <c r="I1750" s="2"/>
      <c r="J1750" s="2"/>
      <c r="K1750" s="2"/>
      <c r="L1750" s="2"/>
      <c r="M1750" s="2"/>
      <c r="N1750" s="7" t="s">
        <v>171</v>
      </c>
      <c r="O1750" s="8" t="str">
        <f t="shared" si="163"/>
        <v/>
      </c>
      <c r="P1750" s="9" t="str">
        <f t="shared" si="164"/>
        <v/>
      </c>
      <c r="Q1750" s="11">
        <f t="shared" si="165"/>
        <v>0</v>
      </c>
      <c r="R1750" s="12">
        <f t="shared" si="166"/>
        <v>0</v>
      </c>
      <c r="S1750" s="8"/>
      <c r="T1750" s="8" t="str">
        <f>VLOOKUP(C1750,[1]Sheet1!$D$1:$M$65514,10,0)</f>
        <v>河北</v>
      </c>
      <c r="U1750" s="8">
        <f t="shared" si="167"/>
        <v>0</v>
      </c>
      <c r="V1750" s="8" t="e">
        <f ca="1">SUM(OFFSET(考勤!D:AH,MATCH(C1750,考勤!$A$1:$A$58,0)-1,DAY(D1750)-1,3,1))</f>
        <v>#N/A</v>
      </c>
      <c r="W1750" s="8" t="e">
        <f ca="1" t="shared" si="168"/>
        <v>#N/A</v>
      </c>
    </row>
    <row r="1751" hidden="1" spans="1:23">
      <c r="A1751" s="2" t="s">
        <v>1226</v>
      </c>
      <c r="B1751" s="2" t="s">
        <v>1227</v>
      </c>
      <c r="C1751" s="2" t="s">
        <v>1228</v>
      </c>
      <c r="D1751" s="2" t="s">
        <v>172</v>
      </c>
      <c r="E1751" s="2" t="s">
        <v>127</v>
      </c>
      <c r="F1751" s="2"/>
      <c r="G1751" s="2"/>
      <c r="H1751" s="2"/>
      <c r="I1751" s="2"/>
      <c r="J1751" s="2"/>
      <c r="K1751" s="2"/>
      <c r="L1751" s="2"/>
      <c r="M1751" s="2"/>
      <c r="N1751" s="7" t="s">
        <v>171</v>
      </c>
      <c r="O1751" s="8" t="str">
        <f t="shared" si="163"/>
        <v/>
      </c>
      <c r="P1751" s="9" t="str">
        <f t="shared" si="164"/>
        <v/>
      </c>
      <c r="Q1751" s="11">
        <f t="shared" si="165"/>
        <v>0</v>
      </c>
      <c r="R1751" s="12">
        <f t="shared" si="166"/>
        <v>0</v>
      </c>
      <c r="S1751" s="8"/>
      <c r="T1751" s="8" t="str">
        <f>VLOOKUP(C1751,[1]Sheet1!$D$1:$M$65514,10,0)</f>
        <v>河北</v>
      </c>
      <c r="U1751" s="8">
        <f t="shared" si="167"/>
        <v>0</v>
      </c>
      <c r="V1751" s="8" t="e">
        <f ca="1">SUM(OFFSET(考勤!D:AH,MATCH(C1751,考勤!$A$1:$A$58,0)-1,DAY(D1751)-1,3,1))</f>
        <v>#N/A</v>
      </c>
      <c r="W1751" s="8" t="e">
        <f ca="1" t="shared" si="168"/>
        <v>#N/A</v>
      </c>
    </row>
    <row r="1752" hidden="1" spans="1:23">
      <c r="A1752" s="2" t="s">
        <v>1226</v>
      </c>
      <c r="B1752" s="2" t="s">
        <v>1227</v>
      </c>
      <c r="C1752" s="2" t="s">
        <v>1228</v>
      </c>
      <c r="D1752" s="2" t="s">
        <v>173</v>
      </c>
      <c r="E1752" s="2" t="s">
        <v>127</v>
      </c>
      <c r="F1752" s="2"/>
      <c r="G1752" s="2"/>
      <c r="H1752" s="2"/>
      <c r="I1752" s="2"/>
      <c r="J1752" s="2"/>
      <c r="K1752" s="2"/>
      <c r="L1752" s="2"/>
      <c r="M1752" s="2"/>
      <c r="N1752" s="7" t="s">
        <v>171</v>
      </c>
      <c r="O1752" s="8" t="str">
        <f t="shared" si="163"/>
        <v/>
      </c>
      <c r="P1752" s="9" t="str">
        <f t="shared" si="164"/>
        <v/>
      </c>
      <c r="Q1752" s="11">
        <f t="shared" si="165"/>
        <v>0</v>
      </c>
      <c r="R1752" s="12">
        <f t="shared" si="166"/>
        <v>0</v>
      </c>
      <c r="S1752" s="8"/>
      <c r="T1752" s="8" t="str">
        <f>VLOOKUP(C1752,[1]Sheet1!$D$1:$M$65514,10,0)</f>
        <v>河北</v>
      </c>
      <c r="U1752" s="8">
        <f t="shared" si="167"/>
        <v>0</v>
      </c>
      <c r="V1752" s="8" t="e">
        <f ca="1">SUM(OFFSET(考勤!D:AH,MATCH(C1752,考勤!$A$1:$A$58,0)-1,DAY(D1752)-1,3,1))</f>
        <v>#N/A</v>
      </c>
      <c r="W1752" s="8" t="e">
        <f ca="1" t="shared" si="168"/>
        <v>#N/A</v>
      </c>
    </row>
    <row r="1753" hidden="1" spans="1:23">
      <c r="A1753" s="2" t="s">
        <v>1226</v>
      </c>
      <c r="B1753" s="2" t="s">
        <v>1227</v>
      </c>
      <c r="C1753" s="2" t="s">
        <v>1228</v>
      </c>
      <c r="D1753" s="2" t="s">
        <v>175</v>
      </c>
      <c r="E1753" s="2" t="s">
        <v>127</v>
      </c>
      <c r="F1753" s="2"/>
      <c r="G1753" s="2"/>
      <c r="H1753" s="2"/>
      <c r="I1753" s="2"/>
      <c r="J1753" s="2"/>
      <c r="K1753" s="2"/>
      <c r="L1753" s="2"/>
      <c r="M1753" s="2"/>
      <c r="N1753" s="7" t="s">
        <v>171</v>
      </c>
      <c r="O1753" s="8" t="str">
        <f t="shared" si="163"/>
        <v/>
      </c>
      <c r="P1753" s="9" t="str">
        <f t="shared" si="164"/>
        <v/>
      </c>
      <c r="Q1753" s="11">
        <f t="shared" si="165"/>
        <v>0</v>
      </c>
      <c r="R1753" s="12">
        <f t="shared" si="166"/>
        <v>0</v>
      </c>
      <c r="S1753" s="8"/>
      <c r="T1753" s="8" t="str">
        <f>VLOOKUP(C1753,[1]Sheet1!$D$1:$M$65514,10,0)</f>
        <v>河北</v>
      </c>
      <c r="U1753" s="8">
        <f t="shared" si="167"/>
        <v>0</v>
      </c>
      <c r="V1753" s="8" t="e">
        <f ca="1">SUM(OFFSET(考勤!D:AH,MATCH(C1753,考勤!$A$1:$A$58,0)-1,DAY(D1753)-1,3,1))</f>
        <v>#N/A</v>
      </c>
      <c r="W1753" s="8" t="e">
        <f ca="1" t="shared" si="168"/>
        <v>#N/A</v>
      </c>
    </row>
    <row r="1754" hidden="1" spans="1:23">
      <c r="A1754" s="2" t="s">
        <v>1226</v>
      </c>
      <c r="B1754" s="2" t="s">
        <v>1227</v>
      </c>
      <c r="C1754" s="2" t="s">
        <v>1228</v>
      </c>
      <c r="D1754" s="2" t="s">
        <v>177</v>
      </c>
      <c r="E1754" s="2" t="s">
        <v>127</v>
      </c>
      <c r="F1754" s="2"/>
      <c r="G1754" s="2"/>
      <c r="H1754" s="2"/>
      <c r="I1754" s="2"/>
      <c r="J1754" s="2"/>
      <c r="K1754" s="2"/>
      <c r="L1754" s="2"/>
      <c r="M1754" s="2"/>
      <c r="N1754" s="7" t="s">
        <v>171</v>
      </c>
      <c r="O1754" s="8" t="str">
        <f t="shared" si="163"/>
        <v/>
      </c>
      <c r="P1754" s="9" t="str">
        <f t="shared" si="164"/>
        <v/>
      </c>
      <c r="Q1754" s="11">
        <f t="shared" si="165"/>
        <v>0</v>
      </c>
      <c r="R1754" s="12">
        <f t="shared" si="166"/>
        <v>0</v>
      </c>
      <c r="S1754" s="8"/>
      <c r="T1754" s="8" t="str">
        <f>VLOOKUP(C1754,[1]Sheet1!$D$1:$M$65514,10,0)</f>
        <v>河北</v>
      </c>
      <c r="U1754" s="8">
        <f t="shared" si="167"/>
        <v>0</v>
      </c>
      <c r="V1754" s="8" t="e">
        <f ca="1">SUM(OFFSET(考勤!D:AH,MATCH(C1754,考勤!$A$1:$A$58,0)-1,DAY(D1754)-1,3,1))</f>
        <v>#N/A</v>
      </c>
      <c r="W1754" s="8" t="e">
        <f ca="1" t="shared" si="168"/>
        <v>#N/A</v>
      </c>
    </row>
    <row r="1755" hidden="1" spans="1:23">
      <c r="A1755" s="3" t="s">
        <v>1226</v>
      </c>
      <c r="B1755" s="3" t="s">
        <v>1227</v>
      </c>
      <c r="C1755" s="3" t="s">
        <v>1228</v>
      </c>
      <c r="D1755" s="3" t="s">
        <v>180</v>
      </c>
      <c r="E1755" s="2" t="s">
        <v>127</v>
      </c>
      <c r="F1755" s="3"/>
      <c r="G1755" s="3"/>
      <c r="H1755" s="3"/>
      <c r="I1755" s="3"/>
      <c r="J1755" s="3"/>
      <c r="K1755" s="3"/>
      <c r="L1755" s="3"/>
      <c r="M1755" s="3"/>
      <c r="N1755" s="7" t="s">
        <v>171</v>
      </c>
      <c r="O1755" s="8" t="str">
        <f t="shared" si="163"/>
        <v/>
      </c>
      <c r="P1755" s="9" t="str">
        <f t="shared" si="164"/>
        <v/>
      </c>
      <c r="Q1755" s="11">
        <f t="shared" si="165"/>
        <v>0</v>
      </c>
      <c r="R1755" s="12">
        <f t="shared" si="166"/>
        <v>0</v>
      </c>
      <c r="S1755" s="8"/>
      <c r="T1755" s="8" t="str">
        <f>VLOOKUP(C1755,[1]Sheet1!$D$1:$M$65514,10,0)</f>
        <v>河北</v>
      </c>
      <c r="U1755" s="8">
        <f t="shared" si="167"/>
        <v>0</v>
      </c>
      <c r="V1755" s="8" t="e">
        <f ca="1">SUM(OFFSET(考勤!D:AH,MATCH(C1755,考勤!$A$1:$A$58,0)-1,DAY(D1755)-1,3,1))</f>
        <v>#N/A</v>
      </c>
      <c r="W1755" s="8" t="e">
        <f ca="1" t="shared" si="168"/>
        <v>#N/A</v>
      </c>
    </row>
    <row r="1756" hidden="1" spans="1:23">
      <c r="A1756" s="3" t="s">
        <v>1226</v>
      </c>
      <c r="B1756" s="3" t="s">
        <v>1227</v>
      </c>
      <c r="C1756" s="3" t="s">
        <v>1228</v>
      </c>
      <c r="D1756" s="3" t="s">
        <v>183</v>
      </c>
      <c r="E1756" s="2" t="s">
        <v>127</v>
      </c>
      <c r="F1756" s="3"/>
      <c r="G1756" s="3"/>
      <c r="H1756" s="3"/>
      <c r="I1756" s="3"/>
      <c r="J1756" s="3"/>
      <c r="K1756" s="3"/>
      <c r="L1756" s="3"/>
      <c r="M1756" s="3"/>
      <c r="N1756" s="7" t="s">
        <v>171</v>
      </c>
      <c r="O1756" s="8" t="str">
        <f t="shared" si="163"/>
        <v/>
      </c>
      <c r="P1756" s="9" t="str">
        <f t="shared" si="164"/>
        <v/>
      </c>
      <c r="Q1756" s="11">
        <f t="shared" si="165"/>
        <v>0</v>
      </c>
      <c r="R1756" s="12">
        <f t="shared" si="166"/>
        <v>0</v>
      </c>
      <c r="S1756" s="8"/>
      <c r="T1756" s="8" t="str">
        <f>VLOOKUP(C1756,[1]Sheet1!$D$1:$M$65514,10,0)</f>
        <v>河北</v>
      </c>
      <c r="U1756" s="8">
        <f t="shared" si="167"/>
        <v>0</v>
      </c>
      <c r="V1756" s="8" t="e">
        <f ca="1">SUM(OFFSET(考勤!D:AH,MATCH(C1756,考勤!$A$1:$A$58,0)-1,DAY(D1756)-1,3,1))</f>
        <v>#N/A</v>
      </c>
      <c r="W1756" s="8" t="e">
        <f ca="1" t="shared" si="168"/>
        <v>#N/A</v>
      </c>
    </row>
    <row r="1757" hidden="1" spans="1:23">
      <c r="A1757" s="2" t="s">
        <v>1226</v>
      </c>
      <c r="B1757" s="2" t="s">
        <v>1227</v>
      </c>
      <c r="C1757" s="2" t="s">
        <v>1228</v>
      </c>
      <c r="D1757" s="2" t="s">
        <v>186</v>
      </c>
      <c r="E1757" s="2" t="s">
        <v>127</v>
      </c>
      <c r="F1757" s="2"/>
      <c r="G1757" s="2"/>
      <c r="H1757" s="2"/>
      <c r="I1757" s="2"/>
      <c r="J1757" s="2"/>
      <c r="K1757" s="2"/>
      <c r="L1757" s="2"/>
      <c r="M1757" s="2"/>
      <c r="N1757" s="7" t="s">
        <v>171</v>
      </c>
      <c r="O1757" s="8" t="str">
        <f t="shared" si="163"/>
        <v/>
      </c>
      <c r="P1757" s="9" t="str">
        <f t="shared" si="164"/>
        <v/>
      </c>
      <c r="Q1757" s="11">
        <f t="shared" si="165"/>
        <v>0</v>
      </c>
      <c r="R1757" s="12">
        <f t="shared" si="166"/>
        <v>0</v>
      </c>
      <c r="S1757" s="8"/>
      <c r="T1757" s="8" t="str">
        <f>VLOOKUP(C1757,[1]Sheet1!$D$1:$M$65514,10,0)</f>
        <v>河北</v>
      </c>
      <c r="U1757" s="8">
        <f t="shared" si="167"/>
        <v>0</v>
      </c>
      <c r="V1757" s="8" t="e">
        <f ca="1">SUM(OFFSET(考勤!D:AH,MATCH(C1757,考勤!$A$1:$A$58,0)-1,DAY(D1757)-1,3,1))</f>
        <v>#N/A</v>
      </c>
      <c r="W1757" s="8" t="e">
        <f ca="1" t="shared" si="168"/>
        <v>#N/A</v>
      </c>
    </row>
    <row r="1758" hidden="1" spans="1:23">
      <c r="A1758" s="2" t="s">
        <v>1226</v>
      </c>
      <c r="B1758" s="2" t="s">
        <v>1227</v>
      </c>
      <c r="C1758" s="2" t="s">
        <v>1228</v>
      </c>
      <c r="D1758" s="2" t="s">
        <v>189</v>
      </c>
      <c r="E1758" s="2" t="s">
        <v>127</v>
      </c>
      <c r="F1758" s="2"/>
      <c r="G1758" s="2"/>
      <c r="H1758" s="2"/>
      <c r="I1758" s="2"/>
      <c r="J1758" s="2"/>
      <c r="K1758" s="2"/>
      <c r="L1758" s="2"/>
      <c r="M1758" s="2"/>
      <c r="N1758" s="7" t="s">
        <v>171</v>
      </c>
      <c r="O1758" s="8" t="str">
        <f t="shared" si="163"/>
        <v/>
      </c>
      <c r="P1758" s="9" t="str">
        <f t="shared" si="164"/>
        <v/>
      </c>
      <c r="Q1758" s="11">
        <f t="shared" si="165"/>
        <v>0</v>
      </c>
      <c r="R1758" s="12">
        <f t="shared" si="166"/>
        <v>0</v>
      </c>
      <c r="S1758" s="8"/>
      <c r="T1758" s="8" t="str">
        <f>VLOOKUP(C1758,[1]Sheet1!$D$1:$M$65514,10,0)</f>
        <v>河北</v>
      </c>
      <c r="U1758" s="8">
        <f t="shared" si="167"/>
        <v>0</v>
      </c>
      <c r="V1758" s="8" t="e">
        <f ca="1">SUM(OFFSET(考勤!D:AH,MATCH(C1758,考勤!$A$1:$A$58,0)-1,DAY(D1758)-1,3,1))</f>
        <v>#N/A</v>
      </c>
      <c r="W1758" s="8" t="e">
        <f ca="1" t="shared" si="168"/>
        <v>#N/A</v>
      </c>
    </row>
    <row r="1759" hidden="1" spans="1:23">
      <c r="A1759" s="2" t="s">
        <v>1226</v>
      </c>
      <c r="B1759" s="2" t="s">
        <v>1227</v>
      </c>
      <c r="C1759" s="2" t="s">
        <v>1228</v>
      </c>
      <c r="D1759" s="2" t="s">
        <v>192</v>
      </c>
      <c r="E1759" s="2" t="s">
        <v>127</v>
      </c>
      <c r="F1759" s="2"/>
      <c r="G1759" s="2"/>
      <c r="H1759" s="2"/>
      <c r="I1759" s="2"/>
      <c r="J1759" s="2"/>
      <c r="K1759" s="2"/>
      <c r="L1759" s="2"/>
      <c r="M1759" s="2"/>
      <c r="N1759" s="7" t="s">
        <v>171</v>
      </c>
      <c r="O1759" s="8" t="str">
        <f t="shared" si="163"/>
        <v/>
      </c>
      <c r="P1759" s="9" t="str">
        <f t="shared" si="164"/>
        <v/>
      </c>
      <c r="Q1759" s="11">
        <f t="shared" si="165"/>
        <v>0</v>
      </c>
      <c r="R1759" s="12">
        <f t="shared" si="166"/>
        <v>0</v>
      </c>
      <c r="S1759" s="8"/>
      <c r="T1759" s="8" t="str">
        <f>VLOOKUP(C1759,[1]Sheet1!$D$1:$M$65514,10,0)</f>
        <v>河北</v>
      </c>
      <c r="U1759" s="8">
        <f t="shared" si="167"/>
        <v>0</v>
      </c>
      <c r="V1759" s="8" t="e">
        <f ca="1">SUM(OFFSET(考勤!D:AH,MATCH(C1759,考勤!$A$1:$A$58,0)-1,DAY(D1759)-1,3,1))</f>
        <v>#N/A</v>
      </c>
      <c r="W1759" s="8" t="e">
        <f ca="1" t="shared" si="168"/>
        <v>#N/A</v>
      </c>
    </row>
    <row r="1760" hidden="1" spans="1:23">
      <c r="A1760" s="2" t="s">
        <v>1226</v>
      </c>
      <c r="B1760" s="2" t="s">
        <v>1227</v>
      </c>
      <c r="C1760" s="2" t="s">
        <v>1228</v>
      </c>
      <c r="D1760" s="2" t="s">
        <v>195</v>
      </c>
      <c r="E1760" s="2" t="s">
        <v>127</v>
      </c>
      <c r="F1760" s="2"/>
      <c r="G1760" s="2"/>
      <c r="H1760" s="2"/>
      <c r="I1760" s="2"/>
      <c r="J1760" s="2"/>
      <c r="K1760" s="2"/>
      <c r="L1760" s="2"/>
      <c r="M1760" s="2"/>
      <c r="N1760" s="7" t="s">
        <v>171</v>
      </c>
      <c r="O1760" s="8" t="str">
        <f t="shared" si="163"/>
        <v/>
      </c>
      <c r="P1760" s="9" t="str">
        <f t="shared" si="164"/>
        <v/>
      </c>
      <c r="Q1760" s="11">
        <f t="shared" si="165"/>
        <v>0</v>
      </c>
      <c r="R1760" s="12">
        <f t="shared" si="166"/>
        <v>0</v>
      </c>
      <c r="S1760" s="8"/>
      <c r="T1760" s="8" t="str">
        <f>VLOOKUP(C1760,[1]Sheet1!$D$1:$M$65514,10,0)</f>
        <v>河北</v>
      </c>
      <c r="U1760" s="8">
        <f t="shared" si="167"/>
        <v>0</v>
      </c>
      <c r="V1760" s="8" t="e">
        <f ca="1">SUM(OFFSET(考勤!D:AH,MATCH(C1760,考勤!$A$1:$A$58,0)-1,DAY(D1760)-1,3,1))</f>
        <v>#N/A</v>
      </c>
      <c r="W1760" s="8" t="e">
        <f ca="1" t="shared" si="168"/>
        <v>#N/A</v>
      </c>
    </row>
    <row r="1761" hidden="1" spans="1:23">
      <c r="A1761" s="2" t="s">
        <v>1226</v>
      </c>
      <c r="B1761" s="2" t="s">
        <v>1227</v>
      </c>
      <c r="C1761" s="2" t="s">
        <v>1228</v>
      </c>
      <c r="D1761" s="2" t="s">
        <v>198</v>
      </c>
      <c r="E1761" s="2" t="s">
        <v>127</v>
      </c>
      <c r="F1761" s="2"/>
      <c r="G1761" s="2"/>
      <c r="H1761" s="2"/>
      <c r="I1761" s="2"/>
      <c r="J1761" s="2"/>
      <c r="K1761" s="2"/>
      <c r="L1761" s="2"/>
      <c r="M1761" s="2"/>
      <c r="N1761" s="7" t="s">
        <v>171</v>
      </c>
      <c r="O1761" s="8" t="str">
        <f t="shared" ref="O1761:O1824" si="169">LEFT(F1761,5)</f>
        <v/>
      </c>
      <c r="P1761" s="9" t="str">
        <f t="shared" ref="P1761:P1824" si="170">RIGHT(F1761,5)</f>
        <v/>
      </c>
      <c r="Q1761" s="11">
        <f t="shared" ref="Q1761:Q1824" si="171">IFERROR(IF(LEFT(P1761,2)+0&lt;6,P1761+1,P1761)-O1761,0)</f>
        <v>0</v>
      </c>
      <c r="R1761" s="12">
        <f t="shared" ref="R1761:R1824" si="172">IF(Q1761=0,0,IFERROR(INT((HOUR(Q1761)*60+MINUTE(Q1761))/60-1),0))</f>
        <v>0</v>
      </c>
      <c r="S1761" s="8"/>
      <c r="T1761" s="8" t="str">
        <f>VLOOKUP(C1761,[1]Sheet1!$D$1:$M$65514,10,0)</f>
        <v>河北</v>
      </c>
      <c r="U1761" s="8">
        <f t="shared" ref="U1761:U1824" si="173">INT(R1761)</f>
        <v>0</v>
      </c>
      <c r="V1761" s="8" t="e">
        <f ca="1">SUM(OFFSET(考勤!D:AH,MATCH(C1761,考勤!$A$1:$A$58,0)-1,DAY(D1761)-1,3,1))</f>
        <v>#N/A</v>
      </c>
      <c r="W1761" s="8" t="e">
        <f ca="1" t="shared" ref="W1761:W1824" si="174">R1761-V1761</f>
        <v>#N/A</v>
      </c>
    </row>
    <row r="1762" hidden="1" spans="1:23">
      <c r="A1762" s="3" t="s">
        <v>1226</v>
      </c>
      <c r="B1762" s="3" t="s">
        <v>1227</v>
      </c>
      <c r="C1762" s="3" t="s">
        <v>1228</v>
      </c>
      <c r="D1762" s="3" t="s">
        <v>199</v>
      </c>
      <c r="E1762" s="2" t="s">
        <v>127</v>
      </c>
      <c r="F1762" s="3"/>
      <c r="G1762" s="3"/>
      <c r="H1762" s="3"/>
      <c r="I1762" s="3"/>
      <c r="J1762" s="3"/>
      <c r="K1762" s="3"/>
      <c r="L1762" s="3"/>
      <c r="M1762" s="3"/>
      <c r="N1762" s="7" t="s">
        <v>171</v>
      </c>
      <c r="O1762" s="8" t="str">
        <f t="shared" si="169"/>
        <v/>
      </c>
      <c r="P1762" s="9" t="str">
        <f t="shared" si="170"/>
        <v/>
      </c>
      <c r="Q1762" s="11">
        <f t="shared" si="171"/>
        <v>0</v>
      </c>
      <c r="R1762" s="12">
        <f t="shared" si="172"/>
        <v>0</v>
      </c>
      <c r="S1762" s="8"/>
      <c r="T1762" s="8" t="str">
        <f>VLOOKUP(C1762,[1]Sheet1!$D$1:$M$65514,10,0)</f>
        <v>河北</v>
      </c>
      <c r="U1762" s="8">
        <f t="shared" si="173"/>
        <v>0</v>
      </c>
      <c r="V1762" s="8" t="e">
        <f ca="1">SUM(OFFSET(考勤!D:AH,MATCH(C1762,考勤!$A$1:$A$58,0)-1,DAY(D1762)-1,3,1))</f>
        <v>#N/A</v>
      </c>
      <c r="W1762" s="8" t="e">
        <f ca="1" t="shared" si="174"/>
        <v>#N/A</v>
      </c>
    </row>
    <row r="1763" hidden="1" spans="1:23">
      <c r="A1763" s="3" t="s">
        <v>1226</v>
      </c>
      <c r="B1763" s="3" t="s">
        <v>1227</v>
      </c>
      <c r="C1763" s="3" t="s">
        <v>1228</v>
      </c>
      <c r="D1763" s="3" t="s">
        <v>201</v>
      </c>
      <c r="E1763" s="2" t="s">
        <v>127</v>
      </c>
      <c r="F1763" s="3"/>
      <c r="G1763" s="3"/>
      <c r="H1763" s="3"/>
      <c r="I1763" s="3"/>
      <c r="J1763" s="3"/>
      <c r="K1763" s="3"/>
      <c r="L1763" s="3"/>
      <c r="M1763" s="3"/>
      <c r="N1763" s="7" t="s">
        <v>171</v>
      </c>
      <c r="O1763" s="8" t="str">
        <f t="shared" si="169"/>
        <v/>
      </c>
      <c r="P1763" s="9" t="str">
        <f t="shared" si="170"/>
        <v/>
      </c>
      <c r="Q1763" s="11">
        <f t="shared" si="171"/>
        <v>0</v>
      </c>
      <c r="R1763" s="12">
        <f t="shared" si="172"/>
        <v>0</v>
      </c>
      <c r="S1763" s="8"/>
      <c r="T1763" s="8" t="str">
        <f>VLOOKUP(C1763,[1]Sheet1!$D$1:$M$65514,10,0)</f>
        <v>河北</v>
      </c>
      <c r="U1763" s="8">
        <f t="shared" si="173"/>
        <v>0</v>
      </c>
      <c r="V1763" s="8" t="e">
        <f ca="1">SUM(OFFSET(考勤!D:AH,MATCH(C1763,考勤!$A$1:$A$58,0)-1,DAY(D1763)-1,3,1))</f>
        <v>#N/A</v>
      </c>
      <c r="W1763" s="8" t="e">
        <f ca="1" t="shared" si="174"/>
        <v>#N/A</v>
      </c>
    </row>
    <row r="1764" hidden="1" spans="1:23">
      <c r="A1764" s="2" t="s">
        <v>1226</v>
      </c>
      <c r="B1764" s="2" t="s">
        <v>1227</v>
      </c>
      <c r="C1764" s="2" t="s">
        <v>1228</v>
      </c>
      <c r="D1764" s="2" t="s">
        <v>204</v>
      </c>
      <c r="E1764" s="2" t="s">
        <v>127</v>
      </c>
      <c r="F1764" s="2"/>
      <c r="G1764" s="2"/>
      <c r="H1764" s="2"/>
      <c r="I1764" s="2"/>
      <c r="J1764" s="2"/>
      <c r="K1764" s="2"/>
      <c r="L1764" s="2"/>
      <c r="M1764" s="2"/>
      <c r="N1764" s="7" t="s">
        <v>171</v>
      </c>
      <c r="O1764" s="8" t="str">
        <f t="shared" si="169"/>
        <v/>
      </c>
      <c r="P1764" s="9" t="str">
        <f t="shared" si="170"/>
        <v/>
      </c>
      <c r="Q1764" s="11">
        <f t="shared" si="171"/>
        <v>0</v>
      </c>
      <c r="R1764" s="12">
        <f t="shared" si="172"/>
        <v>0</v>
      </c>
      <c r="S1764" s="8"/>
      <c r="T1764" s="8" t="str">
        <f>VLOOKUP(C1764,[1]Sheet1!$D$1:$M$65514,10,0)</f>
        <v>河北</v>
      </c>
      <c r="U1764" s="8">
        <f t="shared" si="173"/>
        <v>0</v>
      </c>
      <c r="V1764" s="8" t="e">
        <f ca="1">SUM(OFFSET(考勤!D:AH,MATCH(C1764,考勤!$A$1:$A$58,0)-1,DAY(D1764)-1,3,1))</f>
        <v>#N/A</v>
      </c>
      <c r="W1764" s="8" t="e">
        <f ca="1" t="shared" si="174"/>
        <v>#N/A</v>
      </c>
    </row>
    <row r="1765" hidden="1" spans="1:23">
      <c r="A1765" s="2" t="s">
        <v>1226</v>
      </c>
      <c r="B1765" s="2" t="s">
        <v>1227</v>
      </c>
      <c r="C1765" s="2" t="s">
        <v>1228</v>
      </c>
      <c r="D1765" s="2" t="s">
        <v>206</v>
      </c>
      <c r="E1765" s="2" t="s">
        <v>127</v>
      </c>
      <c r="F1765" s="2"/>
      <c r="G1765" s="2"/>
      <c r="H1765" s="2"/>
      <c r="I1765" s="2"/>
      <c r="J1765" s="2"/>
      <c r="K1765" s="2"/>
      <c r="L1765" s="2"/>
      <c r="M1765" s="2"/>
      <c r="N1765" s="7" t="s">
        <v>171</v>
      </c>
      <c r="O1765" s="8" t="str">
        <f t="shared" si="169"/>
        <v/>
      </c>
      <c r="P1765" s="9" t="str">
        <f t="shared" si="170"/>
        <v/>
      </c>
      <c r="Q1765" s="11">
        <f t="shared" si="171"/>
        <v>0</v>
      </c>
      <c r="R1765" s="12">
        <f t="shared" si="172"/>
        <v>0</v>
      </c>
      <c r="S1765" s="8"/>
      <c r="T1765" s="8" t="str">
        <f>VLOOKUP(C1765,[1]Sheet1!$D$1:$M$65514,10,0)</f>
        <v>河北</v>
      </c>
      <c r="U1765" s="8">
        <f t="shared" si="173"/>
        <v>0</v>
      </c>
      <c r="V1765" s="8" t="e">
        <f ca="1">SUM(OFFSET(考勤!D:AH,MATCH(C1765,考勤!$A$1:$A$58,0)-1,DAY(D1765)-1,3,1))</f>
        <v>#N/A</v>
      </c>
      <c r="W1765" s="8" t="e">
        <f ca="1" t="shared" si="174"/>
        <v>#N/A</v>
      </c>
    </row>
    <row r="1766" hidden="1" spans="1:23">
      <c r="A1766" s="2" t="s">
        <v>1226</v>
      </c>
      <c r="B1766" s="2" t="s">
        <v>1227</v>
      </c>
      <c r="C1766" s="2" t="s">
        <v>1228</v>
      </c>
      <c r="D1766" s="2" t="s">
        <v>209</v>
      </c>
      <c r="E1766" s="2" t="s">
        <v>127</v>
      </c>
      <c r="F1766" s="5" t="s">
        <v>1229</v>
      </c>
      <c r="G1766" s="2"/>
      <c r="H1766" s="2"/>
      <c r="I1766" s="2"/>
      <c r="J1766" s="10" t="s">
        <v>220</v>
      </c>
      <c r="K1766" s="2"/>
      <c r="L1766" s="2"/>
      <c r="M1766" s="2"/>
      <c r="N1766" s="7" t="s">
        <v>171</v>
      </c>
      <c r="O1766" s="8" t="str">
        <f t="shared" si="169"/>
        <v>XX:XX</v>
      </c>
      <c r="P1766" s="9" t="str">
        <f t="shared" si="170"/>
        <v>20:01</v>
      </c>
      <c r="Q1766" s="11">
        <f t="shared" si="171"/>
        <v>0</v>
      </c>
      <c r="R1766" s="12">
        <f t="shared" si="172"/>
        <v>0</v>
      </c>
      <c r="S1766" s="8"/>
      <c r="T1766" s="8" t="str">
        <f>VLOOKUP(C1766,[1]Sheet1!$D$1:$M$65514,10,0)</f>
        <v>河北</v>
      </c>
      <c r="U1766" s="9">
        <v>10.5</v>
      </c>
      <c r="V1766" s="8" t="e">
        <f ca="1">SUM(OFFSET(考勤!D:AH,MATCH(C1766,考勤!$A$1:$A$58,0)-1,DAY(D1766)-1,3,1))</f>
        <v>#N/A</v>
      </c>
      <c r="W1766" s="8" t="e">
        <f ca="1" t="shared" si="174"/>
        <v>#N/A</v>
      </c>
    </row>
    <row r="1767" hidden="1" spans="1:23">
      <c r="A1767" s="2" t="s">
        <v>1226</v>
      </c>
      <c r="B1767" s="2" t="s">
        <v>1227</v>
      </c>
      <c r="C1767" s="2" t="s">
        <v>1228</v>
      </c>
      <c r="D1767" s="2" t="s">
        <v>210</v>
      </c>
      <c r="E1767" s="2" t="s">
        <v>127</v>
      </c>
      <c r="F1767" s="2" t="s">
        <v>1230</v>
      </c>
      <c r="G1767" s="2" t="s">
        <v>137</v>
      </c>
      <c r="H1767" s="2"/>
      <c r="I1767" s="2"/>
      <c r="J1767" s="10" t="s">
        <v>439</v>
      </c>
      <c r="K1767" s="2"/>
      <c r="L1767" s="2"/>
      <c r="M1767" s="2"/>
      <c r="N1767" s="2"/>
      <c r="O1767" s="8" t="str">
        <f t="shared" si="169"/>
        <v>07:36</v>
      </c>
      <c r="P1767" s="9" t="str">
        <f t="shared" si="170"/>
        <v>22:02</v>
      </c>
      <c r="Q1767" s="11">
        <f t="shared" si="171"/>
        <v>0.601388888888889</v>
      </c>
      <c r="R1767" s="12">
        <f t="shared" si="172"/>
        <v>13</v>
      </c>
      <c r="S1767" s="8"/>
      <c r="T1767" s="8" t="str">
        <f>VLOOKUP(C1767,[1]Sheet1!$D$1:$M$65514,10,0)</f>
        <v>河北</v>
      </c>
      <c r="U1767" s="8">
        <f t="shared" si="173"/>
        <v>13</v>
      </c>
      <c r="V1767" s="8" t="e">
        <f ca="1">SUM(OFFSET(考勤!D:AH,MATCH(C1767,考勤!$A$1:$A$58,0)-1,DAY(D1767)-1,3,1))</f>
        <v>#N/A</v>
      </c>
      <c r="W1767" s="8" t="e">
        <f ca="1" t="shared" si="174"/>
        <v>#N/A</v>
      </c>
    </row>
    <row r="1768" hidden="1" spans="1:23">
      <c r="A1768" s="2" t="s">
        <v>1226</v>
      </c>
      <c r="B1768" s="2" t="s">
        <v>1227</v>
      </c>
      <c r="C1768" s="2" t="s">
        <v>1228</v>
      </c>
      <c r="D1768" s="2" t="s">
        <v>211</v>
      </c>
      <c r="E1768" s="2" t="s">
        <v>127</v>
      </c>
      <c r="F1768" s="2" t="s">
        <v>1231</v>
      </c>
      <c r="G1768" s="2" t="s">
        <v>137</v>
      </c>
      <c r="H1768" s="2"/>
      <c r="I1768" s="2"/>
      <c r="J1768" s="2"/>
      <c r="K1768" s="2"/>
      <c r="L1768" s="2"/>
      <c r="M1768" s="2"/>
      <c r="N1768" s="2"/>
      <c r="O1768" s="8" t="str">
        <f t="shared" si="169"/>
        <v>07:31</v>
      </c>
      <c r="P1768" s="9" t="str">
        <f t="shared" si="170"/>
        <v>17:35</v>
      </c>
      <c r="Q1768" s="11">
        <f t="shared" si="171"/>
        <v>0.419444444444444</v>
      </c>
      <c r="R1768" s="12">
        <f t="shared" si="172"/>
        <v>9</v>
      </c>
      <c r="S1768" s="8"/>
      <c r="T1768" s="8" t="str">
        <f>VLOOKUP(C1768,[1]Sheet1!$D$1:$M$65514,10,0)</f>
        <v>河北</v>
      </c>
      <c r="U1768" s="8">
        <f t="shared" si="173"/>
        <v>9</v>
      </c>
      <c r="V1768" s="8" t="e">
        <f ca="1">SUM(OFFSET(考勤!D:AH,MATCH(C1768,考勤!$A$1:$A$58,0)-1,DAY(D1768)-1,3,1))</f>
        <v>#N/A</v>
      </c>
      <c r="W1768" s="8" t="e">
        <f ca="1" t="shared" si="174"/>
        <v>#N/A</v>
      </c>
    </row>
    <row r="1769" hidden="1" spans="1:23">
      <c r="A1769" s="2" t="s">
        <v>236</v>
      </c>
      <c r="B1769" s="2" t="s">
        <v>1232</v>
      </c>
      <c r="C1769" s="2" t="s">
        <v>1233</v>
      </c>
      <c r="D1769" s="2" t="s">
        <v>126</v>
      </c>
      <c r="E1769" s="2" t="s">
        <v>127</v>
      </c>
      <c r="F1769" s="2"/>
      <c r="G1769" s="2"/>
      <c r="H1769" s="2"/>
      <c r="I1769" s="2"/>
      <c r="J1769" s="2"/>
      <c r="K1769" s="2"/>
      <c r="L1769" s="2"/>
      <c r="M1769" s="2"/>
      <c r="N1769" s="7" t="s">
        <v>171</v>
      </c>
      <c r="O1769" s="8" t="str">
        <f t="shared" si="169"/>
        <v/>
      </c>
      <c r="P1769" s="9" t="str">
        <f t="shared" si="170"/>
        <v/>
      </c>
      <c r="Q1769" s="11">
        <f t="shared" si="171"/>
        <v>0</v>
      </c>
      <c r="R1769" s="12">
        <f t="shared" si="172"/>
        <v>0</v>
      </c>
      <c r="S1769" s="8"/>
      <c r="T1769" s="8" t="str">
        <f>VLOOKUP(C1769,[1]Sheet1!$D$1:$M$65514,10,0)</f>
        <v>河北</v>
      </c>
      <c r="U1769" s="8">
        <f t="shared" si="173"/>
        <v>0</v>
      </c>
      <c r="V1769" s="8" t="e">
        <f ca="1">SUM(OFFSET(考勤!D:AH,MATCH(C1769,考勤!$A$1:$A$58,0)-1,DAY(D1769)-1,3,1))</f>
        <v>#N/A</v>
      </c>
      <c r="W1769" s="8" t="e">
        <f ca="1" t="shared" si="174"/>
        <v>#N/A</v>
      </c>
    </row>
    <row r="1770" hidden="1" spans="1:23">
      <c r="A1770" s="2" t="s">
        <v>236</v>
      </c>
      <c r="B1770" s="2" t="s">
        <v>1232</v>
      </c>
      <c r="C1770" s="2" t="s">
        <v>1233</v>
      </c>
      <c r="D1770" s="2" t="s">
        <v>131</v>
      </c>
      <c r="E1770" s="2" t="s">
        <v>127</v>
      </c>
      <c r="F1770" s="2"/>
      <c r="G1770" s="2"/>
      <c r="H1770" s="2"/>
      <c r="I1770" s="2"/>
      <c r="J1770" s="2"/>
      <c r="K1770" s="2"/>
      <c r="L1770" s="2"/>
      <c r="M1770" s="2"/>
      <c r="N1770" s="7" t="s">
        <v>171</v>
      </c>
      <c r="O1770" s="8" t="str">
        <f t="shared" si="169"/>
        <v/>
      </c>
      <c r="P1770" s="9" t="str">
        <f t="shared" si="170"/>
        <v/>
      </c>
      <c r="Q1770" s="11">
        <f t="shared" si="171"/>
        <v>0</v>
      </c>
      <c r="R1770" s="12">
        <f t="shared" si="172"/>
        <v>0</v>
      </c>
      <c r="S1770" s="8"/>
      <c r="T1770" s="8" t="str">
        <f>VLOOKUP(C1770,[1]Sheet1!$D$1:$M$65514,10,0)</f>
        <v>河北</v>
      </c>
      <c r="U1770" s="8">
        <f t="shared" si="173"/>
        <v>0</v>
      </c>
      <c r="V1770" s="8" t="e">
        <f ca="1">SUM(OFFSET(考勤!D:AH,MATCH(C1770,考勤!$A$1:$A$58,0)-1,DAY(D1770)-1,3,1))</f>
        <v>#N/A</v>
      </c>
      <c r="W1770" s="8" t="e">
        <f ca="1" t="shared" si="174"/>
        <v>#N/A</v>
      </c>
    </row>
    <row r="1771" hidden="1" spans="1:23">
      <c r="A1771" s="2" t="s">
        <v>236</v>
      </c>
      <c r="B1771" s="2" t="s">
        <v>1232</v>
      </c>
      <c r="C1771" s="2" t="s">
        <v>1233</v>
      </c>
      <c r="D1771" s="2" t="s">
        <v>135</v>
      </c>
      <c r="E1771" s="2" t="s">
        <v>127</v>
      </c>
      <c r="F1771" s="2"/>
      <c r="G1771" s="2"/>
      <c r="H1771" s="2"/>
      <c r="I1771" s="2"/>
      <c r="J1771" s="2"/>
      <c r="K1771" s="2"/>
      <c r="L1771" s="2"/>
      <c r="M1771" s="2"/>
      <c r="N1771" s="7" t="s">
        <v>171</v>
      </c>
      <c r="O1771" s="8" t="str">
        <f t="shared" si="169"/>
        <v/>
      </c>
      <c r="P1771" s="9" t="str">
        <f t="shared" si="170"/>
        <v/>
      </c>
      <c r="Q1771" s="11">
        <f t="shared" si="171"/>
        <v>0</v>
      </c>
      <c r="R1771" s="12">
        <f t="shared" si="172"/>
        <v>0</v>
      </c>
      <c r="S1771" s="8"/>
      <c r="T1771" s="8" t="str">
        <f>VLOOKUP(C1771,[1]Sheet1!$D$1:$M$65514,10,0)</f>
        <v>河北</v>
      </c>
      <c r="U1771" s="8">
        <f t="shared" si="173"/>
        <v>0</v>
      </c>
      <c r="V1771" s="8" t="e">
        <f ca="1">SUM(OFFSET(考勤!D:AH,MATCH(C1771,考勤!$A$1:$A$58,0)-1,DAY(D1771)-1,3,1))</f>
        <v>#N/A</v>
      </c>
      <c r="W1771" s="8" t="e">
        <f ca="1" t="shared" si="174"/>
        <v>#N/A</v>
      </c>
    </row>
    <row r="1772" hidden="1" spans="1:23">
      <c r="A1772" s="3" t="s">
        <v>236</v>
      </c>
      <c r="B1772" s="3" t="s">
        <v>1232</v>
      </c>
      <c r="C1772" s="3" t="s">
        <v>1233</v>
      </c>
      <c r="D1772" s="3" t="s">
        <v>139</v>
      </c>
      <c r="E1772" s="2" t="s">
        <v>127</v>
      </c>
      <c r="F1772" s="3"/>
      <c r="G1772" s="3"/>
      <c r="H1772" s="3"/>
      <c r="I1772" s="3"/>
      <c r="J1772" s="3"/>
      <c r="K1772" s="3"/>
      <c r="L1772" s="3"/>
      <c r="M1772" s="3"/>
      <c r="N1772" s="7" t="s">
        <v>171</v>
      </c>
      <c r="O1772" s="8" t="str">
        <f t="shared" si="169"/>
        <v/>
      </c>
      <c r="P1772" s="9" t="str">
        <f t="shared" si="170"/>
        <v/>
      </c>
      <c r="Q1772" s="11">
        <f t="shared" si="171"/>
        <v>0</v>
      </c>
      <c r="R1772" s="12">
        <f t="shared" si="172"/>
        <v>0</v>
      </c>
      <c r="S1772" s="8"/>
      <c r="T1772" s="8" t="str">
        <f>VLOOKUP(C1772,[1]Sheet1!$D$1:$M$65514,10,0)</f>
        <v>河北</v>
      </c>
      <c r="U1772" s="8">
        <f t="shared" si="173"/>
        <v>0</v>
      </c>
      <c r="V1772" s="8" t="e">
        <f ca="1">SUM(OFFSET(考勤!D:AH,MATCH(C1772,考勤!$A$1:$A$58,0)-1,DAY(D1772)-1,3,1))</f>
        <v>#N/A</v>
      </c>
      <c r="W1772" s="8" t="e">
        <f ca="1" t="shared" si="174"/>
        <v>#N/A</v>
      </c>
    </row>
    <row r="1773" hidden="1" spans="1:23">
      <c r="A1773" s="3" t="s">
        <v>236</v>
      </c>
      <c r="B1773" s="3" t="s">
        <v>1232</v>
      </c>
      <c r="C1773" s="3" t="s">
        <v>1233</v>
      </c>
      <c r="D1773" s="3" t="s">
        <v>142</v>
      </c>
      <c r="E1773" s="2" t="s">
        <v>127</v>
      </c>
      <c r="F1773" s="3"/>
      <c r="G1773" s="3"/>
      <c r="H1773" s="3"/>
      <c r="I1773" s="3"/>
      <c r="J1773" s="3"/>
      <c r="K1773" s="3"/>
      <c r="L1773" s="3"/>
      <c r="M1773" s="3"/>
      <c r="N1773" s="7" t="s">
        <v>171</v>
      </c>
      <c r="O1773" s="8" t="str">
        <f t="shared" si="169"/>
        <v/>
      </c>
      <c r="P1773" s="9" t="str">
        <f t="shared" si="170"/>
        <v/>
      </c>
      <c r="Q1773" s="11">
        <f t="shared" si="171"/>
        <v>0</v>
      </c>
      <c r="R1773" s="12">
        <f t="shared" si="172"/>
        <v>0</v>
      </c>
      <c r="S1773" s="8"/>
      <c r="T1773" s="8" t="str">
        <f>VLOOKUP(C1773,[1]Sheet1!$D$1:$M$65514,10,0)</f>
        <v>河北</v>
      </c>
      <c r="U1773" s="8">
        <f t="shared" si="173"/>
        <v>0</v>
      </c>
      <c r="V1773" s="8" t="e">
        <f ca="1">SUM(OFFSET(考勤!D:AH,MATCH(C1773,考勤!$A$1:$A$58,0)-1,DAY(D1773)-1,3,1))</f>
        <v>#N/A</v>
      </c>
      <c r="W1773" s="8" t="e">
        <f ca="1" t="shared" si="174"/>
        <v>#N/A</v>
      </c>
    </row>
    <row r="1774" hidden="1" spans="1:23">
      <c r="A1774" s="2" t="s">
        <v>236</v>
      </c>
      <c r="B1774" s="2" t="s">
        <v>1232</v>
      </c>
      <c r="C1774" s="2" t="s">
        <v>1233</v>
      </c>
      <c r="D1774" s="2" t="s">
        <v>145</v>
      </c>
      <c r="E1774" s="2" t="s">
        <v>127</v>
      </c>
      <c r="F1774" s="2"/>
      <c r="G1774" s="2"/>
      <c r="H1774" s="2"/>
      <c r="I1774" s="2"/>
      <c r="J1774" s="2"/>
      <c r="K1774" s="2"/>
      <c r="L1774" s="2"/>
      <c r="M1774" s="2"/>
      <c r="N1774" s="7" t="s">
        <v>171</v>
      </c>
      <c r="O1774" s="8" t="str">
        <f t="shared" si="169"/>
        <v/>
      </c>
      <c r="P1774" s="9" t="str">
        <f t="shared" si="170"/>
        <v/>
      </c>
      <c r="Q1774" s="11">
        <f t="shared" si="171"/>
        <v>0</v>
      </c>
      <c r="R1774" s="12">
        <f t="shared" si="172"/>
        <v>0</v>
      </c>
      <c r="S1774" s="8"/>
      <c r="T1774" s="8" t="str">
        <f>VLOOKUP(C1774,[1]Sheet1!$D$1:$M$65514,10,0)</f>
        <v>河北</v>
      </c>
      <c r="U1774" s="8">
        <f t="shared" si="173"/>
        <v>0</v>
      </c>
      <c r="V1774" s="8" t="e">
        <f ca="1">SUM(OFFSET(考勤!D:AH,MATCH(C1774,考勤!$A$1:$A$58,0)-1,DAY(D1774)-1,3,1))</f>
        <v>#N/A</v>
      </c>
      <c r="W1774" s="8" t="e">
        <f ca="1" t="shared" si="174"/>
        <v>#N/A</v>
      </c>
    </row>
    <row r="1775" hidden="1" spans="1:23">
      <c r="A1775" s="2" t="s">
        <v>236</v>
      </c>
      <c r="B1775" s="2" t="s">
        <v>1232</v>
      </c>
      <c r="C1775" s="2" t="s">
        <v>1233</v>
      </c>
      <c r="D1775" s="2" t="s">
        <v>148</v>
      </c>
      <c r="E1775" s="2" t="s">
        <v>127</v>
      </c>
      <c r="F1775" s="2"/>
      <c r="G1775" s="2"/>
      <c r="H1775" s="2"/>
      <c r="I1775" s="2"/>
      <c r="J1775" s="2"/>
      <c r="K1775" s="2"/>
      <c r="L1775" s="2"/>
      <c r="M1775" s="2"/>
      <c r="N1775" s="7" t="s">
        <v>171</v>
      </c>
      <c r="O1775" s="8" t="str">
        <f t="shared" si="169"/>
        <v/>
      </c>
      <c r="P1775" s="9" t="str">
        <f t="shared" si="170"/>
        <v/>
      </c>
      <c r="Q1775" s="11">
        <f t="shared" si="171"/>
        <v>0</v>
      </c>
      <c r="R1775" s="12">
        <f t="shared" si="172"/>
        <v>0</v>
      </c>
      <c r="S1775" s="8"/>
      <c r="T1775" s="8" t="str">
        <f>VLOOKUP(C1775,[1]Sheet1!$D$1:$M$65514,10,0)</f>
        <v>河北</v>
      </c>
      <c r="U1775" s="8">
        <f t="shared" si="173"/>
        <v>0</v>
      </c>
      <c r="V1775" s="8" t="e">
        <f ca="1">SUM(OFFSET(考勤!D:AH,MATCH(C1775,考勤!$A$1:$A$58,0)-1,DAY(D1775)-1,3,1))</f>
        <v>#N/A</v>
      </c>
      <c r="W1775" s="8" t="e">
        <f ca="1" t="shared" si="174"/>
        <v>#N/A</v>
      </c>
    </row>
    <row r="1776" hidden="1" spans="1:23">
      <c r="A1776" s="2" t="s">
        <v>236</v>
      </c>
      <c r="B1776" s="2" t="s">
        <v>1232</v>
      </c>
      <c r="C1776" s="2" t="s">
        <v>1233</v>
      </c>
      <c r="D1776" s="2" t="s">
        <v>152</v>
      </c>
      <c r="E1776" s="2" t="s">
        <v>127</v>
      </c>
      <c r="F1776" s="2"/>
      <c r="G1776" s="2"/>
      <c r="H1776" s="2"/>
      <c r="I1776" s="2"/>
      <c r="J1776" s="2"/>
      <c r="K1776" s="2"/>
      <c r="L1776" s="2"/>
      <c r="M1776" s="2"/>
      <c r="N1776" s="7" t="s">
        <v>171</v>
      </c>
      <c r="O1776" s="8" t="str">
        <f t="shared" si="169"/>
        <v/>
      </c>
      <c r="P1776" s="9" t="str">
        <f t="shared" si="170"/>
        <v/>
      </c>
      <c r="Q1776" s="11">
        <f t="shared" si="171"/>
        <v>0</v>
      </c>
      <c r="R1776" s="12">
        <f t="shared" si="172"/>
        <v>0</v>
      </c>
      <c r="S1776" s="8"/>
      <c r="T1776" s="8" t="str">
        <f>VLOOKUP(C1776,[1]Sheet1!$D$1:$M$65514,10,0)</f>
        <v>河北</v>
      </c>
      <c r="U1776" s="8">
        <f t="shared" si="173"/>
        <v>0</v>
      </c>
      <c r="V1776" s="8" t="e">
        <f ca="1">SUM(OFFSET(考勤!D:AH,MATCH(C1776,考勤!$A$1:$A$58,0)-1,DAY(D1776)-1,3,1))</f>
        <v>#N/A</v>
      </c>
      <c r="W1776" s="8" t="e">
        <f ca="1" t="shared" si="174"/>
        <v>#N/A</v>
      </c>
    </row>
    <row r="1777" hidden="1" spans="1:23">
      <c r="A1777" s="2" t="s">
        <v>236</v>
      </c>
      <c r="B1777" s="2" t="s">
        <v>1232</v>
      </c>
      <c r="C1777" s="2" t="s">
        <v>1233</v>
      </c>
      <c r="D1777" s="2" t="s">
        <v>157</v>
      </c>
      <c r="E1777" s="2" t="s">
        <v>127</v>
      </c>
      <c r="F1777" s="2"/>
      <c r="G1777" s="2"/>
      <c r="H1777" s="2"/>
      <c r="I1777" s="2"/>
      <c r="J1777" s="2"/>
      <c r="K1777" s="2"/>
      <c r="L1777" s="2"/>
      <c r="M1777" s="2"/>
      <c r="N1777" s="7" t="s">
        <v>171</v>
      </c>
      <c r="O1777" s="8" t="str">
        <f t="shared" si="169"/>
        <v/>
      </c>
      <c r="P1777" s="9" t="str">
        <f t="shared" si="170"/>
        <v/>
      </c>
      <c r="Q1777" s="11">
        <f t="shared" si="171"/>
        <v>0</v>
      </c>
      <c r="R1777" s="12">
        <f t="shared" si="172"/>
        <v>0</v>
      </c>
      <c r="S1777" s="8"/>
      <c r="T1777" s="8" t="str">
        <f>VLOOKUP(C1777,[1]Sheet1!$D$1:$M$65514,10,0)</f>
        <v>河北</v>
      </c>
      <c r="U1777" s="8">
        <f t="shared" si="173"/>
        <v>0</v>
      </c>
      <c r="V1777" s="8" t="e">
        <f ca="1">SUM(OFFSET(考勤!D:AH,MATCH(C1777,考勤!$A$1:$A$58,0)-1,DAY(D1777)-1,3,1))</f>
        <v>#N/A</v>
      </c>
      <c r="W1777" s="8" t="e">
        <f ca="1" t="shared" si="174"/>
        <v>#N/A</v>
      </c>
    </row>
    <row r="1778" hidden="1" spans="1:23">
      <c r="A1778" s="2" t="s">
        <v>236</v>
      </c>
      <c r="B1778" s="2" t="s">
        <v>1232</v>
      </c>
      <c r="C1778" s="2" t="s">
        <v>1233</v>
      </c>
      <c r="D1778" s="2" t="s">
        <v>160</v>
      </c>
      <c r="E1778" s="2" t="s">
        <v>127</v>
      </c>
      <c r="F1778" s="2"/>
      <c r="G1778" s="2"/>
      <c r="H1778" s="2"/>
      <c r="I1778" s="2"/>
      <c r="J1778" s="2"/>
      <c r="K1778" s="2"/>
      <c r="L1778" s="2"/>
      <c r="M1778" s="2"/>
      <c r="N1778" s="7" t="s">
        <v>171</v>
      </c>
      <c r="O1778" s="8" t="str">
        <f t="shared" si="169"/>
        <v/>
      </c>
      <c r="P1778" s="9" t="str">
        <f t="shared" si="170"/>
        <v/>
      </c>
      <c r="Q1778" s="11">
        <f t="shared" si="171"/>
        <v>0</v>
      </c>
      <c r="R1778" s="12">
        <f t="shared" si="172"/>
        <v>0</v>
      </c>
      <c r="S1778" s="8"/>
      <c r="T1778" s="8" t="str">
        <f>VLOOKUP(C1778,[1]Sheet1!$D$1:$M$65514,10,0)</f>
        <v>河北</v>
      </c>
      <c r="U1778" s="8">
        <f t="shared" si="173"/>
        <v>0</v>
      </c>
      <c r="V1778" s="8" t="e">
        <f ca="1">SUM(OFFSET(考勤!D:AH,MATCH(C1778,考勤!$A$1:$A$58,0)-1,DAY(D1778)-1,3,1))</f>
        <v>#N/A</v>
      </c>
      <c r="W1778" s="8" t="e">
        <f ca="1" t="shared" si="174"/>
        <v>#N/A</v>
      </c>
    </row>
    <row r="1779" hidden="1" spans="1:23">
      <c r="A1779" s="3" t="s">
        <v>236</v>
      </c>
      <c r="B1779" s="3" t="s">
        <v>1232</v>
      </c>
      <c r="C1779" s="3" t="s">
        <v>1233</v>
      </c>
      <c r="D1779" s="3" t="s">
        <v>163</v>
      </c>
      <c r="E1779" s="2" t="s">
        <v>127</v>
      </c>
      <c r="F1779" s="3"/>
      <c r="G1779" s="3"/>
      <c r="H1779" s="3"/>
      <c r="I1779" s="3"/>
      <c r="J1779" s="3"/>
      <c r="K1779" s="3"/>
      <c r="L1779" s="3"/>
      <c r="M1779" s="3"/>
      <c r="N1779" s="7" t="s">
        <v>171</v>
      </c>
      <c r="O1779" s="8" t="str">
        <f t="shared" si="169"/>
        <v/>
      </c>
      <c r="P1779" s="9" t="str">
        <f t="shared" si="170"/>
        <v/>
      </c>
      <c r="Q1779" s="11">
        <f t="shared" si="171"/>
        <v>0</v>
      </c>
      <c r="R1779" s="12">
        <f t="shared" si="172"/>
        <v>0</v>
      </c>
      <c r="S1779" s="8"/>
      <c r="T1779" s="8" t="str">
        <f>VLOOKUP(C1779,[1]Sheet1!$D$1:$M$65514,10,0)</f>
        <v>河北</v>
      </c>
      <c r="U1779" s="8">
        <f t="shared" si="173"/>
        <v>0</v>
      </c>
      <c r="V1779" s="8" t="e">
        <f ca="1">SUM(OFFSET(考勤!D:AH,MATCH(C1779,考勤!$A$1:$A$58,0)-1,DAY(D1779)-1,3,1))</f>
        <v>#N/A</v>
      </c>
      <c r="W1779" s="8" t="e">
        <f ca="1" t="shared" si="174"/>
        <v>#N/A</v>
      </c>
    </row>
    <row r="1780" hidden="1" spans="1:23">
      <c r="A1780" s="3" t="s">
        <v>236</v>
      </c>
      <c r="B1780" s="3" t="s">
        <v>1232</v>
      </c>
      <c r="C1780" s="3" t="s">
        <v>1233</v>
      </c>
      <c r="D1780" s="3" t="s">
        <v>166</v>
      </c>
      <c r="E1780" s="2" t="s">
        <v>127</v>
      </c>
      <c r="F1780" s="3"/>
      <c r="G1780" s="3"/>
      <c r="H1780" s="3"/>
      <c r="I1780" s="3"/>
      <c r="J1780" s="3"/>
      <c r="K1780" s="3"/>
      <c r="L1780" s="3"/>
      <c r="M1780" s="3"/>
      <c r="N1780" s="7" t="s">
        <v>171</v>
      </c>
      <c r="O1780" s="8" t="str">
        <f t="shared" si="169"/>
        <v/>
      </c>
      <c r="P1780" s="9" t="str">
        <f t="shared" si="170"/>
        <v/>
      </c>
      <c r="Q1780" s="11">
        <f t="shared" si="171"/>
        <v>0</v>
      </c>
      <c r="R1780" s="12">
        <f t="shared" si="172"/>
        <v>0</v>
      </c>
      <c r="S1780" s="8"/>
      <c r="T1780" s="8" t="str">
        <f>VLOOKUP(C1780,[1]Sheet1!$D$1:$M$65514,10,0)</f>
        <v>河北</v>
      </c>
      <c r="U1780" s="8">
        <f t="shared" si="173"/>
        <v>0</v>
      </c>
      <c r="V1780" s="8" t="e">
        <f ca="1">SUM(OFFSET(考勤!D:AH,MATCH(C1780,考勤!$A$1:$A$58,0)-1,DAY(D1780)-1,3,1))</f>
        <v>#N/A</v>
      </c>
      <c r="W1780" s="8" t="e">
        <f ca="1" t="shared" si="174"/>
        <v>#N/A</v>
      </c>
    </row>
    <row r="1781" hidden="1" spans="1:23">
      <c r="A1781" s="2" t="s">
        <v>236</v>
      </c>
      <c r="B1781" s="2" t="s">
        <v>1232</v>
      </c>
      <c r="C1781" s="2" t="s">
        <v>1233</v>
      </c>
      <c r="D1781" s="2" t="s">
        <v>170</v>
      </c>
      <c r="E1781" s="2" t="s">
        <v>127</v>
      </c>
      <c r="F1781" s="2"/>
      <c r="G1781" s="2"/>
      <c r="H1781" s="2"/>
      <c r="I1781" s="2"/>
      <c r="J1781" s="2"/>
      <c r="K1781" s="2"/>
      <c r="L1781" s="2"/>
      <c r="M1781" s="2"/>
      <c r="N1781" s="7" t="s">
        <v>171</v>
      </c>
      <c r="O1781" s="8" t="str">
        <f t="shared" si="169"/>
        <v/>
      </c>
      <c r="P1781" s="9" t="str">
        <f t="shared" si="170"/>
        <v/>
      </c>
      <c r="Q1781" s="11">
        <f t="shared" si="171"/>
        <v>0</v>
      </c>
      <c r="R1781" s="12">
        <f t="shared" si="172"/>
        <v>0</v>
      </c>
      <c r="S1781" s="8"/>
      <c r="T1781" s="8" t="str">
        <f>VLOOKUP(C1781,[1]Sheet1!$D$1:$M$65514,10,0)</f>
        <v>河北</v>
      </c>
      <c r="U1781" s="8">
        <f t="shared" si="173"/>
        <v>0</v>
      </c>
      <c r="V1781" s="8" t="e">
        <f ca="1">SUM(OFFSET(考勤!D:AH,MATCH(C1781,考勤!$A$1:$A$58,0)-1,DAY(D1781)-1,3,1))</f>
        <v>#N/A</v>
      </c>
      <c r="W1781" s="8" t="e">
        <f ca="1" t="shared" si="174"/>
        <v>#N/A</v>
      </c>
    </row>
    <row r="1782" hidden="1" spans="1:23">
      <c r="A1782" s="2" t="s">
        <v>236</v>
      </c>
      <c r="B1782" s="2" t="s">
        <v>1232</v>
      </c>
      <c r="C1782" s="2" t="s">
        <v>1233</v>
      </c>
      <c r="D1782" s="2" t="s">
        <v>172</v>
      </c>
      <c r="E1782" s="2" t="s">
        <v>127</v>
      </c>
      <c r="F1782" s="2"/>
      <c r="G1782" s="2"/>
      <c r="H1782" s="2"/>
      <c r="I1782" s="2"/>
      <c r="J1782" s="2"/>
      <c r="K1782" s="2"/>
      <c r="L1782" s="2"/>
      <c r="M1782" s="2"/>
      <c r="N1782" s="7" t="s">
        <v>171</v>
      </c>
      <c r="O1782" s="8" t="str">
        <f t="shared" si="169"/>
        <v/>
      </c>
      <c r="P1782" s="9" t="str">
        <f t="shared" si="170"/>
        <v/>
      </c>
      <c r="Q1782" s="11">
        <f t="shared" si="171"/>
        <v>0</v>
      </c>
      <c r="R1782" s="12">
        <f t="shared" si="172"/>
        <v>0</v>
      </c>
      <c r="S1782" s="8"/>
      <c r="T1782" s="8" t="str">
        <f>VLOOKUP(C1782,[1]Sheet1!$D$1:$M$65514,10,0)</f>
        <v>河北</v>
      </c>
      <c r="U1782" s="8">
        <f t="shared" si="173"/>
        <v>0</v>
      </c>
      <c r="V1782" s="8" t="e">
        <f ca="1">SUM(OFFSET(考勤!D:AH,MATCH(C1782,考勤!$A$1:$A$58,0)-1,DAY(D1782)-1,3,1))</f>
        <v>#N/A</v>
      </c>
      <c r="W1782" s="8" t="e">
        <f ca="1" t="shared" si="174"/>
        <v>#N/A</v>
      </c>
    </row>
    <row r="1783" hidden="1" spans="1:23">
      <c r="A1783" s="2" t="s">
        <v>236</v>
      </c>
      <c r="B1783" s="2" t="s">
        <v>1232</v>
      </c>
      <c r="C1783" s="2" t="s">
        <v>1233</v>
      </c>
      <c r="D1783" s="2" t="s">
        <v>173</v>
      </c>
      <c r="E1783" s="2" t="s">
        <v>127</v>
      </c>
      <c r="F1783" s="2"/>
      <c r="G1783" s="2"/>
      <c r="H1783" s="2"/>
      <c r="I1783" s="2"/>
      <c r="J1783" s="2"/>
      <c r="K1783" s="2"/>
      <c r="L1783" s="2"/>
      <c r="M1783" s="2"/>
      <c r="N1783" s="7" t="s">
        <v>171</v>
      </c>
      <c r="O1783" s="8" t="str">
        <f t="shared" si="169"/>
        <v/>
      </c>
      <c r="P1783" s="9" t="str">
        <f t="shared" si="170"/>
        <v/>
      </c>
      <c r="Q1783" s="11">
        <f t="shared" si="171"/>
        <v>0</v>
      </c>
      <c r="R1783" s="12">
        <f t="shared" si="172"/>
        <v>0</v>
      </c>
      <c r="S1783" s="8"/>
      <c r="T1783" s="8" t="str">
        <f>VLOOKUP(C1783,[1]Sheet1!$D$1:$M$65514,10,0)</f>
        <v>河北</v>
      </c>
      <c r="U1783" s="8">
        <f t="shared" si="173"/>
        <v>0</v>
      </c>
      <c r="V1783" s="8" t="e">
        <f ca="1">SUM(OFFSET(考勤!D:AH,MATCH(C1783,考勤!$A$1:$A$58,0)-1,DAY(D1783)-1,3,1))</f>
        <v>#N/A</v>
      </c>
      <c r="W1783" s="8" t="e">
        <f ca="1" t="shared" si="174"/>
        <v>#N/A</v>
      </c>
    </row>
    <row r="1784" hidden="1" spans="1:23">
      <c r="A1784" s="2" t="s">
        <v>236</v>
      </c>
      <c r="B1784" s="2" t="s">
        <v>1232</v>
      </c>
      <c r="C1784" s="2" t="s">
        <v>1233</v>
      </c>
      <c r="D1784" s="2" t="s">
        <v>175</v>
      </c>
      <c r="E1784" s="2" t="s">
        <v>127</v>
      </c>
      <c r="F1784" s="2"/>
      <c r="G1784" s="2"/>
      <c r="H1784" s="2"/>
      <c r="I1784" s="2"/>
      <c r="J1784" s="2"/>
      <c r="K1784" s="2"/>
      <c r="L1784" s="2"/>
      <c r="M1784" s="2"/>
      <c r="N1784" s="7" t="s">
        <v>171</v>
      </c>
      <c r="O1784" s="8" t="str">
        <f t="shared" si="169"/>
        <v/>
      </c>
      <c r="P1784" s="9" t="str">
        <f t="shared" si="170"/>
        <v/>
      </c>
      <c r="Q1784" s="11">
        <f t="shared" si="171"/>
        <v>0</v>
      </c>
      <c r="R1784" s="12">
        <f t="shared" si="172"/>
        <v>0</v>
      </c>
      <c r="S1784" s="8"/>
      <c r="T1784" s="8" t="str">
        <f>VLOOKUP(C1784,[1]Sheet1!$D$1:$M$65514,10,0)</f>
        <v>河北</v>
      </c>
      <c r="U1784" s="8">
        <f t="shared" si="173"/>
        <v>0</v>
      </c>
      <c r="V1784" s="8" t="e">
        <f ca="1">SUM(OFFSET(考勤!D:AH,MATCH(C1784,考勤!$A$1:$A$58,0)-1,DAY(D1784)-1,3,1))</f>
        <v>#N/A</v>
      </c>
      <c r="W1784" s="8" t="e">
        <f ca="1" t="shared" si="174"/>
        <v>#N/A</v>
      </c>
    </row>
    <row r="1785" hidden="1" spans="1:23">
      <c r="A1785" s="2" t="s">
        <v>236</v>
      </c>
      <c r="B1785" s="2" t="s">
        <v>1232</v>
      </c>
      <c r="C1785" s="2" t="s">
        <v>1233</v>
      </c>
      <c r="D1785" s="2" t="s">
        <v>177</v>
      </c>
      <c r="E1785" s="2" t="s">
        <v>127</v>
      </c>
      <c r="F1785" s="2"/>
      <c r="G1785" s="2"/>
      <c r="H1785" s="2"/>
      <c r="I1785" s="2"/>
      <c r="J1785" s="2"/>
      <c r="K1785" s="2"/>
      <c r="L1785" s="2"/>
      <c r="M1785" s="2"/>
      <c r="N1785" s="7" t="s">
        <v>171</v>
      </c>
      <c r="O1785" s="8" t="str">
        <f t="shared" si="169"/>
        <v/>
      </c>
      <c r="P1785" s="9" t="str">
        <f t="shared" si="170"/>
        <v/>
      </c>
      <c r="Q1785" s="11">
        <f t="shared" si="171"/>
        <v>0</v>
      </c>
      <c r="R1785" s="12">
        <f t="shared" si="172"/>
        <v>0</v>
      </c>
      <c r="S1785" s="8"/>
      <c r="T1785" s="8" t="str">
        <f>VLOOKUP(C1785,[1]Sheet1!$D$1:$M$65514,10,0)</f>
        <v>河北</v>
      </c>
      <c r="U1785" s="8">
        <f t="shared" si="173"/>
        <v>0</v>
      </c>
      <c r="V1785" s="8" t="e">
        <f ca="1">SUM(OFFSET(考勤!D:AH,MATCH(C1785,考勤!$A$1:$A$58,0)-1,DAY(D1785)-1,3,1))</f>
        <v>#N/A</v>
      </c>
      <c r="W1785" s="8" t="e">
        <f ca="1" t="shared" si="174"/>
        <v>#N/A</v>
      </c>
    </row>
    <row r="1786" hidden="1" spans="1:23">
      <c r="A1786" s="3" t="s">
        <v>236</v>
      </c>
      <c r="B1786" s="3" t="s">
        <v>1232</v>
      </c>
      <c r="C1786" s="3" t="s">
        <v>1233</v>
      </c>
      <c r="D1786" s="3" t="s">
        <v>180</v>
      </c>
      <c r="E1786" s="2" t="s">
        <v>127</v>
      </c>
      <c r="F1786" s="3"/>
      <c r="G1786" s="3"/>
      <c r="H1786" s="3"/>
      <c r="I1786" s="3"/>
      <c r="J1786" s="3"/>
      <c r="K1786" s="3"/>
      <c r="L1786" s="3"/>
      <c r="M1786" s="3"/>
      <c r="N1786" s="7" t="s">
        <v>171</v>
      </c>
      <c r="O1786" s="8" t="str">
        <f t="shared" si="169"/>
        <v/>
      </c>
      <c r="P1786" s="9" t="str">
        <f t="shared" si="170"/>
        <v/>
      </c>
      <c r="Q1786" s="11">
        <f t="shared" si="171"/>
        <v>0</v>
      </c>
      <c r="R1786" s="12">
        <f t="shared" si="172"/>
        <v>0</v>
      </c>
      <c r="S1786" s="8"/>
      <c r="T1786" s="8" t="str">
        <f>VLOOKUP(C1786,[1]Sheet1!$D$1:$M$65514,10,0)</f>
        <v>河北</v>
      </c>
      <c r="U1786" s="8">
        <f t="shared" si="173"/>
        <v>0</v>
      </c>
      <c r="V1786" s="8" t="e">
        <f ca="1">SUM(OFFSET(考勤!D:AH,MATCH(C1786,考勤!$A$1:$A$58,0)-1,DAY(D1786)-1,3,1))</f>
        <v>#N/A</v>
      </c>
      <c r="W1786" s="8" t="e">
        <f ca="1" t="shared" si="174"/>
        <v>#N/A</v>
      </c>
    </row>
    <row r="1787" hidden="1" spans="1:23">
      <c r="A1787" s="3" t="s">
        <v>236</v>
      </c>
      <c r="B1787" s="3" t="s">
        <v>1232</v>
      </c>
      <c r="C1787" s="3" t="s">
        <v>1233</v>
      </c>
      <c r="D1787" s="3" t="s">
        <v>183</v>
      </c>
      <c r="E1787" s="2" t="s">
        <v>127</v>
      </c>
      <c r="F1787" s="3"/>
      <c r="G1787" s="3"/>
      <c r="H1787" s="3"/>
      <c r="I1787" s="3"/>
      <c r="J1787" s="3"/>
      <c r="K1787" s="3"/>
      <c r="L1787" s="3"/>
      <c r="M1787" s="3"/>
      <c r="N1787" s="7" t="s">
        <v>171</v>
      </c>
      <c r="O1787" s="8" t="str">
        <f t="shared" si="169"/>
        <v/>
      </c>
      <c r="P1787" s="9" t="str">
        <f t="shared" si="170"/>
        <v/>
      </c>
      <c r="Q1787" s="11">
        <f t="shared" si="171"/>
        <v>0</v>
      </c>
      <c r="R1787" s="12">
        <f t="shared" si="172"/>
        <v>0</v>
      </c>
      <c r="S1787" s="8"/>
      <c r="T1787" s="8" t="str">
        <f>VLOOKUP(C1787,[1]Sheet1!$D$1:$M$65514,10,0)</f>
        <v>河北</v>
      </c>
      <c r="U1787" s="8">
        <f t="shared" si="173"/>
        <v>0</v>
      </c>
      <c r="V1787" s="8" t="e">
        <f ca="1">SUM(OFFSET(考勤!D:AH,MATCH(C1787,考勤!$A$1:$A$58,0)-1,DAY(D1787)-1,3,1))</f>
        <v>#N/A</v>
      </c>
      <c r="W1787" s="8" t="e">
        <f ca="1" t="shared" si="174"/>
        <v>#N/A</v>
      </c>
    </row>
    <row r="1788" hidden="1" spans="1:23">
      <c r="A1788" s="2" t="s">
        <v>236</v>
      </c>
      <c r="B1788" s="2" t="s">
        <v>1232</v>
      </c>
      <c r="C1788" s="2" t="s">
        <v>1233</v>
      </c>
      <c r="D1788" s="2" t="s">
        <v>186</v>
      </c>
      <c r="E1788" s="2" t="s">
        <v>127</v>
      </c>
      <c r="F1788" s="2"/>
      <c r="G1788" s="2"/>
      <c r="H1788" s="2"/>
      <c r="I1788" s="2"/>
      <c r="J1788" s="2"/>
      <c r="K1788" s="2"/>
      <c r="L1788" s="2"/>
      <c r="M1788" s="2"/>
      <c r="N1788" s="7" t="s">
        <v>171</v>
      </c>
      <c r="O1788" s="8" t="str">
        <f t="shared" si="169"/>
        <v/>
      </c>
      <c r="P1788" s="9" t="str">
        <f t="shared" si="170"/>
        <v/>
      </c>
      <c r="Q1788" s="11">
        <f t="shared" si="171"/>
        <v>0</v>
      </c>
      <c r="R1788" s="12">
        <f t="shared" si="172"/>
        <v>0</v>
      </c>
      <c r="S1788" s="8"/>
      <c r="T1788" s="8" t="str">
        <f>VLOOKUP(C1788,[1]Sheet1!$D$1:$M$65514,10,0)</f>
        <v>河北</v>
      </c>
      <c r="U1788" s="8">
        <f t="shared" si="173"/>
        <v>0</v>
      </c>
      <c r="V1788" s="8" t="e">
        <f ca="1">SUM(OFFSET(考勤!D:AH,MATCH(C1788,考勤!$A$1:$A$58,0)-1,DAY(D1788)-1,3,1))</f>
        <v>#N/A</v>
      </c>
      <c r="W1788" s="8" t="e">
        <f ca="1" t="shared" si="174"/>
        <v>#N/A</v>
      </c>
    </row>
    <row r="1789" hidden="1" spans="1:23">
      <c r="A1789" s="2" t="s">
        <v>236</v>
      </c>
      <c r="B1789" s="2" t="s">
        <v>1232</v>
      </c>
      <c r="C1789" s="2" t="s">
        <v>1233</v>
      </c>
      <c r="D1789" s="2" t="s">
        <v>189</v>
      </c>
      <c r="E1789" s="2" t="s">
        <v>127</v>
      </c>
      <c r="F1789" s="2"/>
      <c r="G1789" s="2"/>
      <c r="H1789" s="2"/>
      <c r="I1789" s="2"/>
      <c r="J1789" s="2"/>
      <c r="K1789" s="2"/>
      <c r="L1789" s="2"/>
      <c r="M1789" s="2"/>
      <c r="N1789" s="7" t="s">
        <v>171</v>
      </c>
      <c r="O1789" s="8" t="str">
        <f t="shared" si="169"/>
        <v/>
      </c>
      <c r="P1789" s="9" t="str">
        <f t="shared" si="170"/>
        <v/>
      </c>
      <c r="Q1789" s="11">
        <f t="shared" si="171"/>
        <v>0</v>
      </c>
      <c r="R1789" s="12">
        <f t="shared" si="172"/>
        <v>0</v>
      </c>
      <c r="S1789" s="8"/>
      <c r="T1789" s="8" t="str">
        <f>VLOOKUP(C1789,[1]Sheet1!$D$1:$M$65514,10,0)</f>
        <v>河北</v>
      </c>
      <c r="U1789" s="8">
        <f t="shared" si="173"/>
        <v>0</v>
      </c>
      <c r="V1789" s="8" t="e">
        <f ca="1">SUM(OFFSET(考勤!D:AH,MATCH(C1789,考勤!$A$1:$A$58,0)-1,DAY(D1789)-1,3,1))</f>
        <v>#N/A</v>
      </c>
      <c r="W1789" s="8" t="e">
        <f ca="1" t="shared" si="174"/>
        <v>#N/A</v>
      </c>
    </row>
    <row r="1790" hidden="1" spans="1:23">
      <c r="A1790" s="2" t="s">
        <v>236</v>
      </c>
      <c r="B1790" s="2" t="s">
        <v>1232</v>
      </c>
      <c r="C1790" s="2" t="s">
        <v>1233</v>
      </c>
      <c r="D1790" s="2" t="s">
        <v>192</v>
      </c>
      <c r="E1790" s="2" t="s">
        <v>127</v>
      </c>
      <c r="F1790" s="2"/>
      <c r="G1790" s="2"/>
      <c r="H1790" s="2"/>
      <c r="I1790" s="2"/>
      <c r="J1790" s="2"/>
      <c r="K1790" s="2"/>
      <c r="L1790" s="2"/>
      <c r="M1790" s="2"/>
      <c r="N1790" s="7" t="s">
        <v>171</v>
      </c>
      <c r="O1790" s="8" t="str">
        <f t="shared" si="169"/>
        <v/>
      </c>
      <c r="P1790" s="9" t="str">
        <f t="shared" si="170"/>
        <v/>
      </c>
      <c r="Q1790" s="11">
        <f t="shared" si="171"/>
        <v>0</v>
      </c>
      <c r="R1790" s="12">
        <f t="shared" si="172"/>
        <v>0</v>
      </c>
      <c r="S1790" s="8"/>
      <c r="T1790" s="8" t="str">
        <f>VLOOKUP(C1790,[1]Sheet1!$D$1:$M$65514,10,0)</f>
        <v>河北</v>
      </c>
      <c r="U1790" s="8">
        <f t="shared" si="173"/>
        <v>0</v>
      </c>
      <c r="V1790" s="8" t="e">
        <f ca="1">SUM(OFFSET(考勤!D:AH,MATCH(C1790,考勤!$A$1:$A$58,0)-1,DAY(D1790)-1,3,1))</f>
        <v>#N/A</v>
      </c>
      <c r="W1790" s="8" t="e">
        <f ca="1" t="shared" si="174"/>
        <v>#N/A</v>
      </c>
    </row>
    <row r="1791" hidden="1" spans="1:23">
      <c r="A1791" s="2" t="s">
        <v>236</v>
      </c>
      <c r="B1791" s="2" t="s">
        <v>1232</v>
      </c>
      <c r="C1791" s="2" t="s">
        <v>1233</v>
      </c>
      <c r="D1791" s="2" t="s">
        <v>195</v>
      </c>
      <c r="E1791" s="2" t="s">
        <v>127</v>
      </c>
      <c r="F1791" s="2"/>
      <c r="G1791" s="2"/>
      <c r="H1791" s="2"/>
      <c r="I1791" s="2"/>
      <c r="J1791" s="2"/>
      <c r="K1791" s="2"/>
      <c r="L1791" s="2"/>
      <c r="M1791" s="2"/>
      <c r="N1791" s="7" t="s">
        <v>171</v>
      </c>
      <c r="O1791" s="8" t="str">
        <f t="shared" si="169"/>
        <v/>
      </c>
      <c r="P1791" s="9" t="str">
        <f t="shared" si="170"/>
        <v/>
      </c>
      <c r="Q1791" s="11">
        <f t="shared" si="171"/>
        <v>0</v>
      </c>
      <c r="R1791" s="12">
        <f t="shared" si="172"/>
        <v>0</v>
      </c>
      <c r="S1791" s="8"/>
      <c r="T1791" s="8" t="str">
        <f>VLOOKUP(C1791,[1]Sheet1!$D$1:$M$65514,10,0)</f>
        <v>河北</v>
      </c>
      <c r="U1791" s="8">
        <f t="shared" si="173"/>
        <v>0</v>
      </c>
      <c r="V1791" s="8" t="e">
        <f ca="1">SUM(OFFSET(考勤!D:AH,MATCH(C1791,考勤!$A$1:$A$58,0)-1,DAY(D1791)-1,3,1))</f>
        <v>#N/A</v>
      </c>
      <c r="W1791" s="8" t="e">
        <f ca="1" t="shared" si="174"/>
        <v>#N/A</v>
      </c>
    </row>
    <row r="1792" hidden="1" spans="1:23">
      <c r="A1792" s="2" t="s">
        <v>236</v>
      </c>
      <c r="B1792" s="2" t="s">
        <v>1232</v>
      </c>
      <c r="C1792" s="2" t="s">
        <v>1233</v>
      </c>
      <c r="D1792" s="2" t="s">
        <v>198</v>
      </c>
      <c r="E1792" s="2" t="s">
        <v>127</v>
      </c>
      <c r="F1792" s="2"/>
      <c r="G1792" s="2"/>
      <c r="H1792" s="2"/>
      <c r="I1792" s="2"/>
      <c r="J1792" s="2"/>
      <c r="K1792" s="2"/>
      <c r="L1792" s="2"/>
      <c r="M1792" s="2"/>
      <c r="N1792" s="7" t="s">
        <v>171</v>
      </c>
      <c r="O1792" s="8" t="str">
        <f t="shared" si="169"/>
        <v/>
      </c>
      <c r="P1792" s="9" t="str">
        <f t="shared" si="170"/>
        <v/>
      </c>
      <c r="Q1792" s="11">
        <f t="shared" si="171"/>
        <v>0</v>
      </c>
      <c r="R1792" s="12">
        <f t="shared" si="172"/>
        <v>0</v>
      </c>
      <c r="S1792" s="8"/>
      <c r="T1792" s="8" t="str">
        <f>VLOOKUP(C1792,[1]Sheet1!$D$1:$M$65514,10,0)</f>
        <v>河北</v>
      </c>
      <c r="U1792" s="8">
        <f t="shared" si="173"/>
        <v>0</v>
      </c>
      <c r="V1792" s="8" t="e">
        <f ca="1">SUM(OFFSET(考勤!D:AH,MATCH(C1792,考勤!$A$1:$A$58,0)-1,DAY(D1792)-1,3,1))</f>
        <v>#N/A</v>
      </c>
      <c r="W1792" s="8" t="e">
        <f ca="1" t="shared" si="174"/>
        <v>#N/A</v>
      </c>
    </row>
    <row r="1793" hidden="1" spans="1:23">
      <c r="A1793" s="3" t="s">
        <v>236</v>
      </c>
      <c r="B1793" s="3" t="s">
        <v>1232</v>
      </c>
      <c r="C1793" s="3" t="s">
        <v>1233</v>
      </c>
      <c r="D1793" s="3" t="s">
        <v>199</v>
      </c>
      <c r="E1793" s="2" t="s">
        <v>127</v>
      </c>
      <c r="F1793" s="3"/>
      <c r="G1793" s="3"/>
      <c r="H1793" s="3"/>
      <c r="I1793" s="3"/>
      <c r="J1793" s="3"/>
      <c r="K1793" s="3"/>
      <c r="L1793" s="3"/>
      <c r="M1793" s="3"/>
      <c r="N1793" s="7" t="s">
        <v>171</v>
      </c>
      <c r="O1793" s="8" t="str">
        <f t="shared" si="169"/>
        <v/>
      </c>
      <c r="P1793" s="9" t="str">
        <f t="shared" si="170"/>
        <v/>
      </c>
      <c r="Q1793" s="11">
        <f t="shared" si="171"/>
        <v>0</v>
      </c>
      <c r="R1793" s="12">
        <f t="shared" si="172"/>
        <v>0</v>
      </c>
      <c r="S1793" s="8"/>
      <c r="T1793" s="8" t="str">
        <f>VLOOKUP(C1793,[1]Sheet1!$D$1:$M$65514,10,0)</f>
        <v>河北</v>
      </c>
      <c r="U1793" s="8">
        <f t="shared" si="173"/>
        <v>0</v>
      </c>
      <c r="V1793" s="8" t="e">
        <f ca="1">SUM(OFFSET(考勤!D:AH,MATCH(C1793,考勤!$A$1:$A$58,0)-1,DAY(D1793)-1,3,1))</f>
        <v>#N/A</v>
      </c>
      <c r="W1793" s="8" t="e">
        <f ca="1" t="shared" si="174"/>
        <v>#N/A</v>
      </c>
    </row>
    <row r="1794" hidden="1" spans="1:23">
      <c r="A1794" s="3" t="s">
        <v>236</v>
      </c>
      <c r="B1794" s="3" t="s">
        <v>1232</v>
      </c>
      <c r="C1794" s="3" t="s">
        <v>1233</v>
      </c>
      <c r="D1794" s="3" t="s">
        <v>201</v>
      </c>
      <c r="E1794" s="2" t="s">
        <v>127</v>
      </c>
      <c r="F1794" s="3"/>
      <c r="G1794" s="3"/>
      <c r="H1794" s="3"/>
      <c r="I1794" s="3"/>
      <c r="J1794" s="3"/>
      <c r="K1794" s="3"/>
      <c r="L1794" s="3"/>
      <c r="M1794" s="3"/>
      <c r="N1794" s="7" t="s">
        <v>171</v>
      </c>
      <c r="O1794" s="8" t="str">
        <f t="shared" si="169"/>
        <v/>
      </c>
      <c r="P1794" s="9" t="str">
        <f t="shared" si="170"/>
        <v/>
      </c>
      <c r="Q1794" s="11">
        <f t="shared" si="171"/>
        <v>0</v>
      </c>
      <c r="R1794" s="12">
        <f t="shared" si="172"/>
        <v>0</v>
      </c>
      <c r="S1794" s="8"/>
      <c r="T1794" s="8" t="str">
        <f>VLOOKUP(C1794,[1]Sheet1!$D$1:$M$65514,10,0)</f>
        <v>河北</v>
      </c>
      <c r="U1794" s="8">
        <f t="shared" si="173"/>
        <v>0</v>
      </c>
      <c r="V1794" s="8" t="e">
        <f ca="1">SUM(OFFSET(考勤!D:AH,MATCH(C1794,考勤!$A$1:$A$58,0)-1,DAY(D1794)-1,3,1))</f>
        <v>#N/A</v>
      </c>
      <c r="W1794" s="8" t="e">
        <f ca="1" t="shared" si="174"/>
        <v>#N/A</v>
      </c>
    </row>
    <row r="1795" hidden="1" spans="1:23">
      <c r="A1795" s="2" t="s">
        <v>236</v>
      </c>
      <c r="B1795" s="2" t="s">
        <v>1232</v>
      </c>
      <c r="C1795" s="2" t="s">
        <v>1233</v>
      </c>
      <c r="D1795" s="2" t="s">
        <v>204</v>
      </c>
      <c r="E1795" s="2" t="s">
        <v>127</v>
      </c>
      <c r="F1795" s="2"/>
      <c r="G1795" s="2"/>
      <c r="H1795" s="2"/>
      <c r="I1795" s="2"/>
      <c r="J1795" s="2"/>
      <c r="K1795" s="2"/>
      <c r="L1795" s="2"/>
      <c r="M1795" s="2"/>
      <c r="N1795" s="7" t="s">
        <v>171</v>
      </c>
      <c r="O1795" s="8" t="str">
        <f t="shared" si="169"/>
        <v/>
      </c>
      <c r="P1795" s="9" t="str">
        <f t="shared" si="170"/>
        <v/>
      </c>
      <c r="Q1795" s="11">
        <f t="shared" si="171"/>
        <v>0</v>
      </c>
      <c r="R1795" s="12">
        <f t="shared" si="172"/>
        <v>0</v>
      </c>
      <c r="S1795" s="8"/>
      <c r="T1795" s="8" t="str">
        <f>VLOOKUP(C1795,[1]Sheet1!$D$1:$M$65514,10,0)</f>
        <v>河北</v>
      </c>
      <c r="U1795" s="8">
        <f t="shared" si="173"/>
        <v>0</v>
      </c>
      <c r="V1795" s="8" t="e">
        <f ca="1">SUM(OFFSET(考勤!D:AH,MATCH(C1795,考勤!$A$1:$A$58,0)-1,DAY(D1795)-1,3,1))</f>
        <v>#N/A</v>
      </c>
      <c r="W1795" s="8" t="e">
        <f ca="1" t="shared" si="174"/>
        <v>#N/A</v>
      </c>
    </row>
    <row r="1796" hidden="1" spans="1:23">
      <c r="A1796" s="2" t="s">
        <v>236</v>
      </c>
      <c r="B1796" s="2" t="s">
        <v>1232</v>
      </c>
      <c r="C1796" s="2" t="s">
        <v>1233</v>
      </c>
      <c r="D1796" s="2" t="s">
        <v>206</v>
      </c>
      <c r="E1796" s="2" t="s">
        <v>127</v>
      </c>
      <c r="F1796" s="2"/>
      <c r="G1796" s="2"/>
      <c r="H1796" s="2"/>
      <c r="I1796" s="2"/>
      <c r="J1796" s="2"/>
      <c r="K1796" s="2"/>
      <c r="L1796" s="2"/>
      <c r="M1796" s="2"/>
      <c r="N1796" s="7" t="s">
        <v>171</v>
      </c>
      <c r="O1796" s="8" t="str">
        <f t="shared" si="169"/>
        <v/>
      </c>
      <c r="P1796" s="9" t="str">
        <f t="shared" si="170"/>
        <v/>
      </c>
      <c r="Q1796" s="11">
        <f t="shared" si="171"/>
        <v>0</v>
      </c>
      <c r="R1796" s="12">
        <f t="shared" si="172"/>
        <v>0</v>
      </c>
      <c r="S1796" s="8"/>
      <c r="T1796" s="8" t="str">
        <f>VLOOKUP(C1796,[1]Sheet1!$D$1:$M$65514,10,0)</f>
        <v>河北</v>
      </c>
      <c r="U1796" s="8">
        <f t="shared" si="173"/>
        <v>0</v>
      </c>
      <c r="V1796" s="8" t="e">
        <f ca="1">SUM(OFFSET(考勤!D:AH,MATCH(C1796,考勤!$A$1:$A$58,0)-1,DAY(D1796)-1,3,1))</f>
        <v>#N/A</v>
      </c>
      <c r="W1796" s="8" t="e">
        <f ca="1" t="shared" si="174"/>
        <v>#N/A</v>
      </c>
    </row>
    <row r="1797" hidden="1" spans="1:23">
      <c r="A1797" s="2" t="s">
        <v>236</v>
      </c>
      <c r="B1797" s="2" t="s">
        <v>1232</v>
      </c>
      <c r="C1797" s="2" t="s">
        <v>1233</v>
      </c>
      <c r="D1797" s="2" t="s">
        <v>209</v>
      </c>
      <c r="E1797" s="2" t="s">
        <v>127</v>
      </c>
      <c r="F1797" s="5" t="s">
        <v>1229</v>
      </c>
      <c r="G1797" s="2"/>
      <c r="H1797" s="2"/>
      <c r="I1797" s="2"/>
      <c r="J1797" s="10" t="s">
        <v>220</v>
      </c>
      <c r="K1797" s="2"/>
      <c r="L1797" s="2"/>
      <c r="M1797" s="2"/>
      <c r="N1797" s="7" t="s">
        <v>171</v>
      </c>
      <c r="O1797" s="8" t="str">
        <f t="shared" si="169"/>
        <v>XX:XX</v>
      </c>
      <c r="P1797" s="9" t="str">
        <f t="shared" si="170"/>
        <v>20:01</v>
      </c>
      <c r="Q1797" s="11">
        <f t="shared" si="171"/>
        <v>0</v>
      </c>
      <c r="R1797" s="12">
        <f t="shared" si="172"/>
        <v>0</v>
      </c>
      <c r="S1797" s="8"/>
      <c r="T1797" s="8" t="str">
        <f>VLOOKUP(C1797,[1]Sheet1!$D$1:$M$65514,10,0)</f>
        <v>河北</v>
      </c>
      <c r="U1797" s="9">
        <v>0</v>
      </c>
      <c r="V1797" s="8" t="e">
        <f ca="1">SUM(OFFSET(考勤!D:AH,MATCH(C1797,考勤!$A$1:$A$58,0)-1,DAY(D1797)-1,3,1))</f>
        <v>#N/A</v>
      </c>
      <c r="W1797" s="8" t="e">
        <f ca="1" t="shared" si="174"/>
        <v>#N/A</v>
      </c>
    </row>
    <row r="1798" hidden="1" spans="1:23">
      <c r="A1798" s="2" t="s">
        <v>236</v>
      </c>
      <c r="B1798" s="2" t="s">
        <v>1232</v>
      </c>
      <c r="C1798" s="2" t="s">
        <v>1233</v>
      </c>
      <c r="D1798" s="2" t="s">
        <v>210</v>
      </c>
      <c r="E1798" s="2" t="s">
        <v>127</v>
      </c>
      <c r="F1798" s="2"/>
      <c r="G1798" s="2"/>
      <c r="H1798" s="2"/>
      <c r="I1798" s="2"/>
      <c r="J1798" s="2"/>
      <c r="K1798" s="2"/>
      <c r="L1798" s="2"/>
      <c r="M1798" s="2"/>
      <c r="N1798" s="7" t="s">
        <v>171</v>
      </c>
      <c r="O1798" s="8" t="str">
        <f t="shared" si="169"/>
        <v/>
      </c>
      <c r="P1798" s="9" t="str">
        <f t="shared" si="170"/>
        <v/>
      </c>
      <c r="Q1798" s="11">
        <f t="shared" si="171"/>
        <v>0</v>
      </c>
      <c r="R1798" s="12">
        <f t="shared" si="172"/>
        <v>0</v>
      </c>
      <c r="S1798" s="8"/>
      <c r="T1798" s="8" t="str">
        <f>VLOOKUP(C1798,[1]Sheet1!$D$1:$M$65514,10,0)</f>
        <v>河北</v>
      </c>
      <c r="U1798" s="8">
        <f t="shared" si="173"/>
        <v>0</v>
      </c>
      <c r="V1798" s="8" t="e">
        <f ca="1">SUM(OFFSET(考勤!D:AH,MATCH(C1798,考勤!$A$1:$A$58,0)-1,DAY(D1798)-1,3,1))</f>
        <v>#N/A</v>
      </c>
      <c r="W1798" s="8" t="e">
        <f ca="1" t="shared" si="174"/>
        <v>#N/A</v>
      </c>
    </row>
    <row r="1799" hidden="1" spans="1:23">
      <c r="A1799" s="2" t="s">
        <v>236</v>
      </c>
      <c r="B1799" s="2" t="s">
        <v>1232</v>
      </c>
      <c r="C1799" s="2" t="s">
        <v>1233</v>
      </c>
      <c r="D1799" s="2" t="s">
        <v>211</v>
      </c>
      <c r="E1799" s="2" t="s">
        <v>127</v>
      </c>
      <c r="F1799" s="2"/>
      <c r="G1799" s="2"/>
      <c r="H1799" s="2"/>
      <c r="I1799" s="2"/>
      <c r="J1799" s="2"/>
      <c r="K1799" s="2"/>
      <c r="L1799" s="2"/>
      <c r="M1799" s="2"/>
      <c r="N1799" s="7" t="s">
        <v>171</v>
      </c>
      <c r="O1799" s="8" t="str">
        <f t="shared" si="169"/>
        <v/>
      </c>
      <c r="P1799" s="9" t="str">
        <f t="shared" si="170"/>
        <v/>
      </c>
      <c r="Q1799" s="11">
        <f t="shared" si="171"/>
        <v>0</v>
      </c>
      <c r="R1799" s="12">
        <f t="shared" si="172"/>
        <v>0</v>
      </c>
      <c r="S1799" s="8"/>
      <c r="T1799" s="8" t="str">
        <f>VLOOKUP(C1799,[1]Sheet1!$D$1:$M$65514,10,0)</f>
        <v>河北</v>
      </c>
      <c r="U1799" s="8">
        <f t="shared" si="173"/>
        <v>0</v>
      </c>
      <c r="V1799" s="8" t="e">
        <f ca="1">SUM(OFFSET(考勤!D:AH,MATCH(C1799,考勤!$A$1:$A$58,0)-1,DAY(D1799)-1,3,1))</f>
        <v>#N/A</v>
      </c>
      <c r="W1799" s="8" t="e">
        <f ca="1" t="shared" si="174"/>
        <v>#N/A</v>
      </c>
    </row>
    <row r="1800" hidden="1" spans="1:23">
      <c r="A1800" s="2" t="s">
        <v>1226</v>
      </c>
      <c r="B1800" s="2" t="s">
        <v>1234</v>
      </c>
      <c r="C1800" s="2" t="s">
        <v>1235</v>
      </c>
      <c r="D1800" s="2" t="s">
        <v>126</v>
      </c>
      <c r="E1800" s="2" t="s">
        <v>127</v>
      </c>
      <c r="F1800" s="2"/>
      <c r="G1800" s="2"/>
      <c r="H1800" s="2"/>
      <c r="I1800" s="2"/>
      <c r="J1800" s="2"/>
      <c r="K1800" s="2"/>
      <c r="L1800" s="2"/>
      <c r="M1800" s="2"/>
      <c r="N1800" s="7" t="s">
        <v>171</v>
      </c>
      <c r="O1800" s="8" t="str">
        <f t="shared" si="169"/>
        <v/>
      </c>
      <c r="P1800" s="9" t="str">
        <f t="shared" si="170"/>
        <v/>
      </c>
      <c r="Q1800" s="11">
        <f t="shared" si="171"/>
        <v>0</v>
      </c>
      <c r="R1800" s="12">
        <f t="shared" si="172"/>
        <v>0</v>
      </c>
      <c r="S1800" s="8"/>
      <c r="T1800" s="8" t="str">
        <f>VLOOKUP(C1800,[1]Sheet1!$D$1:$M$65514,10,0)</f>
        <v>河北</v>
      </c>
      <c r="U1800" s="8">
        <f t="shared" si="173"/>
        <v>0</v>
      </c>
      <c r="V1800" s="8" t="e">
        <f ca="1">SUM(OFFSET(考勤!D:AH,MATCH(C1800,考勤!$A$1:$A$58,0)-1,DAY(D1800)-1,3,1))</f>
        <v>#N/A</v>
      </c>
      <c r="W1800" s="8" t="e">
        <f ca="1" t="shared" si="174"/>
        <v>#N/A</v>
      </c>
    </row>
    <row r="1801" hidden="1" spans="1:23">
      <c r="A1801" s="2" t="s">
        <v>1226</v>
      </c>
      <c r="B1801" s="2" t="s">
        <v>1234</v>
      </c>
      <c r="C1801" s="2" t="s">
        <v>1235</v>
      </c>
      <c r="D1801" s="2" t="s">
        <v>131</v>
      </c>
      <c r="E1801" s="2" t="s">
        <v>127</v>
      </c>
      <c r="F1801" s="2"/>
      <c r="G1801" s="2"/>
      <c r="H1801" s="2"/>
      <c r="I1801" s="2"/>
      <c r="J1801" s="2"/>
      <c r="K1801" s="2"/>
      <c r="L1801" s="2"/>
      <c r="M1801" s="2"/>
      <c r="N1801" s="7" t="s">
        <v>171</v>
      </c>
      <c r="O1801" s="8" t="str">
        <f t="shared" si="169"/>
        <v/>
      </c>
      <c r="P1801" s="9" t="str">
        <f t="shared" si="170"/>
        <v/>
      </c>
      <c r="Q1801" s="11">
        <f t="shared" si="171"/>
        <v>0</v>
      </c>
      <c r="R1801" s="12">
        <f t="shared" si="172"/>
        <v>0</v>
      </c>
      <c r="S1801" s="8"/>
      <c r="T1801" s="8" t="str">
        <f>VLOOKUP(C1801,[1]Sheet1!$D$1:$M$65514,10,0)</f>
        <v>河北</v>
      </c>
      <c r="U1801" s="8">
        <f t="shared" si="173"/>
        <v>0</v>
      </c>
      <c r="V1801" s="8" t="e">
        <f ca="1">SUM(OFFSET(考勤!D:AH,MATCH(C1801,考勤!$A$1:$A$58,0)-1,DAY(D1801)-1,3,1))</f>
        <v>#N/A</v>
      </c>
      <c r="W1801" s="8" t="e">
        <f ca="1" t="shared" si="174"/>
        <v>#N/A</v>
      </c>
    </row>
    <row r="1802" hidden="1" spans="1:23">
      <c r="A1802" s="2" t="s">
        <v>1226</v>
      </c>
      <c r="B1802" s="2" t="s">
        <v>1234</v>
      </c>
      <c r="C1802" s="2" t="s">
        <v>1235</v>
      </c>
      <c r="D1802" s="2" t="s">
        <v>135</v>
      </c>
      <c r="E1802" s="2" t="s">
        <v>127</v>
      </c>
      <c r="F1802" s="2"/>
      <c r="G1802" s="2"/>
      <c r="H1802" s="2"/>
      <c r="I1802" s="2"/>
      <c r="J1802" s="2"/>
      <c r="K1802" s="2"/>
      <c r="L1802" s="2"/>
      <c r="M1802" s="2"/>
      <c r="N1802" s="7" t="s">
        <v>171</v>
      </c>
      <c r="O1802" s="8" t="str">
        <f t="shared" si="169"/>
        <v/>
      </c>
      <c r="P1802" s="9" t="str">
        <f t="shared" si="170"/>
        <v/>
      </c>
      <c r="Q1802" s="11">
        <f t="shared" si="171"/>
        <v>0</v>
      </c>
      <c r="R1802" s="12">
        <f t="shared" si="172"/>
        <v>0</v>
      </c>
      <c r="S1802" s="8"/>
      <c r="T1802" s="8" t="str">
        <f>VLOOKUP(C1802,[1]Sheet1!$D$1:$M$65514,10,0)</f>
        <v>河北</v>
      </c>
      <c r="U1802" s="8">
        <f t="shared" si="173"/>
        <v>0</v>
      </c>
      <c r="V1802" s="8" t="e">
        <f ca="1">SUM(OFFSET(考勤!D:AH,MATCH(C1802,考勤!$A$1:$A$58,0)-1,DAY(D1802)-1,3,1))</f>
        <v>#N/A</v>
      </c>
      <c r="W1802" s="8" t="e">
        <f ca="1" t="shared" si="174"/>
        <v>#N/A</v>
      </c>
    </row>
    <row r="1803" hidden="1" spans="1:23">
      <c r="A1803" s="3" t="s">
        <v>1226</v>
      </c>
      <c r="B1803" s="3" t="s">
        <v>1234</v>
      </c>
      <c r="C1803" s="3" t="s">
        <v>1235</v>
      </c>
      <c r="D1803" s="3" t="s">
        <v>139</v>
      </c>
      <c r="E1803" s="2" t="s">
        <v>127</v>
      </c>
      <c r="F1803" s="3"/>
      <c r="G1803" s="3"/>
      <c r="H1803" s="3"/>
      <c r="I1803" s="3"/>
      <c r="J1803" s="3"/>
      <c r="K1803" s="3"/>
      <c r="L1803" s="3"/>
      <c r="M1803" s="3"/>
      <c r="N1803" s="7" t="s">
        <v>171</v>
      </c>
      <c r="O1803" s="8" t="str">
        <f t="shared" si="169"/>
        <v/>
      </c>
      <c r="P1803" s="9" t="str">
        <f t="shared" si="170"/>
        <v/>
      </c>
      <c r="Q1803" s="11">
        <f t="shared" si="171"/>
        <v>0</v>
      </c>
      <c r="R1803" s="12">
        <f t="shared" si="172"/>
        <v>0</v>
      </c>
      <c r="S1803" s="8"/>
      <c r="T1803" s="8" t="str">
        <f>VLOOKUP(C1803,[1]Sheet1!$D$1:$M$65514,10,0)</f>
        <v>河北</v>
      </c>
      <c r="U1803" s="8">
        <f t="shared" si="173"/>
        <v>0</v>
      </c>
      <c r="V1803" s="8" t="e">
        <f ca="1">SUM(OFFSET(考勤!D:AH,MATCH(C1803,考勤!$A$1:$A$58,0)-1,DAY(D1803)-1,3,1))</f>
        <v>#N/A</v>
      </c>
      <c r="W1803" s="8" t="e">
        <f ca="1" t="shared" si="174"/>
        <v>#N/A</v>
      </c>
    </row>
    <row r="1804" hidden="1" spans="1:23">
      <c r="A1804" s="3" t="s">
        <v>1226</v>
      </c>
      <c r="B1804" s="3" t="s">
        <v>1234</v>
      </c>
      <c r="C1804" s="3" t="s">
        <v>1235</v>
      </c>
      <c r="D1804" s="3" t="s">
        <v>142</v>
      </c>
      <c r="E1804" s="2" t="s">
        <v>127</v>
      </c>
      <c r="F1804" s="3"/>
      <c r="G1804" s="3"/>
      <c r="H1804" s="3"/>
      <c r="I1804" s="3"/>
      <c r="J1804" s="3"/>
      <c r="K1804" s="3"/>
      <c r="L1804" s="3"/>
      <c r="M1804" s="3"/>
      <c r="N1804" s="7" t="s">
        <v>171</v>
      </c>
      <c r="O1804" s="8" t="str">
        <f t="shared" si="169"/>
        <v/>
      </c>
      <c r="P1804" s="9" t="str">
        <f t="shared" si="170"/>
        <v/>
      </c>
      <c r="Q1804" s="11">
        <f t="shared" si="171"/>
        <v>0</v>
      </c>
      <c r="R1804" s="12">
        <f t="shared" si="172"/>
        <v>0</v>
      </c>
      <c r="S1804" s="8"/>
      <c r="T1804" s="8" t="str">
        <f>VLOOKUP(C1804,[1]Sheet1!$D$1:$M$65514,10,0)</f>
        <v>河北</v>
      </c>
      <c r="U1804" s="8">
        <f t="shared" si="173"/>
        <v>0</v>
      </c>
      <c r="V1804" s="8" t="e">
        <f ca="1">SUM(OFFSET(考勤!D:AH,MATCH(C1804,考勤!$A$1:$A$58,0)-1,DAY(D1804)-1,3,1))</f>
        <v>#N/A</v>
      </c>
      <c r="W1804" s="8" t="e">
        <f ca="1" t="shared" si="174"/>
        <v>#N/A</v>
      </c>
    </row>
    <row r="1805" hidden="1" spans="1:23">
      <c r="A1805" s="2" t="s">
        <v>1226</v>
      </c>
      <c r="B1805" s="2" t="s">
        <v>1234</v>
      </c>
      <c r="C1805" s="2" t="s">
        <v>1235</v>
      </c>
      <c r="D1805" s="2" t="s">
        <v>145</v>
      </c>
      <c r="E1805" s="2" t="s">
        <v>127</v>
      </c>
      <c r="F1805" s="2"/>
      <c r="G1805" s="2"/>
      <c r="H1805" s="2"/>
      <c r="I1805" s="2"/>
      <c r="J1805" s="2"/>
      <c r="K1805" s="2"/>
      <c r="L1805" s="2"/>
      <c r="M1805" s="2"/>
      <c r="N1805" s="7" t="s">
        <v>171</v>
      </c>
      <c r="O1805" s="8" t="str">
        <f t="shared" si="169"/>
        <v/>
      </c>
      <c r="P1805" s="9" t="str">
        <f t="shared" si="170"/>
        <v/>
      </c>
      <c r="Q1805" s="11">
        <f t="shared" si="171"/>
        <v>0</v>
      </c>
      <c r="R1805" s="12">
        <f t="shared" si="172"/>
        <v>0</v>
      </c>
      <c r="S1805" s="8"/>
      <c r="T1805" s="8" t="str">
        <f>VLOOKUP(C1805,[1]Sheet1!$D$1:$M$65514,10,0)</f>
        <v>河北</v>
      </c>
      <c r="U1805" s="8">
        <f t="shared" si="173"/>
        <v>0</v>
      </c>
      <c r="V1805" s="8" t="e">
        <f ca="1">SUM(OFFSET(考勤!D:AH,MATCH(C1805,考勤!$A$1:$A$58,0)-1,DAY(D1805)-1,3,1))</f>
        <v>#N/A</v>
      </c>
      <c r="W1805" s="8" t="e">
        <f ca="1" t="shared" si="174"/>
        <v>#N/A</v>
      </c>
    </row>
    <row r="1806" hidden="1" spans="1:23">
      <c r="A1806" s="2" t="s">
        <v>1226</v>
      </c>
      <c r="B1806" s="2" t="s">
        <v>1234</v>
      </c>
      <c r="C1806" s="2" t="s">
        <v>1235</v>
      </c>
      <c r="D1806" s="2" t="s">
        <v>148</v>
      </c>
      <c r="E1806" s="2" t="s">
        <v>127</v>
      </c>
      <c r="F1806" s="2"/>
      <c r="G1806" s="2"/>
      <c r="H1806" s="2"/>
      <c r="I1806" s="2"/>
      <c r="J1806" s="2"/>
      <c r="K1806" s="2"/>
      <c r="L1806" s="2"/>
      <c r="M1806" s="2"/>
      <c r="N1806" s="7" t="s">
        <v>171</v>
      </c>
      <c r="O1806" s="8" t="str">
        <f t="shared" si="169"/>
        <v/>
      </c>
      <c r="P1806" s="9" t="str">
        <f t="shared" si="170"/>
        <v/>
      </c>
      <c r="Q1806" s="11">
        <f t="shared" si="171"/>
        <v>0</v>
      </c>
      <c r="R1806" s="12">
        <f t="shared" si="172"/>
        <v>0</v>
      </c>
      <c r="S1806" s="8"/>
      <c r="T1806" s="8" t="str">
        <f>VLOOKUP(C1806,[1]Sheet1!$D$1:$M$65514,10,0)</f>
        <v>河北</v>
      </c>
      <c r="U1806" s="8">
        <f t="shared" si="173"/>
        <v>0</v>
      </c>
      <c r="V1806" s="8" t="e">
        <f ca="1">SUM(OFFSET(考勤!D:AH,MATCH(C1806,考勤!$A$1:$A$58,0)-1,DAY(D1806)-1,3,1))</f>
        <v>#N/A</v>
      </c>
      <c r="W1806" s="8" t="e">
        <f ca="1" t="shared" si="174"/>
        <v>#N/A</v>
      </c>
    </row>
    <row r="1807" hidden="1" spans="1:23">
      <c r="A1807" s="2" t="s">
        <v>1226</v>
      </c>
      <c r="B1807" s="2" t="s">
        <v>1234</v>
      </c>
      <c r="C1807" s="2" t="s">
        <v>1235</v>
      </c>
      <c r="D1807" s="2" t="s">
        <v>152</v>
      </c>
      <c r="E1807" s="2" t="s">
        <v>127</v>
      </c>
      <c r="F1807" s="2"/>
      <c r="G1807" s="2"/>
      <c r="H1807" s="2"/>
      <c r="I1807" s="2"/>
      <c r="J1807" s="2"/>
      <c r="K1807" s="2"/>
      <c r="L1807" s="2"/>
      <c r="M1807" s="2"/>
      <c r="N1807" s="7" t="s">
        <v>171</v>
      </c>
      <c r="O1807" s="8" t="str">
        <f t="shared" si="169"/>
        <v/>
      </c>
      <c r="P1807" s="9" t="str">
        <f t="shared" si="170"/>
        <v/>
      </c>
      <c r="Q1807" s="11">
        <f t="shared" si="171"/>
        <v>0</v>
      </c>
      <c r="R1807" s="12">
        <f t="shared" si="172"/>
        <v>0</v>
      </c>
      <c r="S1807" s="8"/>
      <c r="T1807" s="8" t="str">
        <f>VLOOKUP(C1807,[1]Sheet1!$D$1:$M$65514,10,0)</f>
        <v>河北</v>
      </c>
      <c r="U1807" s="8">
        <f t="shared" si="173"/>
        <v>0</v>
      </c>
      <c r="V1807" s="8" t="e">
        <f ca="1">SUM(OFFSET(考勤!D:AH,MATCH(C1807,考勤!$A$1:$A$58,0)-1,DAY(D1807)-1,3,1))</f>
        <v>#N/A</v>
      </c>
      <c r="W1807" s="8" t="e">
        <f ca="1" t="shared" si="174"/>
        <v>#N/A</v>
      </c>
    </row>
    <row r="1808" hidden="1" spans="1:23">
      <c r="A1808" s="2" t="s">
        <v>1226</v>
      </c>
      <c r="B1808" s="2" t="s">
        <v>1234</v>
      </c>
      <c r="C1808" s="2" t="s">
        <v>1235</v>
      </c>
      <c r="D1808" s="2" t="s">
        <v>157</v>
      </c>
      <c r="E1808" s="2" t="s">
        <v>127</v>
      </c>
      <c r="F1808" s="2"/>
      <c r="G1808" s="2"/>
      <c r="H1808" s="2"/>
      <c r="I1808" s="2"/>
      <c r="J1808" s="2"/>
      <c r="K1808" s="2"/>
      <c r="L1808" s="2"/>
      <c r="M1808" s="2"/>
      <c r="N1808" s="7" t="s">
        <v>171</v>
      </c>
      <c r="O1808" s="8" t="str">
        <f t="shared" si="169"/>
        <v/>
      </c>
      <c r="P1808" s="9" t="str">
        <f t="shared" si="170"/>
        <v/>
      </c>
      <c r="Q1808" s="11">
        <f t="shared" si="171"/>
        <v>0</v>
      </c>
      <c r="R1808" s="12">
        <f t="shared" si="172"/>
        <v>0</v>
      </c>
      <c r="S1808" s="8"/>
      <c r="T1808" s="8" t="str">
        <f>VLOOKUP(C1808,[1]Sheet1!$D$1:$M$65514,10,0)</f>
        <v>河北</v>
      </c>
      <c r="U1808" s="8">
        <f t="shared" si="173"/>
        <v>0</v>
      </c>
      <c r="V1808" s="8" t="e">
        <f ca="1">SUM(OFFSET(考勤!D:AH,MATCH(C1808,考勤!$A$1:$A$58,0)-1,DAY(D1808)-1,3,1))</f>
        <v>#N/A</v>
      </c>
      <c r="W1808" s="8" t="e">
        <f ca="1" t="shared" si="174"/>
        <v>#N/A</v>
      </c>
    </row>
    <row r="1809" hidden="1" spans="1:23">
      <c r="A1809" s="2" t="s">
        <v>1226</v>
      </c>
      <c r="B1809" s="2" t="s">
        <v>1234</v>
      </c>
      <c r="C1809" s="2" t="s">
        <v>1235</v>
      </c>
      <c r="D1809" s="2" t="s">
        <v>160</v>
      </c>
      <c r="E1809" s="2" t="s">
        <v>127</v>
      </c>
      <c r="F1809" s="2"/>
      <c r="G1809" s="2"/>
      <c r="H1809" s="2"/>
      <c r="I1809" s="2"/>
      <c r="J1809" s="2"/>
      <c r="K1809" s="2"/>
      <c r="L1809" s="2"/>
      <c r="M1809" s="2"/>
      <c r="N1809" s="7" t="s">
        <v>171</v>
      </c>
      <c r="O1809" s="8" t="str">
        <f t="shared" si="169"/>
        <v/>
      </c>
      <c r="P1809" s="9" t="str">
        <f t="shared" si="170"/>
        <v/>
      </c>
      <c r="Q1809" s="11">
        <f t="shared" si="171"/>
        <v>0</v>
      </c>
      <c r="R1809" s="12">
        <f t="shared" si="172"/>
        <v>0</v>
      </c>
      <c r="S1809" s="8"/>
      <c r="T1809" s="8" t="str">
        <f>VLOOKUP(C1809,[1]Sheet1!$D$1:$M$65514,10,0)</f>
        <v>河北</v>
      </c>
      <c r="U1809" s="8">
        <f t="shared" si="173"/>
        <v>0</v>
      </c>
      <c r="V1809" s="8" t="e">
        <f ca="1">SUM(OFFSET(考勤!D:AH,MATCH(C1809,考勤!$A$1:$A$58,0)-1,DAY(D1809)-1,3,1))</f>
        <v>#N/A</v>
      </c>
      <c r="W1809" s="8" t="e">
        <f ca="1" t="shared" si="174"/>
        <v>#N/A</v>
      </c>
    </row>
    <row r="1810" hidden="1" spans="1:23">
      <c r="A1810" s="3" t="s">
        <v>1226</v>
      </c>
      <c r="B1810" s="3" t="s">
        <v>1234</v>
      </c>
      <c r="C1810" s="3" t="s">
        <v>1235</v>
      </c>
      <c r="D1810" s="3" t="s">
        <v>163</v>
      </c>
      <c r="E1810" s="2" t="s">
        <v>127</v>
      </c>
      <c r="F1810" s="3"/>
      <c r="G1810" s="3"/>
      <c r="H1810" s="3"/>
      <c r="I1810" s="3"/>
      <c r="J1810" s="3"/>
      <c r="K1810" s="3"/>
      <c r="L1810" s="3"/>
      <c r="M1810" s="3"/>
      <c r="N1810" s="7" t="s">
        <v>171</v>
      </c>
      <c r="O1810" s="8" t="str">
        <f t="shared" si="169"/>
        <v/>
      </c>
      <c r="P1810" s="9" t="str">
        <f t="shared" si="170"/>
        <v/>
      </c>
      <c r="Q1810" s="11">
        <f t="shared" si="171"/>
        <v>0</v>
      </c>
      <c r="R1810" s="12">
        <f t="shared" si="172"/>
        <v>0</v>
      </c>
      <c r="S1810" s="8"/>
      <c r="T1810" s="8" t="str">
        <f>VLOOKUP(C1810,[1]Sheet1!$D$1:$M$65514,10,0)</f>
        <v>河北</v>
      </c>
      <c r="U1810" s="8">
        <f t="shared" si="173"/>
        <v>0</v>
      </c>
      <c r="V1810" s="8" t="e">
        <f ca="1">SUM(OFFSET(考勤!D:AH,MATCH(C1810,考勤!$A$1:$A$58,0)-1,DAY(D1810)-1,3,1))</f>
        <v>#N/A</v>
      </c>
      <c r="W1810" s="8" t="e">
        <f ca="1" t="shared" si="174"/>
        <v>#N/A</v>
      </c>
    </row>
    <row r="1811" hidden="1" spans="1:23">
      <c r="A1811" s="3" t="s">
        <v>1226</v>
      </c>
      <c r="B1811" s="3" t="s">
        <v>1234</v>
      </c>
      <c r="C1811" s="3" t="s">
        <v>1235</v>
      </c>
      <c r="D1811" s="3" t="s">
        <v>166</v>
      </c>
      <c r="E1811" s="2" t="s">
        <v>127</v>
      </c>
      <c r="F1811" s="3"/>
      <c r="G1811" s="3"/>
      <c r="H1811" s="3"/>
      <c r="I1811" s="3"/>
      <c r="J1811" s="3"/>
      <c r="K1811" s="3"/>
      <c r="L1811" s="3"/>
      <c r="M1811" s="3"/>
      <c r="N1811" s="7" t="s">
        <v>171</v>
      </c>
      <c r="O1811" s="8" t="str">
        <f t="shared" si="169"/>
        <v/>
      </c>
      <c r="P1811" s="9" t="str">
        <f t="shared" si="170"/>
        <v/>
      </c>
      <c r="Q1811" s="11">
        <f t="shared" si="171"/>
        <v>0</v>
      </c>
      <c r="R1811" s="12">
        <f t="shared" si="172"/>
        <v>0</v>
      </c>
      <c r="S1811" s="8"/>
      <c r="T1811" s="8" t="str">
        <f>VLOOKUP(C1811,[1]Sheet1!$D$1:$M$65514,10,0)</f>
        <v>河北</v>
      </c>
      <c r="U1811" s="8">
        <f t="shared" si="173"/>
        <v>0</v>
      </c>
      <c r="V1811" s="8" t="e">
        <f ca="1">SUM(OFFSET(考勤!D:AH,MATCH(C1811,考勤!$A$1:$A$58,0)-1,DAY(D1811)-1,3,1))</f>
        <v>#N/A</v>
      </c>
      <c r="W1811" s="8" t="e">
        <f ca="1" t="shared" si="174"/>
        <v>#N/A</v>
      </c>
    </row>
    <row r="1812" hidden="1" spans="1:23">
      <c r="A1812" s="2" t="s">
        <v>1226</v>
      </c>
      <c r="B1812" s="2" t="s">
        <v>1234</v>
      </c>
      <c r="C1812" s="2" t="s">
        <v>1235</v>
      </c>
      <c r="D1812" s="2" t="s">
        <v>170</v>
      </c>
      <c r="E1812" s="2" t="s">
        <v>127</v>
      </c>
      <c r="F1812" s="2"/>
      <c r="G1812" s="2"/>
      <c r="H1812" s="2"/>
      <c r="I1812" s="2"/>
      <c r="J1812" s="2"/>
      <c r="K1812" s="2"/>
      <c r="L1812" s="2"/>
      <c r="M1812" s="2"/>
      <c r="N1812" s="7" t="s">
        <v>171</v>
      </c>
      <c r="O1812" s="8" t="str">
        <f t="shared" si="169"/>
        <v/>
      </c>
      <c r="P1812" s="9" t="str">
        <f t="shared" si="170"/>
        <v/>
      </c>
      <c r="Q1812" s="11">
        <f t="shared" si="171"/>
        <v>0</v>
      </c>
      <c r="R1812" s="12">
        <f t="shared" si="172"/>
        <v>0</v>
      </c>
      <c r="S1812" s="8"/>
      <c r="T1812" s="8" t="str">
        <f>VLOOKUP(C1812,[1]Sheet1!$D$1:$M$65514,10,0)</f>
        <v>河北</v>
      </c>
      <c r="U1812" s="8">
        <f t="shared" si="173"/>
        <v>0</v>
      </c>
      <c r="V1812" s="8" t="e">
        <f ca="1">SUM(OFFSET(考勤!D:AH,MATCH(C1812,考勤!$A$1:$A$58,0)-1,DAY(D1812)-1,3,1))</f>
        <v>#N/A</v>
      </c>
      <c r="W1812" s="8" t="e">
        <f ca="1" t="shared" si="174"/>
        <v>#N/A</v>
      </c>
    </row>
    <row r="1813" hidden="1" spans="1:23">
      <c r="A1813" s="2" t="s">
        <v>1226</v>
      </c>
      <c r="B1813" s="2" t="s">
        <v>1234</v>
      </c>
      <c r="C1813" s="2" t="s">
        <v>1235</v>
      </c>
      <c r="D1813" s="2" t="s">
        <v>172</v>
      </c>
      <c r="E1813" s="2" t="s">
        <v>127</v>
      </c>
      <c r="F1813" s="2"/>
      <c r="G1813" s="2"/>
      <c r="H1813" s="2"/>
      <c r="I1813" s="2"/>
      <c r="J1813" s="2"/>
      <c r="K1813" s="2"/>
      <c r="L1813" s="2"/>
      <c r="M1813" s="2"/>
      <c r="N1813" s="7" t="s">
        <v>171</v>
      </c>
      <c r="O1813" s="8" t="str">
        <f t="shared" si="169"/>
        <v/>
      </c>
      <c r="P1813" s="9" t="str">
        <f t="shared" si="170"/>
        <v/>
      </c>
      <c r="Q1813" s="11">
        <f t="shared" si="171"/>
        <v>0</v>
      </c>
      <c r="R1813" s="12">
        <f t="shared" si="172"/>
        <v>0</v>
      </c>
      <c r="S1813" s="8"/>
      <c r="T1813" s="8" t="str">
        <f>VLOOKUP(C1813,[1]Sheet1!$D$1:$M$65514,10,0)</f>
        <v>河北</v>
      </c>
      <c r="U1813" s="8">
        <f t="shared" si="173"/>
        <v>0</v>
      </c>
      <c r="V1813" s="8" t="e">
        <f ca="1">SUM(OFFSET(考勤!D:AH,MATCH(C1813,考勤!$A$1:$A$58,0)-1,DAY(D1813)-1,3,1))</f>
        <v>#N/A</v>
      </c>
      <c r="W1813" s="8" t="e">
        <f ca="1" t="shared" si="174"/>
        <v>#N/A</v>
      </c>
    </row>
    <row r="1814" hidden="1" spans="1:23">
      <c r="A1814" s="2" t="s">
        <v>1226</v>
      </c>
      <c r="B1814" s="2" t="s">
        <v>1234</v>
      </c>
      <c r="C1814" s="2" t="s">
        <v>1235</v>
      </c>
      <c r="D1814" s="2" t="s">
        <v>173</v>
      </c>
      <c r="E1814" s="2" t="s">
        <v>127</v>
      </c>
      <c r="F1814" s="2"/>
      <c r="G1814" s="2"/>
      <c r="H1814" s="2"/>
      <c r="I1814" s="2"/>
      <c r="J1814" s="2"/>
      <c r="K1814" s="2"/>
      <c r="L1814" s="2"/>
      <c r="M1814" s="2"/>
      <c r="N1814" s="7" t="s">
        <v>171</v>
      </c>
      <c r="O1814" s="8" t="str">
        <f t="shared" si="169"/>
        <v/>
      </c>
      <c r="P1814" s="9" t="str">
        <f t="shared" si="170"/>
        <v/>
      </c>
      <c r="Q1814" s="11">
        <f t="shared" si="171"/>
        <v>0</v>
      </c>
      <c r="R1814" s="12">
        <f t="shared" si="172"/>
        <v>0</v>
      </c>
      <c r="S1814" s="8"/>
      <c r="T1814" s="8" t="str">
        <f>VLOOKUP(C1814,[1]Sheet1!$D$1:$M$65514,10,0)</f>
        <v>河北</v>
      </c>
      <c r="U1814" s="8">
        <f t="shared" si="173"/>
        <v>0</v>
      </c>
      <c r="V1814" s="8" t="e">
        <f ca="1">SUM(OFFSET(考勤!D:AH,MATCH(C1814,考勤!$A$1:$A$58,0)-1,DAY(D1814)-1,3,1))</f>
        <v>#N/A</v>
      </c>
      <c r="W1814" s="8" t="e">
        <f ca="1" t="shared" si="174"/>
        <v>#N/A</v>
      </c>
    </row>
    <row r="1815" hidden="1" spans="1:23">
      <c r="A1815" s="2" t="s">
        <v>1226</v>
      </c>
      <c r="B1815" s="2" t="s">
        <v>1234</v>
      </c>
      <c r="C1815" s="2" t="s">
        <v>1235</v>
      </c>
      <c r="D1815" s="2" t="s">
        <v>175</v>
      </c>
      <c r="E1815" s="2" t="s">
        <v>127</v>
      </c>
      <c r="F1815" s="2"/>
      <c r="G1815" s="2"/>
      <c r="H1815" s="2"/>
      <c r="I1815" s="2"/>
      <c r="J1815" s="2"/>
      <c r="K1815" s="2"/>
      <c r="L1815" s="2"/>
      <c r="M1815" s="2"/>
      <c r="N1815" s="7" t="s">
        <v>171</v>
      </c>
      <c r="O1815" s="8" t="str">
        <f t="shared" si="169"/>
        <v/>
      </c>
      <c r="P1815" s="9" t="str">
        <f t="shared" si="170"/>
        <v/>
      </c>
      <c r="Q1815" s="11">
        <f t="shared" si="171"/>
        <v>0</v>
      </c>
      <c r="R1815" s="12">
        <f t="shared" si="172"/>
        <v>0</v>
      </c>
      <c r="S1815" s="8"/>
      <c r="T1815" s="8" t="str">
        <f>VLOOKUP(C1815,[1]Sheet1!$D$1:$M$65514,10,0)</f>
        <v>河北</v>
      </c>
      <c r="U1815" s="8">
        <f t="shared" si="173"/>
        <v>0</v>
      </c>
      <c r="V1815" s="8" t="e">
        <f ca="1">SUM(OFFSET(考勤!D:AH,MATCH(C1815,考勤!$A$1:$A$58,0)-1,DAY(D1815)-1,3,1))</f>
        <v>#N/A</v>
      </c>
      <c r="W1815" s="8" t="e">
        <f ca="1" t="shared" si="174"/>
        <v>#N/A</v>
      </c>
    </row>
    <row r="1816" hidden="1" spans="1:23">
      <c r="A1816" s="2" t="s">
        <v>1226</v>
      </c>
      <c r="B1816" s="2" t="s">
        <v>1234</v>
      </c>
      <c r="C1816" s="2" t="s">
        <v>1235</v>
      </c>
      <c r="D1816" s="2" t="s">
        <v>177</v>
      </c>
      <c r="E1816" s="2" t="s">
        <v>127</v>
      </c>
      <c r="F1816" s="2"/>
      <c r="G1816" s="2"/>
      <c r="H1816" s="2"/>
      <c r="I1816" s="2"/>
      <c r="J1816" s="2"/>
      <c r="K1816" s="2"/>
      <c r="L1816" s="2"/>
      <c r="M1816" s="2"/>
      <c r="N1816" s="7" t="s">
        <v>171</v>
      </c>
      <c r="O1816" s="8" t="str">
        <f t="shared" si="169"/>
        <v/>
      </c>
      <c r="P1816" s="9" t="str">
        <f t="shared" si="170"/>
        <v/>
      </c>
      <c r="Q1816" s="11">
        <f t="shared" si="171"/>
        <v>0</v>
      </c>
      <c r="R1816" s="12">
        <f t="shared" si="172"/>
        <v>0</v>
      </c>
      <c r="S1816" s="8"/>
      <c r="T1816" s="8" t="str">
        <f>VLOOKUP(C1816,[1]Sheet1!$D$1:$M$65514,10,0)</f>
        <v>河北</v>
      </c>
      <c r="U1816" s="8">
        <f t="shared" si="173"/>
        <v>0</v>
      </c>
      <c r="V1816" s="8" t="e">
        <f ca="1">SUM(OFFSET(考勤!D:AH,MATCH(C1816,考勤!$A$1:$A$58,0)-1,DAY(D1816)-1,3,1))</f>
        <v>#N/A</v>
      </c>
      <c r="W1816" s="8" t="e">
        <f ca="1" t="shared" si="174"/>
        <v>#N/A</v>
      </c>
    </row>
    <row r="1817" hidden="1" spans="1:23">
      <c r="A1817" s="3" t="s">
        <v>1226</v>
      </c>
      <c r="B1817" s="3" t="s">
        <v>1234</v>
      </c>
      <c r="C1817" s="3" t="s">
        <v>1235</v>
      </c>
      <c r="D1817" s="3" t="s">
        <v>180</v>
      </c>
      <c r="E1817" s="2" t="s">
        <v>127</v>
      </c>
      <c r="F1817" s="3"/>
      <c r="G1817" s="3"/>
      <c r="H1817" s="3"/>
      <c r="I1817" s="3"/>
      <c r="J1817" s="3"/>
      <c r="K1817" s="3"/>
      <c r="L1817" s="3"/>
      <c r="M1817" s="3"/>
      <c r="N1817" s="7" t="s">
        <v>171</v>
      </c>
      <c r="O1817" s="8" t="str">
        <f t="shared" si="169"/>
        <v/>
      </c>
      <c r="P1817" s="9" t="str">
        <f t="shared" si="170"/>
        <v/>
      </c>
      <c r="Q1817" s="11">
        <f t="shared" si="171"/>
        <v>0</v>
      </c>
      <c r="R1817" s="12">
        <f t="shared" si="172"/>
        <v>0</v>
      </c>
      <c r="S1817" s="8"/>
      <c r="T1817" s="8" t="str">
        <f>VLOOKUP(C1817,[1]Sheet1!$D$1:$M$65514,10,0)</f>
        <v>河北</v>
      </c>
      <c r="U1817" s="8">
        <f t="shared" si="173"/>
        <v>0</v>
      </c>
      <c r="V1817" s="8" t="e">
        <f ca="1">SUM(OFFSET(考勤!D:AH,MATCH(C1817,考勤!$A$1:$A$58,0)-1,DAY(D1817)-1,3,1))</f>
        <v>#N/A</v>
      </c>
      <c r="W1817" s="8" t="e">
        <f ca="1" t="shared" si="174"/>
        <v>#N/A</v>
      </c>
    </row>
    <row r="1818" hidden="1" spans="1:23">
      <c r="A1818" s="3" t="s">
        <v>1226</v>
      </c>
      <c r="B1818" s="3" t="s">
        <v>1234</v>
      </c>
      <c r="C1818" s="3" t="s">
        <v>1235</v>
      </c>
      <c r="D1818" s="3" t="s">
        <v>183</v>
      </c>
      <c r="E1818" s="2" t="s">
        <v>127</v>
      </c>
      <c r="F1818" s="3"/>
      <c r="G1818" s="3"/>
      <c r="H1818" s="3"/>
      <c r="I1818" s="3"/>
      <c r="J1818" s="3"/>
      <c r="K1818" s="3"/>
      <c r="L1818" s="3"/>
      <c r="M1818" s="3"/>
      <c r="N1818" s="7" t="s">
        <v>171</v>
      </c>
      <c r="O1818" s="8" t="str">
        <f t="shared" si="169"/>
        <v/>
      </c>
      <c r="P1818" s="9" t="str">
        <f t="shared" si="170"/>
        <v/>
      </c>
      <c r="Q1818" s="11">
        <f t="shared" si="171"/>
        <v>0</v>
      </c>
      <c r="R1818" s="12">
        <f t="shared" si="172"/>
        <v>0</v>
      </c>
      <c r="S1818" s="8"/>
      <c r="T1818" s="8" t="str">
        <f>VLOOKUP(C1818,[1]Sheet1!$D$1:$M$65514,10,0)</f>
        <v>河北</v>
      </c>
      <c r="U1818" s="8">
        <f t="shared" si="173"/>
        <v>0</v>
      </c>
      <c r="V1818" s="8" t="e">
        <f ca="1">SUM(OFFSET(考勤!D:AH,MATCH(C1818,考勤!$A$1:$A$58,0)-1,DAY(D1818)-1,3,1))</f>
        <v>#N/A</v>
      </c>
      <c r="W1818" s="8" t="e">
        <f ca="1" t="shared" si="174"/>
        <v>#N/A</v>
      </c>
    </row>
    <row r="1819" hidden="1" spans="1:23">
      <c r="A1819" s="2" t="s">
        <v>1226</v>
      </c>
      <c r="B1819" s="2" t="s">
        <v>1234</v>
      </c>
      <c r="C1819" s="2" t="s">
        <v>1235</v>
      </c>
      <c r="D1819" s="2" t="s">
        <v>186</v>
      </c>
      <c r="E1819" s="2" t="s">
        <v>127</v>
      </c>
      <c r="F1819" s="2"/>
      <c r="G1819" s="2"/>
      <c r="H1819" s="2"/>
      <c r="I1819" s="2"/>
      <c r="J1819" s="2"/>
      <c r="K1819" s="2"/>
      <c r="L1819" s="2"/>
      <c r="M1819" s="2"/>
      <c r="N1819" s="7" t="s">
        <v>171</v>
      </c>
      <c r="O1819" s="8" t="str">
        <f t="shared" si="169"/>
        <v/>
      </c>
      <c r="P1819" s="9" t="str">
        <f t="shared" si="170"/>
        <v/>
      </c>
      <c r="Q1819" s="11">
        <f t="shared" si="171"/>
        <v>0</v>
      </c>
      <c r="R1819" s="12">
        <f t="shared" si="172"/>
        <v>0</v>
      </c>
      <c r="S1819" s="8"/>
      <c r="T1819" s="8" t="str">
        <f>VLOOKUP(C1819,[1]Sheet1!$D$1:$M$65514,10,0)</f>
        <v>河北</v>
      </c>
      <c r="U1819" s="8">
        <f t="shared" si="173"/>
        <v>0</v>
      </c>
      <c r="V1819" s="8" t="e">
        <f ca="1">SUM(OFFSET(考勤!D:AH,MATCH(C1819,考勤!$A$1:$A$58,0)-1,DAY(D1819)-1,3,1))</f>
        <v>#N/A</v>
      </c>
      <c r="W1819" s="8" t="e">
        <f ca="1" t="shared" si="174"/>
        <v>#N/A</v>
      </c>
    </row>
    <row r="1820" hidden="1" spans="1:23">
      <c r="A1820" s="2" t="s">
        <v>1226</v>
      </c>
      <c r="B1820" s="2" t="s">
        <v>1234</v>
      </c>
      <c r="C1820" s="2" t="s">
        <v>1235</v>
      </c>
      <c r="D1820" s="2" t="s">
        <v>189</v>
      </c>
      <c r="E1820" s="2" t="s">
        <v>127</v>
      </c>
      <c r="F1820" s="2"/>
      <c r="G1820" s="2"/>
      <c r="H1820" s="2"/>
      <c r="I1820" s="2"/>
      <c r="J1820" s="2"/>
      <c r="K1820" s="2"/>
      <c r="L1820" s="2"/>
      <c r="M1820" s="2"/>
      <c r="N1820" s="7" t="s">
        <v>171</v>
      </c>
      <c r="O1820" s="8" t="str">
        <f t="shared" si="169"/>
        <v/>
      </c>
      <c r="P1820" s="9" t="str">
        <f t="shared" si="170"/>
        <v/>
      </c>
      <c r="Q1820" s="11">
        <f t="shared" si="171"/>
        <v>0</v>
      </c>
      <c r="R1820" s="12">
        <f t="shared" si="172"/>
        <v>0</v>
      </c>
      <c r="S1820" s="8"/>
      <c r="T1820" s="8" t="str">
        <f>VLOOKUP(C1820,[1]Sheet1!$D$1:$M$65514,10,0)</f>
        <v>河北</v>
      </c>
      <c r="U1820" s="8">
        <f t="shared" si="173"/>
        <v>0</v>
      </c>
      <c r="V1820" s="8" t="e">
        <f ca="1">SUM(OFFSET(考勤!D:AH,MATCH(C1820,考勤!$A$1:$A$58,0)-1,DAY(D1820)-1,3,1))</f>
        <v>#N/A</v>
      </c>
      <c r="W1820" s="8" t="e">
        <f ca="1" t="shared" si="174"/>
        <v>#N/A</v>
      </c>
    </row>
    <row r="1821" hidden="1" spans="1:23">
      <c r="A1821" s="2" t="s">
        <v>1226</v>
      </c>
      <c r="B1821" s="2" t="s">
        <v>1234</v>
      </c>
      <c r="C1821" s="2" t="s">
        <v>1235</v>
      </c>
      <c r="D1821" s="2" t="s">
        <v>192</v>
      </c>
      <c r="E1821" s="2" t="s">
        <v>127</v>
      </c>
      <c r="F1821" s="2"/>
      <c r="G1821" s="2"/>
      <c r="H1821" s="2"/>
      <c r="I1821" s="2"/>
      <c r="J1821" s="2"/>
      <c r="K1821" s="2"/>
      <c r="L1821" s="2"/>
      <c r="M1821" s="2"/>
      <c r="N1821" s="7" t="s">
        <v>171</v>
      </c>
      <c r="O1821" s="8" t="str">
        <f t="shared" si="169"/>
        <v/>
      </c>
      <c r="P1821" s="9" t="str">
        <f t="shared" si="170"/>
        <v/>
      </c>
      <c r="Q1821" s="11">
        <f t="shared" si="171"/>
        <v>0</v>
      </c>
      <c r="R1821" s="12">
        <f t="shared" si="172"/>
        <v>0</v>
      </c>
      <c r="S1821" s="8"/>
      <c r="T1821" s="8" t="str">
        <f>VLOOKUP(C1821,[1]Sheet1!$D$1:$M$65514,10,0)</f>
        <v>河北</v>
      </c>
      <c r="U1821" s="8">
        <f t="shared" si="173"/>
        <v>0</v>
      </c>
      <c r="V1821" s="8" t="e">
        <f ca="1">SUM(OFFSET(考勤!D:AH,MATCH(C1821,考勤!$A$1:$A$58,0)-1,DAY(D1821)-1,3,1))</f>
        <v>#N/A</v>
      </c>
      <c r="W1821" s="8" t="e">
        <f ca="1" t="shared" si="174"/>
        <v>#N/A</v>
      </c>
    </row>
    <row r="1822" hidden="1" spans="1:23">
      <c r="A1822" s="2" t="s">
        <v>1226</v>
      </c>
      <c r="B1822" s="2" t="s">
        <v>1234</v>
      </c>
      <c r="C1822" s="2" t="s">
        <v>1235</v>
      </c>
      <c r="D1822" s="2" t="s">
        <v>195</v>
      </c>
      <c r="E1822" s="2" t="s">
        <v>127</v>
      </c>
      <c r="F1822" s="2"/>
      <c r="G1822" s="2"/>
      <c r="H1822" s="2"/>
      <c r="I1822" s="2"/>
      <c r="J1822" s="2"/>
      <c r="K1822" s="2"/>
      <c r="L1822" s="2"/>
      <c r="M1822" s="2"/>
      <c r="N1822" s="7" t="s">
        <v>171</v>
      </c>
      <c r="O1822" s="8" t="str">
        <f t="shared" si="169"/>
        <v/>
      </c>
      <c r="P1822" s="9" t="str">
        <f t="shared" si="170"/>
        <v/>
      </c>
      <c r="Q1822" s="11">
        <f t="shared" si="171"/>
        <v>0</v>
      </c>
      <c r="R1822" s="12">
        <f t="shared" si="172"/>
        <v>0</v>
      </c>
      <c r="S1822" s="8"/>
      <c r="T1822" s="8" t="str">
        <f>VLOOKUP(C1822,[1]Sheet1!$D$1:$M$65514,10,0)</f>
        <v>河北</v>
      </c>
      <c r="U1822" s="8">
        <f t="shared" si="173"/>
        <v>0</v>
      </c>
      <c r="V1822" s="8" t="e">
        <f ca="1">SUM(OFFSET(考勤!D:AH,MATCH(C1822,考勤!$A$1:$A$58,0)-1,DAY(D1822)-1,3,1))</f>
        <v>#N/A</v>
      </c>
      <c r="W1822" s="8" t="e">
        <f ca="1" t="shared" si="174"/>
        <v>#N/A</v>
      </c>
    </row>
    <row r="1823" hidden="1" spans="1:23">
      <c r="A1823" s="2" t="s">
        <v>1226</v>
      </c>
      <c r="B1823" s="2" t="s">
        <v>1234</v>
      </c>
      <c r="C1823" s="2" t="s">
        <v>1235</v>
      </c>
      <c r="D1823" s="2" t="s">
        <v>198</v>
      </c>
      <c r="E1823" s="2" t="s">
        <v>127</v>
      </c>
      <c r="F1823" s="2"/>
      <c r="G1823" s="2"/>
      <c r="H1823" s="2"/>
      <c r="I1823" s="2"/>
      <c r="J1823" s="2"/>
      <c r="K1823" s="2"/>
      <c r="L1823" s="2"/>
      <c r="M1823" s="2"/>
      <c r="N1823" s="7" t="s">
        <v>171</v>
      </c>
      <c r="O1823" s="8" t="str">
        <f t="shared" si="169"/>
        <v/>
      </c>
      <c r="P1823" s="9" t="str">
        <f t="shared" si="170"/>
        <v/>
      </c>
      <c r="Q1823" s="11">
        <f t="shared" si="171"/>
        <v>0</v>
      </c>
      <c r="R1823" s="12">
        <f t="shared" si="172"/>
        <v>0</v>
      </c>
      <c r="S1823" s="8"/>
      <c r="T1823" s="8" t="str">
        <f>VLOOKUP(C1823,[1]Sheet1!$D$1:$M$65514,10,0)</f>
        <v>河北</v>
      </c>
      <c r="U1823" s="8">
        <f t="shared" si="173"/>
        <v>0</v>
      </c>
      <c r="V1823" s="8" t="e">
        <f ca="1">SUM(OFFSET(考勤!D:AH,MATCH(C1823,考勤!$A$1:$A$58,0)-1,DAY(D1823)-1,3,1))</f>
        <v>#N/A</v>
      </c>
      <c r="W1823" s="8" t="e">
        <f ca="1" t="shared" si="174"/>
        <v>#N/A</v>
      </c>
    </row>
    <row r="1824" hidden="1" spans="1:23">
      <c r="A1824" s="3" t="s">
        <v>1226</v>
      </c>
      <c r="B1824" s="3" t="s">
        <v>1234</v>
      </c>
      <c r="C1824" s="3" t="s">
        <v>1235</v>
      </c>
      <c r="D1824" s="3" t="s">
        <v>199</v>
      </c>
      <c r="E1824" s="2" t="s">
        <v>127</v>
      </c>
      <c r="F1824" s="3"/>
      <c r="G1824" s="3"/>
      <c r="H1824" s="3"/>
      <c r="I1824" s="3"/>
      <c r="J1824" s="3"/>
      <c r="K1824" s="3"/>
      <c r="L1824" s="3"/>
      <c r="M1824" s="3"/>
      <c r="N1824" s="7" t="s">
        <v>171</v>
      </c>
      <c r="O1824" s="8" t="str">
        <f t="shared" si="169"/>
        <v/>
      </c>
      <c r="P1824" s="9" t="str">
        <f t="shared" si="170"/>
        <v/>
      </c>
      <c r="Q1824" s="11">
        <f t="shared" si="171"/>
        <v>0</v>
      </c>
      <c r="R1824" s="12">
        <f t="shared" si="172"/>
        <v>0</v>
      </c>
      <c r="S1824" s="8"/>
      <c r="T1824" s="8" t="str">
        <f>VLOOKUP(C1824,[1]Sheet1!$D$1:$M$65514,10,0)</f>
        <v>河北</v>
      </c>
      <c r="U1824" s="8">
        <f t="shared" si="173"/>
        <v>0</v>
      </c>
      <c r="V1824" s="8" t="e">
        <f ca="1">SUM(OFFSET(考勤!D:AH,MATCH(C1824,考勤!$A$1:$A$58,0)-1,DAY(D1824)-1,3,1))</f>
        <v>#N/A</v>
      </c>
      <c r="W1824" s="8" t="e">
        <f ca="1" t="shared" si="174"/>
        <v>#N/A</v>
      </c>
    </row>
    <row r="1825" hidden="1" spans="1:23">
      <c r="A1825" s="3" t="s">
        <v>1226</v>
      </c>
      <c r="B1825" s="3" t="s">
        <v>1234</v>
      </c>
      <c r="C1825" s="3" t="s">
        <v>1235</v>
      </c>
      <c r="D1825" s="3" t="s">
        <v>201</v>
      </c>
      <c r="E1825" s="2" t="s">
        <v>127</v>
      </c>
      <c r="F1825" s="3"/>
      <c r="G1825" s="3"/>
      <c r="H1825" s="3"/>
      <c r="I1825" s="3"/>
      <c r="J1825" s="3"/>
      <c r="K1825" s="3"/>
      <c r="L1825" s="3"/>
      <c r="M1825" s="3"/>
      <c r="N1825" s="7" t="s">
        <v>171</v>
      </c>
      <c r="O1825" s="8" t="str">
        <f t="shared" ref="O1825:O1861" si="175">LEFT(F1825,5)</f>
        <v/>
      </c>
      <c r="P1825" s="9" t="str">
        <f t="shared" ref="P1825:P1861" si="176">RIGHT(F1825,5)</f>
        <v/>
      </c>
      <c r="Q1825" s="11">
        <f t="shared" ref="Q1825:Q1861" si="177">IFERROR(IF(LEFT(P1825,2)+0&lt;6,P1825+1,P1825)-O1825,0)</f>
        <v>0</v>
      </c>
      <c r="R1825" s="12">
        <f t="shared" ref="R1825:R1861" si="178">IF(Q1825=0,0,IFERROR(INT((HOUR(Q1825)*60+MINUTE(Q1825))/60-1),0))</f>
        <v>0</v>
      </c>
      <c r="S1825" s="8"/>
      <c r="T1825" s="8" t="str">
        <f>VLOOKUP(C1825,[1]Sheet1!$D$1:$M$65514,10,0)</f>
        <v>河北</v>
      </c>
      <c r="U1825" s="8">
        <f t="shared" ref="U1825:U1861" si="179">INT(R1825)</f>
        <v>0</v>
      </c>
      <c r="V1825" s="8" t="e">
        <f ca="1">SUM(OFFSET(考勤!D:AH,MATCH(C1825,考勤!$A$1:$A$58,0)-1,DAY(D1825)-1,3,1))</f>
        <v>#N/A</v>
      </c>
      <c r="W1825" s="8" t="e">
        <f ca="1" t="shared" ref="W1825:W1861" si="180">R1825-V1825</f>
        <v>#N/A</v>
      </c>
    </row>
    <row r="1826" hidden="1" spans="1:23">
      <c r="A1826" s="2" t="s">
        <v>1226</v>
      </c>
      <c r="B1826" s="2" t="s">
        <v>1234</v>
      </c>
      <c r="C1826" s="2" t="s">
        <v>1235</v>
      </c>
      <c r="D1826" s="2" t="s">
        <v>204</v>
      </c>
      <c r="E1826" s="2" t="s">
        <v>127</v>
      </c>
      <c r="F1826" s="2"/>
      <c r="G1826" s="2"/>
      <c r="H1826" s="2"/>
      <c r="I1826" s="2"/>
      <c r="J1826" s="2"/>
      <c r="K1826" s="2"/>
      <c r="L1826" s="2"/>
      <c r="M1826" s="2"/>
      <c r="N1826" s="7" t="s">
        <v>171</v>
      </c>
      <c r="O1826" s="8" t="str">
        <f t="shared" si="175"/>
        <v/>
      </c>
      <c r="P1826" s="9" t="str">
        <f t="shared" si="176"/>
        <v/>
      </c>
      <c r="Q1826" s="11">
        <f t="shared" si="177"/>
        <v>0</v>
      </c>
      <c r="R1826" s="12">
        <f t="shared" si="178"/>
        <v>0</v>
      </c>
      <c r="S1826" s="8"/>
      <c r="T1826" s="8" t="str">
        <f>VLOOKUP(C1826,[1]Sheet1!$D$1:$M$65514,10,0)</f>
        <v>河北</v>
      </c>
      <c r="U1826" s="8">
        <f t="shared" si="179"/>
        <v>0</v>
      </c>
      <c r="V1826" s="8" t="e">
        <f ca="1">SUM(OFFSET(考勤!D:AH,MATCH(C1826,考勤!$A$1:$A$58,0)-1,DAY(D1826)-1,3,1))</f>
        <v>#N/A</v>
      </c>
      <c r="W1826" s="8" t="e">
        <f ca="1" t="shared" si="180"/>
        <v>#N/A</v>
      </c>
    </row>
    <row r="1827" hidden="1" spans="1:23">
      <c r="A1827" s="2" t="s">
        <v>1226</v>
      </c>
      <c r="B1827" s="2" t="s">
        <v>1234</v>
      </c>
      <c r="C1827" s="2" t="s">
        <v>1235</v>
      </c>
      <c r="D1827" s="2" t="s">
        <v>206</v>
      </c>
      <c r="E1827" s="2" t="s">
        <v>127</v>
      </c>
      <c r="F1827" s="2"/>
      <c r="G1827" s="2"/>
      <c r="H1827" s="2"/>
      <c r="I1827" s="2"/>
      <c r="J1827" s="2"/>
      <c r="K1827" s="2"/>
      <c r="L1827" s="2"/>
      <c r="M1827" s="2"/>
      <c r="N1827" s="7" t="s">
        <v>171</v>
      </c>
      <c r="O1827" s="8" t="str">
        <f t="shared" si="175"/>
        <v/>
      </c>
      <c r="P1827" s="9" t="str">
        <f t="shared" si="176"/>
        <v/>
      </c>
      <c r="Q1827" s="11">
        <f t="shared" si="177"/>
        <v>0</v>
      </c>
      <c r="R1827" s="12">
        <f t="shared" si="178"/>
        <v>0</v>
      </c>
      <c r="S1827" s="8"/>
      <c r="T1827" s="8" t="str">
        <f>VLOOKUP(C1827,[1]Sheet1!$D$1:$M$65514,10,0)</f>
        <v>河北</v>
      </c>
      <c r="U1827" s="8">
        <f t="shared" si="179"/>
        <v>0</v>
      </c>
      <c r="V1827" s="8" t="e">
        <f ca="1">SUM(OFFSET(考勤!D:AH,MATCH(C1827,考勤!$A$1:$A$58,0)-1,DAY(D1827)-1,3,1))</f>
        <v>#N/A</v>
      </c>
      <c r="W1827" s="8" t="e">
        <f ca="1" t="shared" si="180"/>
        <v>#N/A</v>
      </c>
    </row>
    <row r="1828" hidden="1" spans="1:23">
      <c r="A1828" s="2" t="s">
        <v>1226</v>
      </c>
      <c r="B1828" s="2" t="s">
        <v>1234</v>
      </c>
      <c r="C1828" s="2" t="s">
        <v>1235</v>
      </c>
      <c r="D1828" s="2" t="s">
        <v>209</v>
      </c>
      <c r="E1828" s="2" t="s">
        <v>127</v>
      </c>
      <c r="F1828" s="2"/>
      <c r="G1828" s="2"/>
      <c r="H1828" s="2"/>
      <c r="I1828" s="2"/>
      <c r="J1828" s="2"/>
      <c r="K1828" s="2"/>
      <c r="L1828" s="2"/>
      <c r="M1828" s="2"/>
      <c r="N1828" s="7" t="s">
        <v>171</v>
      </c>
      <c r="O1828" s="8" t="str">
        <f t="shared" si="175"/>
        <v/>
      </c>
      <c r="P1828" s="9" t="str">
        <f t="shared" si="176"/>
        <v/>
      </c>
      <c r="Q1828" s="11">
        <f t="shared" si="177"/>
        <v>0</v>
      </c>
      <c r="R1828" s="12">
        <f t="shared" si="178"/>
        <v>0</v>
      </c>
      <c r="S1828" s="8"/>
      <c r="T1828" s="8" t="str">
        <f>VLOOKUP(C1828,[1]Sheet1!$D$1:$M$65514,10,0)</f>
        <v>河北</v>
      </c>
      <c r="U1828" s="8">
        <f t="shared" si="179"/>
        <v>0</v>
      </c>
      <c r="V1828" s="8" t="e">
        <f ca="1">SUM(OFFSET(考勤!D:AH,MATCH(C1828,考勤!$A$1:$A$58,0)-1,DAY(D1828)-1,3,1))</f>
        <v>#N/A</v>
      </c>
      <c r="W1828" s="8" t="e">
        <f ca="1" t="shared" si="180"/>
        <v>#N/A</v>
      </c>
    </row>
    <row r="1829" hidden="1" spans="1:23">
      <c r="A1829" s="2" t="s">
        <v>1226</v>
      </c>
      <c r="B1829" s="2" t="s">
        <v>1234</v>
      </c>
      <c r="C1829" s="2" t="s">
        <v>1235</v>
      </c>
      <c r="D1829" s="2" t="s">
        <v>210</v>
      </c>
      <c r="E1829" s="2" t="s">
        <v>127</v>
      </c>
      <c r="F1829" s="2"/>
      <c r="G1829" s="2"/>
      <c r="H1829" s="2"/>
      <c r="I1829" s="2"/>
      <c r="J1829" s="2"/>
      <c r="K1829" s="2"/>
      <c r="L1829" s="2"/>
      <c r="M1829" s="2"/>
      <c r="N1829" s="7" t="s">
        <v>171</v>
      </c>
      <c r="O1829" s="8" t="str">
        <f t="shared" si="175"/>
        <v/>
      </c>
      <c r="P1829" s="9" t="str">
        <f t="shared" si="176"/>
        <v/>
      </c>
      <c r="Q1829" s="11">
        <f t="shared" si="177"/>
        <v>0</v>
      </c>
      <c r="R1829" s="12">
        <f t="shared" si="178"/>
        <v>0</v>
      </c>
      <c r="S1829" s="8"/>
      <c r="T1829" s="8" t="str">
        <f>VLOOKUP(C1829,[1]Sheet1!$D$1:$M$65514,10,0)</f>
        <v>河北</v>
      </c>
      <c r="U1829" s="8">
        <f t="shared" si="179"/>
        <v>0</v>
      </c>
      <c r="V1829" s="8" t="e">
        <f ca="1">SUM(OFFSET(考勤!D:AH,MATCH(C1829,考勤!$A$1:$A$58,0)-1,DAY(D1829)-1,3,1))</f>
        <v>#N/A</v>
      </c>
      <c r="W1829" s="8" t="e">
        <f ca="1" t="shared" si="180"/>
        <v>#N/A</v>
      </c>
    </row>
    <row r="1830" hidden="1" spans="1:23">
      <c r="A1830" s="2" t="s">
        <v>1226</v>
      </c>
      <c r="B1830" s="2" t="s">
        <v>1234</v>
      </c>
      <c r="C1830" s="2" t="s">
        <v>1235</v>
      </c>
      <c r="D1830" s="2" t="s">
        <v>211</v>
      </c>
      <c r="E1830" s="2" t="s">
        <v>127</v>
      </c>
      <c r="F1830" s="2" t="s">
        <v>1236</v>
      </c>
      <c r="G1830" s="2" t="s">
        <v>1237</v>
      </c>
      <c r="H1830" s="2"/>
      <c r="I1830" s="2"/>
      <c r="J1830" s="10" t="s">
        <v>496</v>
      </c>
      <c r="K1830" s="2"/>
      <c r="L1830" s="2"/>
      <c r="M1830" s="2"/>
      <c r="N1830" s="7" t="s">
        <v>1238</v>
      </c>
      <c r="O1830" s="8" t="str">
        <f t="shared" si="175"/>
        <v>16:35</v>
      </c>
      <c r="P1830" s="9" t="str">
        <f t="shared" si="176"/>
        <v>20:07</v>
      </c>
      <c r="Q1830" s="11">
        <f t="shared" si="177"/>
        <v>0.147222222222222</v>
      </c>
      <c r="R1830" s="12">
        <f t="shared" si="178"/>
        <v>2</v>
      </c>
      <c r="S1830" s="8"/>
      <c r="T1830" s="8" t="str">
        <f>VLOOKUP(C1830,[1]Sheet1!$D$1:$M$65514,10,0)</f>
        <v>河北</v>
      </c>
      <c r="U1830" s="8">
        <f t="shared" si="179"/>
        <v>2</v>
      </c>
      <c r="V1830" s="8" t="e">
        <f ca="1">SUM(OFFSET(考勤!D:AH,MATCH(C1830,考勤!$A$1:$A$58,0)-1,DAY(D1830)-1,3,1))</f>
        <v>#N/A</v>
      </c>
      <c r="W1830" s="8" t="e">
        <f ca="1" t="shared" si="180"/>
        <v>#N/A</v>
      </c>
    </row>
    <row r="1831" hidden="1" spans="1:23">
      <c r="A1831" s="2" t="s">
        <v>1226</v>
      </c>
      <c r="B1831" s="2" t="s">
        <v>1239</v>
      </c>
      <c r="C1831" s="2" t="s">
        <v>1240</v>
      </c>
      <c r="D1831" s="2" t="s">
        <v>126</v>
      </c>
      <c r="E1831" s="2" t="s">
        <v>127</v>
      </c>
      <c r="F1831" s="2"/>
      <c r="G1831" s="2"/>
      <c r="H1831" s="2"/>
      <c r="I1831" s="2"/>
      <c r="J1831" s="2"/>
      <c r="K1831" s="2"/>
      <c r="L1831" s="2"/>
      <c r="M1831" s="2"/>
      <c r="N1831" s="7" t="s">
        <v>171</v>
      </c>
      <c r="O1831" s="8" t="str">
        <f t="shared" si="175"/>
        <v/>
      </c>
      <c r="P1831" s="9" t="str">
        <f t="shared" si="176"/>
        <v/>
      </c>
      <c r="Q1831" s="11">
        <f t="shared" si="177"/>
        <v>0</v>
      </c>
      <c r="R1831" s="12">
        <f t="shared" si="178"/>
        <v>0</v>
      </c>
      <c r="S1831" s="8"/>
      <c r="T1831" s="8" t="str">
        <f>VLOOKUP(C1831,[1]Sheet1!$D$1:$M$65514,10,0)</f>
        <v>河北</v>
      </c>
      <c r="U1831" s="8">
        <f t="shared" si="179"/>
        <v>0</v>
      </c>
      <c r="V1831" s="8" t="e">
        <f ca="1">SUM(OFFSET(考勤!D:AH,MATCH(C1831,考勤!$A$1:$A$58,0)-1,DAY(D1831)-1,3,1))</f>
        <v>#N/A</v>
      </c>
      <c r="W1831" s="8" t="e">
        <f ca="1" t="shared" si="180"/>
        <v>#N/A</v>
      </c>
    </row>
    <row r="1832" hidden="1" spans="1:23">
      <c r="A1832" s="2" t="s">
        <v>1226</v>
      </c>
      <c r="B1832" s="2" t="s">
        <v>1239</v>
      </c>
      <c r="C1832" s="2" t="s">
        <v>1240</v>
      </c>
      <c r="D1832" s="2" t="s">
        <v>131</v>
      </c>
      <c r="E1832" s="2" t="s">
        <v>127</v>
      </c>
      <c r="F1832" s="2"/>
      <c r="G1832" s="2"/>
      <c r="H1832" s="2"/>
      <c r="I1832" s="2"/>
      <c r="J1832" s="2"/>
      <c r="K1832" s="2"/>
      <c r="L1832" s="2"/>
      <c r="M1832" s="2"/>
      <c r="N1832" s="7" t="s">
        <v>171</v>
      </c>
      <c r="O1832" s="8" t="str">
        <f t="shared" si="175"/>
        <v/>
      </c>
      <c r="P1832" s="9" t="str">
        <f t="shared" si="176"/>
        <v/>
      </c>
      <c r="Q1832" s="11">
        <f t="shared" si="177"/>
        <v>0</v>
      </c>
      <c r="R1832" s="12">
        <f t="shared" si="178"/>
        <v>0</v>
      </c>
      <c r="S1832" s="8"/>
      <c r="T1832" s="8" t="str">
        <f>VLOOKUP(C1832,[1]Sheet1!$D$1:$M$65514,10,0)</f>
        <v>河北</v>
      </c>
      <c r="U1832" s="8">
        <f t="shared" si="179"/>
        <v>0</v>
      </c>
      <c r="V1832" s="8" t="e">
        <f ca="1">SUM(OFFSET(考勤!D:AH,MATCH(C1832,考勤!$A$1:$A$58,0)-1,DAY(D1832)-1,3,1))</f>
        <v>#N/A</v>
      </c>
      <c r="W1832" s="8" t="e">
        <f ca="1" t="shared" si="180"/>
        <v>#N/A</v>
      </c>
    </row>
    <row r="1833" hidden="1" spans="1:23">
      <c r="A1833" s="2" t="s">
        <v>1226</v>
      </c>
      <c r="B1833" s="2" t="s">
        <v>1239</v>
      </c>
      <c r="C1833" s="2" t="s">
        <v>1240</v>
      </c>
      <c r="D1833" s="2" t="s">
        <v>135</v>
      </c>
      <c r="E1833" s="2" t="s">
        <v>127</v>
      </c>
      <c r="F1833" s="2"/>
      <c r="G1833" s="2"/>
      <c r="H1833" s="2"/>
      <c r="I1833" s="2"/>
      <c r="J1833" s="2"/>
      <c r="K1833" s="2"/>
      <c r="L1833" s="2"/>
      <c r="M1833" s="2"/>
      <c r="N1833" s="7" t="s">
        <v>171</v>
      </c>
      <c r="O1833" s="8" t="str">
        <f t="shared" si="175"/>
        <v/>
      </c>
      <c r="P1833" s="9" t="str">
        <f t="shared" si="176"/>
        <v/>
      </c>
      <c r="Q1833" s="11">
        <f t="shared" si="177"/>
        <v>0</v>
      </c>
      <c r="R1833" s="12">
        <f t="shared" si="178"/>
        <v>0</v>
      </c>
      <c r="S1833" s="8"/>
      <c r="T1833" s="8" t="str">
        <f>VLOOKUP(C1833,[1]Sheet1!$D$1:$M$65514,10,0)</f>
        <v>河北</v>
      </c>
      <c r="U1833" s="8">
        <f t="shared" si="179"/>
        <v>0</v>
      </c>
      <c r="V1833" s="8" t="e">
        <f ca="1">SUM(OFFSET(考勤!D:AH,MATCH(C1833,考勤!$A$1:$A$58,0)-1,DAY(D1833)-1,3,1))</f>
        <v>#N/A</v>
      </c>
      <c r="W1833" s="8" t="e">
        <f ca="1" t="shared" si="180"/>
        <v>#N/A</v>
      </c>
    </row>
    <row r="1834" hidden="1" spans="1:23">
      <c r="A1834" s="3" t="s">
        <v>1226</v>
      </c>
      <c r="B1834" s="3" t="s">
        <v>1239</v>
      </c>
      <c r="C1834" s="3" t="s">
        <v>1240</v>
      </c>
      <c r="D1834" s="3" t="s">
        <v>139</v>
      </c>
      <c r="E1834" s="2" t="s">
        <v>127</v>
      </c>
      <c r="F1834" s="3"/>
      <c r="G1834" s="3"/>
      <c r="H1834" s="3"/>
      <c r="I1834" s="3"/>
      <c r="J1834" s="3"/>
      <c r="K1834" s="3"/>
      <c r="L1834" s="3"/>
      <c r="M1834" s="3"/>
      <c r="N1834" s="7" t="s">
        <v>171</v>
      </c>
      <c r="O1834" s="8" t="str">
        <f t="shared" si="175"/>
        <v/>
      </c>
      <c r="P1834" s="9" t="str">
        <f t="shared" si="176"/>
        <v/>
      </c>
      <c r="Q1834" s="11">
        <f t="shared" si="177"/>
        <v>0</v>
      </c>
      <c r="R1834" s="12">
        <f t="shared" si="178"/>
        <v>0</v>
      </c>
      <c r="S1834" s="8"/>
      <c r="T1834" s="8" t="str">
        <f>VLOOKUP(C1834,[1]Sheet1!$D$1:$M$65514,10,0)</f>
        <v>河北</v>
      </c>
      <c r="U1834" s="8">
        <f t="shared" si="179"/>
        <v>0</v>
      </c>
      <c r="V1834" s="8" t="e">
        <f ca="1">SUM(OFFSET(考勤!D:AH,MATCH(C1834,考勤!$A$1:$A$58,0)-1,DAY(D1834)-1,3,1))</f>
        <v>#N/A</v>
      </c>
      <c r="W1834" s="8" t="e">
        <f ca="1" t="shared" si="180"/>
        <v>#N/A</v>
      </c>
    </row>
    <row r="1835" hidden="1" spans="1:23">
      <c r="A1835" s="3" t="s">
        <v>1226</v>
      </c>
      <c r="B1835" s="3" t="s">
        <v>1239</v>
      </c>
      <c r="C1835" s="3" t="s">
        <v>1240</v>
      </c>
      <c r="D1835" s="3" t="s">
        <v>142</v>
      </c>
      <c r="E1835" s="2" t="s">
        <v>127</v>
      </c>
      <c r="F1835" s="3"/>
      <c r="G1835" s="3"/>
      <c r="H1835" s="3"/>
      <c r="I1835" s="3"/>
      <c r="J1835" s="3"/>
      <c r="K1835" s="3"/>
      <c r="L1835" s="3"/>
      <c r="M1835" s="3"/>
      <c r="N1835" s="7" t="s">
        <v>171</v>
      </c>
      <c r="O1835" s="8" t="str">
        <f t="shared" si="175"/>
        <v/>
      </c>
      <c r="P1835" s="9" t="str">
        <f t="shared" si="176"/>
        <v/>
      </c>
      <c r="Q1835" s="11">
        <f t="shared" si="177"/>
        <v>0</v>
      </c>
      <c r="R1835" s="12">
        <f t="shared" si="178"/>
        <v>0</v>
      </c>
      <c r="S1835" s="8"/>
      <c r="T1835" s="8" t="str">
        <f>VLOOKUP(C1835,[1]Sheet1!$D$1:$M$65514,10,0)</f>
        <v>河北</v>
      </c>
      <c r="U1835" s="8">
        <f t="shared" si="179"/>
        <v>0</v>
      </c>
      <c r="V1835" s="8" t="e">
        <f ca="1">SUM(OFFSET(考勤!D:AH,MATCH(C1835,考勤!$A$1:$A$58,0)-1,DAY(D1835)-1,3,1))</f>
        <v>#N/A</v>
      </c>
      <c r="W1835" s="8" t="e">
        <f ca="1" t="shared" si="180"/>
        <v>#N/A</v>
      </c>
    </row>
    <row r="1836" hidden="1" spans="1:23">
      <c r="A1836" s="2" t="s">
        <v>1226</v>
      </c>
      <c r="B1836" s="2" t="s">
        <v>1239</v>
      </c>
      <c r="C1836" s="2" t="s">
        <v>1240</v>
      </c>
      <c r="D1836" s="2" t="s">
        <v>145</v>
      </c>
      <c r="E1836" s="2" t="s">
        <v>127</v>
      </c>
      <c r="F1836" s="2"/>
      <c r="G1836" s="2"/>
      <c r="H1836" s="2"/>
      <c r="I1836" s="2"/>
      <c r="J1836" s="2"/>
      <c r="K1836" s="2"/>
      <c r="L1836" s="2"/>
      <c r="M1836" s="2"/>
      <c r="N1836" s="7" t="s">
        <v>171</v>
      </c>
      <c r="O1836" s="8" t="str">
        <f t="shared" si="175"/>
        <v/>
      </c>
      <c r="P1836" s="9" t="str">
        <f t="shared" si="176"/>
        <v/>
      </c>
      <c r="Q1836" s="11">
        <f t="shared" si="177"/>
        <v>0</v>
      </c>
      <c r="R1836" s="12">
        <f t="shared" si="178"/>
        <v>0</v>
      </c>
      <c r="S1836" s="8"/>
      <c r="T1836" s="8" t="str">
        <f>VLOOKUP(C1836,[1]Sheet1!$D$1:$M$65514,10,0)</f>
        <v>河北</v>
      </c>
      <c r="U1836" s="8">
        <f t="shared" si="179"/>
        <v>0</v>
      </c>
      <c r="V1836" s="8" t="e">
        <f ca="1">SUM(OFFSET(考勤!D:AH,MATCH(C1836,考勤!$A$1:$A$58,0)-1,DAY(D1836)-1,3,1))</f>
        <v>#N/A</v>
      </c>
      <c r="W1836" s="8" t="e">
        <f ca="1" t="shared" si="180"/>
        <v>#N/A</v>
      </c>
    </row>
    <row r="1837" hidden="1" spans="1:23">
      <c r="A1837" s="2" t="s">
        <v>1226</v>
      </c>
      <c r="B1837" s="2" t="s">
        <v>1239</v>
      </c>
      <c r="C1837" s="2" t="s">
        <v>1240</v>
      </c>
      <c r="D1837" s="2" t="s">
        <v>148</v>
      </c>
      <c r="E1837" s="2" t="s">
        <v>127</v>
      </c>
      <c r="F1837" s="2"/>
      <c r="G1837" s="2"/>
      <c r="H1837" s="2"/>
      <c r="I1837" s="2"/>
      <c r="J1837" s="2"/>
      <c r="K1837" s="2"/>
      <c r="L1837" s="2"/>
      <c r="M1837" s="2"/>
      <c r="N1837" s="7" t="s">
        <v>171</v>
      </c>
      <c r="O1837" s="8" t="str">
        <f t="shared" si="175"/>
        <v/>
      </c>
      <c r="P1837" s="9" t="str">
        <f t="shared" si="176"/>
        <v/>
      </c>
      <c r="Q1837" s="11">
        <f t="shared" si="177"/>
        <v>0</v>
      </c>
      <c r="R1837" s="12">
        <f t="shared" si="178"/>
        <v>0</v>
      </c>
      <c r="S1837" s="8"/>
      <c r="T1837" s="8" t="str">
        <f>VLOOKUP(C1837,[1]Sheet1!$D$1:$M$65514,10,0)</f>
        <v>河北</v>
      </c>
      <c r="U1837" s="8">
        <f t="shared" si="179"/>
        <v>0</v>
      </c>
      <c r="V1837" s="8" t="e">
        <f ca="1">SUM(OFFSET(考勤!D:AH,MATCH(C1837,考勤!$A$1:$A$58,0)-1,DAY(D1837)-1,3,1))</f>
        <v>#N/A</v>
      </c>
      <c r="W1837" s="8" t="e">
        <f ca="1" t="shared" si="180"/>
        <v>#N/A</v>
      </c>
    </row>
    <row r="1838" hidden="1" spans="1:23">
      <c r="A1838" s="2" t="s">
        <v>1226</v>
      </c>
      <c r="B1838" s="2" t="s">
        <v>1239</v>
      </c>
      <c r="C1838" s="2" t="s">
        <v>1240</v>
      </c>
      <c r="D1838" s="2" t="s">
        <v>152</v>
      </c>
      <c r="E1838" s="2" t="s">
        <v>127</v>
      </c>
      <c r="F1838" s="2"/>
      <c r="G1838" s="2"/>
      <c r="H1838" s="2"/>
      <c r="I1838" s="2"/>
      <c r="J1838" s="2"/>
      <c r="K1838" s="2"/>
      <c r="L1838" s="2"/>
      <c r="M1838" s="2"/>
      <c r="N1838" s="7" t="s">
        <v>171</v>
      </c>
      <c r="O1838" s="8" t="str">
        <f t="shared" si="175"/>
        <v/>
      </c>
      <c r="P1838" s="9" t="str">
        <f t="shared" si="176"/>
        <v/>
      </c>
      <c r="Q1838" s="11">
        <f t="shared" si="177"/>
        <v>0</v>
      </c>
      <c r="R1838" s="12">
        <f t="shared" si="178"/>
        <v>0</v>
      </c>
      <c r="S1838" s="8"/>
      <c r="T1838" s="8" t="str">
        <f>VLOOKUP(C1838,[1]Sheet1!$D$1:$M$65514,10,0)</f>
        <v>河北</v>
      </c>
      <c r="U1838" s="8">
        <f t="shared" si="179"/>
        <v>0</v>
      </c>
      <c r="V1838" s="8" t="e">
        <f ca="1">SUM(OFFSET(考勤!D:AH,MATCH(C1838,考勤!$A$1:$A$58,0)-1,DAY(D1838)-1,3,1))</f>
        <v>#N/A</v>
      </c>
      <c r="W1838" s="8" t="e">
        <f ca="1" t="shared" si="180"/>
        <v>#N/A</v>
      </c>
    </row>
    <row r="1839" hidden="1" spans="1:23">
      <c r="A1839" s="2" t="s">
        <v>1226</v>
      </c>
      <c r="B1839" s="2" t="s">
        <v>1239</v>
      </c>
      <c r="C1839" s="2" t="s">
        <v>1240</v>
      </c>
      <c r="D1839" s="2" t="s">
        <v>157</v>
      </c>
      <c r="E1839" s="2" t="s">
        <v>127</v>
      </c>
      <c r="F1839" s="2"/>
      <c r="G1839" s="2"/>
      <c r="H1839" s="2"/>
      <c r="I1839" s="2"/>
      <c r="J1839" s="2"/>
      <c r="K1839" s="2"/>
      <c r="L1839" s="2"/>
      <c r="M1839" s="2"/>
      <c r="N1839" s="7" t="s">
        <v>171</v>
      </c>
      <c r="O1839" s="8" t="str">
        <f t="shared" si="175"/>
        <v/>
      </c>
      <c r="P1839" s="9" t="str">
        <f t="shared" si="176"/>
        <v/>
      </c>
      <c r="Q1839" s="11">
        <f t="shared" si="177"/>
        <v>0</v>
      </c>
      <c r="R1839" s="12">
        <f t="shared" si="178"/>
        <v>0</v>
      </c>
      <c r="S1839" s="8"/>
      <c r="T1839" s="8" t="str">
        <f>VLOOKUP(C1839,[1]Sheet1!$D$1:$M$65514,10,0)</f>
        <v>河北</v>
      </c>
      <c r="U1839" s="8">
        <f t="shared" si="179"/>
        <v>0</v>
      </c>
      <c r="V1839" s="8" t="e">
        <f ca="1">SUM(OFFSET(考勤!D:AH,MATCH(C1839,考勤!$A$1:$A$58,0)-1,DAY(D1839)-1,3,1))</f>
        <v>#N/A</v>
      </c>
      <c r="W1839" s="8" t="e">
        <f ca="1" t="shared" si="180"/>
        <v>#N/A</v>
      </c>
    </row>
    <row r="1840" hidden="1" spans="1:23">
      <c r="A1840" s="2" t="s">
        <v>1226</v>
      </c>
      <c r="B1840" s="2" t="s">
        <v>1239</v>
      </c>
      <c r="C1840" s="2" t="s">
        <v>1240</v>
      </c>
      <c r="D1840" s="2" t="s">
        <v>160</v>
      </c>
      <c r="E1840" s="2" t="s">
        <v>127</v>
      </c>
      <c r="F1840" s="2"/>
      <c r="G1840" s="2"/>
      <c r="H1840" s="2"/>
      <c r="I1840" s="2"/>
      <c r="J1840" s="2"/>
      <c r="K1840" s="2"/>
      <c r="L1840" s="2"/>
      <c r="M1840" s="2"/>
      <c r="N1840" s="7" t="s">
        <v>171</v>
      </c>
      <c r="O1840" s="8" t="str">
        <f t="shared" si="175"/>
        <v/>
      </c>
      <c r="P1840" s="9" t="str">
        <f t="shared" si="176"/>
        <v/>
      </c>
      <c r="Q1840" s="11">
        <f t="shared" si="177"/>
        <v>0</v>
      </c>
      <c r="R1840" s="12">
        <f t="shared" si="178"/>
        <v>0</v>
      </c>
      <c r="S1840" s="8"/>
      <c r="T1840" s="8" t="str">
        <f>VLOOKUP(C1840,[1]Sheet1!$D$1:$M$65514,10,0)</f>
        <v>河北</v>
      </c>
      <c r="U1840" s="8">
        <f t="shared" si="179"/>
        <v>0</v>
      </c>
      <c r="V1840" s="8" t="e">
        <f ca="1">SUM(OFFSET(考勤!D:AH,MATCH(C1840,考勤!$A$1:$A$58,0)-1,DAY(D1840)-1,3,1))</f>
        <v>#N/A</v>
      </c>
      <c r="W1840" s="8" t="e">
        <f ca="1" t="shared" si="180"/>
        <v>#N/A</v>
      </c>
    </row>
    <row r="1841" hidden="1" spans="1:23">
      <c r="A1841" s="3" t="s">
        <v>1226</v>
      </c>
      <c r="B1841" s="3" t="s">
        <v>1239</v>
      </c>
      <c r="C1841" s="3" t="s">
        <v>1240</v>
      </c>
      <c r="D1841" s="3" t="s">
        <v>163</v>
      </c>
      <c r="E1841" s="2" t="s">
        <v>127</v>
      </c>
      <c r="F1841" s="3"/>
      <c r="G1841" s="3"/>
      <c r="H1841" s="3"/>
      <c r="I1841" s="3"/>
      <c r="J1841" s="3"/>
      <c r="K1841" s="3"/>
      <c r="L1841" s="3"/>
      <c r="M1841" s="3"/>
      <c r="N1841" s="7" t="s">
        <v>171</v>
      </c>
      <c r="O1841" s="8" t="str">
        <f t="shared" si="175"/>
        <v/>
      </c>
      <c r="P1841" s="9" t="str">
        <f t="shared" si="176"/>
        <v/>
      </c>
      <c r="Q1841" s="11">
        <f t="shared" si="177"/>
        <v>0</v>
      </c>
      <c r="R1841" s="12">
        <f t="shared" si="178"/>
        <v>0</v>
      </c>
      <c r="S1841" s="8"/>
      <c r="T1841" s="8" t="str">
        <f>VLOOKUP(C1841,[1]Sheet1!$D$1:$M$65514,10,0)</f>
        <v>河北</v>
      </c>
      <c r="U1841" s="8">
        <f t="shared" si="179"/>
        <v>0</v>
      </c>
      <c r="V1841" s="8" t="e">
        <f ca="1">SUM(OFFSET(考勤!D:AH,MATCH(C1841,考勤!$A$1:$A$58,0)-1,DAY(D1841)-1,3,1))</f>
        <v>#N/A</v>
      </c>
      <c r="W1841" s="8" t="e">
        <f ca="1" t="shared" si="180"/>
        <v>#N/A</v>
      </c>
    </row>
    <row r="1842" hidden="1" spans="1:23">
      <c r="A1842" s="3" t="s">
        <v>1226</v>
      </c>
      <c r="B1842" s="3" t="s">
        <v>1239</v>
      </c>
      <c r="C1842" s="3" t="s">
        <v>1240</v>
      </c>
      <c r="D1842" s="3" t="s">
        <v>166</v>
      </c>
      <c r="E1842" s="2" t="s">
        <v>127</v>
      </c>
      <c r="F1842" s="3"/>
      <c r="G1842" s="3"/>
      <c r="H1842" s="3"/>
      <c r="I1842" s="3"/>
      <c r="J1842" s="3"/>
      <c r="K1842" s="3"/>
      <c r="L1842" s="3"/>
      <c r="M1842" s="3"/>
      <c r="N1842" s="7" t="s">
        <v>171</v>
      </c>
      <c r="O1842" s="8" t="str">
        <f t="shared" si="175"/>
        <v/>
      </c>
      <c r="P1842" s="9" t="str">
        <f t="shared" si="176"/>
        <v/>
      </c>
      <c r="Q1842" s="11">
        <f t="shared" si="177"/>
        <v>0</v>
      </c>
      <c r="R1842" s="12">
        <f t="shared" si="178"/>
        <v>0</v>
      </c>
      <c r="S1842" s="8"/>
      <c r="T1842" s="8" t="str">
        <f>VLOOKUP(C1842,[1]Sheet1!$D$1:$M$65514,10,0)</f>
        <v>河北</v>
      </c>
      <c r="U1842" s="8">
        <f t="shared" si="179"/>
        <v>0</v>
      </c>
      <c r="V1842" s="8" t="e">
        <f ca="1">SUM(OFFSET(考勤!D:AH,MATCH(C1842,考勤!$A$1:$A$58,0)-1,DAY(D1842)-1,3,1))</f>
        <v>#N/A</v>
      </c>
      <c r="W1842" s="8" t="e">
        <f ca="1" t="shared" si="180"/>
        <v>#N/A</v>
      </c>
    </row>
    <row r="1843" hidden="1" spans="1:23">
      <c r="A1843" s="2" t="s">
        <v>1226</v>
      </c>
      <c r="B1843" s="2" t="s">
        <v>1239</v>
      </c>
      <c r="C1843" s="2" t="s">
        <v>1240</v>
      </c>
      <c r="D1843" s="2" t="s">
        <v>170</v>
      </c>
      <c r="E1843" s="2" t="s">
        <v>127</v>
      </c>
      <c r="F1843" s="2"/>
      <c r="G1843" s="2"/>
      <c r="H1843" s="2"/>
      <c r="I1843" s="2"/>
      <c r="J1843" s="2"/>
      <c r="K1843" s="2"/>
      <c r="L1843" s="2"/>
      <c r="M1843" s="2"/>
      <c r="N1843" s="7" t="s">
        <v>171</v>
      </c>
      <c r="O1843" s="8" t="str">
        <f t="shared" si="175"/>
        <v/>
      </c>
      <c r="P1843" s="9" t="str">
        <f t="shared" si="176"/>
        <v/>
      </c>
      <c r="Q1843" s="11">
        <f t="shared" si="177"/>
        <v>0</v>
      </c>
      <c r="R1843" s="12">
        <f t="shared" si="178"/>
        <v>0</v>
      </c>
      <c r="S1843" s="8"/>
      <c r="T1843" s="8" t="str">
        <f>VLOOKUP(C1843,[1]Sheet1!$D$1:$M$65514,10,0)</f>
        <v>河北</v>
      </c>
      <c r="U1843" s="8">
        <f t="shared" si="179"/>
        <v>0</v>
      </c>
      <c r="V1843" s="8" t="e">
        <f ca="1">SUM(OFFSET(考勤!D:AH,MATCH(C1843,考勤!$A$1:$A$58,0)-1,DAY(D1843)-1,3,1))</f>
        <v>#N/A</v>
      </c>
      <c r="W1843" s="8" t="e">
        <f ca="1" t="shared" si="180"/>
        <v>#N/A</v>
      </c>
    </row>
    <row r="1844" hidden="1" spans="1:23">
      <c r="A1844" s="2" t="s">
        <v>1226</v>
      </c>
      <c r="B1844" s="2" t="s">
        <v>1239</v>
      </c>
      <c r="C1844" s="2" t="s">
        <v>1240</v>
      </c>
      <c r="D1844" s="2" t="s">
        <v>172</v>
      </c>
      <c r="E1844" s="2" t="s">
        <v>127</v>
      </c>
      <c r="F1844" s="2"/>
      <c r="G1844" s="2"/>
      <c r="H1844" s="2"/>
      <c r="I1844" s="2"/>
      <c r="J1844" s="2"/>
      <c r="K1844" s="2"/>
      <c r="L1844" s="2"/>
      <c r="M1844" s="2"/>
      <c r="N1844" s="7" t="s">
        <v>171</v>
      </c>
      <c r="O1844" s="8" t="str">
        <f t="shared" si="175"/>
        <v/>
      </c>
      <c r="P1844" s="9" t="str">
        <f t="shared" si="176"/>
        <v/>
      </c>
      <c r="Q1844" s="11">
        <f t="shared" si="177"/>
        <v>0</v>
      </c>
      <c r="R1844" s="12">
        <f t="shared" si="178"/>
        <v>0</v>
      </c>
      <c r="S1844" s="8"/>
      <c r="T1844" s="8" t="str">
        <f>VLOOKUP(C1844,[1]Sheet1!$D$1:$M$65514,10,0)</f>
        <v>河北</v>
      </c>
      <c r="U1844" s="8">
        <f t="shared" si="179"/>
        <v>0</v>
      </c>
      <c r="V1844" s="8" t="e">
        <f ca="1">SUM(OFFSET(考勤!D:AH,MATCH(C1844,考勤!$A$1:$A$58,0)-1,DAY(D1844)-1,3,1))</f>
        <v>#N/A</v>
      </c>
      <c r="W1844" s="8" t="e">
        <f ca="1" t="shared" si="180"/>
        <v>#N/A</v>
      </c>
    </row>
    <row r="1845" hidden="1" spans="1:23">
      <c r="A1845" s="2" t="s">
        <v>1226</v>
      </c>
      <c r="B1845" s="2" t="s">
        <v>1239</v>
      </c>
      <c r="C1845" s="2" t="s">
        <v>1240</v>
      </c>
      <c r="D1845" s="2" t="s">
        <v>173</v>
      </c>
      <c r="E1845" s="2" t="s">
        <v>127</v>
      </c>
      <c r="F1845" s="2"/>
      <c r="G1845" s="2"/>
      <c r="H1845" s="2"/>
      <c r="I1845" s="2"/>
      <c r="J1845" s="2"/>
      <c r="K1845" s="2"/>
      <c r="L1845" s="2"/>
      <c r="M1845" s="2"/>
      <c r="N1845" s="7" t="s">
        <v>171</v>
      </c>
      <c r="O1845" s="8" t="str">
        <f t="shared" si="175"/>
        <v/>
      </c>
      <c r="P1845" s="9" t="str">
        <f t="shared" si="176"/>
        <v/>
      </c>
      <c r="Q1845" s="11">
        <f t="shared" si="177"/>
        <v>0</v>
      </c>
      <c r="R1845" s="12">
        <f t="shared" si="178"/>
        <v>0</v>
      </c>
      <c r="S1845" s="8"/>
      <c r="T1845" s="8" t="str">
        <f>VLOOKUP(C1845,[1]Sheet1!$D$1:$M$65514,10,0)</f>
        <v>河北</v>
      </c>
      <c r="U1845" s="8">
        <f t="shared" si="179"/>
        <v>0</v>
      </c>
      <c r="V1845" s="8" t="e">
        <f ca="1">SUM(OFFSET(考勤!D:AH,MATCH(C1845,考勤!$A$1:$A$58,0)-1,DAY(D1845)-1,3,1))</f>
        <v>#N/A</v>
      </c>
      <c r="W1845" s="8" t="e">
        <f ca="1" t="shared" si="180"/>
        <v>#N/A</v>
      </c>
    </row>
    <row r="1846" hidden="1" spans="1:23">
      <c r="A1846" s="2" t="s">
        <v>1226</v>
      </c>
      <c r="B1846" s="2" t="s">
        <v>1239</v>
      </c>
      <c r="C1846" s="2" t="s">
        <v>1240</v>
      </c>
      <c r="D1846" s="2" t="s">
        <v>175</v>
      </c>
      <c r="E1846" s="2" t="s">
        <v>127</v>
      </c>
      <c r="F1846" s="2"/>
      <c r="G1846" s="2"/>
      <c r="H1846" s="2"/>
      <c r="I1846" s="2"/>
      <c r="J1846" s="2"/>
      <c r="K1846" s="2"/>
      <c r="L1846" s="2"/>
      <c r="M1846" s="2"/>
      <c r="N1846" s="7" t="s">
        <v>171</v>
      </c>
      <c r="O1846" s="8" t="str">
        <f t="shared" si="175"/>
        <v/>
      </c>
      <c r="P1846" s="9" t="str">
        <f t="shared" si="176"/>
        <v/>
      </c>
      <c r="Q1846" s="11">
        <f t="shared" si="177"/>
        <v>0</v>
      </c>
      <c r="R1846" s="12">
        <f t="shared" si="178"/>
        <v>0</v>
      </c>
      <c r="S1846" s="8"/>
      <c r="T1846" s="8" t="str">
        <f>VLOOKUP(C1846,[1]Sheet1!$D$1:$M$65514,10,0)</f>
        <v>河北</v>
      </c>
      <c r="U1846" s="8">
        <f t="shared" si="179"/>
        <v>0</v>
      </c>
      <c r="V1846" s="8" t="e">
        <f ca="1">SUM(OFFSET(考勤!D:AH,MATCH(C1846,考勤!$A$1:$A$58,0)-1,DAY(D1846)-1,3,1))</f>
        <v>#N/A</v>
      </c>
      <c r="W1846" s="8" t="e">
        <f ca="1" t="shared" si="180"/>
        <v>#N/A</v>
      </c>
    </row>
    <row r="1847" hidden="1" spans="1:23">
      <c r="A1847" s="2" t="s">
        <v>1226</v>
      </c>
      <c r="B1847" s="2" t="s">
        <v>1239</v>
      </c>
      <c r="C1847" s="2" t="s">
        <v>1240</v>
      </c>
      <c r="D1847" s="2" t="s">
        <v>177</v>
      </c>
      <c r="E1847" s="2" t="s">
        <v>127</v>
      </c>
      <c r="F1847" s="2"/>
      <c r="G1847" s="2"/>
      <c r="H1847" s="2"/>
      <c r="I1847" s="2"/>
      <c r="J1847" s="2"/>
      <c r="K1847" s="2"/>
      <c r="L1847" s="2"/>
      <c r="M1847" s="2"/>
      <c r="N1847" s="7" t="s">
        <v>171</v>
      </c>
      <c r="O1847" s="8" t="str">
        <f t="shared" si="175"/>
        <v/>
      </c>
      <c r="P1847" s="9" t="str">
        <f t="shared" si="176"/>
        <v/>
      </c>
      <c r="Q1847" s="11">
        <f t="shared" si="177"/>
        <v>0</v>
      </c>
      <c r="R1847" s="12">
        <f t="shared" si="178"/>
        <v>0</v>
      </c>
      <c r="S1847" s="8"/>
      <c r="T1847" s="8" t="str">
        <f>VLOOKUP(C1847,[1]Sheet1!$D$1:$M$65514,10,0)</f>
        <v>河北</v>
      </c>
      <c r="U1847" s="8">
        <f t="shared" si="179"/>
        <v>0</v>
      </c>
      <c r="V1847" s="8" t="e">
        <f ca="1">SUM(OFFSET(考勤!D:AH,MATCH(C1847,考勤!$A$1:$A$58,0)-1,DAY(D1847)-1,3,1))</f>
        <v>#N/A</v>
      </c>
      <c r="W1847" s="8" t="e">
        <f ca="1" t="shared" si="180"/>
        <v>#N/A</v>
      </c>
    </row>
    <row r="1848" hidden="1" spans="1:23">
      <c r="A1848" s="3" t="s">
        <v>1226</v>
      </c>
      <c r="B1848" s="3" t="s">
        <v>1239</v>
      </c>
      <c r="C1848" s="3" t="s">
        <v>1240</v>
      </c>
      <c r="D1848" s="3" t="s">
        <v>180</v>
      </c>
      <c r="E1848" s="2" t="s">
        <v>127</v>
      </c>
      <c r="F1848" s="3"/>
      <c r="G1848" s="3"/>
      <c r="H1848" s="3"/>
      <c r="I1848" s="3"/>
      <c r="J1848" s="3"/>
      <c r="K1848" s="3"/>
      <c r="L1848" s="3"/>
      <c r="M1848" s="3"/>
      <c r="N1848" s="7" t="s">
        <v>171</v>
      </c>
      <c r="O1848" s="8" t="str">
        <f t="shared" si="175"/>
        <v/>
      </c>
      <c r="P1848" s="9" t="str">
        <f t="shared" si="176"/>
        <v/>
      </c>
      <c r="Q1848" s="11">
        <f t="shared" si="177"/>
        <v>0</v>
      </c>
      <c r="R1848" s="12">
        <f t="shared" si="178"/>
        <v>0</v>
      </c>
      <c r="S1848" s="8"/>
      <c r="T1848" s="8" t="str">
        <f>VLOOKUP(C1848,[1]Sheet1!$D$1:$M$65514,10,0)</f>
        <v>河北</v>
      </c>
      <c r="U1848" s="8">
        <f t="shared" si="179"/>
        <v>0</v>
      </c>
      <c r="V1848" s="8" t="e">
        <f ca="1">SUM(OFFSET(考勤!D:AH,MATCH(C1848,考勤!$A$1:$A$58,0)-1,DAY(D1848)-1,3,1))</f>
        <v>#N/A</v>
      </c>
      <c r="W1848" s="8" t="e">
        <f ca="1" t="shared" si="180"/>
        <v>#N/A</v>
      </c>
    </row>
    <row r="1849" hidden="1" spans="1:23">
      <c r="A1849" s="3" t="s">
        <v>1226</v>
      </c>
      <c r="B1849" s="3" t="s">
        <v>1239</v>
      </c>
      <c r="C1849" s="3" t="s">
        <v>1240</v>
      </c>
      <c r="D1849" s="3" t="s">
        <v>183</v>
      </c>
      <c r="E1849" s="2" t="s">
        <v>127</v>
      </c>
      <c r="F1849" s="3"/>
      <c r="G1849" s="3"/>
      <c r="H1849" s="3"/>
      <c r="I1849" s="3"/>
      <c r="J1849" s="3"/>
      <c r="K1849" s="3"/>
      <c r="L1849" s="3"/>
      <c r="M1849" s="3"/>
      <c r="N1849" s="7" t="s">
        <v>171</v>
      </c>
      <c r="O1849" s="8" t="str">
        <f t="shared" si="175"/>
        <v/>
      </c>
      <c r="P1849" s="9" t="str">
        <f t="shared" si="176"/>
        <v/>
      </c>
      <c r="Q1849" s="11">
        <f t="shared" si="177"/>
        <v>0</v>
      </c>
      <c r="R1849" s="12">
        <f t="shared" si="178"/>
        <v>0</v>
      </c>
      <c r="S1849" s="8"/>
      <c r="T1849" s="8" t="str">
        <f>VLOOKUP(C1849,[1]Sheet1!$D$1:$M$65514,10,0)</f>
        <v>河北</v>
      </c>
      <c r="U1849" s="8">
        <f t="shared" si="179"/>
        <v>0</v>
      </c>
      <c r="V1849" s="8" t="e">
        <f ca="1">SUM(OFFSET(考勤!D:AH,MATCH(C1849,考勤!$A$1:$A$58,0)-1,DAY(D1849)-1,3,1))</f>
        <v>#N/A</v>
      </c>
      <c r="W1849" s="8" t="e">
        <f ca="1" t="shared" si="180"/>
        <v>#N/A</v>
      </c>
    </row>
    <row r="1850" hidden="1" spans="1:23">
      <c r="A1850" s="2" t="s">
        <v>1226</v>
      </c>
      <c r="B1850" s="2" t="s">
        <v>1239</v>
      </c>
      <c r="C1850" s="2" t="s">
        <v>1240</v>
      </c>
      <c r="D1850" s="2" t="s">
        <v>186</v>
      </c>
      <c r="E1850" s="2" t="s">
        <v>127</v>
      </c>
      <c r="F1850" s="2"/>
      <c r="G1850" s="2"/>
      <c r="H1850" s="2"/>
      <c r="I1850" s="2"/>
      <c r="J1850" s="2"/>
      <c r="K1850" s="2"/>
      <c r="L1850" s="2"/>
      <c r="M1850" s="2"/>
      <c r="N1850" s="7" t="s">
        <v>171</v>
      </c>
      <c r="O1850" s="8" t="str">
        <f t="shared" si="175"/>
        <v/>
      </c>
      <c r="P1850" s="9" t="str">
        <f t="shared" si="176"/>
        <v/>
      </c>
      <c r="Q1850" s="11">
        <f t="shared" si="177"/>
        <v>0</v>
      </c>
      <c r="R1850" s="12">
        <f t="shared" si="178"/>
        <v>0</v>
      </c>
      <c r="S1850" s="8"/>
      <c r="T1850" s="8" t="str">
        <f>VLOOKUP(C1850,[1]Sheet1!$D$1:$M$65514,10,0)</f>
        <v>河北</v>
      </c>
      <c r="U1850" s="8">
        <f t="shared" si="179"/>
        <v>0</v>
      </c>
      <c r="V1850" s="8" t="e">
        <f ca="1">SUM(OFFSET(考勤!D:AH,MATCH(C1850,考勤!$A$1:$A$58,0)-1,DAY(D1850)-1,3,1))</f>
        <v>#N/A</v>
      </c>
      <c r="W1850" s="8" t="e">
        <f ca="1" t="shared" si="180"/>
        <v>#N/A</v>
      </c>
    </row>
    <row r="1851" hidden="1" spans="1:23">
      <c r="A1851" s="2" t="s">
        <v>1226</v>
      </c>
      <c r="B1851" s="2" t="s">
        <v>1239</v>
      </c>
      <c r="C1851" s="2" t="s">
        <v>1240</v>
      </c>
      <c r="D1851" s="2" t="s">
        <v>189</v>
      </c>
      <c r="E1851" s="2" t="s">
        <v>127</v>
      </c>
      <c r="F1851" s="2"/>
      <c r="G1851" s="2"/>
      <c r="H1851" s="2"/>
      <c r="I1851" s="2"/>
      <c r="J1851" s="2"/>
      <c r="K1851" s="2"/>
      <c r="L1851" s="2"/>
      <c r="M1851" s="2"/>
      <c r="N1851" s="7" t="s">
        <v>171</v>
      </c>
      <c r="O1851" s="8" t="str">
        <f t="shared" si="175"/>
        <v/>
      </c>
      <c r="P1851" s="9" t="str">
        <f t="shared" si="176"/>
        <v/>
      </c>
      <c r="Q1851" s="11">
        <f t="shared" si="177"/>
        <v>0</v>
      </c>
      <c r="R1851" s="12">
        <f t="shared" si="178"/>
        <v>0</v>
      </c>
      <c r="S1851" s="8"/>
      <c r="T1851" s="8" t="str">
        <f>VLOOKUP(C1851,[1]Sheet1!$D$1:$M$65514,10,0)</f>
        <v>河北</v>
      </c>
      <c r="U1851" s="8">
        <f t="shared" si="179"/>
        <v>0</v>
      </c>
      <c r="V1851" s="8" t="e">
        <f ca="1">SUM(OFFSET(考勤!D:AH,MATCH(C1851,考勤!$A$1:$A$58,0)-1,DAY(D1851)-1,3,1))</f>
        <v>#N/A</v>
      </c>
      <c r="W1851" s="8" t="e">
        <f ca="1" t="shared" si="180"/>
        <v>#N/A</v>
      </c>
    </row>
    <row r="1852" hidden="1" spans="1:23">
      <c r="A1852" s="2" t="s">
        <v>1226</v>
      </c>
      <c r="B1852" s="2" t="s">
        <v>1239</v>
      </c>
      <c r="C1852" s="2" t="s">
        <v>1240</v>
      </c>
      <c r="D1852" s="2" t="s">
        <v>192</v>
      </c>
      <c r="E1852" s="2" t="s">
        <v>127</v>
      </c>
      <c r="F1852" s="2"/>
      <c r="G1852" s="2"/>
      <c r="H1852" s="2"/>
      <c r="I1852" s="2"/>
      <c r="J1852" s="2"/>
      <c r="K1852" s="2"/>
      <c r="L1852" s="2"/>
      <c r="M1852" s="2"/>
      <c r="N1852" s="7" t="s">
        <v>171</v>
      </c>
      <c r="O1852" s="8" t="str">
        <f t="shared" si="175"/>
        <v/>
      </c>
      <c r="P1852" s="9" t="str">
        <f t="shared" si="176"/>
        <v/>
      </c>
      <c r="Q1852" s="11">
        <f t="shared" si="177"/>
        <v>0</v>
      </c>
      <c r="R1852" s="12">
        <f t="shared" si="178"/>
        <v>0</v>
      </c>
      <c r="S1852" s="8"/>
      <c r="T1852" s="8" t="str">
        <f>VLOOKUP(C1852,[1]Sheet1!$D$1:$M$65514,10,0)</f>
        <v>河北</v>
      </c>
      <c r="U1852" s="8">
        <f t="shared" si="179"/>
        <v>0</v>
      </c>
      <c r="V1852" s="8" t="e">
        <f ca="1">SUM(OFFSET(考勤!D:AH,MATCH(C1852,考勤!$A$1:$A$58,0)-1,DAY(D1852)-1,3,1))</f>
        <v>#N/A</v>
      </c>
      <c r="W1852" s="8" t="e">
        <f ca="1" t="shared" si="180"/>
        <v>#N/A</v>
      </c>
    </row>
    <row r="1853" hidden="1" spans="1:23">
      <c r="A1853" s="2" t="s">
        <v>1226</v>
      </c>
      <c r="B1853" s="2" t="s">
        <v>1239</v>
      </c>
      <c r="C1853" s="2" t="s">
        <v>1240</v>
      </c>
      <c r="D1853" s="2" t="s">
        <v>195</v>
      </c>
      <c r="E1853" s="2" t="s">
        <v>127</v>
      </c>
      <c r="F1853" s="2"/>
      <c r="G1853" s="2"/>
      <c r="H1853" s="2"/>
      <c r="I1853" s="2"/>
      <c r="J1853" s="2"/>
      <c r="K1853" s="2"/>
      <c r="L1853" s="2"/>
      <c r="M1853" s="2"/>
      <c r="N1853" s="7" t="s">
        <v>171</v>
      </c>
      <c r="O1853" s="8" t="str">
        <f t="shared" si="175"/>
        <v/>
      </c>
      <c r="P1853" s="9" t="str">
        <f t="shared" si="176"/>
        <v/>
      </c>
      <c r="Q1853" s="11">
        <f t="shared" si="177"/>
        <v>0</v>
      </c>
      <c r="R1853" s="12">
        <f t="shared" si="178"/>
        <v>0</v>
      </c>
      <c r="S1853" s="8"/>
      <c r="T1853" s="8" t="str">
        <f>VLOOKUP(C1853,[1]Sheet1!$D$1:$M$65514,10,0)</f>
        <v>河北</v>
      </c>
      <c r="U1853" s="8">
        <f t="shared" si="179"/>
        <v>0</v>
      </c>
      <c r="V1853" s="8" t="e">
        <f ca="1">SUM(OFFSET(考勤!D:AH,MATCH(C1853,考勤!$A$1:$A$58,0)-1,DAY(D1853)-1,3,1))</f>
        <v>#N/A</v>
      </c>
      <c r="W1853" s="8" t="e">
        <f ca="1" t="shared" si="180"/>
        <v>#N/A</v>
      </c>
    </row>
    <row r="1854" hidden="1" spans="1:23">
      <c r="A1854" s="2" t="s">
        <v>1226</v>
      </c>
      <c r="B1854" s="2" t="s">
        <v>1239</v>
      </c>
      <c r="C1854" s="2" t="s">
        <v>1240</v>
      </c>
      <c r="D1854" s="2" t="s">
        <v>198</v>
      </c>
      <c r="E1854" s="2" t="s">
        <v>127</v>
      </c>
      <c r="F1854" s="2"/>
      <c r="G1854" s="2"/>
      <c r="H1854" s="2"/>
      <c r="I1854" s="2"/>
      <c r="J1854" s="2"/>
      <c r="K1854" s="2"/>
      <c r="L1854" s="2"/>
      <c r="M1854" s="2"/>
      <c r="N1854" s="7" t="s">
        <v>171</v>
      </c>
      <c r="O1854" s="8" t="str">
        <f t="shared" si="175"/>
        <v/>
      </c>
      <c r="P1854" s="9" t="str">
        <f t="shared" si="176"/>
        <v/>
      </c>
      <c r="Q1854" s="11">
        <f t="shared" si="177"/>
        <v>0</v>
      </c>
      <c r="R1854" s="12">
        <f t="shared" si="178"/>
        <v>0</v>
      </c>
      <c r="S1854" s="8"/>
      <c r="T1854" s="8" t="str">
        <f>VLOOKUP(C1854,[1]Sheet1!$D$1:$M$65514,10,0)</f>
        <v>河北</v>
      </c>
      <c r="U1854" s="8">
        <f t="shared" si="179"/>
        <v>0</v>
      </c>
      <c r="V1854" s="8" t="e">
        <f ca="1">SUM(OFFSET(考勤!D:AH,MATCH(C1854,考勤!$A$1:$A$58,0)-1,DAY(D1854)-1,3,1))</f>
        <v>#N/A</v>
      </c>
      <c r="W1854" s="8" t="e">
        <f ca="1" t="shared" si="180"/>
        <v>#N/A</v>
      </c>
    </row>
    <row r="1855" hidden="1" spans="1:23">
      <c r="A1855" s="3" t="s">
        <v>1226</v>
      </c>
      <c r="B1855" s="3" t="s">
        <v>1239</v>
      </c>
      <c r="C1855" s="3" t="s">
        <v>1240</v>
      </c>
      <c r="D1855" s="3" t="s">
        <v>199</v>
      </c>
      <c r="E1855" s="2" t="s">
        <v>127</v>
      </c>
      <c r="F1855" s="3"/>
      <c r="G1855" s="3"/>
      <c r="H1855" s="3"/>
      <c r="I1855" s="3"/>
      <c r="J1855" s="3"/>
      <c r="K1855" s="3"/>
      <c r="L1855" s="3"/>
      <c r="M1855" s="3"/>
      <c r="N1855" s="7" t="s">
        <v>171</v>
      </c>
      <c r="O1855" s="8" t="str">
        <f t="shared" si="175"/>
        <v/>
      </c>
      <c r="P1855" s="9" t="str">
        <f t="shared" si="176"/>
        <v/>
      </c>
      <c r="Q1855" s="11">
        <f t="shared" si="177"/>
        <v>0</v>
      </c>
      <c r="R1855" s="12">
        <f t="shared" si="178"/>
        <v>0</v>
      </c>
      <c r="S1855" s="8"/>
      <c r="T1855" s="8" t="str">
        <f>VLOOKUP(C1855,[1]Sheet1!$D$1:$M$65514,10,0)</f>
        <v>河北</v>
      </c>
      <c r="U1855" s="8">
        <f t="shared" si="179"/>
        <v>0</v>
      </c>
      <c r="V1855" s="8" t="e">
        <f ca="1">SUM(OFFSET(考勤!D:AH,MATCH(C1855,考勤!$A$1:$A$58,0)-1,DAY(D1855)-1,3,1))</f>
        <v>#N/A</v>
      </c>
      <c r="W1855" s="8" t="e">
        <f ca="1" t="shared" si="180"/>
        <v>#N/A</v>
      </c>
    </row>
    <row r="1856" hidden="1" spans="1:23">
      <c r="A1856" s="3" t="s">
        <v>1226</v>
      </c>
      <c r="B1856" s="3" t="s">
        <v>1239</v>
      </c>
      <c r="C1856" s="3" t="s">
        <v>1240</v>
      </c>
      <c r="D1856" s="3" t="s">
        <v>201</v>
      </c>
      <c r="E1856" s="2" t="s">
        <v>127</v>
      </c>
      <c r="F1856" s="3"/>
      <c r="G1856" s="3"/>
      <c r="H1856" s="3"/>
      <c r="I1856" s="3"/>
      <c r="J1856" s="3"/>
      <c r="K1856" s="3"/>
      <c r="L1856" s="3"/>
      <c r="M1856" s="3"/>
      <c r="N1856" s="7" t="s">
        <v>171</v>
      </c>
      <c r="O1856" s="8" t="str">
        <f t="shared" si="175"/>
        <v/>
      </c>
      <c r="P1856" s="9" t="str">
        <f t="shared" si="176"/>
        <v/>
      </c>
      <c r="Q1856" s="11">
        <f t="shared" si="177"/>
        <v>0</v>
      </c>
      <c r="R1856" s="12">
        <f t="shared" si="178"/>
        <v>0</v>
      </c>
      <c r="S1856" s="8"/>
      <c r="T1856" s="8" t="str">
        <f>VLOOKUP(C1856,[1]Sheet1!$D$1:$M$65514,10,0)</f>
        <v>河北</v>
      </c>
      <c r="U1856" s="8">
        <f t="shared" si="179"/>
        <v>0</v>
      </c>
      <c r="V1856" s="8" t="e">
        <f ca="1">SUM(OFFSET(考勤!D:AH,MATCH(C1856,考勤!$A$1:$A$58,0)-1,DAY(D1856)-1,3,1))</f>
        <v>#N/A</v>
      </c>
      <c r="W1856" s="8" t="e">
        <f ca="1" t="shared" si="180"/>
        <v>#N/A</v>
      </c>
    </row>
    <row r="1857" hidden="1" spans="1:23">
      <c r="A1857" s="2" t="s">
        <v>1226</v>
      </c>
      <c r="B1857" s="2" t="s">
        <v>1239</v>
      </c>
      <c r="C1857" s="2" t="s">
        <v>1240</v>
      </c>
      <c r="D1857" s="2" t="s">
        <v>204</v>
      </c>
      <c r="E1857" s="2" t="s">
        <v>127</v>
      </c>
      <c r="F1857" s="2"/>
      <c r="G1857" s="2"/>
      <c r="H1857" s="2"/>
      <c r="I1857" s="2"/>
      <c r="J1857" s="2"/>
      <c r="K1857" s="2"/>
      <c r="L1857" s="2"/>
      <c r="M1857" s="2"/>
      <c r="N1857" s="7" t="s">
        <v>171</v>
      </c>
      <c r="O1857" s="8" t="str">
        <f t="shared" si="175"/>
        <v/>
      </c>
      <c r="P1857" s="9" t="str">
        <f t="shared" si="176"/>
        <v/>
      </c>
      <c r="Q1857" s="11">
        <f t="shared" si="177"/>
        <v>0</v>
      </c>
      <c r="R1857" s="12">
        <f t="shared" si="178"/>
        <v>0</v>
      </c>
      <c r="S1857" s="8"/>
      <c r="T1857" s="8" t="str">
        <f>VLOOKUP(C1857,[1]Sheet1!$D$1:$M$65514,10,0)</f>
        <v>河北</v>
      </c>
      <c r="U1857" s="8">
        <f t="shared" si="179"/>
        <v>0</v>
      </c>
      <c r="V1857" s="8" t="e">
        <f ca="1">SUM(OFFSET(考勤!D:AH,MATCH(C1857,考勤!$A$1:$A$58,0)-1,DAY(D1857)-1,3,1))</f>
        <v>#N/A</v>
      </c>
      <c r="W1857" s="8" t="e">
        <f ca="1" t="shared" si="180"/>
        <v>#N/A</v>
      </c>
    </row>
    <row r="1858" hidden="1" spans="1:23">
      <c r="A1858" s="2" t="s">
        <v>1226</v>
      </c>
      <c r="B1858" s="2" t="s">
        <v>1239</v>
      </c>
      <c r="C1858" s="2" t="s">
        <v>1240</v>
      </c>
      <c r="D1858" s="2" t="s">
        <v>206</v>
      </c>
      <c r="E1858" s="2" t="s">
        <v>127</v>
      </c>
      <c r="F1858" s="2"/>
      <c r="G1858" s="2"/>
      <c r="H1858" s="2"/>
      <c r="I1858" s="2"/>
      <c r="J1858" s="2"/>
      <c r="K1858" s="2"/>
      <c r="L1858" s="2"/>
      <c r="M1858" s="2"/>
      <c r="N1858" s="7" t="s">
        <v>171</v>
      </c>
      <c r="O1858" s="8" t="str">
        <f t="shared" si="175"/>
        <v/>
      </c>
      <c r="P1858" s="9" t="str">
        <f t="shared" si="176"/>
        <v/>
      </c>
      <c r="Q1858" s="11">
        <f t="shared" si="177"/>
        <v>0</v>
      </c>
      <c r="R1858" s="12">
        <f t="shared" si="178"/>
        <v>0</v>
      </c>
      <c r="S1858" s="8"/>
      <c r="T1858" s="8" t="str">
        <f>VLOOKUP(C1858,[1]Sheet1!$D$1:$M$65514,10,0)</f>
        <v>河北</v>
      </c>
      <c r="U1858" s="8">
        <f t="shared" si="179"/>
        <v>0</v>
      </c>
      <c r="V1858" s="8" t="e">
        <f ca="1">SUM(OFFSET(考勤!D:AH,MATCH(C1858,考勤!$A$1:$A$58,0)-1,DAY(D1858)-1,3,1))</f>
        <v>#N/A</v>
      </c>
      <c r="W1858" s="8" t="e">
        <f ca="1" t="shared" si="180"/>
        <v>#N/A</v>
      </c>
    </row>
    <row r="1859" hidden="1" spans="1:23">
      <c r="A1859" s="2" t="s">
        <v>1226</v>
      </c>
      <c r="B1859" s="2" t="s">
        <v>1239</v>
      </c>
      <c r="C1859" s="2" t="s">
        <v>1240</v>
      </c>
      <c r="D1859" s="2" t="s">
        <v>209</v>
      </c>
      <c r="E1859" s="2" t="s">
        <v>127</v>
      </c>
      <c r="F1859" s="2"/>
      <c r="G1859" s="2"/>
      <c r="H1859" s="2"/>
      <c r="I1859" s="2"/>
      <c r="J1859" s="2"/>
      <c r="K1859" s="2"/>
      <c r="L1859" s="2"/>
      <c r="M1859" s="2"/>
      <c r="N1859" s="7" t="s">
        <v>171</v>
      </c>
      <c r="O1859" s="8" t="str">
        <f t="shared" si="175"/>
        <v/>
      </c>
      <c r="P1859" s="9" t="str">
        <f t="shared" si="176"/>
        <v/>
      </c>
      <c r="Q1859" s="11">
        <f t="shared" si="177"/>
        <v>0</v>
      </c>
      <c r="R1859" s="12">
        <f t="shared" si="178"/>
        <v>0</v>
      </c>
      <c r="S1859" s="8"/>
      <c r="T1859" s="8" t="str">
        <f>VLOOKUP(C1859,[1]Sheet1!$D$1:$M$65514,10,0)</f>
        <v>河北</v>
      </c>
      <c r="U1859" s="8">
        <f t="shared" si="179"/>
        <v>0</v>
      </c>
      <c r="V1859" s="8" t="e">
        <f ca="1">SUM(OFFSET(考勤!D:AH,MATCH(C1859,考勤!$A$1:$A$58,0)-1,DAY(D1859)-1,3,1))</f>
        <v>#N/A</v>
      </c>
      <c r="W1859" s="8" t="e">
        <f ca="1" t="shared" si="180"/>
        <v>#N/A</v>
      </c>
    </row>
    <row r="1860" hidden="1" spans="1:23">
      <c r="A1860" s="2" t="s">
        <v>1226</v>
      </c>
      <c r="B1860" s="2" t="s">
        <v>1239</v>
      </c>
      <c r="C1860" s="2" t="s">
        <v>1240</v>
      </c>
      <c r="D1860" s="2" t="s">
        <v>210</v>
      </c>
      <c r="E1860" s="2" t="s">
        <v>127</v>
      </c>
      <c r="F1860" s="2"/>
      <c r="G1860" s="2"/>
      <c r="H1860" s="2"/>
      <c r="I1860" s="2"/>
      <c r="J1860" s="2"/>
      <c r="K1860" s="2"/>
      <c r="L1860" s="2"/>
      <c r="M1860" s="2"/>
      <c r="N1860" s="7" t="s">
        <v>171</v>
      </c>
      <c r="O1860" s="8" t="str">
        <f t="shared" si="175"/>
        <v/>
      </c>
      <c r="P1860" s="9" t="str">
        <f t="shared" si="176"/>
        <v/>
      </c>
      <c r="Q1860" s="11">
        <f t="shared" si="177"/>
        <v>0</v>
      </c>
      <c r="R1860" s="12">
        <f t="shared" si="178"/>
        <v>0</v>
      </c>
      <c r="S1860" s="8"/>
      <c r="T1860" s="8" t="str">
        <f>VLOOKUP(C1860,[1]Sheet1!$D$1:$M$65514,10,0)</f>
        <v>河北</v>
      </c>
      <c r="U1860" s="8">
        <f t="shared" si="179"/>
        <v>0</v>
      </c>
      <c r="V1860" s="8" t="e">
        <f ca="1">SUM(OFFSET(考勤!D:AH,MATCH(C1860,考勤!$A$1:$A$58,0)-1,DAY(D1860)-1,3,1))</f>
        <v>#N/A</v>
      </c>
      <c r="W1860" s="8" t="e">
        <f ca="1" t="shared" si="180"/>
        <v>#N/A</v>
      </c>
    </row>
    <row r="1861" hidden="1" spans="1:23">
      <c r="A1861" s="2" t="s">
        <v>1226</v>
      </c>
      <c r="B1861" s="2" t="s">
        <v>1239</v>
      </c>
      <c r="C1861" s="2" t="s">
        <v>1240</v>
      </c>
      <c r="D1861" s="2" t="s">
        <v>211</v>
      </c>
      <c r="E1861" s="2" t="s">
        <v>127</v>
      </c>
      <c r="F1861" s="2" t="s">
        <v>1241</v>
      </c>
      <c r="G1861" s="2" t="s">
        <v>1242</v>
      </c>
      <c r="H1861" s="2"/>
      <c r="I1861" s="2"/>
      <c r="J1861" s="10" t="s">
        <v>399</v>
      </c>
      <c r="K1861" s="2"/>
      <c r="L1861" s="2"/>
      <c r="M1861" s="2"/>
      <c r="N1861" s="7" t="s">
        <v>1243</v>
      </c>
      <c r="O1861" s="8" t="str">
        <f t="shared" si="175"/>
        <v>16:26</v>
      </c>
      <c r="P1861" s="9" t="str">
        <f t="shared" si="176"/>
        <v>20:03</v>
      </c>
      <c r="Q1861" s="11">
        <f t="shared" si="177"/>
        <v>0.150694444444444</v>
      </c>
      <c r="R1861" s="12">
        <f t="shared" si="178"/>
        <v>2</v>
      </c>
      <c r="S1861" s="8"/>
      <c r="T1861" s="8" t="str">
        <f>VLOOKUP(C1861,[1]Sheet1!$D$1:$M$65514,10,0)</f>
        <v>河北</v>
      </c>
      <c r="U1861" s="8">
        <f t="shared" si="179"/>
        <v>2</v>
      </c>
      <c r="V1861" s="8" t="e">
        <f ca="1">SUM(OFFSET(考勤!D:AH,MATCH(C1861,考勤!$A$1:$A$58,0)-1,DAY(D1861)-1,3,1))</f>
        <v>#N/A</v>
      </c>
      <c r="W1861" s="8" t="e">
        <f ca="1" t="shared" si="180"/>
        <v>#N/A</v>
      </c>
    </row>
    <row r="1865" spans="3:4">
      <c r="C1865" t="s">
        <v>3</v>
      </c>
      <c r="D1865" t="s">
        <v>1244</v>
      </c>
    </row>
    <row r="1866" spans="3:4">
      <c r="C1866" t="s">
        <v>1086</v>
      </c>
      <c r="D1866">
        <v>-17</v>
      </c>
    </row>
    <row r="1867" spans="3:4">
      <c r="C1867" t="s">
        <v>914</v>
      </c>
      <c r="D1867">
        <v>-4.5</v>
      </c>
    </row>
    <row r="1868" spans="3:4">
      <c r="C1868" t="s">
        <v>125</v>
      </c>
      <c r="D1868">
        <v>-113</v>
      </c>
    </row>
    <row r="1869" spans="3:4">
      <c r="C1869" t="s">
        <v>480</v>
      </c>
      <c r="D1869">
        <v>19.5</v>
      </c>
    </row>
    <row r="1870" spans="3:4">
      <c r="C1870" t="s">
        <v>844</v>
      </c>
      <c r="D1870">
        <v>-25.5</v>
      </c>
    </row>
    <row r="1871" spans="3:4">
      <c r="C1871" t="s">
        <v>513</v>
      </c>
      <c r="D1871">
        <v>1.5</v>
      </c>
    </row>
    <row r="1872" spans="3:4">
      <c r="C1872" t="s">
        <v>1161</v>
      </c>
      <c r="D1872">
        <v>-14.5</v>
      </c>
    </row>
    <row r="1873" spans="3:4">
      <c r="C1873" t="s">
        <v>540</v>
      </c>
      <c r="D1873">
        <v>-84</v>
      </c>
    </row>
    <row r="1874" spans="3:4">
      <c r="C1874" t="s">
        <v>1040</v>
      </c>
      <c r="D1874">
        <v>10</v>
      </c>
    </row>
    <row r="1875" spans="3:4">
      <c r="C1875" t="s">
        <v>1051</v>
      </c>
      <c r="D1875">
        <v>166</v>
      </c>
    </row>
    <row r="1876" spans="3:4">
      <c r="C1876" t="s">
        <v>955</v>
      </c>
      <c r="D1876">
        <v>6.5</v>
      </c>
    </row>
    <row r="1877" spans="3:4">
      <c r="C1877" t="s">
        <v>738</v>
      </c>
      <c r="D1877">
        <v>-16</v>
      </c>
    </row>
    <row r="1878" spans="3:4">
      <c r="C1878" t="s">
        <v>580</v>
      </c>
      <c r="D1878">
        <v>-1.5</v>
      </c>
    </row>
    <row r="1879" spans="3:4">
      <c r="C1879" t="s">
        <v>1176</v>
      </c>
      <c r="D1879">
        <v>-37.5</v>
      </c>
    </row>
    <row r="1880" spans="3:4">
      <c r="C1880" t="s">
        <v>765</v>
      </c>
      <c r="D1880">
        <v>207</v>
      </c>
    </row>
    <row r="1881" spans="3:4">
      <c r="C1881" t="s">
        <v>999</v>
      </c>
      <c r="D1881" t="e">
        <v>#N/A</v>
      </c>
    </row>
    <row r="1882" spans="3:4">
      <c r="C1882" t="s">
        <v>1061</v>
      </c>
      <c r="D1882">
        <v>-7</v>
      </c>
    </row>
    <row r="1883" spans="3:4">
      <c r="C1883" t="s">
        <v>1076</v>
      </c>
      <c r="D1883">
        <v>4</v>
      </c>
    </row>
    <row r="1884" spans="3:4">
      <c r="C1884" t="s">
        <v>1228</v>
      </c>
      <c r="D1884">
        <v>-9.5</v>
      </c>
    </row>
    <row r="1885" spans="3:4">
      <c r="C1885" t="s">
        <v>628</v>
      </c>
      <c r="D1885" t="e">
        <v>#N/A</v>
      </c>
    </row>
    <row r="1886" spans="3:4">
      <c r="C1886" t="s">
        <v>696</v>
      </c>
      <c r="D1886">
        <v>-7</v>
      </c>
    </row>
    <row r="1887" spans="3:4">
      <c r="C1887" t="s">
        <v>18</v>
      </c>
      <c r="D1887">
        <v>-15</v>
      </c>
    </row>
    <row r="1888" spans="3:4">
      <c r="C1888" t="s">
        <v>1165</v>
      </c>
      <c r="D1888">
        <v>-2</v>
      </c>
    </row>
    <row r="1889" spans="3:4">
      <c r="C1889" t="s">
        <v>755</v>
      </c>
      <c r="D1889">
        <v>-1.5</v>
      </c>
    </row>
    <row r="1890" spans="3:4">
      <c r="C1890" t="s">
        <v>720</v>
      </c>
      <c r="D1890">
        <v>-9</v>
      </c>
    </row>
    <row r="1891" spans="3:4">
      <c r="C1891" t="s">
        <v>712</v>
      </c>
      <c r="D1891">
        <v>-2</v>
      </c>
    </row>
    <row r="1892" spans="3:4">
      <c r="C1892" t="s">
        <v>1225</v>
      </c>
      <c r="D1892" t="e">
        <v>#N/A</v>
      </c>
    </row>
    <row r="1893" spans="3:4">
      <c r="C1893" t="s">
        <v>893</v>
      </c>
      <c r="D1893" t="e">
        <v>#N/A</v>
      </c>
    </row>
    <row r="1894" spans="3:4">
      <c r="C1894" t="s">
        <v>1146</v>
      </c>
      <c r="D1894">
        <v>-14.5</v>
      </c>
    </row>
    <row r="1895" spans="3:4">
      <c r="C1895" t="s">
        <v>252</v>
      </c>
      <c r="D1895">
        <v>2</v>
      </c>
    </row>
    <row r="1896" spans="3:4">
      <c r="C1896" t="s">
        <v>238</v>
      </c>
      <c r="D1896">
        <v>-1</v>
      </c>
    </row>
    <row r="1897" spans="3:4">
      <c r="C1897" t="s">
        <v>1090</v>
      </c>
      <c r="D1897">
        <v>6.5</v>
      </c>
    </row>
    <row r="1898" spans="3:4">
      <c r="C1898" t="s">
        <v>377</v>
      </c>
      <c r="D1898">
        <v>6</v>
      </c>
    </row>
    <row r="1899" spans="3:4">
      <c r="C1899" t="s">
        <v>970</v>
      </c>
      <c r="D1899">
        <v>-2.5</v>
      </c>
    </row>
    <row r="1900" spans="3:4">
      <c r="C1900" t="s">
        <v>1233</v>
      </c>
      <c r="D1900">
        <v>-33.5</v>
      </c>
    </row>
    <row r="1901" spans="3:4">
      <c r="C1901" t="s">
        <v>1216</v>
      </c>
      <c r="D1901">
        <v>-12</v>
      </c>
    </row>
    <row r="1902" spans="3:4">
      <c r="C1902" t="s">
        <v>1044</v>
      </c>
      <c r="D1902">
        <v>9</v>
      </c>
    </row>
    <row r="1903" spans="3:4">
      <c r="C1903" t="s">
        <v>1235</v>
      </c>
      <c r="D1903">
        <v>-8.5</v>
      </c>
    </row>
    <row r="1904" spans="3:4">
      <c r="C1904" t="s">
        <v>214</v>
      </c>
      <c r="D1904">
        <v>-3</v>
      </c>
    </row>
    <row r="1905" spans="3:4">
      <c r="C1905" t="s">
        <v>1240</v>
      </c>
      <c r="D1905" t="e">
        <v>#N/A</v>
      </c>
    </row>
    <row r="1906" spans="3:4">
      <c r="C1906" t="s">
        <v>840</v>
      </c>
      <c r="D1906" t="e">
        <v>#N/A</v>
      </c>
    </row>
    <row r="1907" spans="3:4">
      <c r="C1907" t="s">
        <v>726</v>
      </c>
      <c r="D1907">
        <v>3.5</v>
      </c>
    </row>
    <row r="1908" spans="3:4">
      <c r="C1908" t="s">
        <v>989</v>
      </c>
      <c r="D1908">
        <v>-3</v>
      </c>
    </row>
    <row r="1909" spans="3:4">
      <c r="C1909" t="s">
        <v>566</v>
      </c>
      <c r="D1909">
        <v>-63</v>
      </c>
    </row>
    <row r="1910" spans="3:4">
      <c r="C1910" t="s">
        <v>595</v>
      </c>
      <c r="D1910">
        <v>-7.5</v>
      </c>
    </row>
    <row r="1911" spans="3:4">
      <c r="C1911" t="s">
        <v>96</v>
      </c>
      <c r="D1911">
        <v>13</v>
      </c>
    </row>
    <row r="1912" spans="3:4">
      <c r="C1912" t="s">
        <v>1130</v>
      </c>
      <c r="D1912">
        <v>2</v>
      </c>
    </row>
    <row r="1913" spans="3:4">
      <c r="C1913" t="s">
        <v>668</v>
      </c>
      <c r="D1913">
        <v>-38.5</v>
      </c>
    </row>
    <row r="1914" spans="3:4">
      <c r="C1914" t="s">
        <v>761</v>
      </c>
      <c r="D1914" t="e">
        <v>#N/A</v>
      </c>
    </row>
    <row r="1915" spans="3:4">
      <c r="C1915" t="s">
        <v>431</v>
      </c>
      <c r="D1915">
        <v>-82</v>
      </c>
    </row>
    <row r="1916" spans="3:4">
      <c r="C1916" t="s">
        <v>619</v>
      </c>
      <c r="D1916">
        <v>-1</v>
      </c>
    </row>
    <row r="1917" spans="3:4">
      <c r="C1917" t="s">
        <v>662</v>
      </c>
      <c r="D1917">
        <v>-8</v>
      </c>
    </row>
    <row r="1918" spans="3:4">
      <c r="C1918" t="s">
        <v>650</v>
      </c>
      <c r="D1918">
        <v>-11.5</v>
      </c>
    </row>
    <row r="1919" spans="3:4">
      <c r="C1919" t="s">
        <v>934</v>
      </c>
      <c r="D1919">
        <v>-4</v>
      </c>
    </row>
    <row r="1920" spans="3:4">
      <c r="C1920" t="s">
        <v>603</v>
      </c>
      <c r="D1920">
        <v>-8.5</v>
      </c>
    </row>
    <row r="1921" spans="3:4">
      <c r="C1921" t="s">
        <v>21</v>
      </c>
      <c r="D1921">
        <v>-6.5</v>
      </c>
    </row>
    <row r="1922" spans="3:4">
      <c r="C1922" t="s">
        <v>1008</v>
      </c>
      <c r="D1922">
        <v>0</v>
      </c>
    </row>
    <row r="1923" spans="3:4">
      <c r="C1923" t="s">
        <v>900</v>
      </c>
      <c r="D1923">
        <v>-10</v>
      </c>
    </row>
    <row r="1924" spans="3:4">
      <c r="C1924" t="s">
        <v>641</v>
      </c>
      <c r="D1924">
        <v>0</v>
      </c>
    </row>
    <row r="1925" spans="3:4">
      <c r="C1925" t="s">
        <v>1029</v>
      </c>
      <c r="D1925">
        <v>10</v>
      </c>
    </row>
    <row r="1926" spans="3:4">
      <c r="C1926" t="s">
        <v>51</v>
      </c>
      <c r="D1926" t="e">
        <v>#N/A</v>
      </c>
    </row>
  </sheetData>
  <autoFilter ref="A1:W1861">
    <filterColumn colId="0">
      <customFilters>
        <customFilter operator="equal" val="座椅车间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汇总版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2023-10-30T00:07:20Z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2052-12.1.0.15398</vt:lpwstr>
  </property>
  <property fmtid="{D5CDD505-2E9C-101B-9397-08002B2CF9AE}" pid="4" name="KSOReadingLayout">
    <vt:bool>true</vt:bool>
  </property>
  <property fmtid="{D5CDD505-2E9C-101B-9397-08002B2CF9AE}" pid="5" name="ICV">
    <vt:lpwstr>59805610B5C64EE7945EBBC1A3B63582_13</vt:lpwstr>
  </property>
  <property fmtid="{D5CDD505-2E9C-101B-9397-08002B2CF9AE}" pid="6" name="commondata">
    <vt:lpwstr>eyJoZGlkIjoiOTNlNzI1Y2Q5NTc4ZWZmNDcyMTgzMzg5MGQ3ZjAzMDMifQ==</vt:lpwstr>
  </property>
</Properties>
</file>