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合同资料\价格协议\2023年价格协议\河北工厂\电子版\"/>
    </mc:Choice>
  </mc:AlternateContent>
  <xr:revisionPtr revIDLastSave="0" documentId="13_ncr:1_{8378F5BA-C754-4C53-9F00-8EFF92D35948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河北利达" sheetId="4" state="hidden" r:id="rId1"/>
    <sheet name="河北利达 (2)" sheetId="5" r:id="rId2"/>
    <sheet name="Sheet1" sheetId="1" r:id="rId3"/>
  </sheets>
  <externalReferences>
    <externalReference r:id="rId4"/>
    <externalReference r:id="rId5"/>
  </externalReferences>
  <definedNames>
    <definedName name="_xlnm._FilterDatabase" localSheetId="0" hidden="1">河北利达!$A$8:$XET$42</definedName>
    <definedName name="_xlnm._FilterDatabase" localSheetId="1" hidden="1">'河北利达 (2)'!$A$8:$XEV$30</definedName>
    <definedName name="_xlnm.Print_Area" localSheetId="0">河北利达!$A$1:$M$42</definedName>
    <definedName name="_xlnm.Print_Area" localSheetId="1">'河北利达 (2)'!$A$1:$M$30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9" i="5" l="1"/>
  <c r="L9" i="5" l="1"/>
  <c r="L18" i="5"/>
  <c r="F18" i="5"/>
  <c r="L17" i="5"/>
  <c r="F17" i="5"/>
  <c r="P17" i="5" s="1"/>
  <c r="J16" i="5"/>
  <c r="I16" i="5"/>
  <c r="F16" i="5"/>
  <c r="O16" i="5" s="1"/>
  <c r="J15" i="5"/>
  <c r="I15" i="5"/>
  <c r="H15" i="5"/>
  <c r="F15" i="5"/>
  <c r="J14" i="5"/>
  <c r="I14" i="5"/>
  <c r="H14" i="5"/>
  <c r="F14" i="5"/>
  <c r="J13" i="5"/>
  <c r="I13" i="5"/>
  <c r="H13" i="5"/>
  <c r="F13" i="5"/>
  <c r="L12" i="5"/>
  <c r="F12" i="5"/>
  <c r="O12" i="5" s="1"/>
  <c r="J11" i="5"/>
  <c r="I11" i="5"/>
  <c r="H11" i="5"/>
  <c r="F11" i="5"/>
  <c r="J10" i="5"/>
  <c r="I10" i="5"/>
  <c r="H10" i="5"/>
  <c r="F10" i="5"/>
  <c r="Q9" i="5"/>
  <c r="O11" i="4"/>
  <c r="O13" i="4"/>
  <c r="O14" i="4"/>
  <c r="O21" i="4"/>
  <c r="O22" i="4"/>
  <c r="O23" i="4"/>
  <c r="O25" i="4"/>
  <c r="O26" i="4"/>
  <c r="O27" i="4"/>
  <c r="O28" i="4"/>
  <c r="O10" i="4"/>
  <c r="L10" i="4"/>
  <c r="L11" i="4"/>
  <c r="L13" i="4"/>
  <c r="L14" i="4"/>
  <c r="L15" i="4"/>
  <c r="O15" i="4" s="1"/>
  <c r="L16" i="4"/>
  <c r="O16" i="4" s="1"/>
  <c r="L17" i="4"/>
  <c r="O17" i="4" s="1"/>
  <c r="L18" i="4"/>
  <c r="O18" i="4" s="1"/>
  <c r="L19" i="4"/>
  <c r="O19" i="4" s="1"/>
  <c r="L20" i="4"/>
  <c r="O20" i="4" s="1"/>
  <c r="L21" i="4"/>
  <c r="L22" i="4"/>
  <c r="L23" i="4"/>
  <c r="L24" i="4"/>
  <c r="O24" i="4" s="1"/>
  <c r="L25" i="4"/>
  <c r="L26" i="4"/>
  <c r="L27" i="4"/>
  <c r="L28" i="4"/>
  <c r="L30" i="4"/>
  <c r="O30" i="4" s="1"/>
  <c r="L9" i="4"/>
  <c r="K11" i="4"/>
  <c r="K13" i="4"/>
  <c r="J10" i="4"/>
  <c r="J11" i="4"/>
  <c r="L12" i="4"/>
  <c r="J13" i="4"/>
  <c r="J14" i="4"/>
  <c r="J21" i="4"/>
  <c r="J22" i="4"/>
  <c r="J23" i="4"/>
  <c r="J25" i="4"/>
  <c r="J26" i="4"/>
  <c r="J27" i="4"/>
  <c r="J28" i="4"/>
  <c r="L29" i="4"/>
  <c r="J9" i="4"/>
  <c r="I9" i="4"/>
  <c r="I21" i="4"/>
  <c r="I22" i="4"/>
  <c r="I23" i="4"/>
  <c r="I25" i="4"/>
  <c r="I26" i="4"/>
  <c r="I27" i="4"/>
  <c r="I28" i="4"/>
  <c r="I11" i="4"/>
  <c r="I13" i="4"/>
  <c r="I14" i="4"/>
  <c r="I10" i="4"/>
  <c r="P10" i="5" l="1"/>
  <c r="P11" i="5"/>
  <c r="P15" i="5"/>
  <c r="P14" i="5"/>
  <c r="P13" i="5"/>
  <c r="Q18" i="5"/>
  <c r="P16" i="5"/>
  <c r="P12" i="5"/>
  <c r="P18" i="5"/>
  <c r="O10" i="5"/>
  <c r="L10" i="5"/>
  <c r="Q10" i="5" s="1"/>
  <c r="L13" i="5"/>
  <c r="Q13" i="5" s="1"/>
  <c r="L15" i="5"/>
  <c r="Q15" i="5" s="1"/>
  <c r="Q17" i="5"/>
  <c r="L11" i="5"/>
  <c r="Q11" i="5" s="1"/>
  <c r="O15" i="5"/>
  <c r="O11" i="5"/>
  <c r="Q12" i="5"/>
  <c r="L14" i="5"/>
  <c r="Q14" i="5" s="1"/>
  <c r="L16" i="5"/>
  <c r="Q16" i="5" s="1"/>
  <c r="O18" i="5"/>
  <c r="O14" i="5"/>
  <c r="O13" i="5"/>
  <c r="O17" i="5"/>
  <c r="N20" i="4"/>
  <c r="N24" i="4"/>
  <c r="N30" i="4"/>
  <c r="F23" i="4"/>
  <c r="F24" i="4"/>
  <c r="F25" i="4"/>
  <c r="F26" i="4"/>
  <c r="F27" i="4"/>
  <c r="F28" i="4"/>
  <c r="F29" i="4"/>
  <c r="O29" i="4" s="1"/>
  <c r="F30" i="4"/>
  <c r="F22" i="4"/>
  <c r="H23" i="4"/>
  <c r="N23" i="4" s="1"/>
  <c r="F13" i="4"/>
  <c r="F14" i="4"/>
  <c r="F15" i="4"/>
  <c r="N15" i="4" s="1"/>
  <c r="F16" i="4"/>
  <c r="N16" i="4" s="1"/>
  <c r="F17" i="4"/>
  <c r="N17" i="4" s="1"/>
  <c r="F18" i="4"/>
  <c r="N18" i="4" s="1"/>
  <c r="F19" i="4"/>
  <c r="N19" i="4" s="1"/>
  <c r="F12" i="4"/>
  <c r="Q19" i="5" l="1"/>
  <c r="N29" i="4"/>
  <c r="N12" i="4"/>
  <c r="O12" i="4"/>
  <c r="H11" i="4"/>
  <c r="N11" i="4" s="1"/>
  <c r="H13" i="4"/>
  <c r="N13" i="4" s="1"/>
  <c r="H14" i="4"/>
  <c r="N14" i="4" s="1"/>
  <c r="H10" i="4"/>
  <c r="N10" i="4" s="1"/>
  <c r="H25" i="4" l="1"/>
  <c r="N25" i="4" s="1"/>
  <c r="H26" i="4"/>
  <c r="N26" i="4" s="1"/>
  <c r="H27" i="4"/>
  <c r="N27" i="4" s="1"/>
  <c r="H28" i="4"/>
  <c r="N28" i="4" s="1"/>
  <c r="H22" i="4"/>
  <c r="N22" i="4" s="1"/>
</calcChain>
</file>

<file path=xl/sharedStrings.xml><?xml version="1.0" encoding="utf-8"?>
<sst xmlns="http://schemas.openxmlformats.org/spreadsheetml/2006/main" count="222" uniqueCount="120">
  <si>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</si>
  <si>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</si>
  <si>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</si>
  <si>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</si>
  <si>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</si>
  <si>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</si>
  <si>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</si>
  <si>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</si>
  <si>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备注</t>
  </si>
  <si>
    <t>二、发票开具：乙方必须开具国家规定税率的增值税专用发票，税率13%专票，开具发票时必须注明QAD编码且与入库/使用量中的QAD编码保持一致。</t>
  </si>
  <si>
    <t>甲方（签字盖章）：</t>
  </si>
  <si>
    <t>乙方（签字盖章）：</t>
  </si>
  <si>
    <t>签订日期：</t>
  </si>
  <si>
    <t>2022年</t>
    <phoneticPr fontId="4" type="noConversion"/>
  </si>
  <si>
    <t>未税模检具摊销费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</si>
  <si>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</si>
  <si>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</si>
  <si>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</si>
  <si>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2023年</t>
    <phoneticPr fontId="4" type="noConversion"/>
  </si>
  <si>
    <t>2023年</t>
    <phoneticPr fontId="7" type="noConversion"/>
  </si>
  <si>
    <t>件</t>
    <phoneticPr fontId="4" type="noConversion"/>
  </si>
  <si>
    <t>四、产品的数量依据甲方具体采购产品时另行向乙方发出的采购订单。</t>
    <phoneticPr fontId="7" type="noConversion"/>
  </si>
  <si>
    <t>五、运输费用及运输过程中的风险由乙方承担。</t>
    <phoneticPr fontId="7" type="noConversion"/>
  </si>
  <si>
    <t>六、双方合作中出现的质量、技术、物流等问题按相应合同（协议）办理。</t>
    <phoneticPr fontId="7" type="noConversion"/>
  </si>
  <si>
    <t>法定代表人/授权代表签字：</t>
    <phoneticPr fontId="7" type="noConversion"/>
  </si>
  <si>
    <r>
      <t>三、价格执行期从</t>
    </r>
    <r>
      <rPr>
        <u/>
        <sz val="11"/>
        <rFont val="楷体_GB2312"/>
        <family val="3"/>
        <charset val="134"/>
      </rPr>
      <t xml:space="preserve"> 202</t>
    </r>
    <r>
      <rPr>
        <u/>
        <sz val="11"/>
        <rFont val="宋体"/>
        <family val="3"/>
        <charset val="134"/>
      </rPr>
      <t>3</t>
    </r>
    <r>
      <rPr>
        <u/>
        <sz val="11"/>
        <rFont val="楷体_GB2312"/>
        <family val="3"/>
        <charset val="134"/>
      </rPr>
      <t xml:space="preserve"> </t>
    </r>
    <r>
      <rPr>
        <sz val="11"/>
        <rFont val="楷体_GB2312"/>
        <family val="3"/>
        <charset val="134"/>
      </rPr>
      <t>年</t>
    </r>
    <r>
      <rPr>
        <u/>
        <sz val="11"/>
        <rFont val="楷体_GB2312"/>
        <family val="3"/>
        <charset val="134"/>
      </rPr>
      <t xml:space="preserve"> </t>
    </r>
    <r>
      <rPr>
        <u/>
        <sz val="11"/>
        <rFont val="宋体"/>
        <family val="3"/>
        <charset val="134"/>
      </rPr>
      <t>1</t>
    </r>
    <r>
      <rPr>
        <u/>
        <sz val="11"/>
        <rFont val="楷体_GB2312"/>
        <family val="3"/>
        <charset val="134"/>
      </rPr>
      <t xml:space="preserve"> </t>
    </r>
    <r>
      <rPr>
        <sz val="11"/>
        <rFont val="楷体_GB2312"/>
        <family val="3"/>
        <charset val="134"/>
      </rPr>
      <t>月</t>
    </r>
    <r>
      <rPr>
        <u/>
        <sz val="11"/>
        <rFont val="楷体_GB2312"/>
        <family val="3"/>
        <charset val="134"/>
      </rPr>
      <t xml:space="preserve"> 1 </t>
    </r>
    <r>
      <rPr>
        <sz val="11"/>
        <rFont val="楷体_GB2312"/>
        <family val="3"/>
        <charset val="134"/>
      </rPr>
      <t>日起至</t>
    </r>
    <r>
      <rPr>
        <u/>
        <sz val="11"/>
        <rFont val="楷体_GB2312"/>
        <family val="3"/>
        <charset val="134"/>
      </rPr>
      <t xml:space="preserve"> 202</t>
    </r>
    <r>
      <rPr>
        <u/>
        <sz val="11"/>
        <rFont val="宋体"/>
        <family val="3"/>
        <charset val="134"/>
      </rPr>
      <t>3</t>
    </r>
    <r>
      <rPr>
        <u/>
        <sz val="11"/>
        <rFont val="楷体_GB2312"/>
        <family val="3"/>
        <charset val="134"/>
      </rPr>
      <t xml:space="preserve"> </t>
    </r>
    <r>
      <rPr>
        <sz val="11"/>
        <rFont val="楷体_GB2312"/>
        <family val="3"/>
        <charset val="134"/>
      </rPr>
      <t>年</t>
    </r>
    <r>
      <rPr>
        <u/>
        <sz val="11"/>
        <rFont val="楷体_GB2312"/>
        <family val="3"/>
        <charset val="134"/>
      </rPr>
      <t xml:space="preserve"> 12 </t>
    </r>
    <r>
      <rPr>
        <sz val="11"/>
        <rFont val="楷体_GB2312"/>
        <family val="3"/>
        <charset val="134"/>
      </rPr>
      <t>月</t>
    </r>
    <r>
      <rPr>
        <u/>
        <sz val="11"/>
        <rFont val="楷体_GB2312"/>
        <family val="3"/>
        <charset val="134"/>
      </rPr>
      <t xml:space="preserve"> 31 </t>
    </r>
    <r>
      <rPr>
        <sz val="11"/>
        <rFont val="楷体_GB2312"/>
        <family val="3"/>
        <charset val="134"/>
      </rPr>
      <t>日(遇市场价格变动经双方协商同意后可调整)。</t>
    </r>
    <phoneticPr fontId="7" type="noConversion"/>
  </si>
  <si>
    <r>
      <rPr>
        <sz val="11"/>
        <rFont val="等线"/>
        <family val="3"/>
        <charset val="134"/>
        <scheme val="minor"/>
      </rPr>
      <t>七</t>
    </r>
    <r>
      <rPr>
        <sz val="11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7" type="noConversion"/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</si>
  <si>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Microsoft YaHei UI"/>
        <family val="3"/>
        <charset val="134"/>
      </rPr>
      <t xml:space="preserve">                 </t>
    </r>
    <r>
      <rPr>
        <b/>
        <sz val="9"/>
        <rFont val="楷体_GB2312"/>
        <family val="3"/>
        <charset val="134"/>
      </rPr>
      <t>）</t>
    </r>
    <phoneticPr fontId="4" type="noConversion"/>
  </si>
  <si>
    <r>
      <t xml:space="preserve">                                          </t>
    </r>
    <r>
      <rPr>
        <b/>
        <sz val="11"/>
        <rFont val="宋体"/>
        <family val="3"/>
        <charset val="134"/>
      </rPr>
      <t xml:space="preserve">                                         </t>
    </r>
    <r>
      <rPr>
        <b/>
        <sz val="11"/>
        <rFont val="楷体_GB2312"/>
        <family val="3"/>
        <charset val="134"/>
      </rPr>
      <t xml:space="preserve">   协议编号：HBZYXY-202</t>
    </r>
    <r>
      <rPr>
        <b/>
        <sz val="11"/>
        <rFont val="宋体"/>
        <family val="3"/>
        <charset val="134"/>
      </rPr>
      <t>3</t>
    </r>
    <r>
      <rPr>
        <b/>
        <sz val="11"/>
        <rFont val="楷体_GB2312"/>
        <family val="3"/>
        <charset val="134"/>
      </rPr>
      <t>-</t>
    </r>
    <r>
      <rPr>
        <b/>
        <sz val="11"/>
        <rFont val="宋体"/>
        <family val="3"/>
        <charset val="134"/>
      </rPr>
      <t>WU034</t>
    </r>
    <r>
      <rPr>
        <b/>
        <sz val="11"/>
        <rFont val="楷体_GB2312"/>
        <family val="3"/>
        <charset val="134"/>
      </rPr>
      <t>-0</t>
    </r>
    <r>
      <rPr>
        <b/>
        <sz val="11"/>
        <rFont val="宋体"/>
        <family val="3"/>
        <charset val="134"/>
      </rPr>
      <t>1</t>
    </r>
    <phoneticPr fontId="7" type="noConversion"/>
  </si>
  <si>
    <r>
      <t>乙方：</t>
    </r>
    <r>
      <rPr>
        <sz val="12"/>
        <rFont val="Microsoft YaHei UI"/>
        <family val="3"/>
        <charset val="134"/>
      </rPr>
      <t>河北利达金属制品集团有限公司</t>
    </r>
    <phoneticPr fontId="7" type="noConversion"/>
  </si>
  <si>
    <t>SLT0011371</t>
    <phoneticPr fontId="4" type="noConversion"/>
  </si>
  <si>
    <t>上盖板焊接总成</t>
    <phoneticPr fontId="4" type="noConversion"/>
  </si>
  <si>
    <t>下底板焊接总成</t>
  </si>
  <si>
    <t>SLT0010545</t>
  </si>
  <si>
    <t>减震器下底板</t>
  </si>
  <si>
    <t>SLT0010541</t>
  </si>
  <si>
    <t>阻尼器支架</t>
  </si>
  <si>
    <t>SLT0010540</t>
  </si>
  <si>
    <t>滚轮下滑槽</t>
  </si>
  <si>
    <t>SLT0010543</t>
  </si>
  <si>
    <t>滑轨左连接板1</t>
  </si>
  <si>
    <t>SLT0010641</t>
  </si>
  <si>
    <t>滑轨左连接板2</t>
  </si>
  <si>
    <t>SLT0010544</t>
  </si>
  <si>
    <t>滑轨右连接板1</t>
  </si>
  <si>
    <t>滑轨右连接板2</t>
  </si>
  <si>
    <t>SLT0011379</t>
  </si>
  <si>
    <t>减震器下挂钩</t>
  </si>
  <si>
    <t>SLT0010528</t>
  </si>
  <si>
    <t>直线阀固定轴</t>
  </si>
  <si>
    <t>SLT0010564</t>
  </si>
  <si>
    <t>滚轮上滑槽</t>
  </si>
  <si>
    <t>SLT0011372</t>
  </si>
  <si>
    <t>左调角器焊接组件</t>
  </si>
  <si>
    <t>SLT0011374</t>
  </si>
  <si>
    <t>右调角器焊接组件</t>
  </si>
  <si>
    <t>SLT0011377</t>
  </si>
  <si>
    <t>左侧护板固定钢丝焊接总成</t>
  </si>
  <si>
    <t>SLT0011265</t>
  </si>
  <si>
    <t>SLT0011266</t>
  </si>
  <si>
    <t>座垫后端固定钣金</t>
  </si>
  <si>
    <t>SLT0011319</t>
  </si>
  <si>
    <t>座垫面套卡接钢丝</t>
  </si>
  <si>
    <t>1-1</t>
    <phoneticPr fontId="4" type="noConversion"/>
  </si>
  <si>
    <t>1-2</t>
  </si>
  <si>
    <t>1-3</t>
  </si>
  <si>
    <t>1-4</t>
  </si>
  <si>
    <t>1-5</t>
  </si>
  <si>
    <t>1-6</t>
  </si>
  <si>
    <t>1-7</t>
  </si>
  <si>
    <t>1-8</t>
  </si>
  <si>
    <t>1-9</t>
  </si>
  <si>
    <t>1-10</t>
  </si>
  <si>
    <t>2-1</t>
    <phoneticPr fontId="4" type="noConversion"/>
  </si>
  <si>
    <t>2-2</t>
  </si>
  <si>
    <t>2-3</t>
  </si>
  <si>
    <t>2-4</t>
  </si>
  <si>
    <t>2-5</t>
  </si>
  <si>
    <t>2-6</t>
  </si>
  <si>
    <t>2-7</t>
  </si>
  <si>
    <t>2-8</t>
  </si>
  <si>
    <t>2-9</t>
  </si>
  <si>
    <t>SLT0010539</t>
  </si>
  <si>
    <t>减震器上盖板</t>
  </si>
  <si>
    <t>BFA0000316</t>
  </si>
  <si>
    <t>焊接方螺母</t>
  </si>
  <si>
    <t>左侧护板下固定钢丝</t>
  </si>
  <si>
    <t>左侧护板固定钣金</t>
  </si>
  <si>
    <t>单台用量</t>
    <phoneticPr fontId="4" type="noConversion"/>
  </si>
  <si>
    <t>1-11</t>
  </si>
  <si>
    <t>SLT0011733</t>
    <phoneticPr fontId="4" type="noConversion"/>
  </si>
  <si>
    <t>未税产品单价
（不含模摊费）</t>
    <phoneticPr fontId="4" type="noConversion"/>
  </si>
  <si>
    <t>未税产品单价
（含模摊费）</t>
    <phoneticPr fontId="7" type="noConversion"/>
  </si>
  <si>
    <t>SLT0011318</t>
    <phoneticPr fontId="4" type="noConversion"/>
  </si>
  <si>
    <t>利达自行开发，未摊销</t>
    <phoneticPr fontId="4" type="noConversion"/>
  </si>
  <si>
    <t>模检焊具费用预付30%，剩余70%费用分摊至10万件产品中，自轻卡减震项目供货之日起执行</t>
    <phoneticPr fontId="4" type="noConversion"/>
  </si>
  <si>
    <t>模检焊具费用100%分摊至10万件产品中，自轻卡减震项目供货之日起执行</t>
    <phoneticPr fontId="4" type="noConversion"/>
  </si>
  <si>
    <t>SLT0011480</t>
    <phoneticPr fontId="4" type="noConversion"/>
  </si>
  <si>
    <t>1.该总成的模具费是各组成单件的模具费的累加。其中不含焊胎费用，焊胎由乙方自行开发，未税费用4万。
2.总成的模摊费用包含序号1-1至1-11的产品的单件模摊费*用量
3.此产品是后期调整为总成供货的，前期单件的模摊数量已经确定，故本协议的总成模摊费跟随单件的模摊费而变化。</t>
    <phoneticPr fontId="4" type="noConversion"/>
  </si>
  <si>
    <t>1.该总成的模具费是各组成单件的模具费的累加。其中不含焊胎费用，焊胎由乙方自行开发，未税费用4万。
2.总成的模摊费用包含序号2-1至2-9的产品的单件模摊费*用量
3.此产品是后期调整为总成供货的，前期单件的模摊数量已经确定，故本协议的总成模摊费跟随单件的模摊费而变化。</t>
    <phoneticPr fontId="4" type="noConversion"/>
  </si>
  <si>
    <t>1-2</t>
    <phoneticPr fontId="4" type="noConversion"/>
  </si>
  <si>
    <t>1-3</t>
    <phoneticPr fontId="4" type="noConversion"/>
  </si>
  <si>
    <t>1-4</t>
    <phoneticPr fontId="4" type="noConversion"/>
  </si>
  <si>
    <t>1-5</t>
    <phoneticPr fontId="4" type="noConversion"/>
  </si>
  <si>
    <t>1-6</t>
    <phoneticPr fontId="4" type="noConversion"/>
  </si>
  <si>
    <t>1-7</t>
    <phoneticPr fontId="4" type="noConversion"/>
  </si>
  <si>
    <t>1-8</t>
    <phoneticPr fontId="4" type="noConversion"/>
  </si>
  <si>
    <t>1-9</t>
    <phoneticPr fontId="4" type="noConversion"/>
  </si>
  <si>
    <t>1.该总成的模具费是各组成单件的模具费的累加。其中不含焊胎费用，焊胎由乙方自行开发，未税费用4万。
2.总成的模摊费用包含序号1-1至1-7的产品的单件模摊费*用量.1-8及1-9是河北利达自行开发模具，无模摊
3.此产品是后期调整为总成供货的，前期单件的模摊数量已经确定，故本协议的总成模摊费跟随单件的模摊费而变化。</t>
    <phoneticPr fontId="4" type="noConversion"/>
  </si>
  <si>
    <t>SLT0010541</t>
    <phoneticPr fontId="4" type="noConversion"/>
  </si>
  <si>
    <t>SLT0010543</t>
    <phoneticPr fontId="4" type="noConversion"/>
  </si>
  <si>
    <t>SLT0011379</t>
    <phoneticPr fontId="4" type="noConversion"/>
  </si>
  <si>
    <t>SLT0010544</t>
    <phoneticPr fontId="4" type="noConversion"/>
  </si>
  <si>
    <t>SLT0010528</t>
    <phoneticPr fontId="4" type="noConversion"/>
  </si>
  <si>
    <t>SLT0010540</t>
    <phoneticPr fontId="4" type="noConversion"/>
  </si>
  <si>
    <t>SLT0010641</t>
    <phoneticPr fontId="4" type="noConversion"/>
  </si>
  <si>
    <t>焊接费用</t>
    <phoneticPr fontId="4" type="noConversion"/>
  </si>
  <si>
    <t>焊接费</t>
    <phoneticPr fontId="4" type="noConversion"/>
  </si>
  <si>
    <t>99cm</t>
    <phoneticPr fontId="4" type="noConversion"/>
  </si>
  <si>
    <t>利达报价15元/米（此费用未协商下来）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</si>
</sst>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_);[Red]\(0.0000\)"/>
    <numFmt numFmtId="177" formatCode="0.00_);[Red]\(0.00\)"/>
  </numFmts>
  <fonts count="28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等线"/>
      <family val="3"/>
      <charset val="134"/>
      <scheme val="minor"/>
    </font>
    <font>
      <sz val="11"/>
      <color indexed="8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b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等线"/>
      <family val="3"/>
      <charset val="134"/>
      <scheme val="minor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b/>
      <sz val="11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b/>
      <sz val="11"/>
      <name val="宋体"/>
      <family val="3"/>
      <charset val="134"/>
    </font>
    <font>
      <sz val="10"/>
      <name val="楷体_GB2312"/>
      <family val="3"/>
      <charset val="134"/>
    </font>
    <font>
      <sz val="9"/>
      <name val="Arial"/>
      <family val="2"/>
    </font>
    <font>
      <sz val="12"/>
      <name val="Microsoft YaHei UI"/>
      <family val="3"/>
      <charset val="134"/>
    </font>
    <font>
      <b/>
      <sz val="9"/>
      <name val="Microsoft YaHei UI"/>
      <family val="3"/>
      <charset val="134"/>
    </font>
    <font>
      <sz val="11"/>
      <name val="楷体_GB2312"/>
      <family val="3"/>
      <charset val="134"/>
    </font>
    <font>
      <u/>
      <sz val="11"/>
      <name val="楷体_GB2312"/>
      <family val="3"/>
      <charset val="134"/>
    </font>
    <font>
      <u/>
      <sz val="1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>
      <alignment vertical="center"/>
    </xf>
    <xf numFmtId="0" fontId="12" fillId="0" borderId="0" applyProtection="0">
      <alignment vertical="center"/>
    </xf>
    <xf numFmtId="0" fontId="19" fillId="0" borderId="0">
      <alignment vertical="center"/>
    </xf>
    <xf numFmtId="0" fontId="22" fillId="0" borderId="1" applyNumberFormat="0" applyFill="0" applyBorder="0" applyAlignment="0" applyProtection="0">
      <alignment vertical="center"/>
    </xf>
    <xf numFmtId="0" fontId="12" fillId="0" borderId="0"/>
    <xf numFmtId="0" fontId="1" fillId="0" borderId="0">
      <alignment vertical="center"/>
    </xf>
  </cellStyleXfs>
  <cellXfs count="78">
    <xf numFmtId="0" fontId="0" fillId="0" borderId="0" xfId="0"/>
    <xf numFmtId="0" fontId="1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16" fillId="2" borderId="0" xfId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49" fontId="17" fillId="2" borderId="0" xfId="1" applyNumberFormat="1" applyFont="1" applyFill="1" applyAlignment="1">
      <alignment horizontal="center" vertical="center"/>
    </xf>
    <xf numFmtId="0" fontId="14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 wrapText="1"/>
    </xf>
    <xf numFmtId="176" fontId="13" fillId="0" borderId="1" xfId="2" applyNumberFormat="1" applyFont="1" applyBorder="1" applyAlignment="1">
      <alignment horizontal="center" vertical="center" wrapText="1"/>
    </xf>
    <xf numFmtId="176" fontId="13" fillId="3" borderId="1" xfId="2" applyNumberFormat="1" applyFont="1" applyFill="1" applyBorder="1" applyAlignment="1">
      <alignment horizontal="center" vertical="center" wrapText="1"/>
    </xf>
    <xf numFmtId="177" fontId="18" fillId="3" borderId="1" xfId="3" applyNumberFormat="1" applyFont="1" applyFill="1" applyBorder="1" applyAlignment="1">
      <alignment horizontal="center" vertical="center" wrapText="1"/>
    </xf>
    <xf numFmtId="0" fontId="18" fillId="0" borderId="1" xfId="3" applyFont="1" applyBorder="1" applyAlignment="1">
      <alignment horizontal="center" vertical="center" wrapText="1"/>
    </xf>
    <xf numFmtId="176" fontId="14" fillId="2" borderId="1" xfId="1" applyNumberFormat="1" applyFont="1" applyFill="1" applyBorder="1" applyAlignment="1">
      <alignment horizontal="center" vertical="center" wrapText="1"/>
    </xf>
    <xf numFmtId="0" fontId="18" fillId="0" borderId="1" xfId="4" applyNumberFormat="1" applyFont="1" applyFill="1" applyBorder="1" applyAlignment="1" applyProtection="1">
      <alignment horizontal="left" vertical="center" wrapText="1"/>
      <protection locked="0"/>
    </xf>
    <xf numFmtId="0" fontId="1" fillId="0" borderId="0" xfId="6">
      <alignment vertical="center"/>
    </xf>
    <xf numFmtId="0" fontId="1" fillId="0" borderId="0" xfId="6" applyAlignment="1">
      <alignment horizontal="center" vertical="center"/>
    </xf>
    <xf numFmtId="2" fontId="1" fillId="0" borderId="0" xfId="6" applyNumberFormat="1">
      <alignment vertical="center"/>
    </xf>
    <xf numFmtId="0" fontId="8" fillId="0" borderId="0" xfId="6" applyFont="1">
      <alignment vertical="center"/>
    </xf>
    <xf numFmtId="49" fontId="9" fillId="0" borderId="0" xfId="6" applyNumberFormat="1" applyFont="1" applyAlignment="1">
      <alignment vertical="center" wrapText="1"/>
    </xf>
    <xf numFmtId="176" fontId="8" fillId="0" borderId="0" xfId="6" applyNumberFormat="1" applyFont="1">
      <alignment vertical="center"/>
    </xf>
    <xf numFmtId="0" fontId="8" fillId="0" borderId="0" xfId="6" applyFont="1" applyAlignment="1">
      <alignment vertical="center" shrinkToFit="1"/>
    </xf>
    <xf numFmtId="0" fontId="5" fillId="0" borderId="0" xfId="6" applyFont="1">
      <alignment vertical="center"/>
    </xf>
    <xf numFmtId="0" fontId="5" fillId="0" borderId="0" xfId="6" applyFont="1" applyAlignment="1">
      <alignment horizontal="center" vertical="center"/>
    </xf>
    <xf numFmtId="0" fontId="15" fillId="0" borderId="0" xfId="6" applyFont="1">
      <alignment vertical="center"/>
    </xf>
    <xf numFmtId="49" fontId="9" fillId="0" borderId="0" xfId="6" applyNumberFormat="1" applyFont="1" applyAlignment="1">
      <alignment horizontal="left" vertical="center" wrapText="1"/>
    </xf>
    <xf numFmtId="0" fontId="8" fillId="0" borderId="0" xfId="6" applyFont="1" applyAlignment="1">
      <alignment horizontal="left" vertical="center"/>
    </xf>
    <xf numFmtId="0" fontId="15" fillId="0" borderId="0" xfId="6" applyFont="1" applyAlignment="1">
      <alignment horizontal="left" vertical="center"/>
    </xf>
    <xf numFmtId="176" fontId="5" fillId="0" borderId="0" xfId="6" applyNumberFormat="1" applyFont="1">
      <alignment vertical="center"/>
    </xf>
    <xf numFmtId="0" fontId="5" fillId="0" borderId="0" xfId="6" applyFont="1" applyAlignment="1">
      <alignment vertical="center" shrinkToFit="1"/>
    </xf>
    <xf numFmtId="0" fontId="15" fillId="0" borderId="0" xfId="6" applyFont="1" applyAlignment="1">
      <alignment horizontal="center" vertical="center"/>
    </xf>
    <xf numFmtId="176" fontId="13" fillId="0" borderId="3" xfId="2" applyNumberFormat="1" applyFont="1" applyBorder="1" applyAlignment="1">
      <alignment horizontal="center" vertical="center" wrapText="1"/>
    </xf>
    <xf numFmtId="0" fontId="25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shrinkToFit="1"/>
    </xf>
    <xf numFmtId="0" fontId="25" fillId="0" borderId="0" xfId="6" applyFont="1" applyAlignment="1">
      <alignment horizontal="left" vertical="center" wrapText="1"/>
    </xf>
    <xf numFmtId="0" fontId="12" fillId="0" borderId="1" xfId="5" applyBorder="1" applyAlignment="1" applyProtection="1">
      <alignment horizontal="center" vertical="center" wrapText="1"/>
      <protection locked="0"/>
    </xf>
    <xf numFmtId="58" fontId="14" fillId="2" borderId="1" xfId="1" quotePrefix="1" applyNumberFormat="1" applyFont="1" applyFill="1" applyBorder="1" applyAlignment="1">
      <alignment horizontal="center" vertical="center"/>
    </xf>
    <xf numFmtId="0" fontId="14" fillId="2" borderId="1" xfId="1" quotePrefix="1" applyFont="1" applyFill="1" applyBorder="1" applyAlignment="1">
      <alignment horizontal="center" vertical="center"/>
    </xf>
    <xf numFmtId="0" fontId="14" fillId="4" borderId="1" xfId="1" quotePrefix="1" applyFont="1" applyFill="1" applyBorder="1" applyAlignment="1">
      <alignment horizontal="center" vertical="center"/>
    </xf>
    <xf numFmtId="0" fontId="18" fillId="4" borderId="1" xfId="3" applyFont="1" applyFill="1" applyBorder="1" applyAlignment="1">
      <alignment horizontal="center" vertical="center" wrapText="1"/>
    </xf>
    <xf numFmtId="0" fontId="18" fillId="4" borderId="1" xfId="4" applyNumberFormat="1" applyFont="1" applyFill="1" applyBorder="1" applyAlignment="1" applyProtection="1">
      <alignment horizontal="left" vertical="center" wrapText="1"/>
      <protection locked="0"/>
    </xf>
    <xf numFmtId="0" fontId="14" fillId="4" borderId="1" xfId="1" applyFont="1" applyFill="1" applyBorder="1" applyAlignment="1">
      <alignment horizontal="center" vertical="center" wrapText="1"/>
    </xf>
    <xf numFmtId="0" fontId="18" fillId="4" borderId="1" xfId="1" applyFont="1" applyFill="1" applyBorder="1" applyAlignment="1">
      <alignment horizontal="center" vertical="center" wrapText="1"/>
    </xf>
    <xf numFmtId="176" fontId="14" fillId="4" borderId="1" xfId="1" applyNumberFormat="1" applyFont="1" applyFill="1" applyBorder="1" applyAlignment="1">
      <alignment horizontal="center" vertical="center" wrapText="1"/>
    </xf>
    <xf numFmtId="0" fontId="14" fillId="4" borderId="1" xfId="1" applyFont="1" applyFill="1" applyBorder="1" applyAlignment="1">
      <alignment horizontal="center" vertical="center"/>
    </xf>
    <xf numFmtId="176" fontId="14" fillId="2" borderId="1" xfId="1" applyNumberFormat="1" applyFont="1" applyFill="1" applyBorder="1" applyAlignment="1">
      <alignment horizontal="right" vertical="center" wrapText="1"/>
    </xf>
    <xf numFmtId="176" fontId="14" fillId="2" borderId="1" xfId="1" applyNumberFormat="1" applyFont="1" applyFill="1" applyBorder="1" applyAlignment="1">
      <alignment horizontal="left" vertical="center" wrapText="1"/>
    </xf>
    <xf numFmtId="176" fontId="8" fillId="0" borderId="0" xfId="6" applyNumberFormat="1" applyFont="1" applyAlignment="1">
      <alignment horizontal="left" vertical="center"/>
    </xf>
    <xf numFmtId="176" fontId="5" fillId="0" borderId="0" xfId="6" applyNumberFormat="1" applyFont="1" applyAlignment="1">
      <alignment horizontal="left" vertical="center"/>
    </xf>
    <xf numFmtId="0" fontId="1" fillId="0" borderId="0" xfId="6" applyAlignment="1">
      <alignment horizontal="left" vertical="center"/>
    </xf>
    <xf numFmtId="176" fontId="5" fillId="2" borderId="0" xfId="1" applyNumberFormat="1" applyFont="1" applyFill="1" applyAlignment="1">
      <alignment horizontal="left" vertical="center"/>
    </xf>
    <xf numFmtId="177" fontId="14" fillId="2" borderId="1" xfId="1" applyNumberFormat="1" applyFont="1" applyFill="1" applyBorder="1" applyAlignment="1">
      <alignment horizontal="right" vertical="center" wrapText="1"/>
    </xf>
    <xf numFmtId="0" fontId="14" fillId="0" borderId="1" xfId="1" quotePrefix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176" fontId="14" fillId="0" borderId="1" xfId="1" applyNumberFormat="1" applyFont="1" applyBorder="1" applyAlignment="1">
      <alignment horizontal="center" vertical="center" wrapText="1"/>
    </xf>
    <xf numFmtId="177" fontId="18" fillId="2" borderId="0" xfId="1" applyNumberFormat="1" applyFont="1" applyFill="1" applyAlignment="1">
      <alignment horizontal="center" vertical="center" shrinkToFit="1"/>
    </xf>
    <xf numFmtId="176" fontId="14" fillId="2" borderId="0" xfId="1" applyNumberFormat="1" applyFont="1" applyFill="1" applyAlignment="1">
      <alignment horizontal="center" vertical="center" wrapText="1"/>
    </xf>
    <xf numFmtId="176" fontId="1" fillId="0" borderId="0" xfId="6" applyNumberFormat="1" applyAlignment="1">
      <alignment horizontal="center" vertical="center"/>
    </xf>
    <xf numFmtId="0" fontId="8" fillId="2" borderId="0" xfId="1" applyFont="1" applyFill="1" applyAlignment="1">
      <alignment horizontal="left" vertical="center" shrinkToFit="1"/>
    </xf>
    <xf numFmtId="0" fontId="14" fillId="2" borderId="1" xfId="1" applyFont="1" applyFill="1" applyBorder="1" applyAlignment="1">
      <alignment horizontal="center" vertical="center" wrapText="1"/>
    </xf>
    <xf numFmtId="49" fontId="18" fillId="2" borderId="1" xfId="1" applyNumberFormat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 wrapText="1"/>
    </xf>
    <xf numFmtId="0" fontId="21" fillId="3" borderId="1" xfId="3" applyFont="1" applyFill="1" applyBorder="1" applyAlignment="1">
      <alignment horizontal="center" vertical="center" wrapText="1"/>
    </xf>
    <xf numFmtId="177" fontId="18" fillId="2" borderId="1" xfId="1" applyNumberFormat="1" applyFont="1" applyFill="1" applyBorder="1" applyAlignment="1">
      <alignment horizontal="center" vertical="center" shrinkToFit="1"/>
    </xf>
    <xf numFmtId="176" fontId="13" fillId="0" borderId="2" xfId="2" applyNumberFormat="1" applyFont="1" applyBorder="1" applyAlignment="1">
      <alignment horizontal="center" vertical="center" wrapText="1"/>
    </xf>
    <xf numFmtId="176" fontId="13" fillId="0" borderId="3" xfId="2" applyNumberFormat="1" applyFont="1" applyBorder="1" applyAlignment="1">
      <alignment horizontal="center" vertical="center" wrapText="1"/>
    </xf>
    <xf numFmtId="0" fontId="25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25" fillId="0" borderId="0" xfId="6" applyFont="1" applyAlignment="1">
      <alignment horizontal="left" vertical="center" wrapText="1"/>
    </xf>
    <xf numFmtId="0" fontId="25" fillId="0" borderId="4" xfId="6" applyFont="1" applyBorder="1" applyAlignment="1">
      <alignment horizontal="left" vertical="center" wrapText="1"/>
    </xf>
  </cellXfs>
  <cellStyles count="7">
    <cellStyle name="BOM_Level_Below3 3" xfId="4" xr:uid="{54014AED-D696-483F-9D39-FBFAF07AB426}"/>
    <cellStyle name="常规" xfId="0" builtinId="0"/>
    <cellStyle name="常规 2" xfId="1" xr:uid="{7D1F31C7-10E1-4BDA-B7ED-C2D734ED80B1}"/>
    <cellStyle name="常规 2 2" xfId="6" xr:uid="{2CF28710-FA96-4FC3-AF69-45EE84302EE8}"/>
    <cellStyle name="常规 2 2 6" xfId="2" xr:uid="{2367CD1E-EBEC-4292-8EE7-67C37B393B47}"/>
    <cellStyle name="常规 3" xfId="3" xr:uid="{5F5F7244-A051-4B2B-A4FA-F067CB8AA5BE}"/>
    <cellStyle name="样式 1" xfId="5" xr:uid="{59CE6EC6-703E-4C07-AA57-943D02AFC9CC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4037;&#20316;&#36164;&#26009;\&#27827;&#21271;&#20809;&#21326;&#33635;&#26124;&#37319;&#36141;&#24037;&#20316;\&#21512;&#21516;&#36164;&#26009;\&#20215;&#26684;&#21327;&#35758;\2022&#24180;&#20215;&#26684;&#21327;&#35758;\&#30005;&#23376;&#29256;\&#21033;&#36798;.xlsx" TargetMode="External"/><Relationship Id="rId1" Type="http://schemas.openxmlformats.org/officeDocument/2006/relationships/externalLinkPath" Target="/&#24037;&#20316;&#36164;&#26009;/&#27827;&#21271;&#20809;&#21326;&#33635;&#26124;&#37319;&#36141;&#24037;&#20316;/&#21512;&#21516;&#36164;&#26009;/&#20215;&#26684;&#21327;&#35758;/2022&#24180;&#20215;&#26684;&#21327;&#35758;/&#30005;&#23376;&#29256;/&#21033;&#36798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esktop\&#27827;&#21271;&#21033;&#36798;\&#26680;&#20215;&#36807;&#31243;\&#21033;&#36798;&#19978;&#19979;&#30422;&#24635;&#25104;&#24320;&#21457;&#23653;&#21382;.xlsx" TargetMode="External"/><Relationship Id="rId1" Type="http://schemas.openxmlformats.org/officeDocument/2006/relationships/externalLinkPath" Target="/Desktop/&#27827;&#21271;&#21033;&#36798;/&#26680;&#20215;&#36807;&#31243;/&#21033;&#36798;&#19978;&#19979;&#30422;&#24635;&#25104;&#24320;&#21457;&#23653;&#213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利达1"/>
      <sheetName val="利达2"/>
      <sheetName val="Sheet1"/>
    </sheetNames>
    <sheetDataSet>
      <sheetData sheetId="0">
        <row r="9">
          <cell r="B9" t="str">
            <v>SLT0010551</v>
          </cell>
          <cell r="C9" t="str">
            <v>上盖板焊接总成</v>
          </cell>
          <cell r="E9" t="str">
            <v>件</v>
          </cell>
          <cell r="F9">
            <v>1</v>
          </cell>
          <cell r="H9">
            <v>61.120000000000005</v>
          </cell>
          <cell r="I9">
            <v>319070.79646017699</v>
          </cell>
          <cell r="J9">
            <v>2.5728761061946903</v>
          </cell>
          <cell r="K9" t="str">
            <v>1.该总成的模具费是各组成单件的模具费的累加。其中不含焊胎费用，焊胎由甲方提供给乙方，如本套焊胎不满足产能时，乙方再自行复制，费用由乙方自行承担。
2.总成的模摊费用包含序号1-1至1-7的产品的单件模摊费*用量
3.此产品是后期调整为总成供货的，前期单件的模摊数量已经确定，故本协议的总成模摊费跟随单件的模摊费而变化。</v>
          </cell>
        </row>
        <row r="10">
          <cell r="B10" t="str">
            <v>SLT0010539</v>
          </cell>
          <cell r="C10" t="str">
            <v>减震器上盖板</v>
          </cell>
          <cell r="E10" t="str">
            <v>件</v>
          </cell>
          <cell r="F10">
            <v>1</v>
          </cell>
          <cell r="H10">
            <v>30</v>
          </cell>
          <cell r="I10">
            <v>245000</v>
          </cell>
          <cell r="J10">
            <v>1.7150000000000001</v>
          </cell>
          <cell r="K10" t="str">
            <v>模检焊具费用预付30%，剩余70%费用分摊至10万件产品中，自供货之日起执行</v>
          </cell>
        </row>
        <row r="11">
          <cell r="B11" t="str">
            <v>SLT0010553</v>
          </cell>
          <cell r="C11" t="str">
            <v>上盖板加强件</v>
          </cell>
          <cell r="E11" t="str">
            <v>件</v>
          </cell>
          <cell r="F11">
            <v>8</v>
          </cell>
          <cell r="H11">
            <v>0.13</v>
          </cell>
          <cell r="I11">
            <v>530.97345132743396</v>
          </cell>
          <cell r="J11">
            <v>5.3097345132743397E-3</v>
          </cell>
          <cell r="K11" t="str">
            <v>模检焊具费用100%分摊至10万件产品中，自供货之日起执行</v>
          </cell>
        </row>
        <row r="12">
          <cell r="B12" t="str">
            <v>SLT0010541</v>
          </cell>
          <cell r="C12" t="str">
            <v>阻尼器支架</v>
          </cell>
          <cell r="E12" t="str">
            <v>件</v>
          </cell>
          <cell r="F12">
            <v>1</v>
          </cell>
          <cell r="H12">
            <v>0.45</v>
          </cell>
          <cell r="I12">
            <v>1769.9115044247801</v>
          </cell>
          <cell r="J12">
            <v>1.7699115044247801E-2</v>
          </cell>
          <cell r="K12" t="str">
            <v>模检焊具费用100%分摊至10万件产品中，自供货之日起执行</v>
          </cell>
        </row>
        <row r="13">
          <cell r="B13" t="str">
            <v>SLT0010564</v>
          </cell>
          <cell r="C13" t="str">
            <v>滚轮上滑槽</v>
          </cell>
          <cell r="E13" t="str">
            <v>件</v>
          </cell>
          <cell r="F13">
            <v>2</v>
          </cell>
          <cell r="H13">
            <v>1.04</v>
          </cell>
          <cell r="I13">
            <v>8000</v>
          </cell>
          <cell r="J13">
            <v>0.08</v>
          </cell>
          <cell r="K13" t="str">
            <v>模检焊具费用100%分摊至10万件产品中，自供货之日起执行</v>
          </cell>
        </row>
        <row r="14">
          <cell r="B14" t="str">
            <v>SLT0010552</v>
          </cell>
          <cell r="C14" t="str">
            <v>左调角器焊接组件</v>
          </cell>
          <cell r="E14" t="str">
            <v>件</v>
          </cell>
          <cell r="F14">
            <v>1</v>
          </cell>
          <cell r="H14">
            <v>6.35</v>
          </cell>
          <cell r="I14">
            <v>26000</v>
          </cell>
          <cell r="J14">
            <v>0.26</v>
          </cell>
          <cell r="K14" t="str">
            <v>模检焊具费用100%分摊至10万件产品中，自供货之日起执行</v>
          </cell>
        </row>
        <row r="15">
          <cell r="B15" t="str">
            <v>SLT0010558</v>
          </cell>
          <cell r="C15" t="str">
            <v>右调角器焊接组件</v>
          </cell>
          <cell r="E15" t="str">
            <v>件</v>
          </cell>
          <cell r="F15">
            <v>1</v>
          </cell>
          <cell r="H15">
            <v>10.85</v>
          </cell>
          <cell r="I15">
            <v>36000</v>
          </cell>
          <cell r="J15">
            <v>0.36</v>
          </cell>
          <cell r="K15" t="str">
            <v>模检焊具费用100%分摊至10万件产品中，自供货之日起执行</v>
          </cell>
        </row>
        <row r="16">
          <cell r="B16" t="str">
            <v>SLT0010679</v>
          </cell>
          <cell r="C16" t="str">
            <v>左侧护板固定钣金</v>
          </cell>
          <cell r="E16" t="str">
            <v>件</v>
          </cell>
          <cell r="F16">
            <v>1</v>
          </cell>
          <cell r="H16">
            <v>0.6</v>
          </cell>
          <cell r="I16">
            <v>1769.9115044247801</v>
          </cell>
          <cell r="J16">
            <v>1.7699115044247801E-2</v>
          </cell>
          <cell r="K16" t="str">
            <v>模检焊具费用100%分摊至10万件产品中，自供货之日起执行</v>
          </cell>
        </row>
        <row r="17">
          <cell r="B17" t="str">
            <v>BFA0000316</v>
          </cell>
          <cell r="C17" t="str">
            <v>焊接方螺母</v>
          </cell>
          <cell r="E17" t="str">
            <v>件</v>
          </cell>
          <cell r="F17">
            <v>4</v>
          </cell>
          <cell r="H17">
            <v>0.13</v>
          </cell>
          <cell r="I17">
            <v>0</v>
          </cell>
          <cell r="J17">
            <v>0</v>
          </cell>
          <cell r="K17">
            <v>0</v>
          </cell>
        </row>
        <row r="18">
          <cell r="B18" t="str">
            <v>SLT0010674</v>
          </cell>
          <cell r="C18" t="str">
            <v>左侧护板固定钢丝焊接总成</v>
          </cell>
          <cell r="E18" t="str">
            <v>件</v>
          </cell>
          <cell r="F18">
            <v>1</v>
          </cell>
          <cell r="H18">
            <v>2.48</v>
          </cell>
          <cell r="I18">
            <v>0</v>
          </cell>
          <cell r="J18">
            <v>0</v>
          </cell>
          <cell r="K18">
            <v>0</v>
          </cell>
        </row>
        <row r="19">
          <cell r="B19" t="str">
            <v>SLT0010678</v>
          </cell>
          <cell r="C19" t="str">
            <v>左侧护板下固定钢丝</v>
          </cell>
          <cell r="E19" t="str">
            <v>件</v>
          </cell>
          <cell r="F19">
            <v>1</v>
          </cell>
          <cell r="H19">
            <v>0.75</v>
          </cell>
          <cell r="I19">
            <v>0</v>
          </cell>
          <cell r="J19">
            <v>0</v>
          </cell>
          <cell r="K19">
            <v>0</v>
          </cell>
        </row>
        <row r="20">
          <cell r="B20" t="str">
            <v>SLT0010550</v>
          </cell>
          <cell r="C20" t="str">
            <v>下底板焊接总成</v>
          </cell>
          <cell r="E20" t="str">
            <v>件</v>
          </cell>
          <cell r="F20">
            <v>1</v>
          </cell>
          <cell r="H20">
            <v>67.81</v>
          </cell>
          <cell r="I20">
            <v>371141.59295486729</v>
          </cell>
          <cell r="J20">
            <v>3.0564159295486726</v>
          </cell>
          <cell r="K20" t="str">
            <v>1.该总成的模具费是各组成单件的模具费的累加。其中不含焊胎费用，焊胎由甲方提供给乙方，如本套焊胎不满足产能时，乙方再自行复制，费用由乙方自行承担。
2.总成的模摊费用包含序号1-1至1-7的产品的单件模摊费*用量
3.此产品是后期调整为总成供货的，前期单件的模摊数量已经确定，故本协议的总成模摊费跟随单件的模摊费而变化。</v>
          </cell>
        </row>
        <row r="21">
          <cell r="B21" t="str">
            <v>SLT0010545</v>
          </cell>
          <cell r="C21" t="str">
            <v>减震器下底板</v>
          </cell>
          <cell r="E21" t="str">
            <v>件</v>
          </cell>
          <cell r="F21">
            <v>1</v>
          </cell>
          <cell r="H21">
            <v>31</v>
          </cell>
          <cell r="I21">
            <v>245000</v>
          </cell>
          <cell r="J21">
            <v>1.7150000000000001</v>
          </cell>
          <cell r="K21" t="str">
            <v>模检焊具费用预付30%，剩余70%费用分摊至10万件产品中，自供货之日起执行</v>
          </cell>
        </row>
        <row r="22">
          <cell r="B22" t="str">
            <v>SLT0010541</v>
          </cell>
          <cell r="C22" t="str">
            <v>阻尼器支架</v>
          </cell>
          <cell r="E22" t="str">
            <v>件</v>
          </cell>
          <cell r="F22">
            <v>1</v>
          </cell>
          <cell r="H22">
            <v>0.45</v>
          </cell>
          <cell r="I22">
            <v>1769.911504424779</v>
          </cell>
          <cell r="J22">
            <v>1.7699115044247791E-2</v>
          </cell>
          <cell r="K22" t="str">
            <v>模检焊具费用100%分摊至10万件产品中，自供货之日起执行</v>
          </cell>
        </row>
        <row r="23">
          <cell r="B23" t="str">
            <v>SLT0010546</v>
          </cell>
          <cell r="C23" t="str">
            <v>直线阀下支架</v>
          </cell>
          <cell r="E23" t="str">
            <v>件</v>
          </cell>
          <cell r="F23">
            <v>1</v>
          </cell>
          <cell r="H23">
            <v>0.22</v>
          </cell>
          <cell r="I23">
            <v>1327.4336283185842</v>
          </cell>
          <cell r="J23">
            <v>1.3274336283185842E-2</v>
          </cell>
          <cell r="K23" t="str">
            <v>模检焊具费用100%分摊至10万件产品中，自供货之日起执行</v>
          </cell>
        </row>
        <row r="24">
          <cell r="B24" t="str">
            <v>SLT0010540</v>
          </cell>
          <cell r="C24" t="str">
            <v>滚轮下滑槽</v>
          </cell>
          <cell r="E24" t="str">
            <v>件</v>
          </cell>
          <cell r="F24">
            <v>2</v>
          </cell>
          <cell r="H24">
            <v>1.04</v>
          </cell>
          <cell r="I24">
            <v>8000.0000000000009</v>
          </cell>
          <cell r="J24">
            <v>8.0000000000000016E-2</v>
          </cell>
          <cell r="K24" t="str">
            <v>模检焊具费用100%分摊至10万件产品中，自供货之日起执行</v>
          </cell>
        </row>
        <row r="25">
          <cell r="B25" t="str">
            <v>SLT0010543</v>
          </cell>
          <cell r="C25" t="str">
            <v>滑轨左连接板1</v>
          </cell>
          <cell r="E25" t="str">
            <v>件</v>
          </cell>
          <cell r="F25">
            <v>1</v>
          </cell>
          <cell r="H25">
            <v>5.38</v>
          </cell>
          <cell r="I25">
            <v>44000</v>
          </cell>
          <cell r="J25">
            <v>0.44</v>
          </cell>
          <cell r="K25" t="str">
            <v>模检焊具费用100%分摊至10万件产品中，自供货之日起执行</v>
          </cell>
        </row>
        <row r="26">
          <cell r="B26" t="str">
            <v>SLT0010641</v>
          </cell>
          <cell r="C26" t="str">
            <v>滑轨左连接板2</v>
          </cell>
          <cell r="E26" t="str">
            <v>件</v>
          </cell>
          <cell r="F26">
            <v>1</v>
          </cell>
          <cell r="H26">
            <v>2.35</v>
          </cell>
          <cell r="I26">
            <v>5752.2123893805319</v>
          </cell>
          <cell r="J26">
            <v>5.7522123893805316E-2</v>
          </cell>
          <cell r="K26" t="str">
            <v>模检焊具费用100%分摊至10万件产品中，自供货之日起执行</v>
          </cell>
        </row>
        <row r="27">
          <cell r="B27" t="str">
            <v>SLT0010544</v>
          </cell>
          <cell r="C27" t="str">
            <v>滑轨右连接板1</v>
          </cell>
          <cell r="E27" t="str">
            <v>件</v>
          </cell>
          <cell r="F27">
            <v>1</v>
          </cell>
          <cell r="H27">
            <v>7.93</v>
          </cell>
          <cell r="I27">
            <v>44000</v>
          </cell>
          <cell r="J27">
            <v>0.44</v>
          </cell>
          <cell r="K27" t="str">
            <v>模检焊具费用100%分摊至10万件产品中，自供货之日起执行</v>
          </cell>
        </row>
        <row r="28">
          <cell r="B28" t="str">
            <v>SLT0010642</v>
          </cell>
          <cell r="C28" t="str">
            <v>滑轨右连接板2</v>
          </cell>
          <cell r="E28" t="str">
            <v>件</v>
          </cell>
          <cell r="F28">
            <v>1</v>
          </cell>
          <cell r="H28">
            <v>6.3</v>
          </cell>
          <cell r="I28">
            <v>18194.690299999998</v>
          </cell>
          <cell r="J28">
            <v>0.18194690299999999</v>
          </cell>
          <cell r="K28" t="str">
            <v>1.模检焊具费用100%分摊至10万件产品中，自供货之日起执行
2.原状态模具费6194.6903元，新状态模具费12000元。</v>
          </cell>
        </row>
        <row r="29">
          <cell r="B29" t="str">
            <v>SLT0010561</v>
          </cell>
          <cell r="C29" t="str">
            <v>减震器下挂钩</v>
          </cell>
          <cell r="E29" t="str">
            <v>件</v>
          </cell>
          <cell r="F29">
            <v>1</v>
          </cell>
          <cell r="H29">
            <v>1.1000000000000001</v>
          </cell>
          <cell r="I29">
            <v>3097.3451327433631</v>
          </cell>
          <cell r="J29">
            <v>3.0973451327433631E-2</v>
          </cell>
          <cell r="K29" t="str">
            <v>模检焊具费用100%分摊至10万件产品中，自供货之日起执行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利达开发履历描述"/>
      <sheetName val="汇总表"/>
      <sheetName val="欧马可目标价"/>
      <sheetName val="轻卡减震上盖板总成"/>
      <sheetName val="轻卡减震下底板总成"/>
      <sheetName val="欧马可上盖板总成"/>
      <sheetName val="欧马可下底板总成"/>
      <sheetName val="欧马可设变新开BOM"/>
      <sheetName val="轻卡减震单供冲压件时核价"/>
      <sheetName val="工序费"/>
    </sheetNames>
    <sheetDataSet>
      <sheetData sheetId="0"/>
      <sheetData sheetId="1">
        <row r="25">
          <cell r="K25" t="str">
            <v>SLT0010539</v>
          </cell>
          <cell r="L25" t="str">
            <v>减震器上盖板</v>
          </cell>
          <cell r="M25" t="str">
            <v>AO</v>
          </cell>
          <cell r="N25">
            <v>1</v>
          </cell>
        </row>
        <row r="26">
          <cell r="K26" t="str">
            <v>BFA0000316</v>
          </cell>
          <cell r="L26" t="str">
            <v>焊接方螺母</v>
          </cell>
          <cell r="M26" t="str">
            <v>AO</v>
          </cell>
          <cell r="N26">
            <v>4</v>
          </cell>
        </row>
        <row r="27">
          <cell r="K27" t="str">
            <v>SLT0011318</v>
          </cell>
          <cell r="L27" t="str">
            <v>座垫后端固定钣金</v>
          </cell>
          <cell r="M27" t="str">
            <v>AO</v>
          </cell>
          <cell r="N27">
            <v>1</v>
          </cell>
        </row>
        <row r="28">
          <cell r="K28" t="str">
            <v>SLT0010541</v>
          </cell>
          <cell r="L28" t="str">
            <v>阻尼器支架</v>
          </cell>
          <cell r="M28" t="str">
            <v>AO</v>
          </cell>
          <cell r="N28">
            <v>1</v>
          </cell>
        </row>
        <row r="29">
          <cell r="K29" t="str">
            <v>SLT0010564</v>
          </cell>
          <cell r="L29" t="str">
            <v>滚轮上滑槽</v>
          </cell>
          <cell r="M29" t="str">
            <v>AO</v>
          </cell>
          <cell r="N29">
            <v>2</v>
          </cell>
        </row>
        <row r="30">
          <cell r="K30" t="str">
            <v>SLT0011372</v>
          </cell>
          <cell r="L30" t="str">
            <v>左调角器焊接组件</v>
          </cell>
          <cell r="M30" t="str">
            <v>A1(设变)</v>
          </cell>
          <cell r="N30">
            <v>1</v>
          </cell>
        </row>
        <row r="31">
          <cell r="K31" t="str">
            <v>SLT0011374</v>
          </cell>
          <cell r="L31" t="str">
            <v>右调角器焊接组件</v>
          </cell>
          <cell r="M31" t="str">
            <v>A1(设变)</v>
          </cell>
          <cell r="N31">
            <v>1</v>
          </cell>
        </row>
        <row r="32">
          <cell r="K32" t="str">
            <v>SLT0011377</v>
          </cell>
          <cell r="L32" t="str">
            <v>左侧护板固定钢丝焊接总成</v>
          </cell>
          <cell r="M32" t="str">
            <v>A1(设变)</v>
          </cell>
          <cell r="N32">
            <v>1</v>
          </cell>
        </row>
        <row r="33">
          <cell r="K33" t="str">
            <v>SLT0011265</v>
          </cell>
          <cell r="L33" t="str">
            <v>左侧护板下固定钢丝</v>
          </cell>
          <cell r="M33" t="str">
            <v>A1(设变)</v>
          </cell>
          <cell r="N33">
            <v>1</v>
          </cell>
        </row>
        <row r="34">
          <cell r="K34" t="str">
            <v>SLT0011266</v>
          </cell>
          <cell r="L34" t="str">
            <v>左侧护板固定钣金</v>
          </cell>
          <cell r="M34" t="str">
            <v>A1(设变)</v>
          </cell>
          <cell r="N34">
            <v>1</v>
          </cell>
        </row>
        <row r="35">
          <cell r="K35" t="str">
            <v>SLT0011319</v>
          </cell>
          <cell r="L35" t="str">
            <v>座垫面套卡接钢丝</v>
          </cell>
          <cell r="M35" t="str">
            <v>AO</v>
          </cell>
          <cell r="N35">
            <v>1</v>
          </cell>
        </row>
        <row r="36">
          <cell r="L36" t="str">
            <v>焊接费</v>
          </cell>
          <cell r="M36" t="str">
            <v>AO</v>
          </cell>
          <cell r="N36">
            <v>1</v>
          </cell>
        </row>
        <row r="37">
          <cell r="K37" t="str">
            <v>SLT0010545</v>
          </cell>
          <cell r="L37" t="str">
            <v>减震器下底板</v>
          </cell>
          <cell r="M37" t="str">
            <v>AO</v>
          </cell>
          <cell r="N37">
            <v>1</v>
          </cell>
        </row>
        <row r="38">
          <cell r="K38" t="str">
            <v>SLT0010541</v>
          </cell>
          <cell r="L38" t="str">
            <v>阻尼器支架</v>
          </cell>
          <cell r="M38" t="str">
            <v>AO</v>
          </cell>
          <cell r="N38">
            <v>1</v>
          </cell>
        </row>
        <row r="39">
          <cell r="K39" t="str">
            <v>SLT0010546</v>
          </cell>
          <cell r="L39" t="str">
            <v>直线阀下支架</v>
          </cell>
          <cell r="M39" t="str">
            <v>AO</v>
          </cell>
          <cell r="N39">
            <v>1</v>
          </cell>
        </row>
        <row r="40">
          <cell r="K40" t="str">
            <v>SLT0010540</v>
          </cell>
          <cell r="L40" t="str">
            <v>滚轮下滑槽</v>
          </cell>
          <cell r="M40" t="str">
            <v>AO</v>
          </cell>
          <cell r="N40">
            <v>2</v>
          </cell>
        </row>
        <row r="41">
          <cell r="K41" t="str">
            <v>SLT0010543</v>
          </cell>
          <cell r="L41" t="str">
            <v>滑轨左连接板1</v>
          </cell>
          <cell r="M41" t="str">
            <v>AO</v>
          </cell>
          <cell r="N41">
            <v>1</v>
          </cell>
        </row>
        <row r="42">
          <cell r="K42" t="str">
            <v>SLT0010641</v>
          </cell>
          <cell r="L42" t="str">
            <v>滑轨左连接板2</v>
          </cell>
          <cell r="M42" t="str">
            <v>AO</v>
          </cell>
          <cell r="N42">
            <v>1</v>
          </cell>
        </row>
        <row r="43">
          <cell r="K43" t="str">
            <v>SLT0010544</v>
          </cell>
          <cell r="L43" t="str">
            <v>滑轨右连接板1</v>
          </cell>
          <cell r="M43" t="str">
            <v>A1(设变)</v>
          </cell>
          <cell r="N43">
            <v>1</v>
          </cell>
        </row>
        <row r="44">
          <cell r="K44" t="str">
            <v>SLT0011480</v>
          </cell>
          <cell r="L44" t="str">
            <v>滑轨右连接板2</v>
          </cell>
          <cell r="M44" t="str">
            <v>A2(设变)</v>
          </cell>
          <cell r="N44">
            <v>1</v>
          </cell>
        </row>
        <row r="45">
          <cell r="K45" t="str">
            <v>SLT0011379</v>
          </cell>
          <cell r="L45" t="str">
            <v>减震器下挂钩</v>
          </cell>
          <cell r="M45" t="str">
            <v>A1(设变)</v>
          </cell>
          <cell r="N45">
            <v>1</v>
          </cell>
        </row>
        <row r="46">
          <cell r="L46" t="str">
            <v>焊接费</v>
          </cell>
          <cell r="M46" t="str">
            <v>AO</v>
          </cell>
          <cell r="N46">
            <v>1</v>
          </cell>
        </row>
        <row r="47">
          <cell r="K47" t="str">
            <v>SLT0010528</v>
          </cell>
          <cell r="L47" t="str">
            <v>直线阀固定轴（代替SLT0010546）</v>
          </cell>
          <cell r="M47" t="str">
            <v>A1(设变)</v>
          </cell>
          <cell r="N47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5643B-E166-4D1A-A060-1CE3716BB327}">
  <dimension ref="A1:IW64"/>
  <sheetViews>
    <sheetView view="pageBreakPreview" topLeftCell="A5" zoomScale="80" zoomScaleSheetLayoutView="80" workbookViewId="0">
      <selection activeCell="K25" sqref="K25"/>
    </sheetView>
  </sheetViews>
  <sheetFormatPr defaultRowHeight="15.6"/>
  <cols>
    <col min="1" max="1" width="6.44140625" style="2" customWidth="1"/>
    <col min="2" max="2" width="13.6640625" style="8" customWidth="1"/>
    <col min="3" max="3" width="22.109375" style="2" customWidth="1"/>
    <col min="4" max="4" width="17.33203125" style="4" customWidth="1"/>
    <col min="5" max="6" width="5.6640625" style="5" customWidth="1"/>
    <col min="7" max="8" width="9.33203125" style="6" customWidth="1"/>
    <col min="9" max="9" width="13.109375" style="6" customWidth="1"/>
    <col min="10" max="10" width="11.5546875" style="6" customWidth="1"/>
    <col min="11" max="11" width="38.33203125" style="55" customWidth="1"/>
    <col min="12" max="12" width="16.6640625" style="6" customWidth="1"/>
    <col min="13" max="13" width="14.5546875" style="7" customWidth="1"/>
    <col min="14" max="14" width="15.88671875" style="2" customWidth="1"/>
    <col min="15" max="238" width="8.88671875" style="2"/>
    <col min="239" max="239" width="5" style="2" customWidth="1"/>
    <col min="240" max="240" width="15" style="2" customWidth="1"/>
    <col min="241" max="242" width="14.6640625" style="2" customWidth="1"/>
    <col min="243" max="243" width="6.21875" style="2" customWidth="1"/>
    <col min="244" max="246" width="10.109375" style="2" customWidth="1"/>
    <col min="247" max="247" width="10.44140625" style="2" customWidth="1"/>
    <col min="248" max="255" width="8.88671875" style="2"/>
    <col min="256" max="256" width="6.44140625" style="2" customWidth="1"/>
    <col min="257" max="257" width="12.21875" style="2" customWidth="1"/>
    <col min="258" max="258" width="28.21875" style="2" customWidth="1"/>
    <col min="259" max="259" width="13.77734375" style="2" customWidth="1"/>
    <col min="260" max="260" width="5.6640625" style="2" customWidth="1"/>
    <col min="261" max="262" width="9.33203125" style="2" customWidth="1"/>
    <col min="263" max="263" width="13.109375" style="2" customWidth="1"/>
    <col min="264" max="494" width="8.88671875" style="2"/>
    <col min="495" max="495" width="5" style="2" customWidth="1"/>
    <col min="496" max="496" width="15" style="2" customWidth="1"/>
    <col min="497" max="498" width="14.6640625" style="2" customWidth="1"/>
    <col min="499" max="499" width="6.21875" style="2" customWidth="1"/>
    <col min="500" max="502" width="10.109375" style="2" customWidth="1"/>
    <col min="503" max="503" width="10.44140625" style="2" customWidth="1"/>
    <col min="504" max="511" width="8.88671875" style="2"/>
    <col min="512" max="512" width="6.44140625" style="2" customWidth="1"/>
    <col min="513" max="513" width="12.21875" style="2" customWidth="1"/>
    <col min="514" max="514" width="28.21875" style="2" customWidth="1"/>
    <col min="515" max="515" width="13.77734375" style="2" customWidth="1"/>
    <col min="516" max="516" width="5.6640625" style="2" customWidth="1"/>
    <col min="517" max="518" width="9.33203125" style="2" customWidth="1"/>
    <col min="519" max="519" width="13.109375" style="2" customWidth="1"/>
    <col min="520" max="750" width="8.88671875" style="2"/>
    <col min="751" max="751" width="5" style="2" customWidth="1"/>
    <col min="752" max="752" width="15" style="2" customWidth="1"/>
    <col min="753" max="754" width="14.6640625" style="2" customWidth="1"/>
    <col min="755" max="755" width="6.21875" style="2" customWidth="1"/>
    <col min="756" max="758" width="10.109375" style="2" customWidth="1"/>
    <col min="759" max="759" width="10.44140625" style="2" customWidth="1"/>
    <col min="760" max="767" width="8.88671875" style="2"/>
    <col min="768" max="768" width="6.44140625" style="2" customWidth="1"/>
    <col min="769" max="769" width="12.21875" style="2" customWidth="1"/>
    <col min="770" max="770" width="28.21875" style="2" customWidth="1"/>
    <col min="771" max="771" width="13.77734375" style="2" customWidth="1"/>
    <col min="772" max="772" width="5.6640625" style="2" customWidth="1"/>
    <col min="773" max="774" width="9.33203125" style="2" customWidth="1"/>
    <col min="775" max="775" width="13.109375" style="2" customWidth="1"/>
    <col min="776" max="1006" width="8.88671875" style="2"/>
    <col min="1007" max="1007" width="5" style="2" customWidth="1"/>
    <col min="1008" max="1008" width="15" style="2" customWidth="1"/>
    <col min="1009" max="1010" width="14.6640625" style="2" customWidth="1"/>
    <col min="1011" max="1011" width="6.21875" style="2" customWidth="1"/>
    <col min="1012" max="1014" width="10.109375" style="2" customWidth="1"/>
    <col min="1015" max="1015" width="10.44140625" style="2" customWidth="1"/>
    <col min="1016" max="1023" width="8.88671875" style="2"/>
    <col min="1024" max="1024" width="6.44140625" style="2" customWidth="1"/>
    <col min="1025" max="1025" width="12.21875" style="2" customWidth="1"/>
    <col min="1026" max="1026" width="28.21875" style="2" customWidth="1"/>
    <col min="1027" max="1027" width="13.77734375" style="2" customWidth="1"/>
    <col min="1028" max="1028" width="5.6640625" style="2" customWidth="1"/>
    <col min="1029" max="1030" width="9.33203125" style="2" customWidth="1"/>
    <col min="1031" max="1031" width="13.109375" style="2" customWidth="1"/>
    <col min="1032" max="1262" width="8.88671875" style="2"/>
    <col min="1263" max="1263" width="5" style="2" customWidth="1"/>
    <col min="1264" max="1264" width="15" style="2" customWidth="1"/>
    <col min="1265" max="1266" width="14.6640625" style="2" customWidth="1"/>
    <col min="1267" max="1267" width="6.21875" style="2" customWidth="1"/>
    <col min="1268" max="1270" width="10.109375" style="2" customWidth="1"/>
    <col min="1271" max="1271" width="10.44140625" style="2" customWidth="1"/>
    <col min="1272" max="1279" width="8.88671875" style="2"/>
    <col min="1280" max="1280" width="6.44140625" style="2" customWidth="1"/>
    <col min="1281" max="1281" width="12.21875" style="2" customWidth="1"/>
    <col min="1282" max="1282" width="28.21875" style="2" customWidth="1"/>
    <col min="1283" max="1283" width="13.77734375" style="2" customWidth="1"/>
    <col min="1284" max="1284" width="5.6640625" style="2" customWidth="1"/>
    <col min="1285" max="1286" width="9.33203125" style="2" customWidth="1"/>
    <col min="1287" max="1287" width="13.109375" style="2" customWidth="1"/>
    <col min="1288" max="1518" width="8.88671875" style="2"/>
    <col min="1519" max="1519" width="5" style="2" customWidth="1"/>
    <col min="1520" max="1520" width="15" style="2" customWidth="1"/>
    <col min="1521" max="1522" width="14.6640625" style="2" customWidth="1"/>
    <col min="1523" max="1523" width="6.21875" style="2" customWidth="1"/>
    <col min="1524" max="1526" width="10.109375" style="2" customWidth="1"/>
    <col min="1527" max="1527" width="10.44140625" style="2" customWidth="1"/>
    <col min="1528" max="1535" width="8.88671875" style="2"/>
    <col min="1536" max="1536" width="6.44140625" style="2" customWidth="1"/>
    <col min="1537" max="1537" width="12.21875" style="2" customWidth="1"/>
    <col min="1538" max="1538" width="28.21875" style="2" customWidth="1"/>
    <col min="1539" max="1539" width="13.77734375" style="2" customWidth="1"/>
    <col min="1540" max="1540" width="5.6640625" style="2" customWidth="1"/>
    <col min="1541" max="1542" width="9.33203125" style="2" customWidth="1"/>
    <col min="1543" max="1543" width="13.109375" style="2" customWidth="1"/>
    <col min="1544" max="1774" width="8.88671875" style="2"/>
    <col min="1775" max="1775" width="5" style="2" customWidth="1"/>
    <col min="1776" max="1776" width="15" style="2" customWidth="1"/>
    <col min="1777" max="1778" width="14.6640625" style="2" customWidth="1"/>
    <col min="1779" max="1779" width="6.21875" style="2" customWidth="1"/>
    <col min="1780" max="1782" width="10.109375" style="2" customWidth="1"/>
    <col min="1783" max="1783" width="10.44140625" style="2" customWidth="1"/>
    <col min="1784" max="1791" width="8.88671875" style="2"/>
    <col min="1792" max="1792" width="6.44140625" style="2" customWidth="1"/>
    <col min="1793" max="1793" width="12.21875" style="2" customWidth="1"/>
    <col min="1794" max="1794" width="28.21875" style="2" customWidth="1"/>
    <col min="1795" max="1795" width="13.77734375" style="2" customWidth="1"/>
    <col min="1796" max="1796" width="5.6640625" style="2" customWidth="1"/>
    <col min="1797" max="1798" width="9.33203125" style="2" customWidth="1"/>
    <col min="1799" max="1799" width="13.109375" style="2" customWidth="1"/>
    <col min="1800" max="2030" width="8.88671875" style="2"/>
    <col min="2031" max="2031" width="5" style="2" customWidth="1"/>
    <col min="2032" max="2032" width="15" style="2" customWidth="1"/>
    <col min="2033" max="2034" width="14.6640625" style="2" customWidth="1"/>
    <col min="2035" max="2035" width="6.21875" style="2" customWidth="1"/>
    <col min="2036" max="2038" width="10.109375" style="2" customWidth="1"/>
    <col min="2039" max="2039" width="10.44140625" style="2" customWidth="1"/>
    <col min="2040" max="2047" width="8.88671875" style="2"/>
    <col min="2048" max="2048" width="6.44140625" style="2" customWidth="1"/>
    <col min="2049" max="2049" width="12.21875" style="2" customWidth="1"/>
    <col min="2050" max="2050" width="28.21875" style="2" customWidth="1"/>
    <col min="2051" max="2051" width="13.77734375" style="2" customWidth="1"/>
    <col min="2052" max="2052" width="5.6640625" style="2" customWidth="1"/>
    <col min="2053" max="2054" width="9.33203125" style="2" customWidth="1"/>
    <col min="2055" max="2055" width="13.109375" style="2" customWidth="1"/>
    <col min="2056" max="2286" width="8.88671875" style="2"/>
    <col min="2287" max="2287" width="5" style="2" customWidth="1"/>
    <col min="2288" max="2288" width="15" style="2" customWidth="1"/>
    <col min="2289" max="2290" width="14.6640625" style="2" customWidth="1"/>
    <col min="2291" max="2291" width="6.21875" style="2" customWidth="1"/>
    <col min="2292" max="2294" width="10.109375" style="2" customWidth="1"/>
    <col min="2295" max="2295" width="10.44140625" style="2" customWidth="1"/>
    <col min="2296" max="2303" width="8.88671875" style="2"/>
    <col min="2304" max="2304" width="6.44140625" style="2" customWidth="1"/>
    <col min="2305" max="2305" width="12.21875" style="2" customWidth="1"/>
    <col min="2306" max="2306" width="28.21875" style="2" customWidth="1"/>
    <col min="2307" max="2307" width="13.77734375" style="2" customWidth="1"/>
    <col min="2308" max="2308" width="5.6640625" style="2" customWidth="1"/>
    <col min="2309" max="2310" width="9.33203125" style="2" customWidth="1"/>
    <col min="2311" max="2311" width="13.109375" style="2" customWidth="1"/>
    <col min="2312" max="2542" width="8.88671875" style="2"/>
    <col min="2543" max="2543" width="5" style="2" customWidth="1"/>
    <col min="2544" max="2544" width="15" style="2" customWidth="1"/>
    <col min="2545" max="2546" width="14.6640625" style="2" customWidth="1"/>
    <col min="2547" max="2547" width="6.21875" style="2" customWidth="1"/>
    <col min="2548" max="2550" width="10.109375" style="2" customWidth="1"/>
    <col min="2551" max="2551" width="10.44140625" style="2" customWidth="1"/>
    <col min="2552" max="2559" width="8.88671875" style="2"/>
    <col min="2560" max="2560" width="6.44140625" style="2" customWidth="1"/>
    <col min="2561" max="2561" width="12.21875" style="2" customWidth="1"/>
    <col min="2562" max="2562" width="28.21875" style="2" customWidth="1"/>
    <col min="2563" max="2563" width="13.77734375" style="2" customWidth="1"/>
    <col min="2564" max="2564" width="5.6640625" style="2" customWidth="1"/>
    <col min="2565" max="2566" width="9.33203125" style="2" customWidth="1"/>
    <col min="2567" max="2567" width="13.109375" style="2" customWidth="1"/>
    <col min="2568" max="2798" width="8.88671875" style="2"/>
    <col min="2799" max="2799" width="5" style="2" customWidth="1"/>
    <col min="2800" max="2800" width="15" style="2" customWidth="1"/>
    <col min="2801" max="2802" width="14.6640625" style="2" customWidth="1"/>
    <col min="2803" max="2803" width="6.21875" style="2" customWidth="1"/>
    <col min="2804" max="2806" width="10.109375" style="2" customWidth="1"/>
    <col min="2807" max="2807" width="10.44140625" style="2" customWidth="1"/>
    <col min="2808" max="2815" width="8.88671875" style="2"/>
    <col min="2816" max="2816" width="6.44140625" style="2" customWidth="1"/>
    <col min="2817" max="2817" width="12.21875" style="2" customWidth="1"/>
    <col min="2818" max="2818" width="28.21875" style="2" customWidth="1"/>
    <col min="2819" max="2819" width="13.77734375" style="2" customWidth="1"/>
    <col min="2820" max="2820" width="5.6640625" style="2" customWidth="1"/>
    <col min="2821" max="2822" width="9.33203125" style="2" customWidth="1"/>
    <col min="2823" max="2823" width="13.109375" style="2" customWidth="1"/>
    <col min="2824" max="3054" width="8.88671875" style="2"/>
    <col min="3055" max="3055" width="5" style="2" customWidth="1"/>
    <col min="3056" max="3056" width="15" style="2" customWidth="1"/>
    <col min="3057" max="3058" width="14.6640625" style="2" customWidth="1"/>
    <col min="3059" max="3059" width="6.21875" style="2" customWidth="1"/>
    <col min="3060" max="3062" width="10.109375" style="2" customWidth="1"/>
    <col min="3063" max="3063" width="10.44140625" style="2" customWidth="1"/>
    <col min="3064" max="3071" width="8.88671875" style="2"/>
    <col min="3072" max="3072" width="6.44140625" style="2" customWidth="1"/>
    <col min="3073" max="3073" width="12.21875" style="2" customWidth="1"/>
    <col min="3074" max="3074" width="28.21875" style="2" customWidth="1"/>
    <col min="3075" max="3075" width="13.77734375" style="2" customWidth="1"/>
    <col min="3076" max="3076" width="5.6640625" style="2" customWidth="1"/>
    <col min="3077" max="3078" width="9.33203125" style="2" customWidth="1"/>
    <col min="3079" max="3079" width="13.109375" style="2" customWidth="1"/>
    <col min="3080" max="3310" width="8.88671875" style="2"/>
    <col min="3311" max="3311" width="5" style="2" customWidth="1"/>
    <col min="3312" max="3312" width="15" style="2" customWidth="1"/>
    <col min="3313" max="3314" width="14.6640625" style="2" customWidth="1"/>
    <col min="3315" max="3315" width="6.21875" style="2" customWidth="1"/>
    <col min="3316" max="3318" width="10.109375" style="2" customWidth="1"/>
    <col min="3319" max="3319" width="10.44140625" style="2" customWidth="1"/>
    <col min="3320" max="3327" width="8.88671875" style="2"/>
    <col min="3328" max="3328" width="6.44140625" style="2" customWidth="1"/>
    <col min="3329" max="3329" width="12.21875" style="2" customWidth="1"/>
    <col min="3330" max="3330" width="28.21875" style="2" customWidth="1"/>
    <col min="3331" max="3331" width="13.77734375" style="2" customWidth="1"/>
    <col min="3332" max="3332" width="5.6640625" style="2" customWidth="1"/>
    <col min="3333" max="3334" width="9.33203125" style="2" customWidth="1"/>
    <col min="3335" max="3335" width="13.109375" style="2" customWidth="1"/>
    <col min="3336" max="3566" width="8.88671875" style="2"/>
    <col min="3567" max="3567" width="5" style="2" customWidth="1"/>
    <col min="3568" max="3568" width="15" style="2" customWidth="1"/>
    <col min="3569" max="3570" width="14.6640625" style="2" customWidth="1"/>
    <col min="3571" max="3571" width="6.21875" style="2" customWidth="1"/>
    <col min="3572" max="3574" width="10.109375" style="2" customWidth="1"/>
    <col min="3575" max="3575" width="10.44140625" style="2" customWidth="1"/>
    <col min="3576" max="3583" width="8.88671875" style="2"/>
    <col min="3584" max="3584" width="6.44140625" style="2" customWidth="1"/>
    <col min="3585" max="3585" width="12.21875" style="2" customWidth="1"/>
    <col min="3586" max="3586" width="28.21875" style="2" customWidth="1"/>
    <col min="3587" max="3587" width="13.77734375" style="2" customWidth="1"/>
    <col min="3588" max="3588" width="5.6640625" style="2" customWidth="1"/>
    <col min="3589" max="3590" width="9.33203125" style="2" customWidth="1"/>
    <col min="3591" max="3591" width="13.109375" style="2" customWidth="1"/>
    <col min="3592" max="3822" width="8.88671875" style="2"/>
    <col min="3823" max="3823" width="5" style="2" customWidth="1"/>
    <col min="3824" max="3824" width="15" style="2" customWidth="1"/>
    <col min="3825" max="3826" width="14.6640625" style="2" customWidth="1"/>
    <col min="3827" max="3827" width="6.21875" style="2" customWidth="1"/>
    <col min="3828" max="3830" width="10.109375" style="2" customWidth="1"/>
    <col min="3831" max="3831" width="10.44140625" style="2" customWidth="1"/>
    <col min="3832" max="3839" width="8.88671875" style="2"/>
    <col min="3840" max="3840" width="6.44140625" style="2" customWidth="1"/>
    <col min="3841" max="3841" width="12.21875" style="2" customWidth="1"/>
    <col min="3842" max="3842" width="28.21875" style="2" customWidth="1"/>
    <col min="3843" max="3843" width="13.77734375" style="2" customWidth="1"/>
    <col min="3844" max="3844" width="5.6640625" style="2" customWidth="1"/>
    <col min="3845" max="3846" width="9.33203125" style="2" customWidth="1"/>
    <col min="3847" max="3847" width="13.109375" style="2" customWidth="1"/>
    <col min="3848" max="4078" width="8.88671875" style="2"/>
    <col min="4079" max="4079" width="5" style="2" customWidth="1"/>
    <col min="4080" max="4080" width="15" style="2" customWidth="1"/>
    <col min="4081" max="4082" width="14.6640625" style="2" customWidth="1"/>
    <col min="4083" max="4083" width="6.21875" style="2" customWidth="1"/>
    <col min="4084" max="4086" width="10.109375" style="2" customWidth="1"/>
    <col min="4087" max="4087" width="10.44140625" style="2" customWidth="1"/>
    <col min="4088" max="4095" width="8.88671875" style="2"/>
    <col min="4096" max="4096" width="6.44140625" style="2" customWidth="1"/>
    <col min="4097" max="4097" width="12.21875" style="2" customWidth="1"/>
    <col min="4098" max="4098" width="28.21875" style="2" customWidth="1"/>
    <col min="4099" max="4099" width="13.77734375" style="2" customWidth="1"/>
    <col min="4100" max="4100" width="5.6640625" style="2" customWidth="1"/>
    <col min="4101" max="4102" width="9.33203125" style="2" customWidth="1"/>
    <col min="4103" max="4103" width="13.109375" style="2" customWidth="1"/>
    <col min="4104" max="4334" width="8.88671875" style="2"/>
    <col min="4335" max="4335" width="5" style="2" customWidth="1"/>
    <col min="4336" max="4336" width="15" style="2" customWidth="1"/>
    <col min="4337" max="4338" width="14.6640625" style="2" customWidth="1"/>
    <col min="4339" max="4339" width="6.21875" style="2" customWidth="1"/>
    <col min="4340" max="4342" width="10.109375" style="2" customWidth="1"/>
    <col min="4343" max="4343" width="10.44140625" style="2" customWidth="1"/>
    <col min="4344" max="4351" width="8.88671875" style="2"/>
    <col min="4352" max="4352" width="6.44140625" style="2" customWidth="1"/>
    <col min="4353" max="4353" width="12.21875" style="2" customWidth="1"/>
    <col min="4354" max="4354" width="28.21875" style="2" customWidth="1"/>
    <col min="4355" max="4355" width="13.77734375" style="2" customWidth="1"/>
    <col min="4356" max="4356" width="5.6640625" style="2" customWidth="1"/>
    <col min="4357" max="4358" width="9.33203125" style="2" customWidth="1"/>
    <col min="4359" max="4359" width="13.109375" style="2" customWidth="1"/>
    <col min="4360" max="4590" width="8.88671875" style="2"/>
    <col min="4591" max="4591" width="5" style="2" customWidth="1"/>
    <col min="4592" max="4592" width="15" style="2" customWidth="1"/>
    <col min="4593" max="4594" width="14.6640625" style="2" customWidth="1"/>
    <col min="4595" max="4595" width="6.21875" style="2" customWidth="1"/>
    <col min="4596" max="4598" width="10.109375" style="2" customWidth="1"/>
    <col min="4599" max="4599" width="10.44140625" style="2" customWidth="1"/>
    <col min="4600" max="4607" width="8.88671875" style="2"/>
    <col min="4608" max="4608" width="6.44140625" style="2" customWidth="1"/>
    <col min="4609" max="4609" width="12.21875" style="2" customWidth="1"/>
    <col min="4610" max="4610" width="28.21875" style="2" customWidth="1"/>
    <col min="4611" max="4611" width="13.77734375" style="2" customWidth="1"/>
    <col min="4612" max="4612" width="5.6640625" style="2" customWidth="1"/>
    <col min="4613" max="4614" width="9.33203125" style="2" customWidth="1"/>
    <col min="4615" max="4615" width="13.109375" style="2" customWidth="1"/>
    <col min="4616" max="4846" width="8.88671875" style="2"/>
    <col min="4847" max="4847" width="5" style="2" customWidth="1"/>
    <col min="4848" max="4848" width="15" style="2" customWidth="1"/>
    <col min="4849" max="4850" width="14.6640625" style="2" customWidth="1"/>
    <col min="4851" max="4851" width="6.21875" style="2" customWidth="1"/>
    <col min="4852" max="4854" width="10.109375" style="2" customWidth="1"/>
    <col min="4855" max="4855" width="10.44140625" style="2" customWidth="1"/>
    <col min="4856" max="4863" width="8.88671875" style="2"/>
    <col min="4864" max="4864" width="6.44140625" style="2" customWidth="1"/>
    <col min="4865" max="4865" width="12.21875" style="2" customWidth="1"/>
    <col min="4866" max="4866" width="28.21875" style="2" customWidth="1"/>
    <col min="4867" max="4867" width="13.77734375" style="2" customWidth="1"/>
    <col min="4868" max="4868" width="5.6640625" style="2" customWidth="1"/>
    <col min="4869" max="4870" width="9.33203125" style="2" customWidth="1"/>
    <col min="4871" max="4871" width="13.109375" style="2" customWidth="1"/>
    <col min="4872" max="5102" width="8.88671875" style="2"/>
    <col min="5103" max="5103" width="5" style="2" customWidth="1"/>
    <col min="5104" max="5104" width="15" style="2" customWidth="1"/>
    <col min="5105" max="5106" width="14.6640625" style="2" customWidth="1"/>
    <col min="5107" max="5107" width="6.21875" style="2" customWidth="1"/>
    <col min="5108" max="5110" width="10.109375" style="2" customWidth="1"/>
    <col min="5111" max="5111" width="10.44140625" style="2" customWidth="1"/>
    <col min="5112" max="5119" width="8.88671875" style="2"/>
    <col min="5120" max="5120" width="6.44140625" style="2" customWidth="1"/>
    <col min="5121" max="5121" width="12.21875" style="2" customWidth="1"/>
    <col min="5122" max="5122" width="28.21875" style="2" customWidth="1"/>
    <col min="5123" max="5123" width="13.77734375" style="2" customWidth="1"/>
    <col min="5124" max="5124" width="5.6640625" style="2" customWidth="1"/>
    <col min="5125" max="5126" width="9.33203125" style="2" customWidth="1"/>
    <col min="5127" max="5127" width="13.109375" style="2" customWidth="1"/>
    <col min="5128" max="5358" width="8.88671875" style="2"/>
    <col min="5359" max="5359" width="5" style="2" customWidth="1"/>
    <col min="5360" max="5360" width="15" style="2" customWidth="1"/>
    <col min="5361" max="5362" width="14.6640625" style="2" customWidth="1"/>
    <col min="5363" max="5363" width="6.21875" style="2" customWidth="1"/>
    <col min="5364" max="5366" width="10.109375" style="2" customWidth="1"/>
    <col min="5367" max="5367" width="10.44140625" style="2" customWidth="1"/>
    <col min="5368" max="5375" width="8.88671875" style="2"/>
    <col min="5376" max="5376" width="6.44140625" style="2" customWidth="1"/>
    <col min="5377" max="5377" width="12.21875" style="2" customWidth="1"/>
    <col min="5378" max="5378" width="28.21875" style="2" customWidth="1"/>
    <col min="5379" max="5379" width="13.77734375" style="2" customWidth="1"/>
    <col min="5380" max="5380" width="5.6640625" style="2" customWidth="1"/>
    <col min="5381" max="5382" width="9.33203125" style="2" customWidth="1"/>
    <col min="5383" max="5383" width="13.109375" style="2" customWidth="1"/>
    <col min="5384" max="5614" width="8.88671875" style="2"/>
    <col min="5615" max="5615" width="5" style="2" customWidth="1"/>
    <col min="5616" max="5616" width="15" style="2" customWidth="1"/>
    <col min="5617" max="5618" width="14.6640625" style="2" customWidth="1"/>
    <col min="5619" max="5619" width="6.21875" style="2" customWidth="1"/>
    <col min="5620" max="5622" width="10.109375" style="2" customWidth="1"/>
    <col min="5623" max="5623" width="10.44140625" style="2" customWidth="1"/>
    <col min="5624" max="5631" width="8.88671875" style="2"/>
    <col min="5632" max="5632" width="6.44140625" style="2" customWidth="1"/>
    <col min="5633" max="5633" width="12.21875" style="2" customWidth="1"/>
    <col min="5634" max="5634" width="28.21875" style="2" customWidth="1"/>
    <col min="5635" max="5635" width="13.77734375" style="2" customWidth="1"/>
    <col min="5636" max="5636" width="5.6640625" style="2" customWidth="1"/>
    <col min="5637" max="5638" width="9.33203125" style="2" customWidth="1"/>
    <col min="5639" max="5639" width="13.109375" style="2" customWidth="1"/>
    <col min="5640" max="5870" width="8.88671875" style="2"/>
    <col min="5871" max="5871" width="5" style="2" customWidth="1"/>
    <col min="5872" max="5872" width="15" style="2" customWidth="1"/>
    <col min="5873" max="5874" width="14.6640625" style="2" customWidth="1"/>
    <col min="5875" max="5875" width="6.21875" style="2" customWidth="1"/>
    <col min="5876" max="5878" width="10.109375" style="2" customWidth="1"/>
    <col min="5879" max="5879" width="10.44140625" style="2" customWidth="1"/>
    <col min="5880" max="5887" width="8.88671875" style="2"/>
    <col min="5888" max="5888" width="6.44140625" style="2" customWidth="1"/>
    <col min="5889" max="5889" width="12.21875" style="2" customWidth="1"/>
    <col min="5890" max="5890" width="28.21875" style="2" customWidth="1"/>
    <col min="5891" max="5891" width="13.77734375" style="2" customWidth="1"/>
    <col min="5892" max="5892" width="5.6640625" style="2" customWidth="1"/>
    <col min="5893" max="5894" width="9.33203125" style="2" customWidth="1"/>
    <col min="5895" max="5895" width="13.109375" style="2" customWidth="1"/>
    <col min="5896" max="6126" width="8.88671875" style="2"/>
    <col min="6127" max="6127" width="5" style="2" customWidth="1"/>
    <col min="6128" max="6128" width="15" style="2" customWidth="1"/>
    <col min="6129" max="6130" width="14.6640625" style="2" customWidth="1"/>
    <col min="6131" max="6131" width="6.21875" style="2" customWidth="1"/>
    <col min="6132" max="6134" width="10.109375" style="2" customWidth="1"/>
    <col min="6135" max="6135" width="10.44140625" style="2" customWidth="1"/>
    <col min="6136" max="6143" width="8.88671875" style="2"/>
    <col min="6144" max="6144" width="6.44140625" style="2" customWidth="1"/>
    <col min="6145" max="6145" width="12.21875" style="2" customWidth="1"/>
    <col min="6146" max="6146" width="28.21875" style="2" customWidth="1"/>
    <col min="6147" max="6147" width="13.77734375" style="2" customWidth="1"/>
    <col min="6148" max="6148" width="5.6640625" style="2" customWidth="1"/>
    <col min="6149" max="6150" width="9.33203125" style="2" customWidth="1"/>
    <col min="6151" max="6151" width="13.109375" style="2" customWidth="1"/>
    <col min="6152" max="6382" width="8.88671875" style="2"/>
    <col min="6383" max="6383" width="5" style="2" customWidth="1"/>
    <col min="6384" max="6384" width="15" style="2" customWidth="1"/>
    <col min="6385" max="6386" width="14.6640625" style="2" customWidth="1"/>
    <col min="6387" max="6387" width="6.21875" style="2" customWidth="1"/>
    <col min="6388" max="6390" width="10.109375" style="2" customWidth="1"/>
    <col min="6391" max="6391" width="10.44140625" style="2" customWidth="1"/>
    <col min="6392" max="6399" width="8.88671875" style="2"/>
    <col min="6400" max="6400" width="6.44140625" style="2" customWidth="1"/>
    <col min="6401" max="6401" width="12.21875" style="2" customWidth="1"/>
    <col min="6402" max="6402" width="28.21875" style="2" customWidth="1"/>
    <col min="6403" max="6403" width="13.77734375" style="2" customWidth="1"/>
    <col min="6404" max="6404" width="5.6640625" style="2" customWidth="1"/>
    <col min="6405" max="6406" width="9.33203125" style="2" customWidth="1"/>
    <col min="6407" max="6407" width="13.109375" style="2" customWidth="1"/>
    <col min="6408" max="6638" width="8.88671875" style="2"/>
    <col min="6639" max="6639" width="5" style="2" customWidth="1"/>
    <col min="6640" max="6640" width="15" style="2" customWidth="1"/>
    <col min="6641" max="6642" width="14.6640625" style="2" customWidth="1"/>
    <col min="6643" max="6643" width="6.21875" style="2" customWidth="1"/>
    <col min="6644" max="6646" width="10.109375" style="2" customWidth="1"/>
    <col min="6647" max="6647" width="10.44140625" style="2" customWidth="1"/>
    <col min="6648" max="6655" width="8.88671875" style="2"/>
    <col min="6656" max="6656" width="6.44140625" style="2" customWidth="1"/>
    <col min="6657" max="6657" width="12.21875" style="2" customWidth="1"/>
    <col min="6658" max="6658" width="28.21875" style="2" customWidth="1"/>
    <col min="6659" max="6659" width="13.77734375" style="2" customWidth="1"/>
    <col min="6660" max="6660" width="5.6640625" style="2" customWidth="1"/>
    <col min="6661" max="6662" width="9.33203125" style="2" customWidth="1"/>
    <col min="6663" max="6663" width="13.109375" style="2" customWidth="1"/>
    <col min="6664" max="6894" width="8.88671875" style="2"/>
    <col min="6895" max="6895" width="5" style="2" customWidth="1"/>
    <col min="6896" max="6896" width="15" style="2" customWidth="1"/>
    <col min="6897" max="6898" width="14.6640625" style="2" customWidth="1"/>
    <col min="6899" max="6899" width="6.21875" style="2" customWidth="1"/>
    <col min="6900" max="6902" width="10.109375" style="2" customWidth="1"/>
    <col min="6903" max="6903" width="10.44140625" style="2" customWidth="1"/>
    <col min="6904" max="6911" width="8.88671875" style="2"/>
    <col min="6912" max="6912" width="6.44140625" style="2" customWidth="1"/>
    <col min="6913" max="6913" width="12.21875" style="2" customWidth="1"/>
    <col min="6914" max="6914" width="28.21875" style="2" customWidth="1"/>
    <col min="6915" max="6915" width="13.77734375" style="2" customWidth="1"/>
    <col min="6916" max="6916" width="5.6640625" style="2" customWidth="1"/>
    <col min="6917" max="6918" width="9.33203125" style="2" customWidth="1"/>
    <col min="6919" max="6919" width="13.109375" style="2" customWidth="1"/>
    <col min="6920" max="7150" width="8.88671875" style="2"/>
    <col min="7151" max="7151" width="5" style="2" customWidth="1"/>
    <col min="7152" max="7152" width="15" style="2" customWidth="1"/>
    <col min="7153" max="7154" width="14.6640625" style="2" customWidth="1"/>
    <col min="7155" max="7155" width="6.21875" style="2" customWidth="1"/>
    <col min="7156" max="7158" width="10.109375" style="2" customWidth="1"/>
    <col min="7159" max="7159" width="10.44140625" style="2" customWidth="1"/>
    <col min="7160" max="7167" width="8.88671875" style="2"/>
    <col min="7168" max="7168" width="6.44140625" style="2" customWidth="1"/>
    <col min="7169" max="7169" width="12.21875" style="2" customWidth="1"/>
    <col min="7170" max="7170" width="28.21875" style="2" customWidth="1"/>
    <col min="7171" max="7171" width="13.77734375" style="2" customWidth="1"/>
    <col min="7172" max="7172" width="5.6640625" style="2" customWidth="1"/>
    <col min="7173" max="7174" width="9.33203125" style="2" customWidth="1"/>
    <col min="7175" max="7175" width="13.109375" style="2" customWidth="1"/>
    <col min="7176" max="7406" width="8.88671875" style="2"/>
    <col min="7407" max="7407" width="5" style="2" customWidth="1"/>
    <col min="7408" max="7408" width="15" style="2" customWidth="1"/>
    <col min="7409" max="7410" width="14.6640625" style="2" customWidth="1"/>
    <col min="7411" max="7411" width="6.21875" style="2" customWidth="1"/>
    <col min="7412" max="7414" width="10.109375" style="2" customWidth="1"/>
    <col min="7415" max="7415" width="10.44140625" style="2" customWidth="1"/>
    <col min="7416" max="7423" width="8.88671875" style="2"/>
    <col min="7424" max="7424" width="6.44140625" style="2" customWidth="1"/>
    <col min="7425" max="7425" width="12.21875" style="2" customWidth="1"/>
    <col min="7426" max="7426" width="28.21875" style="2" customWidth="1"/>
    <col min="7427" max="7427" width="13.77734375" style="2" customWidth="1"/>
    <col min="7428" max="7428" width="5.6640625" style="2" customWidth="1"/>
    <col min="7429" max="7430" width="9.33203125" style="2" customWidth="1"/>
    <col min="7431" max="7431" width="13.109375" style="2" customWidth="1"/>
    <col min="7432" max="7662" width="8.88671875" style="2"/>
    <col min="7663" max="7663" width="5" style="2" customWidth="1"/>
    <col min="7664" max="7664" width="15" style="2" customWidth="1"/>
    <col min="7665" max="7666" width="14.6640625" style="2" customWidth="1"/>
    <col min="7667" max="7667" width="6.21875" style="2" customWidth="1"/>
    <col min="7668" max="7670" width="10.109375" style="2" customWidth="1"/>
    <col min="7671" max="7671" width="10.44140625" style="2" customWidth="1"/>
    <col min="7672" max="7679" width="8.88671875" style="2"/>
    <col min="7680" max="7680" width="6.44140625" style="2" customWidth="1"/>
    <col min="7681" max="7681" width="12.21875" style="2" customWidth="1"/>
    <col min="7682" max="7682" width="28.21875" style="2" customWidth="1"/>
    <col min="7683" max="7683" width="13.77734375" style="2" customWidth="1"/>
    <col min="7684" max="7684" width="5.6640625" style="2" customWidth="1"/>
    <col min="7685" max="7686" width="9.33203125" style="2" customWidth="1"/>
    <col min="7687" max="7687" width="13.109375" style="2" customWidth="1"/>
    <col min="7688" max="7918" width="8.88671875" style="2"/>
    <col min="7919" max="7919" width="5" style="2" customWidth="1"/>
    <col min="7920" max="7920" width="15" style="2" customWidth="1"/>
    <col min="7921" max="7922" width="14.6640625" style="2" customWidth="1"/>
    <col min="7923" max="7923" width="6.21875" style="2" customWidth="1"/>
    <col min="7924" max="7926" width="10.109375" style="2" customWidth="1"/>
    <col min="7927" max="7927" width="10.44140625" style="2" customWidth="1"/>
    <col min="7928" max="7935" width="8.88671875" style="2"/>
    <col min="7936" max="7936" width="6.44140625" style="2" customWidth="1"/>
    <col min="7937" max="7937" width="12.21875" style="2" customWidth="1"/>
    <col min="7938" max="7938" width="28.21875" style="2" customWidth="1"/>
    <col min="7939" max="7939" width="13.77734375" style="2" customWidth="1"/>
    <col min="7940" max="7940" width="5.6640625" style="2" customWidth="1"/>
    <col min="7941" max="7942" width="9.33203125" style="2" customWidth="1"/>
    <col min="7943" max="7943" width="13.109375" style="2" customWidth="1"/>
    <col min="7944" max="8174" width="8.88671875" style="2"/>
    <col min="8175" max="8175" width="5" style="2" customWidth="1"/>
    <col min="8176" max="8176" width="15" style="2" customWidth="1"/>
    <col min="8177" max="8178" width="14.6640625" style="2" customWidth="1"/>
    <col min="8179" max="8179" width="6.21875" style="2" customWidth="1"/>
    <col min="8180" max="8182" width="10.109375" style="2" customWidth="1"/>
    <col min="8183" max="8183" width="10.44140625" style="2" customWidth="1"/>
    <col min="8184" max="8191" width="8.88671875" style="2"/>
    <col min="8192" max="8192" width="6.44140625" style="2" customWidth="1"/>
    <col min="8193" max="8193" width="12.21875" style="2" customWidth="1"/>
    <col min="8194" max="8194" width="28.21875" style="2" customWidth="1"/>
    <col min="8195" max="8195" width="13.77734375" style="2" customWidth="1"/>
    <col min="8196" max="8196" width="5.6640625" style="2" customWidth="1"/>
    <col min="8197" max="8198" width="9.33203125" style="2" customWidth="1"/>
    <col min="8199" max="8199" width="13.109375" style="2" customWidth="1"/>
    <col min="8200" max="8430" width="8.88671875" style="2"/>
    <col min="8431" max="8431" width="5" style="2" customWidth="1"/>
    <col min="8432" max="8432" width="15" style="2" customWidth="1"/>
    <col min="8433" max="8434" width="14.6640625" style="2" customWidth="1"/>
    <col min="8435" max="8435" width="6.21875" style="2" customWidth="1"/>
    <col min="8436" max="8438" width="10.109375" style="2" customWidth="1"/>
    <col min="8439" max="8439" width="10.44140625" style="2" customWidth="1"/>
    <col min="8440" max="8447" width="8.88671875" style="2"/>
    <col min="8448" max="8448" width="6.44140625" style="2" customWidth="1"/>
    <col min="8449" max="8449" width="12.21875" style="2" customWidth="1"/>
    <col min="8450" max="8450" width="28.21875" style="2" customWidth="1"/>
    <col min="8451" max="8451" width="13.77734375" style="2" customWidth="1"/>
    <col min="8452" max="8452" width="5.6640625" style="2" customWidth="1"/>
    <col min="8453" max="8454" width="9.33203125" style="2" customWidth="1"/>
    <col min="8455" max="8455" width="13.109375" style="2" customWidth="1"/>
    <col min="8456" max="8686" width="8.88671875" style="2"/>
    <col min="8687" max="8687" width="5" style="2" customWidth="1"/>
    <col min="8688" max="8688" width="15" style="2" customWidth="1"/>
    <col min="8689" max="8690" width="14.6640625" style="2" customWidth="1"/>
    <col min="8691" max="8691" width="6.21875" style="2" customWidth="1"/>
    <col min="8692" max="8694" width="10.109375" style="2" customWidth="1"/>
    <col min="8695" max="8695" width="10.44140625" style="2" customWidth="1"/>
    <col min="8696" max="8703" width="8.88671875" style="2"/>
    <col min="8704" max="8704" width="6.44140625" style="2" customWidth="1"/>
    <col min="8705" max="8705" width="12.21875" style="2" customWidth="1"/>
    <col min="8706" max="8706" width="28.21875" style="2" customWidth="1"/>
    <col min="8707" max="8707" width="13.77734375" style="2" customWidth="1"/>
    <col min="8708" max="8708" width="5.6640625" style="2" customWidth="1"/>
    <col min="8709" max="8710" width="9.33203125" style="2" customWidth="1"/>
    <col min="8711" max="8711" width="13.109375" style="2" customWidth="1"/>
    <col min="8712" max="8942" width="8.88671875" style="2"/>
    <col min="8943" max="8943" width="5" style="2" customWidth="1"/>
    <col min="8944" max="8944" width="15" style="2" customWidth="1"/>
    <col min="8945" max="8946" width="14.6640625" style="2" customWidth="1"/>
    <col min="8947" max="8947" width="6.21875" style="2" customWidth="1"/>
    <col min="8948" max="8950" width="10.109375" style="2" customWidth="1"/>
    <col min="8951" max="8951" width="10.44140625" style="2" customWidth="1"/>
    <col min="8952" max="8959" width="8.88671875" style="2"/>
    <col min="8960" max="8960" width="6.44140625" style="2" customWidth="1"/>
    <col min="8961" max="8961" width="12.21875" style="2" customWidth="1"/>
    <col min="8962" max="8962" width="28.21875" style="2" customWidth="1"/>
    <col min="8963" max="8963" width="13.77734375" style="2" customWidth="1"/>
    <col min="8964" max="8964" width="5.6640625" style="2" customWidth="1"/>
    <col min="8965" max="8966" width="9.33203125" style="2" customWidth="1"/>
    <col min="8967" max="8967" width="13.109375" style="2" customWidth="1"/>
    <col min="8968" max="9198" width="8.88671875" style="2"/>
    <col min="9199" max="9199" width="5" style="2" customWidth="1"/>
    <col min="9200" max="9200" width="15" style="2" customWidth="1"/>
    <col min="9201" max="9202" width="14.6640625" style="2" customWidth="1"/>
    <col min="9203" max="9203" width="6.21875" style="2" customWidth="1"/>
    <col min="9204" max="9206" width="10.109375" style="2" customWidth="1"/>
    <col min="9207" max="9207" width="10.44140625" style="2" customWidth="1"/>
    <col min="9208" max="9215" width="8.88671875" style="2"/>
    <col min="9216" max="9216" width="6.44140625" style="2" customWidth="1"/>
    <col min="9217" max="9217" width="12.21875" style="2" customWidth="1"/>
    <col min="9218" max="9218" width="28.21875" style="2" customWidth="1"/>
    <col min="9219" max="9219" width="13.77734375" style="2" customWidth="1"/>
    <col min="9220" max="9220" width="5.6640625" style="2" customWidth="1"/>
    <col min="9221" max="9222" width="9.33203125" style="2" customWidth="1"/>
    <col min="9223" max="9223" width="13.109375" style="2" customWidth="1"/>
    <col min="9224" max="9454" width="8.88671875" style="2"/>
    <col min="9455" max="9455" width="5" style="2" customWidth="1"/>
    <col min="9456" max="9456" width="15" style="2" customWidth="1"/>
    <col min="9457" max="9458" width="14.6640625" style="2" customWidth="1"/>
    <col min="9459" max="9459" width="6.21875" style="2" customWidth="1"/>
    <col min="9460" max="9462" width="10.109375" style="2" customWidth="1"/>
    <col min="9463" max="9463" width="10.44140625" style="2" customWidth="1"/>
    <col min="9464" max="9471" width="8.88671875" style="2"/>
    <col min="9472" max="9472" width="6.44140625" style="2" customWidth="1"/>
    <col min="9473" max="9473" width="12.21875" style="2" customWidth="1"/>
    <col min="9474" max="9474" width="28.21875" style="2" customWidth="1"/>
    <col min="9475" max="9475" width="13.77734375" style="2" customWidth="1"/>
    <col min="9476" max="9476" width="5.6640625" style="2" customWidth="1"/>
    <col min="9477" max="9478" width="9.33203125" style="2" customWidth="1"/>
    <col min="9479" max="9479" width="13.109375" style="2" customWidth="1"/>
    <col min="9480" max="9710" width="8.88671875" style="2"/>
    <col min="9711" max="9711" width="5" style="2" customWidth="1"/>
    <col min="9712" max="9712" width="15" style="2" customWidth="1"/>
    <col min="9713" max="9714" width="14.6640625" style="2" customWidth="1"/>
    <col min="9715" max="9715" width="6.21875" style="2" customWidth="1"/>
    <col min="9716" max="9718" width="10.109375" style="2" customWidth="1"/>
    <col min="9719" max="9719" width="10.44140625" style="2" customWidth="1"/>
    <col min="9720" max="9727" width="8.88671875" style="2"/>
    <col min="9728" max="9728" width="6.44140625" style="2" customWidth="1"/>
    <col min="9729" max="9729" width="12.21875" style="2" customWidth="1"/>
    <col min="9730" max="9730" width="28.21875" style="2" customWidth="1"/>
    <col min="9731" max="9731" width="13.77734375" style="2" customWidth="1"/>
    <col min="9732" max="9732" width="5.6640625" style="2" customWidth="1"/>
    <col min="9733" max="9734" width="9.33203125" style="2" customWidth="1"/>
    <col min="9735" max="9735" width="13.109375" style="2" customWidth="1"/>
    <col min="9736" max="9966" width="8.88671875" style="2"/>
    <col min="9967" max="9967" width="5" style="2" customWidth="1"/>
    <col min="9968" max="9968" width="15" style="2" customWidth="1"/>
    <col min="9969" max="9970" width="14.6640625" style="2" customWidth="1"/>
    <col min="9971" max="9971" width="6.21875" style="2" customWidth="1"/>
    <col min="9972" max="9974" width="10.109375" style="2" customWidth="1"/>
    <col min="9975" max="9975" width="10.44140625" style="2" customWidth="1"/>
    <col min="9976" max="9983" width="8.88671875" style="2"/>
    <col min="9984" max="9984" width="6.44140625" style="2" customWidth="1"/>
    <col min="9985" max="9985" width="12.21875" style="2" customWidth="1"/>
    <col min="9986" max="9986" width="28.21875" style="2" customWidth="1"/>
    <col min="9987" max="9987" width="13.77734375" style="2" customWidth="1"/>
    <col min="9988" max="9988" width="5.6640625" style="2" customWidth="1"/>
    <col min="9989" max="9990" width="9.33203125" style="2" customWidth="1"/>
    <col min="9991" max="9991" width="13.109375" style="2" customWidth="1"/>
    <col min="9992" max="10222" width="8.88671875" style="2"/>
    <col min="10223" max="10223" width="5" style="2" customWidth="1"/>
    <col min="10224" max="10224" width="15" style="2" customWidth="1"/>
    <col min="10225" max="10226" width="14.6640625" style="2" customWidth="1"/>
    <col min="10227" max="10227" width="6.21875" style="2" customWidth="1"/>
    <col min="10228" max="10230" width="10.109375" style="2" customWidth="1"/>
    <col min="10231" max="10231" width="10.44140625" style="2" customWidth="1"/>
    <col min="10232" max="10239" width="8.88671875" style="2"/>
    <col min="10240" max="10240" width="6.44140625" style="2" customWidth="1"/>
    <col min="10241" max="10241" width="12.21875" style="2" customWidth="1"/>
    <col min="10242" max="10242" width="28.21875" style="2" customWidth="1"/>
    <col min="10243" max="10243" width="13.77734375" style="2" customWidth="1"/>
    <col min="10244" max="10244" width="5.6640625" style="2" customWidth="1"/>
    <col min="10245" max="10246" width="9.33203125" style="2" customWidth="1"/>
    <col min="10247" max="10247" width="13.109375" style="2" customWidth="1"/>
    <col min="10248" max="10478" width="8.88671875" style="2"/>
    <col min="10479" max="10479" width="5" style="2" customWidth="1"/>
    <col min="10480" max="10480" width="15" style="2" customWidth="1"/>
    <col min="10481" max="10482" width="14.6640625" style="2" customWidth="1"/>
    <col min="10483" max="10483" width="6.21875" style="2" customWidth="1"/>
    <col min="10484" max="10486" width="10.109375" style="2" customWidth="1"/>
    <col min="10487" max="10487" width="10.44140625" style="2" customWidth="1"/>
    <col min="10488" max="10495" width="8.88671875" style="2"/>
    <col min="10496" max="10496" width="6.44140625" style="2" customWidth="1"/>
    <col min="10497" max="10497" width="12.21875" style="2" customWidth="1"/>
    <col min="10498" max="10498" width="28.21875" style="2" customWidth="1"/>
    <col min="10499" max="10499" width="13.77734375" style="2" customWidth="1"/>
    <col min="10500" max="10500" width="5.6640625" style="2" customWidth="1"/>
    <col min="10501" max="10502" width="9.33203125" style="2" customWidth="1"/>
    <col min="10503" max="10503" width="13.109375" style="2" customWidth="1"/>
    <col min="10504" max="10734" width="8.88671875" style="2"/>
    <col min="10735" max="10735" width="5" style="2" customWidth="1"/>
    <col min="10736" max="10736" width="15" style="2" customWidth="1"/>
    <col min="10737" max="10738" width="14.6640625" style="2" customWidth="1"/>
    <col min="10739" max="10739" width="6.21875" style="2" customWidth="1"/>
    <col min="10740" max="10742" width="10.109375" style="2" customWidth="1"/>
    <col min="10743" max="10743" width="10.44140625" style="2" customWidth="1"/>
    <col min="10744" max="10751" width="8.88671875" style="2"/>
    <col min="10752" max="10752" width="6.44140625" style="2" customWidth="1"/>
    <col min="10753" max="10753" width="12.21875" style="2" customWidth="1"/>
    <col min="10754" max="10754" width="28.21875" style="2" customWidth="1"/>
    <col min="10755" max="10755" width="13.77734375" style="2" customWidth="1"/>
    <col min="10756" max="10756" width="5.6640625" style="2" customWidth="1"/>
    <col min="10757" max="10758" width="9.33203125" style="2" customWidth="1"/>
    <col min="10759" max="10759" width="13.109375" style="2" customWidth="1"/>
    <col min="10760" max="10990" width="8.88671875" style="2"/>
    <col min="10991" max="10991" width="5" style="2" customWidth="1"/>
    <col min="10992" max="10992" width="15" style="2" customWidth="1"/>
    <col min="10993" max="10994" width="14.6640625" style="2" customWidth="1"/>
    <col min="10995" max="10995" width="6.21875" style="2" customWidth="1"/>
    <col min="10996" max="10998" width="10.109375" style="2" customWidth="1"/>
    <col min="10999" max="10999" width="10.44140625" style="2" customWidth="1"/>
    <col min="11000" max="11007" width="8.88671875" style="2"/>
    <col min="11008" max="11008" width="6.44140625" style="2" customWidth="1"/>
    <col min="11009" max="11009" width="12.21875" style="2" customWidth="1"/>
    <col min="11010" max="11010" width="28.21875" style="2" customWidth="1"/>
    <col min="11011" max="11011" width="13.77734375" style="2" customWidth="1"/>
    <col min="11012" max="11012" width="5.6640625" style="2" customWidth="1"/>
    <col min="11013" max="11014" width="9.33203125" style="2" customWidth="1"/>
    <col min="11015" max="11015" width="13.109375" style="2" customWidth="1"/>
    <col min="11016" max="11246" width="8.88671875" style="2"/>
    <col min="11247" max="11247" width="5" style="2" customWidth="1"/>
    <col min="11248" max="11248" width="15" style="2" customWidth="1"/>
    <col min="11249" max="11250" width="14.6640625" style="2" customWidth="1"/>
    <col min="11251" max="11251" width="6.21875" style="2" customWidth="1"/>
    <col min="11252" max="11254" width="10.109375" style="2" customWidth="1"/>
    <col min="11255" max="11255" width="10.44140625" style="2" customWidth="1"/>
    <col min="11256" max="11263" width="8.88671875" style="2"/>
    <col min="11264" max="11264" width="6.44140625" style="2" customWidth="1"/>
    <col min="11265" max="11265" width="12.21875" style="2" customWidth="1"/>
    <col min="11266" max="11266" width="28.21875" style="2" customWidth="1"/>
    <col min="11267" max="11267" width="13.77734375" style="2" customWidth="1"/>
    <col min="11268" max="11268" width="5.6640625" style="2" customWidth="1"/>
    <col min="11269" max="11270" width="9.33203125" style="2" customWidth="1"/>
    <col min="11271" max="11271" width="13.109375" style="2" customWidth="1"/>
    <col min="11272" max="11502" width="8.88671875" style="2"/>
    <col min="11503" max="11503" width="5" style="2" customWidth="1"/>
    <col min="11504" max="11504" width="15" style="2" customWidth="1"/>
    <col min="11505" max="11506" width="14.6640625" style="2" customWidth="1"/>
    <col min="11507" max="11507" width="6.21875" style="2" customWidth="1"/>
    <col min="11508" max="11510" width="10.109375" style="2" customWidth="1"/>
    <col min="11511" max="11511" width="10.44140625" style="2" customWidth="1"/>
    <col min="11512" max="11519" width="8.88671875" style="2"/>
    <col min="11520" max="11520" width="6.44140625" style="2" customWidth="1"/>
    <col min="11521" max="11521" width="12.21875" style="2" customWidth="1"/>
    <col min="11522" max="11522" width="28.21875" style="2" customWidth="1"/>
    <col min="11523" max="11523" width="13.77734375" style="2" customWidth="1"/>
    <col min="11524" max="11524" width="5.6640625" style="2" customWidth="1"/>
    <col min="11525" max="11526" width="9.33203125" style="2" customWidth="1"/>
    <col min="11527" max="11527" width="13.109375" style="2" customWidth="1"/>
    <col min="11528" max="11758" width="8.88671875" style="2"/>
    <col min="11759" max="11759" width="5" style="2" customWidth="1"/>
    <col min="11760" max="11760" width="15" style="2" customWidth="1"/>
    <col min="11761" max="11762" width="14.6640625" style="2" customWidth="1"/>
    <col min="11763" max="11763" width="6.21875" style="2" customWidth="1"/>
    <col min="11764" max="11766" width="10.109375" style="2" customWidth="1"/>
    <col min="11767" max="11767" width="10.44140625" style="2" customWidth="1"/>
    <col min="11768" max="11775" width="8.88671875" style="2"/>
    <col min="11776" max="11776" width="6.44140625" style="2" customWidth="1"/>
    <col min="11777" max="11777" width="12.21875" style="2" customWidth="1"/>
    <col min="11778" max="11778" width="28.21875" style="2" customWidth="1"/>
    <col min="11779" max="11779" width="13.77734375" style="2" customWidth="1"/>
    <col min="11780" max="11780" width="5.6640625" style="2" customWidth="1"/>
    <col min="11781" max="11782" width="9.33203125" style="2" customWidth="1"/>
    <col min="11783" max="11783" width="13.109375" style="2" customWidth="1"/>
    <col min="11784" max="12014" width="8.88671875" style="2"/>
    <col min="12015" max="12015" width="5" style="2" customWidth="1"/>
    <col min="12016" max="12016" width="15" style="2" customWidth="1"/>
    <col min="12017" max="12018" width="14.6640625" style="2" customWidth="1"/>
    <col min="12019" max="12019" width="6.21875" style="2" customWidth="1"/>
    <col min="12020" max="12022" width="10.109375" style="2" customWidth="1"/>
    <col min="12023" max="12023" width="10.44140625" style="2" customWidth="1"/>
    <col min="12024" max="12031" width="8.88671875" style="2"/>
    <col min="12032" max="12032" width="6.44140625" style="2" customWidth="1"/>
    <col min="12033" max="12033" width="12.21875" style="2" customWidth="1"/>
    <col min="12034" max="12034" width="28.21875" style="2" customWidth="1"/>
    <col min="12035" max="12035" width="13.77734375" style="2" customWidth="1"/>
    <col min="12036" max="12036" width="5.6640625" style="2" customWidth="1"/>
    <col min="12037" max="12038" width="9.33203125" style="2" customWidth="1"/>
    <col min="12039" max="12039" width="13.109375" style="2" customWidth="1"/>
    <col min="12040" max="12270" width="8.88671875" style="2"/>
    <col min="12271" max="12271" width="5" style="2" customWidth="1"/>
    <col min="12272" max="12272" width="15" style="2" customWidth="1"/>
    <col min="12273" max="12274" width="14.6640625" style="2" customWidth="1"/>
    <col min="12275" max="12275" width="6.21875" style="2" customWidth="1"/>
    <col min="12276" max="12278" width="10.109375" style="2" customWidth="1"/>
    <col min="12279" max="12279" width="10.44140625" style="2" customWidth="1"/>
    <col min="12280" max="12287" width="8.88671875" style="2"/>
    <col min="12288" max="12288" width="6.44140625" style="2" customWidth="1"/>
    <col min="12289" max="12289" width="12.21875" style="2" customWidth="1"/>
    <col min="12290" max="12290" width="28.21875" style="2" customWidth="1"/>
    <col min="12291" max="12291" width="13.77734375" style="2" customWidth="1"/>
    <col min="12292" max="12292" width="5.6640625" style="2" customWidth="1"/>
    <col min="12293" max="12294" width="9.33203125" style="2" customWidth="1"/>
    <col min="12295" max="12295" width="13.109375" style="2" customWidth="1"/>
    <col min="12296" max="12526" width="8.88671875" style="2"/>
    <col min="12527" max="12527" width="5" style="2" customWidth="1"/>
    <col min="12528" max="12528" width="15" style="2" customWidth="1"/>
    <col min="12529" max="12530" width="14.6640625" style="2" customWidth="1"/>
    <col min="12531" max="12531" width="6.21875" style="2" customWidth="1"/>
    <col min="12532" max="12534" width="10.109375" style="2" customWidth="1"/>
    <col min="12535" max="12535" width="10.44140625" style="2" customWidth="1"/>
    <col min="12536" max="12543" width="8.88671875" style="2"/>
    <col min="12544" max="12544" width="6.44140625" style="2" customWidth="1"/>
    <col min="12545" max="12545" width="12.21875" style="2" customWidth="1"/>
    <col min="12546" max="12546" width="28.21875" style="2" customWidth="1"/>
    <col min="12547" max="12547" width="13.77734375" style="2" customWidth="1"/>
    <col min="12548" max="12548" width="5.6640625" style="2" customWidth="1"/>
    <col min="12549" max="12550" width="9.33203125" style="2" customWidth="1"/>
    <col min="12551" max="12551" width="13.109375" style="2" customWidth="1"/>
    <col min="12552" max="12782" width="8.88671875" style="2"/>
    <col min="12783" max="12783" width="5" style="2" customWidth="1"/>
    <col min="12784" max="12784" width="15" style="2" customWidth="1"/>
    <col min="12785" max="12786" width="14.6640625" style="2" customWidth="1"/>
    <col min="12787" max="12787" width="6.21875" style="2" customWidth="1"/>
    <col min="12788" max="12790" width="10.109375" style="2" customWidth="1"/>
    <col min="12791" max="12791" width="10.44140625" style="2" customWidth="1"/>
    <col min="12792" max="12799" width="8.88671875" style="2"/>
    <col min="12800" max="12800" width="6.44140625" style="2" customWidth="1"/>
    <col min="12801" max="12801" width="12.21875" style="2" customWidth="1"/>
    <col min="12802" max="12802" width="28.21875" style="2" customWidth="1"/>
    <col min="12803" max="12803" width="13.77734375" style="2" customWidth="1"/>
    <col min="12804" max="12804" width="5.6640625" style="2" customWidth="1"/>
    <col min="12805" max="12806" width="9.33203125" style="2" customWidth="1"/>
    <col min="12807" max="12807" width="13.109375" style="2" customWidth="1"/>
    <col min="12808" max="13038" width="8.88671875" style="2"/>
    <col min="13039" max="13039" width="5" style="2" customWidth="1"/>
    <col min="13040" max="13040" width="15" style="2" customWidth="1"/>
    <col min="13041" max="13042" width="14.6640625" style="2" customWidth="1"/>
    <col min="13043" max="13043" width="6.21875" style="2" customWidth="1"/>
    <col min="13044" max="13046" width="10.109375" style="2" customWidth="1"/>
    <col min="13047" max="13047" width="10.44140625" style="2" customWidth="1"/>
    <col min="13048" max="13055" width="8.88671875" style="2"/>
    <col min="13056" max="13056" width="6.44140625" style="2" customWidth="1"/>
    <col min="13057" max="13057" width="12.21875" style="2" customWidth="1"/>
    <col min="13058" max="13058" width="28.21875" style="2" customWidth="1"/>
    <col min="13059" max="13059" width="13.77734375" style="2" customWidth="1"/>
    <col min="13060" max="13060" width="5.6640625" style="2" customWidth="1"/>
    <col min="13061" max="13062" width="9.33203125" style="2" customWidth="1"/>
    <col min="13063" max="13063" width="13.109375" style="2" customWidth="1"/>
    <col min="13064" max="13294" width="8.88671875" style="2"/>
    <col min="13295" max="13295" width="5" style="2" customWidth="1"/>
    <col min="13296" max="13296" width="15" style="2" customWidth="1"/>
    <col min="13297" max="13298" width="14.6640625" style="2" customWidth="1"/>
    <col min="13299" max="13299" width="6.21875" style="2" customWidth="1"/>
    <col min="13300" max="13302" width="10.109375" style="2" customWidth="1"/>
    <col min="13303" max="13303" width="10.44140625" style="2" customWidth="1"/>
    <col min="13304" max="13311" width="8.88671875" style="2"/>
    <col min="13312" max="13312" width="6.44140625" style="2" customWidth="1"/>
    <col min="13313" max="13313" width="12.21875" style="2" customWidth="1"/>
    <col min="13314" max="13314" width="28.21875" style="2" customWidth="1"/>
    <col min="13315" max="13315" width="13.77734375" style="2" customWidth="1"/>
    <col min="13316" max="13316" width="5.6640625" style="2" customWidth="1"/>
    <col min="13317" max="13318" width="9.33203125" style="2" customWidth="1"/>
    <col min="13319" max="13319" width="13.109375" style="2" customWidth="1"/>
    <col min="13320" max="13550" width="8.88671875" style="2"/>
    <col min="13551" max="13551" width="5" style="2" customWidth="1"/>
    <col min="13552" max="13552" width="15" style="2" customWidth="1"/>
    <col min="13553" max="13554" width="14.6640625" style="2" customWidth="1"/>
    <col min="13555" max="13555" width="6.21875" style="2" customWidth="1"/>
    <col min="13556" max="13558" width="10.109375" style="2" customWidth="1"/>
    <col min="13559" max="13559" width="10.44140625" style="2" customWidth="1"/>
    <col min="13560" max="13567" width="8.88671875" style="2"/>
    <col min="13568" max="13568" width="6.44140625" style="2" customWidth="1"/>
    <col min="13569" max="13569" width="12.21875" style="2" customWidth="1"/>
    <col min="13570" max="13570" width="28.21875" style="2" customWidth="1"/>
    <col min="13571" max="13571" width="13.77734375" style="2" customWidth="1"/>
    <col min="13572" max="13572" width="5.6640625" style="2" customWidth="1"/>
    <col min="13573" max="13574" width="9.33203125" style="2" customWidth="1"/>
    <col min="13575" max="13575" width="13.109375" style="2" customWidth="1"/>
    <col min="13576" max="13806" width="8.88671875" style="2"/>
    <col min="13807" max="13807" width="5" style="2" customWidth="1"/>
    <col min="13808" max="13808" width="15" style="2" customWidth="1"/>
    <col min="13809" max="13810" width="14.6640625" style="2" customWidth="1"/>
    <col min="13811" max="13811" width="6.21875" style="2" customWidth="1"/>
    <col min="13812" max="13814" width="10.109375" style="2" customWidth="1"/>
    <col min="13815" max="13815" width="10.44140625" style="2" customWidth="1"/>
    <col min="13816" max="13823" width="8.88671875" style="2"/>
    <col min="13824" max="13824" width="6.44140625" style="2" customWidth="1"/>
    <col min="13825" max="13825" width="12.21875" style="2" customWidth="1"/>
    <col min="13826" max="13826" width="28.21875" style="2" customWidth="1"/>
    <col min="13827" max="13827" width="13.77734375" style="2" customWidth="1"/>
    <col min="13828" max="13828" width="5.6640625" style="2" customWidth="1"/>
    <col min="13829" max="13830" width="9.33203125" style="2" customWidth="1"/>
    <col min="13831" max="13831" width="13.109375" style="2" customWidth="1"/>
    <col min="13832" max="14062" width="8.88671875" style="2"/>
    <col min="14063" max="14063" width="5" style="2" customWidth="1"/>
    <col min="14064" max="14064" width="15" style="2" customWidth="1"/>
    <col min="14065" max="14066" width="14.6640625" style="2" customWidth="1"/>
    <col min="14067" max="14067" width="6.21875" style="2" customWidth="1"/>
    <col min="14068" max="14070" width="10.109375" style="2" customWidth="1"/>
    <col min="14071" max="14071" width="10.44140625" style="2" customWidth="1"/>
    <col min="14072" max="14079" width="8.88671875" style="2"/>
    <col min="14080" max="14080" width="6.44140625" style="2" customWidth="1"/>
    <col min="14081" max="14081" width="12.21875" style="2" customWidth="1"/>
    <col min="14082" max="14082" width="28.21875" style="2" customWidth="1"/>
    <col min="14083" max="14083" width="13.77734375" style="2" customWidth="1"/>
    <col min="14084" max="14084" width="5.6640625" style="2" customWidth="1"/>
    <col min="14085" max="14086" width="9.33203125" style="2" customWidth="1"/>
    <col min="14087" max="14087" width="13.109375" style="2" customWidth="1"/>
    <col min="14088" max="14318" width="8.88671875" style="2"/>
    <col min="14319" max="14319" width="5" style="2" customWidth="1"/>
    <col min="14320" max="14320" width="15" style="2" customWidth="1"/>
    <col min="14321" max="14322" width="14.6640625" style="2" customWidth="1"/>
    <col min="14323" max="14323" width="6.21875" style="2" customWidth="1"/>
    <col min="14324" max="14326" width="10.109375" style="2" customWidth="1"/>
    <col min="14327" max="14327" width="10.44140625" style="2" customWidth="1"/>
    <col min="14328" max="14335" width="8.88671875" style="2"/>
    <col min="14336" max="14336" width="6.44140625" style="2" customWidth="1"/>
    <col min="14337" max="14337" width="12.21875" style="2" customWidth="1"/>
    <col min="14338" max="14338" width="28.21875" style="2" customWidth="1"/>
    <col min="14339" max="14339" width="13.77734375" style="2" customWidth="1"/>
    <col min="14340" max="14340" width="5.6640625" style="2" customWidth="1"/>
    <col min="14341" max="14342" width="9.33203125" style="2" customWidth="1"/>
    <col min="14343" max="14343" width="13.109375" style="2" customWidth="1"/>
    <col min="14344" max="14574" width="8.88671875" style="2"/>
    <col min="14575" max="14575" width="5" style="2" customWidth="1"/>
    <col min="14576" max="14576" width="15" style="2" customWidth="1"/>
    <col min="14577" max="14578" width="14.6640625" style="2" customWidth="1"/>
    <col min="14579" max="14579" width="6.21875" style="2" customWidth="1"/>
    <col min="14580" max="14582" width="10.109375" style="2" customWidth="1"/>
    <col min="14583" max="14583" width="10.44140625" style="2" customWidth="1"/>
    <col min="14584" max="14591" width="8.88671875" style="2"/>
    <col min="14592" max="14592" width="6.44140625" style="2" customWidth="1"/>
    <col min="14593" max="14593" width="12.21875" style="2" customWidth="1"/>
    <col min="14594" max="14594" width="28.21875" style="2" customWidth="1"/>
    <col min="14595" max="14595" width="13.77734375" style="2" customWidth="1"/>
    <col min="14596" max="14596" width="5.6640625" style="2" customWidth="1"/>
    <col min="14597" max="14598" width="9.33203125" style="2" customWidth="1"/>
    <col min="14599" max="14599" width="13.109375" style="2" customWidth="1"/>
    <col min="14600" max="14830" width="8.88671875" style="2"/>
    <col min="14831" max="14831" width="5" style="2" customWidth="1"/>
    <col min="14832" max="14832" width="15" style="2" customWidth="1"/>
    <col min="14833" max="14834" width="14.6640625" style="2" customWidth="1"/>
    <col min="14835" max="14835" width="6.21875" style="2" customWidth="1"/>
    <col min="14836" max="14838" width="10.109375" style="2" customWidth="1"/>
    <col min="14839" max="14839" width="10.44140625" style="2" customWidth="1"/>
    <col min="14840" max="14847" width="8.88671875" style="2"/>
    <col min="14848" max="14848" width="6.44140625" style="2" customWidth="1"/>
    <col min="14849" max="14849" width="12.21875" style="2" customWidth="1"/>
    <col min="14850" max="14850" width="28.21875" style="2" customWidth="1"/>
    <col min="14851" max="14851" width="13.77734375" style="2" customWidth="1"/>
    <col min="14852" max="14852" width="5.6640625" style="2" customWidth="1"/>
    <col min="14853" max="14854" width="9.33203125" style="2" customWidth="1"/>
    <col min="14855" max="14855" width="13.109375" style="2" customWidth="1"/>
    <col min="14856" max="15086" width="8.88671875" style="2"/>
    <col min="15087" max="15087" width="5" style="2" customWidth="1"/>
    <col min="15088" max="15088" width="15" style="2" customWidth="1"/>
    <col min="15089" max="15090" width="14.6640625" style="2" customWidth="1"/>
    <col min="15091" max="15091" width="6.21875" style="2" customWidth="1"/>
    <col min="15092" max="15094" width="10.109375" style="2" customWidth="1"/>
    <col min="15095" max="15095" width="10.44140625" style="2" customWidth="1"/>
    <col min="15096" max="15103" width="8.88671875" style="2"/>
    <col min="15104" max="15104" width="6.44140625" style="2" customWidth="1"/>
    <col min="15105" max="15105" width="12.21875" style="2" customWidth="1"/>
    <col min="15106" max="15106" width="28.21875" style="2" customWidth="1"/>
    <col min="15107" max="15107" width="13.77734375" style="2" customWidth="1"/>
    <col min="15108" max="15108" width="5.6640625" style="2" customWidth="1"/>
    <col min="15109" max="15110" width="9.33203125" style="2" customWidth="1"/>
    <col min="15111" max="15111" width="13.109375" style="2" customWidth="1"/>
    <col min="15112" max="15342" width="8.88671875" style="2"/>
    <col min="15343" max="15343" width="5" style="2" customWidth="1"/>
    <col min="15344" max="15344" width="15" style="2" customWidth="1"/>
    <col min="15345" max="15346" width="14.6640625" style="2" customWidth="1"/>
    <col min="15347" max="15347" width="6.21875" style="2" customWidth="1"/>
    <col min="15348" max="15350" width="10.109375" style="2" customWidth="1"/>
    <col min="15351" max="15351" width="10.44140625" style="2" customWidth="1"/>
    <col min="15352" max="15359" width="8.88671875" style="2"/>
    <col min="15360" max="15360" width="6.44140625" style="2" customWidth="1"/>
    <col min="15361" max="15361" width="12.21875" style="2" customWidth="1"/>
    <col min="15362" max="15362" width="28.21875" style="2" customWidth="1"/>
    <col min="15363" max="15363" width="13.77734375" style="2" customWidth="1"/>
    <col min="15364" max="15364" width="5.6640625" style="2" customWidth="1"/>
    <col min="15365" max="15366" width="9.33203125" style="2" customWidth="1"/>
    <col min="15367" max="15367" width="13.109375" style="2" customWidth="1"/>
    <col min="15368" max="15598" width="8.88671875" style="2"/>
    <col min="15599" max="15599" width="5" style="2" customWidth="1"/>
    <col min="15600" max="15600" width="15" style="2" customWidth="1"/>
    <col min="15601" max="15602" width="14.6640625" style="2" customWidth="1"/>
    <col min="15603" max="15603" width="6.21875" style="2" customWidth="1"/>
    <col min="15604" max="15606" width="10.109375" style="2" customWidth="1"/>
    <col min="15607" max="15607" width="10.44140625" style="2" customWidth="1"/>
    <col min="15608" max="15615" width="8.88671875" style="2"/>
    <col min="15616" max="15616" width="6.44140625" style="2" customWidth="1"/>
    <col min="15617" max="15617" width="12.21875" style="2" customWidth="1"/>
    <col min="15618" max="15618" width="28.21875" style="2" customWidth="1"/>
    <col min="15619" max="15619" width="13.77734375" style="2" customWidth="1"/>
    <col min="15620" max="15620" width="5.6640625" style="2" customWidth="1"/>
    <col min="15621" max="15622" width="9.33203125" style="2" customWidth="1"/>
    <col min="15623" max="15623" width="13.109375" style="2" customWidth="1"/>
    <col min="15624" max="15854" width="8.88671875" style="2"/>
    <col min="15855" max="15855" width="5" style="2" customWidth="1"/>
    <col min="15856" max="15856" width="15" style="2" customWidth="1"/>
    <col min="15857" max="15858" width="14.6640625" style="2" customWidth="1"/>
    <col min="15859" max="15859" width="6.21875" style="2" customWidth="1"/>
    <col min="15860" max="15862" width="10.109375" style="2" customWidth="1"/>
    <col min="15863" max="15863" width="10.44140625" style="2" customWidth="1"/>
    <col min="15864" max="15871" width="8.88671875" style="2"/>
    <col min="15872" max="15872" width="6.44140625" style="2" customWidth="1"/>
    <col min="15873" max="15873" width="12.21875" style="2" customWidth="1"/>
    <col min="15874" max="15874" width="28.21875" style="2" customWidth="1"/>
    <col min="15875" max="15875" width="13.77734375" style="2" customWidth="1"/>
    <col min="15876" max="15876" width="5.6640625" style="2" customWidth="1"/>
    <col min="15877" max="15878" width="9.33203125" style="2" customWidth="1"/>
    <col min="15879" max="15879" width="13.109375" style="2" customWidth="1"/>
    <col min="15880" max="16110" width="8.88671875" style="2"/>
    <col min="16111" max="16111" width="5" style="2" customWidth="1"/>
    <col min="16112" max="16112" width="15" style="2" customWidth="1"/>
    <col min="16113" max="16114" width="14.6640625" style="2" customWidth="1"/>
    <col min="16115" max="16115" width="6.21875" style="2" customWidth="1"/>
    <col min="16116" max="16118" width="10.109375" style="2" customWidth="1"/>
    <col min="16119" max="16119" width="10.44140625" style="2" customWidth="1"/>
    <col min="16120" max="16127" width="8.88671875" style="2"/>
    <col min="16128" max="16128" width="6.44140625" style="2" customWidth="1"/>
    <col min="16129" max="16129" width="12.21875" style="2" customWidth="1"/>
    <col min="16130" max="16130" width="28.21875" style="2" customWidth="1"/>
    <col min="16131" max="16131" width="13.77734375" style="2" customWidth="1"/>
    <col min="16132" max="16132" width="5.6640625" style="2" customWidth="1"/>
    <col min="16133" max="16134" width="9.33203125" style="2" customWidth="1"/>
    <col min="16135" max="16135" width="13.109375" style="2" customWidth="1"/>
    <col min="16136" max="16366" width="8.88671875" style="2"/>
    <col min="16367" max="16367" width="5" style="2" customWidth="1"/>
    <col min="16368" max="16368" width="15" style="2" customWidth="1"/>
    <col min="16369" max="16370" width="14.6640625" style="2" customWidth="1"/>
    <col min="16371" max="16371" width="6.21875" style="2" customWidth="1"/>
    <col min="16372" max="16374" width="10.109375" style="2" customWidth="1"/>
    <col min="16375" max="16384" width="10.44140625" style="2" customWidth="1"/>
  </cols>
  <sheetData>
    <row r="1" spans="1:257" ht="22.2">
      <c r="A1" s="73" t="s">
        <v>27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</row>
    <row r="2" spans="1:257" ht="15.75" customHeight="1">
      <c r="A2" s="74" t="s">
        <v>28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</row>
    <row r="3" spans="1:257">
      <c r="A3" s="75" t="s">
        <v>0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</row>
    <row r="4" spans="1:257" ht="21" customHeight="1">
      <c r="A4" s="75" t="s">
        <v>29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</row>
    <row r="5" spans="1:257" ht="31.5" customHeight="1">
      <c r="A5" s="72" t="s">
        <v>1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</row>
    <row r="6" spans="1:257">
      <c r="A6" s="64" t="s">
        <v>2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</row>
    <row r="7" spans="1:257" ht="33" customHeight="1">
      <c r="A7" s="65" t="s">
        <v>3</v>
      </c>
      <c r="B7" s="66" t="s">
        <v>4</v>
      </c>
      <c r="C7" s="67" t="s">
        <v>5</v>
      </c>
      <c r="D7" s="67" t="s">
        <v>6</v>
      </c>
      <c r="E7" s="67" t="s">
        <v>7</v>
      </c>
      <c r="F7" s="67" t="s">
        <v>88</v>
      </c>
      <c r="G7" s="70" t="s">
        <v>91</v>
      </c>
      <c r="H7" s="71"/>
      <c r="I7" s="68" t="s">
        <v>14</v>
      </c>
      <c r="J7" s="68"/>
      <c r="K7" s="68"/>
      <c r="L7" s="12" t="s">
        <v>92</v>
      </c>
      <c r="M7" s="69" t="s">
        <v>8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</row>
    <row r="8" spans="1:257" ht="15">
      <c r="A8" s="65"/>
      <c r="B8" s="66"/>
      <c r="C8" s="67"/>
      <c r="D8" s="67"/>
      <c r="E8" s="67"/>
      <c r="F8" s="67"/>
      <c r="G8" s="33" t="s">
        <v>13</v>
      </c>
      <c r="H8" s="11" t="s">
        <v>18</v>
      </c>
      <c r="I8" s="13" t="s">
        <v>15</v>
      </c>
      <c r="J8" s="13" t="s">
        <v>16</v>
      </c>
      <c r="K8" s="13" t="s">
        <v>17</v>
      </c>
      <c r="L8" s="12" t="s">
        <v>19</v>
      </c>
      <c r="M8" s="69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</row>
    <row r="9" spans="1:257" ht="135.6" customHeight="1">
      <c r="A9" s="49">
        <v>1</v>
      </c>
      <c r="B9" s="44" t="s">
        <v>30</v>
      </c>
      <c r="C9" s="45" t="s">
        <v>31</v>
      </c>
      <c r="D9" s="46"/>
      <c r="E9" s="47" t="s">
        <v>20</v>
      </c>
      <c r="F9" s="47">
        <v>1</v>
      </c>
      <c r="G9" s="48"/>
      <c r="H9" s="48"/>
      <c r="I9" s="50" t="e">
        <f>VLOOKUP(B9,[1]利达1!$B$9:$I$29,8,0)</f>
        <v>#N/A</v>
      </c>
      <c r="J9" s="15" t="e">
        <f>VLOOKUP(B9,[1]利达1!$B$9:$J$29,9,0)</f>
        <v>#N/A</v>
      </c>
      <c r="K9" s="51" t="s">
        <v>98</v>
      </c>
      <c r="L9" s="15" t="e">
        <f>H9+J9</f>
        <v>#N/A</v>
      </c>
      <c r="M9" s="48">
        <v>69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</row>
    <row r="10" spans="1:257" ht="42" customHeight="1">
      <c r="A10" s="41" t="s">
        <v>63</v>
      </c>
      <c r="B10" s="14" t="s">
        <v>82</v>
      </c>
      <c r="C10" s="16" t="s">
        <v>83</v>
      </c>
      <c r="D10" s="9"/>
      <c r="E10" s="10" t="s">
        <v>20</v>
      </c>
      <c r="F10" s="10">
        <v>1</v>
      </c>
      <c r="G10" s="15"/>
      <c r="H10" s="15">
        <f>VLOOKUP(B10,[1]利达1!$B$9:$H$29,7,0)</f>
        <v>30</v>
      </c>
      <c r="I10" s="56">
        <f>VLOOKUP(B10,[1]利达1!$B$9:$I$29,8,0)</f>
        <v>245000</v>
      </c>
      <c r="J10" s="15">
        <f>VLOOKUP(B10,[1]利达1!$B$9:$J$29,9,0)</f>
        <v>1.7150000000000001</v>
      </c>
      <c r="K10" s="51" t="s">
        <v>95</v>
      </c>
      <c r="L10" s="15">
        <f t="shared" ref="L10:L30" si="0">H10+J10</f>
        <v>31.715</v>
      </c>
      <c r="M10" s="15"/>
      <c r="N10" s="1">
        <f>F10*H10</f>
        <v>30</v>
      </c>
      <c r="O10" s="1">
        <f>F10*L10</f>
        <v>31.715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spans="1:257" ht="27.6" customHeight="1">
      <c r="A11" s="41" t="s">
        <v>64</v>
      </c>
      <c r="B11" s="14" t="s">
        <v>84</v>
      </c>
      <c r="C11" s="16" t="s">
        <v>85</v>
      </c>
      <c r="D11" s="9"/>
      <c r="E11" s="10" t="s">
        <v>20</v>
      </c>
      <c r="F11" s="10">
        <v>4</v>
      </c>
      <c r="G11" s="15"/>
      <c r="H11" s="15">
        <f>VLOOKUP(B11,[1]利达1!$B$9:$H$29,7,0)</f>
        <v>0.13</v>
      </c>
      <c r="I11" s="56">
        <f>VLOOKUP(B11,[1]利达1!$B$9:$I$29,8,0)</f>
        <v>0</v>
      </c>
      <c r="J11" s="15">
        <f>VLOOKUP(B11,[1]利达1!$B$9:$J$29,9,0)</f>
        <v>0</v>
      </c>
      <c r="K11" s="51">
        <f>VLOOKUP(B11,[1]利达1!$B$9:$K$29,10,0)</f>
        <v>0</v>
      </c>
      <c r="L11" s="15">
        <f t="shared" si="0"/>
        <v>0.13</v>
      </c>
      <c r="M11" s="15"/>
      <c r="N11" s="1">
        <f t="shared" ref="N11:N30" si="1">F11*H11</f>
        <v>0.52</v>
      </c>
      <c r="O11" s="1">
        <f t="shared" ref="O11:O30" si="2">F11*L11</f>
        <v>0.52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spans="1:257" ht="27.6" customHeight="1">
      <c r="A12" s="41" t="s">
        <v>65</v>
      </c>
      <c r="B12" s="14" t="s">
        <v>93</v>
      </c>
      <c r="C12" s="16" t="s">
        <v>60</v>
      </c>
      <c r="D12" s="9"/>
      <c r="E12" s="10" t="s">
        <v>20</v>
      </c>
      <c r="F12" s="10">
        <f>VLOOKUP(B12,[2]汇总表!$K$25:$N$36,4,0)</f>
        <v>1</v>
      </c>
      <c r="G12" s="15"/>
      <c r="H12" s="15">
        <v>1.55</v>
      </c>
      <c r="I12" s="56">
        <v>17000</v>
      </c>
      <c r="J12" s="15">
        <v>0</v>
      </c>
      <c r="K12" s="51" t="s">
        <v>94</v>
      </c>
      <c r="L12" s="15">
        <f t="shared" si="0"/>
        <v>1.55</v>
      </c>
      <c r="M12" s="15"/>
      <c r="N12" s="1">
        <f t="shared" si="1"/>
        <v>1.55</v>
      </c>
      <c r="O12" s="1">
        <f t="shared" si="2"/>
        <v>1.55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spans="1:257" ht="27.6" customHeight="1">
      <c r="A13" s="41" t="s">
        <v>66</v>
      </c>
      <c r="B13" s="14" t="s">
        <v>35</v>
      </c>
      <c r="C13" s="16" t="s">
        <v>36</v>
      </c>
      <c r="D13" s="9"/>
      <c r="E13" s="10" t="s">
        <v>20</v>
      </c>
      <c r="F13" s="10">
        <f>VLOOKUP(B13,[2]汇总表!$K$25:$N$36,4,0)</f>
        <v>1</v>
      </c>
      <c r="G13" s="15"/>
      <c r="H13" s="15">
        <f>VLOOKUP(B13,[1]利达1!$B$9:$H$29,7,0)</f>
        <v>0.45</v>
      </c>
      <c r="I13" s="56">
        <f>VLOOKUP(B13,[1]利达1!$B$9:$I$29,8,0)</f>
        <v>1769.9115044247801</v>
      </c>
      <c r="J13" s="15">
        <f>VLOOKUP(B13,[1]利达1!$B$9:$J$29,9,0)</f>
        <v>1.7699115044247801E-2</v>
      </c>
      <c r="K13" s="51" t="str">
        <f>VLOOKUP(B13,[1]利达1!$B$9:$K$29,10,0)</f>
        <v>模检焊具费用100%分摊至10万件产品中，自供货之日起执行</v>
      </c>
      <c r="L13" s="15">
        <f t="shared" si="0"/>
        <v>0.46769911504424783</v>
      </c>
      <c r="M13" s="15"/>
      <c r="N13" s="1">
        <f t="shared" si="1"/>
        <v>0.45</v>
      </c>
      <c r="O13" s="1">
        <f t="shared" si="2"/>
        <v>0.46769911504424783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spans="1:257" ht="27.6" customHeight="1">
      <c r="A14" s="41" t="s">
        <v>67</v>
      </c>
      <c r="B14" s="40" t="s">
        <v>50</v>
      </c>
      <c r="C14" s="16" t="s">
        <v>51</v>
      </c>
      <c r="D14" s="9"/>
      <c r="E14" s="10" t="s">
        <v>20</v>
      </c>
      <c r="F14" s="10">
        <f>VLOOKUP(B14,[2]汇总表!$K$25:$N$36,4,0)</f>
        <v>2</v>
      </c>
      <c r="G14" s="15"/>
      <c r="H14" s="15">
        <f>VLOOKUP(B14,[1]利达1!$B$9:$H$29,7,0)</f>
        <v>1.04</v>
      </c>
      <c r="I14" s="56">
        <f>VLOOKUP(B14,[1]利达1!$B$9:$I$29,8,0)</f>
        <v>8000</v>
      </c>
      <c r="J14" s="15">
        <f>VLOOKUP(B14,[1]利达1!$B$9:$J$29,9,0)</f>
        <v>0.08</v>
      </c>
      <c r="K14" s="51" t="s">
        <v>96</v>
      </c>
      <c r="L14" s="15">
        <f t="shared" si="0"/>
        <v>1.1200000000000001</v>
      </c>
      <c r="M14" s="15"/>
      <c r="N14" s="1">
        <f t="shared" si="1"/>
        <v>2.08</v>
      </c>
      <c r="O14" s="1">
        <f t="shared" si="2"/>
        <v>2.2400000000000002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</row>
    <row r="15" spans="1:257" ht="27.6" customHeight="1">
      <c r="A15" s="41" t="s">
        <v>68</v>
      </c>
      <c r="B15" s="14" t="s">
        <v>52</v>
      </c>
      <c r="C15" s="16" t="s">
        <v>53</v>
      </c>
      <c r="D15" s="9"/>
      <c r="E15" s="10" t="s">
        <v>20</v>
      </c>
      <c r="F15" s="10">
        <f>VLOOKUP(B15,[2]汇总表!$K$25:$N$36,4,0)</f>
        <v>1</v>
      </c>
      <c r="G15" s="15"/>
      <c r="H15" s="15">
        <v>6.94</v>
      </c>
      <c r="I15" s="56">
        <v>36000</v>
      </c>
      <c r="J15" s="15">
        <v>0</v>
      </c>
      <c r="K15" s="51" t="s">
        <v>94</v>
      </c>
      <c r="L15" s="15">
        <f t="shared" si="0"/>
        <v>6.94</v>
      </c>
      <c r="M15" s="15"/>
      <c r="N15" s="1">
        <f t="shared" si="1"/>
        <v>6.94</v>
      </c>
      <c r="O15" s="1">
        <f t="shared" si="2"/>
        <v>6.94</v>
      </c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spans="1:257" ht="27.6" customHeight="1">
      <c r="A16" s="41" t="s">
        <v>69</v>
      </c>
      <c r="B16" s="14" t="s">
        <v>54</v>
      </c>
      <c r="C16" s="16" t="s">
        <v>55</v>
      </c>
      <c r="D16" s="9"/>
      <c r="E16" s="10" t="s">
        <v>20</v>
      </c>
      <c r="F16" s="10">
        <f>VLOOKUP(B16,[2]汇总表!$K$25:$N$36,4,0)</f>
        <v>1</v>
      </c>
      <c r="G16" s="15"/>
      <c r="H16" s="15">
        <v>13.03</v>
      </c>
      <c r="I16" s="56">
        <v>59000</v>
      </c>
      <c r="J16" s="15">
        <v>0</v>
      </c>
      <c r="K16" s="51" t="s">
        <v>94</v>
      </c>
      <c r="L16" s="15">
        <f t="shared" si="0"/>
        <v>13.03</v>
      </c>
      <c r="M16" s="15"/>
      <c r="N16" s="1">
        <f t="shared" si="1"/>
        <v>13.03</v>
      </c>
      <c r="O16" s="1">
        <f t="shared" si="2"/>
        <v>13.03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</row>
    <row r="17" spans="1:257" ht="27.6" customHeight="1">
      <c r="A17" s="41" t="s">
        <v>70</v>
      </c>
      <c r="B17" s="14" t="s">
        <v>56</v>
      </c>
      <c r="C17" s="16" t="s">
        <v>57</v>
      </c>
      <c r="D17" s="9"/>
      <c r="E17" s="10" t="s">
        <v>20</v>
      </c>
      <c r="F17" s="10">
        <f>VLOOKUP(B17,[2]汇总表!$K$25:$N$36,4,0)</f>
        <v>1</v>
      </c>
      <c r="G17" s="15"/>
      <c r="H17" s="15">
        <v>4.55</v>
      </c>
      <c r="I17" s="56">
        <v>0</v>
      </c>
      <c r="J17" s="15">
        <v>0</v>
      </c>
      <c r="K17" s="51">
        <v>0</v>
      </c>
      <c r="L17" s="15">
        <f t="shared" si="0"/>
        <v>4.55</v>
      </c>
      <c r="M17" s="15"/>
      <c r="N17" s="1">
        <f t="shared" si="1"/>
        <v>4.55</v>
      </c>
      <c r="O17" s="1">
        <f t="shared" si="2"/>
        <v>4.55</v>
      </c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spans="1:257" ht="27.6" customHeight="1">
      <c r="A18" s="41" t="s">
        <v>71</v>
      </c>
      <c r="B18" s="14" t="s">
        <v>58</v>
      </c>
      <c r="C18" s="16" t="s">
        <v>86</v>
      </c>
      <c r="D18" s="9"/>
      <c r="E18" s="10" t="s">
        <v>20</v>
      </c>
      <c r="F18" s="10">
        <f>VLOOKUP(B18,[2]汇总表!$K$25:$N$36,4,0)</f>
        <v>1</v>
      </c>
      <c r="G18" s="15"/>
      <c r="H18" s="15">
        <v>0.75</v>
      </c>
      <c r="I18" s="56">
        <v>0</v>
      </c>
      <c r="J18" s="15">
        <v>0</v>
      </c>
      <c r="K18" s="51">
        <v>0</v>
      </c>
      <c r="L18" s="15">
        <f t="shared" si="0"/>
        <v>0.75</v>
      </c>
      <c r="M18" s="15"/>
      <c r="N18" s="1">
        <f t="shared" si="1"/>
        <v>0.75</v>
      </c>
      <c r="O18" s="1">
        <f t="shared" si="2"/>
        <v>0.75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</row>
    <row r="19" spans="1:257" ht="27.6" customHeight="1">
      <c r="A19" s="41" t="s">
        <v>72</v>
      </c>
      <c r="B19" s="14" t="s">
        <v>59</v>
      </c>
      <c r="C19" s="16" t="s">
        <v>87</v>
      </c>
      <c r="D19" s="9"/>
      <c r="E19" s="10" t="s">
        <v>20</v>
      </c>
      <c r="F19" s="10">
        <f>VLOOKUP(B19,[2]汇总表!$K$25:$N$36,4,0)</f>
        <v>1</v>
      </c>
      <c r="G19" s="15"/>
      <c r="H19" s="15">
        <v>2.17</v>
      </c>
      <c r="I19" s="56">
        <v>22000</v>
      </c>
      <c r="J19" s="15">
        <v>0</v>
      </c>
      <c r="K19" s="51" t="s">
        <v>94</v>
      </c>
      <c r="L19" s="15">
        <f t="shared" si="0"/>
        <v>2.17</v>
      </c>
      <c r="M19" s="15"/>
      <c r="N19" s="1">
        <f t="shared" si="1"/>
        <v>2.17</v>
      </c>
      <c r="O19" s="1">
        <f t="shared" si="2"/>
        <v>2.17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</row>
    <row r="20" spans="1:257" ht="27.6" customHeight="1">
      <c r="A20" s="41" t="s">
        <v>89</v>
      </c>
      <c r="B20" s="14" t="s">
        <v>61</v>
      </c>
      <c r="C20" s="16" t="s">
        <v>62</v>
      </c>
      <c r="D20" s="9"/>
      <c r="E20" s="10" t="s">
        <v>20</v>
      </c>
      <c r="F20" s="10">
        <v>1</v>
      </c>
      <c r="G20" s="15"/>
      <c r="H20" s="15">
        <v>1.2</v>
      </c>
      <c r="I20" s="56">
        <v>0</v>
      </c>
      <c r="J20" s="15">
        <v>0</v>
      </c>
      <c r="K20" s="51">
        <v>0</v>
      </c>
      <c r="L20" s="15">
        <f t="shared" si="0"/>
        <v>1.2</v>
      </c>
      <c r="M20" s="15"/>
      <c r="N20" s="1">
        <f t="shared" si="1"/>
        <v>1.2</v>
      </c>
      <c r="O20" s="1">
        <f t="shared" si="2"/>
        <v>1.2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</row>
    <row r="21" spans="1:257" ht="120.6" customHeight="1">
      <c r="A21" s="43">
        <v>2</v>
      </c>
      <c r="B21" s="44" t="s">
        <v>90</v>
      </c>
      <c r="C21" s="45" t="s">
        <v>32</v>
      </c>
      <c r="D21" s="46"/>
      <c r="E21" s="47" t="s">
        <v>20</v>
      </c>
      <c r="F21" s="47">
        <v>1</v>
      </c>
      <c r="G21" s="48"/>
      <c r="H21" s="15"/>
      <c r="I21" s="56" t="e">
        <f>VLOOKUP(B21,[1]利达1!$B$9:$I$29,8,0)</f>
        <v>#N/A</v>
      </c>
      <c r="J21" s="15" t="e">
        <f>VLOOKUP(B21,[1]利达1!$B$9:$J$29,9,0)</f>
        <v>#N/A</v>
      </c>
      <c r="K21" s="51" t="s">
        <v>99</v>
      </c>
      <c r="L21" s="15" t="e">
        <f t="shared" si="0"/>
        <v>#N/A</v>
      </c>
      <c r="M21" s="15">
        <v>71</v>
      </c>
      <c r="N21" s="1"/>
      <c r="O21" s="1" t="e">
        <f t="shared" si="2"/>
        <v>#N/A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</row>
    <row r="22" spans="1:257" ht="41.4" customHeight="1">
      <c r="A22" s="42" t="s">
        <v>73</v>
      </c>
      <c r="B22" s="14" t="s">
        <v>33</v>
      </c>
      <c r="C22" s="16" t="s">
        <v>34</v>
      </c>
      <c r="D22" s="9"/>
      <c r="E22" s="10" t="s">
        <v>20</v>
      </c>
      <c r="F22" s="10">
        <f>VLOOKUP(B22,[2]汇总表!$K$37:$N$47,4,0)</f>
        <v>1</v>
      </c>
      <c r="G22" s="15"/>
      <c r="H22" s="15">
        <f>VLOOKUP(B22,[1]利达1!$B$9:$H$29,7,0)</f>
        <v>31</v>
      </c>
      <c r="I22" s="56">
        <f>VLOOKUP(B22,[1]利达1!$B$9:$I$29,8,0)</f>
        <v>245000</v>
      </c>
      <c r="J22" s="15">
        <f>VLOOKUP(B22,[1]利达1!$B$9:$J$29,9,0)</f>
        <v>1.7150000000000001</v>
      </c>
      <c r="K22" s="51" t="s">
        <v>95</v>
      </c>
      <c r="L22" s="15">
        <f t="shared" si="0"/>
        <v>32.715000000000003</v>
      </c>
      <c r="M22" s="15"/>
      <c r="N22" s="1">
        <f t="shared" si="1"/>
        <v>31</v>
      </c>
      <c r="O22" s="1">
        <f t="shared" si="2"/>
        <v>32.715000000000003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spans="1:257" ht="27.6" customHeight="1">
      <c r="A23" s="42" t="s">
        <v>74</v>
      </c>
      <c r="B23" s="14" t="s">
        <v>35</v>
      </c>
      <c r="C23" s="16" t="s">
        <v>36</v>
      </c>
      <c r="D23" s="9"/>
      <c r="E23" s="10" t="s">
        <v>20</v>
      </c>
      <c r="F23" s="10">
        <f>VLOOKUP(B23,[2]汇总表!$K$37:$N$47,4,0)</f>
        <v>1</v>
      </c>
      <c r="G23" s="15"/>
      <c r="H23" s="15">
        <f>VLOOKUP(B23,[1]利达1!$B$9:$H$29,7,0)</f>
        <v>0.45</v>
      </c>
      <c r="I23" s="56">
        <f>VLOOKUP(B23,[1]利达1!$B$9:$I$29,8,0)</f>
        <v>1769.9115044247801</v>
      </c>
      <c r="J23" s="15">
        <f>VLOOKUP(B23,[1]利达1!$B$9:$J$29,9,0)</f>
        <v>1.7699115044247801E-2</v>
      </c>
      <c r="K23" s="51" t="s">
        <v>96</v>
      </c>
      <c r="L23" s="15">
        <f t="shared" si="0"/>
        <v>0.46769911504424783</v>
      </c>
      <c r="M23" s="15"/>
      <c r="N23" s="1">
        <f t="shared" si="1"/>
        <v>0.45</v>
      </c>
      <c r="O23" s="1">
        <f t="shared" si="2"/>
        <v>0.46769911504424783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spans="1:257" ht="27.6" customHeight="1">
      <c r="A24" s="42" t="s">
        <v>75</v>
      </c>
      <c r="B24" s="14" t="s">
        <v>48</v>
      </c>
      <c r="C24" s="16" t="s">
        <v>49</v>
      </c>
      <c r="D24" s="9"/>
      <c r="E24" s="10" t="s">
        <v>20</v>
      </c>
      <c r="F24" s="10">
        <f>VLOOKUP(B24,[2]汇总表!$K$37:$N$47,4,0)</f>
        <v>1</v>
      </c>
      <c r="G24" s="15"/>
      <c r="H24" s="15">
        <v>1.05</v>
      </c>
      <c r="I24" s="56">
        <v>0</v>
      </c>
      <c r="J24" s="15">
        <v>0</v>
      </c>
      <c r="K24" s="51">
        <v>0</v>
      </c>
      <c r="L24" s="15">
        <f t="shared" si="0"/>
        <v>1.05</v>
      </c>
      <c r="M24" s="15"/>
      <c r="N24" s="1">
        <f t="shared" si="1"/>
        <v>1.05</v>
      </c>
      <c r="O24" s="1">
        <f t="shared" si="2"/>
        <v>1.05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spans="1:257" ht="27.6" customHeight="1">
      <c r="A25" s="42" t="s">
        <v>76</v>
      </c>
      <c r="B25" s="14" t="s">
        <v>37</v>
      </c>
      <c r="C25" s="16" t="s">
        <v>38</v>
      </c>
      <c r="D25" s="9"/>
      <c r="E25" s="10" t="s">
        <v>20</v>
      </c>
      <c r="F25" s="10">
        <f>VLOOKUP(B25,[2]汇总表!$K$37:$N$47,4,0)</f>
        <v>2</v>
      </c>
      <c r="G25" s="15"/>
      <c r="H25" s="15">
        <f>VLOOKUP(B25,[1]利达1!$B$9:$H$29,7,0)</f>
        <v>1.04</v>
      </c>
      <c r="I25" s="56">
        <f>VLOOKUP(B25,[1]利达1!$B$9:$I$29,8,0)</f>
        <v>8000.0000000000009</v>
      </c>
      <c r="J25" s="15">
        <f>VLOOKUP(B25,[1]利达1!$B$9:$J$29,9,0)</f>
        <v>8.0000000000000016E-2</v>
      </c>
      <c r="K25" s="51" t="s">
        <v>96</v>
      </c>
      <c r="L25" s="15">
        <f t="shared" si="0"/>
        <v>1.1200000000000001</v>
      </c>
      <c r="M25" s="15"/>
      <c r="N25" s="1">
        <f t="shared" si="1"/>
        <v>2.08</v>
      </c>
      <c r="O25" s="1">
        <f t="shared" si="2"/>
        <v>2.2400000000000002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spans="1:257" ht="27.6" customHeight="1">
      <c r="A26" s="42" t="s">
        <v>77</v>
      </c>
      <c r="B26" s="14" t="s">
        <v>39</v>
      </c>
      <c r="C26" s="16" t="s">
        <v>40</v>
      </c>
      <c r="D26" s="9"/>
      <c r="E26" s="10" t="s">
        <v>20</v>
      </c>
      <c r="F26" s="10">
        <f>VLOOKUP(B26,[2]汇总表!$K$37:$N$47,4,0)</f>
        <v>1</v>
      </c>
      <c r="G26" s="15"/>
      <c r="H26" s="15">
        <f>VLOOKUP(B26,[1]利达1!$B$9:$H$29,7,0)</f>
        <v>5.38</v>
      </c>
      <c r="I26" s="56">
        <f>VLOOKUP(B26,[1]利达1!$B$9:$I$29,8,0)</f>
        <v>44000</v>
      </c>
      <c r="J26" s="15">
        <f>VLOOKUP(B26,[1]利达1!$B$9:$J$29,9,0)</f>
        <v>0.44</v>
      </c>
      <c r="K26" s="51" t="s">
        <v>96</v>
      </c>
      <c r="L26" s="15">
        <f t="shared" si="0"/>
        <v>5.82</v>
      </c>
      <c r="M26" s="15"/>
      <c r="N26" s="1">
        <f t="shared" si="1"/>
        <v>5.38</v>
      </c>
      <c r="O26" s="1">
        <f t="shared" si="2"/>
        <v>5.82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spans="1:257" ht="27.6" customHeight="1">
      <c r="A27" s="42" t="s">
        <v>78</v>
      </c>
      <c r="B27" s="14" t="s">
        <v>41</v>
      </c>
      <c r="C27" s="16" t="s">
        <v>42</v>
      </c>
      <c r="D27" s="9"/>
      <c r="E27" s="10" t="s">
        <v>20</v>
      </c>
      <c r="F27" s="10">
        <f>VLOOKUP(B27,[2]汇总表!$K$37:$N$47,4,0)</f>
        <v>1</v>
      </c>
      <c r="G27" s="15"/>
      <c r="H27" s="15">
        <f>VLOOKUP(B27,[1]利达1!$B$9:$H$29,7,0)</f>
        <v>2.35</v>
      </c>
      <c r="I27" s="56">
        <f>VLOOKUP(B27,[1]利达1!$B$9:$I$29,8,0)</f>
        <v>5752.2123893805319</v>
      </c>
      <c r="J27" s="15">
        <f>VLOOKUP(B27,[1]利达1!$B$9:$J$29,9,0)</f>
        <v>5.7522123893805316E-2</v>
      </c>
      <c r="K27" s="51" t="s">
        <v>96</v>
      </c>
      <c r="L27" s="15">
        <f t="shared" si="0"/>
        <v>2.4075221238938056</v>
      </c>
      <c r="M27" s="15"/>
      <c r="N27" s="1">
        <f t="shared" si="1"/>
        <v>2.35</v>
      </c>
      <c r="O27" s="1">
        <f t="shared" si="2"/>
        <v>2.4075221238938056</v>
      </c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spans="1:257" ht="27.6" customHeight="1">
      <c r="A28" s="42" t="s">
        <v>79</v>
      </c>
      <c r="B28" s="14" t="s">
        <v>43</v>
      </c>
      <c r="C28" s="16" t="s">
        <v>44</v>
      </c>
      <c r="D28" s="9"/>
      <c r="E28" s="10" t="s">
        <v>20</v>
      </c>
      <c r="F28" s="10">
        <f>VLOOKUP(B28,[2]汇总表!$K$37:$N$47,4,0)</f>
        <v>1</v>
      </c>
      <c r="G28" s="15"/>
      <c r="H28" s="15">
        <f>VLOOKUP(B28,[1]利达1!$B$9:$H$29,7,0)</f>
        <v>7.93</v>
      </c>
      <c r="I28" s="56">
        <f>VLOOKUP(B28,[1]利达1!$B$9:$I$29,8,0)</f>
        <v>44000</v>
      </c>
      <c r="J28" s="15">
        <f>VLOOKUP(B28,[1]利达1!$B$9:$J$29,9,0)</f>
        <v>0.44</v>
      </c>
      <c r="K28" s="51" t="s">
        <v>96</v>
      </c>
      <c r="L28" s="15">
        <f t="shared" si="0"/>
        <v>8.3699999999999992</v>
      </c>
      <c r="M28" s="15"/>
      <c r="N28" s="1">
        <f t="shared" si="1"/>
        <v>7.93</v>
      </c>
      <c r="O28" s="1">
        <f t="shared" si="2"/>
        <v>8.3699999999999992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spans="1:257" ht="27.6" customHeight="1">
      <c r="A29" s="42" t="s">
        <v>80</v>
      </c>
      <c r="B29" s="14" t="s">
        <v>97</v>
      </c>
      <c r="C29" s="16" t="s">
        <v>45</v>
      </c>
      <c r="D29" s="9"/>
      <c r="E29" s="10" t="s">
        <v>20</v>
      </c>
      <c r="F29" s="10">
        <f>VLOOKUP(B29,[2]汇总表!$K$37:$N$47,4,0)</f>
        <v>1</v>
      </c>
      <c r="G29" s="15"/>
      <c r="H29" s="15">
        <v>9.1300000000000008</v>
      </c>
      <c r="I29" s="56">
        <v>75000</v>
      </c>
      <c r="J29" s="15">
        <v>0</v>
      </c>
      <c r="K29" s="51" t="s">
        <v>94</v>
      </c>
      <c r="L29" s="15">
        <f t="shared" si="0"/>
        <v>9.1300000000000008</v>
      </c>
      <c r="M29" s="15"/>
      <c r="N29" s="1">
        <f t="shared" si="1"/>
        <v>9.1300000000000008</v>
      </c>
      <c r="O29" s="1">
        <f t="shared" si="2"/>
        <v>9.1300000000000008</v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spans="1:257" ht="27.6" customHeight="1">
      <c r="A30" s="42" t="s">
        <v>81</v>
      </c>
      <c r="B30" s="14" t="s">
        <v>46</v>
      </c>
      <c r="C30" s="16" t="s">
        <v>47</v>
      </c>
      <c r="D30" s="9"/>
      <c r="E30" s="10" t="s">
        <v>20</v>
      </c>
      <c r="F30" s="10">
        <f>VLOOKUP(B30,[2]汇总表!$K$37:$N$47,4,0)</f>
        <v>1</v>
      </c>
      <c r="G30" s="15"/>
      <c r="H30" s="15">
        <v>1.43</v>
      </c>
      <c r="I30" s="56">
        <v>17000</v>
      </c>
      <c r="J30" s="15">
        <v>0</v>
      </c>
      <c r="K30" s="51" t="s">
        <v>94</v>
      </c>
      <c r="L30" s="15">
        <f t="shared" si="0"/>
        <v>1.43</v>
      </c>
      <c r="M30" s="15"/>
      <c r="N30" s="1">
        <f t="shared" si="1"/>
        <v>1.43</v>
      </c>
      <c r="O30" s="1">
        <f t="shared" si="2"/>
        <v>1.43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spans="1:257" s="17" customFormat="1" ht="21" customHeight="1">
      <c r="A31" s="77" t="s">
        <v>9</v>
      </c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O31" s="18"/>
      <c r="P31" s="18"/>
      <c r="S31" s="19"/>
    </row>
    <row r="32" spans="1:257" s="17" customFormat="1" ht="21" customHeight="1">
      <c r="A32" s="76" t="s">
        <v>25</v>
      </c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O32" s="18"/>
      <c r="P32" s="18"/>
    </row>
    <row r="33" spans="1:16" s="17" customFormat="1" ht="21" customHeight="1">
      <c r="A33" s="76" t="s">
        <v>21</v>
      </c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O33" s="18"/>
      <c r="P33" s="18"/>
    </row>
    <row r="34" spans="1:16" s="17" customFormat="1" ht="21" customHeight="1">
      <c r="A34" s="76" t="s">
        <v>22</v>
      </c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O34" s="18"/>
      <c r="P34" s="18"/>
    </row>
    <row r="35" spans="1:16" s="17" customFormat="1" ht="21" customHeight="1">
      <c r="A35" s="76" t="s">
        <v>23</v>
      </c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O35" s="18"/>
      <c r="P35" s="18"/>
    </row>
    <row r="36" spans="1:16" s="17" customFormat="1" ht="33.6" customHeight="1">
      <c r="A36" s="76" t="s">
        <v>26</v>
      </c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O36" s="18"/>
      <c r="P36" s="18"/>
    </row>
    <row r="37" spans="1:16" s="24" customFormat="1">
      <c r="A37" s="20"/>
      <c r="B37" s="21"/>
      <c r="C37" s="20"/>
      <c r="D37" s="20"/>
      <c r="E37" s="20"/>
      <c r="F37" s="20"/>
      <c r="G37" s="22"/>
      <c r="H37" s="22"/>
      <c r="I37" s="22"/>
      <c r="J37" s="22"/>
      <c r="K37" s="52"/>
      <c r="L37" s="22"/>
      <c r="M37" s="23"/>
      <c r="O37" s="25"/>
      <c r="P37" s="25"/>
    </row>
    <row r="38" spans="1:16" s="24" customFormat="1" ht="16.2" customHeight="1">
      <c r="A38" s="26" t="s">
        <v>10</v>
      </c>
      <c r="B38" s="27"/>
      <c r="C38" s="28"/>
      <c r="D38" s="29"/>
      <c r="E38" s="28"/>
      <c r="F38" s="28"/>
      <c r="G38" s="30"/>
      <c r="H38" s="30"/>
      <c r="I38" s="29" t="s">
        <v>11</v>
      </c>
      <c r="J38" s="30"/>
      <c r="K38" s="53"/>
      <c r="L38" s="30"/>
      <c r="M38" s="31"/>
      <c r="O38" s="25"/>
      <c r="P38" s="25"/>
    </row>
    <row r="39" spans="1:16" s="24" customFormat="1" ht="16.2" customHeight="1">
      <c r="A39" s="26"/>
      <c r="B39" s="27"/>
      <c r="C39" s="28"/>
      <c r="D39" s="32"/>
      <c r="E39" s="28"/>
      <c r="F39" s="28"/>
      <c r="G39" s="30"/>
      <c r="H39" s="30"/>
      <c r="I39" s="32"/>
      <c r="J39" s="30"/>
      <c r="K39" s="53"/>
      <c r="L39" s="30"/>
      <c r="M39" s="31"/>
      <c r="O39" s="25"/>
      <c r="P39" s="25"/>
    </row>
    <row r="40" spans="1:16" s="17" customFormat="1" ht="16.2" customHeight="1">
      <c r="A40" s="26" t="s">
        <v>24</v>
      </c>
      <c r="B40" s="27"/>
      <c r="C40" s="28"/>
      <c r="D40" s="26"/>
      <c r="E40" s="28"/>
      <c r="F40" s="28"/>
      <c r="G40" s="30"/>
      <c r="H40" s="30"/>
      <c r="I40" s="26" t="s">
        <v>24</v>
      </c>
      <c r="K40" s="54"/>
      <c r="O40" s="18"/>
      <c r="P40" s="18"/>
    </row>
    <row r="41" spans="1:16" s="24" customFormat="1" ht="16.2" customHeight="1">
      <c r="A41" s="26"/>
      <c r="B41" s="27"/>
      <c r="C41" s="28"/>
      <c r="D41" s="32"/>
      <c r="E41" s="28"/>
      <c r="F41" s="28"/>
      <c r="G41" s="30"/>
      <c r="H41" s="30"/>
      <c r="I41" s="32"/>
      <c r="J41" s="30"/>
      <c r="K41" s="53"/>
      <c r="L41" s="30"/>
      <c r="M41" s="31"/>
      <c r="O41" s="25"/>
      <c r="P41" s="25"/>
    </row>
    <row r="42" spans="1:16" s="24" customFormat="1" ht="16.2" customHeight="1">
      <c r="A42" s="26" t="s">
        <v>12</v>
      </c>
      <c r="B42" s="26"/>
      <c r="C42" s="20"/>
      <c r="D42" s="26"/>
      <c r="E42" s="20"/>
      <c r="F42" s="20"/>
      <c r="G42" s="30"/>
      <c r="H42" s="30"/>
      <c r="I42" s="26" t="s">
        <v>12</v>
      </c>
      <c r="J42" s="30"/>
      <c r="K42" s="53"/>
      <c r="L42" s="30"/>
      <c r="M42" s="31"/>
      <c r="O42" s="25"/>
      <c r="P42" s="25"/>
    </row>
    <row r="43" spans="1:16">
      <c r="B43" s="3"/>
    </row>
    <row r="44" spans="1:16">
      <c r="B44" s="3"/>
    </row>
    <row r="45" spans="1:16">
      <c r="B45" s="3"/>
    </row>
    <row r="46" spans="1:16">
      <c r="B46" s="3"/>
    </row>
    <row r="47" spans="1:16">
      <c r="B47" s="3"/>
    </row>
    <row r="48" spans="1:16">
      <c r="B48" s="3"/>
    </row>
    <row r="49" spans="2:2">
      <c r="B49" s="3"/>
    </row>
    <row r="50" spans="2:2">
      <c r="B50" s="3"/>
    </row>
    <row r="51" spans="2:2">
      <c r="B51" s="3"/>
    </row>
    <row r="52" spans="2:2">
      <c r="B52" s="3"/>
    </row>
    <row r="53" spans="2:2">
      <c r="B53" s="3"/>
    </row>
    <row r="54" spans="2:2">
      <c r="B54" s="3"/>
    </row>
    <row r="55" spans="2:2">
      <c r="B55" s="3"/>
    </row>
    <row r="56" spans="2:2">
      <c r="B56" s="3"/>
    </row>
    <row r="57" spans="2:2">
      <c r="B57" s="3"/>
    </row>
    <row r="58" spans="2:2">
      <c r="B58" s="3"/>
    </row>
    <row r="59" spans="2:2">
      <c r="B59" s="3"/>
    </row>
    <row r="60" spans="2:2">
      <c r="B60" s="3"/>
    </row>
    <row r="61" spans="2:2">
      <c r="B61" s="3"/>
    </row>
    <row r="62" spans="2:2">
      <c r="B62" s="3"/>
    </row>
    <row r="63" spans="2:2">
      <c r="B63" s="3"/>
    </row>
    <row r="64" spans="2:2">
      <c r="B64" s="3"/>
    </row>
  </sheetData>
  <mergeCells count="21">
    <mergeCell ref="A36:M36"/>
    <mergeCell ref="A31:M31"/>
    <mergeCell ref="A32:M32"/>
    <mergeCell ref="A33:M33"/>
    <mergeCell ref="A34:M34"/>
    <mergeCell ref="A35:M35"/>
    <mergeCell ref="A5:M5"/>
    <mergeCell ref="A1:M1"/>
    <mergeCell ref="A2:M2"/>
    <mergeCell ref="A3:M3"/>
    <mergeCell ref="A4:M4"/>
    <mergeCell ref="A6:M6"/>
    <mergeCell ref="A7:A8"/>
    <mergeCell ref="B7:B8"/>
    <mergeCell ref="C7:C8"/>
    <mergeCell ref="D7:D8"/>
    <mergeCell ref="E7:E8"/>
    <mergeCell ref="I7:K7"/>
    <mergeCell ref="M7:M8"/>
    <mergeCell ref="G7:H7"/>
    <mergeCell ref="F7:F8"/>
  </mergeCells>
  <phoneticPr fontId="4" type="noConversion"/>
  <conditionalFormatting sqref="B14">
    <cfRule type="duplicateValues" dxfId="17" priority="1"/>
    <cfRule type="duplicateValues" dxfId="16" priority="2"/>
  </conditionalFormatting>
  <conditionalFormatting sqref="B40">
    <cfRule type="duplicateValues" dxfId="15" priority="4"/>
  </conditionalFormatting>
  <conditionalFormatting sqref="B43:B1048576 B1:B8">
    <cfRule type="duplicateValues" dxfId="14" priority="13"/>
  </conditionalFormatting>
  <conditionalFormatting sqref="B43:B1048576 B1:B13 B15:B30">
    <cfRule type="duplicateValues" dxfId="13" priority="7"/>
    <cfRule type="duplicateValues" dxfId="12" priority="12"/>
  </conditionalFormatting>
  <conditionalFormatting sqref="D2">
    <cfRule type="duplicateValues" dxfId="11" priority="15"/>
  </conditionalFormatting>
  <conditionalFormatting sqref="D37:D39 D41:D42">
    <cfRule type="duplicateValues" dxfId="10" priority="5"/>
  </conditionalFormatting>
  <conditionalFormatting sqref="D43:D1048576 D1:D30">
    <cfRule type="duplicateValues" dxfId="9" priority="6"/>
  </conditionalFormatting>
  <conditionalFormatting sqref="I38:I39 I41:I42">
    <cfRule type="duplicateValues" dxfId="8" priority="3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73" orientation="landscape" r:id="rId1"/>
  <headerFooter>
    <oddFooter>&amp;C第 &amp;P 页，共 &amp;N 页</oddFooter>
  </headerFooter>
  <rowBreaks count="1" manualBreakCount="1">
    <brk id="30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959F8-0D92-43DA-B077-047CB0FD256C}">
  <dimension ref="A1:IY52"/>
  <sheetViews>
    <sheetView tabSelected="1" view="pageBreakPreview" zoomScale="70" zoomScaleSheetLayoutView="70" workbookViewId="0">
      <selection activeCell="K9" sqref="K9"/>
    </sheetView>
  </sheetViews>
  <sheetFormatPr defaultRowHeight="15.6"/>
  <cols>
    <col min="1" max="1" width="6.44140625" style="2" customWidth="1"/>
    <col min="2" max="2" width="13.6640625" style="8" customWidth="1"/>
    <col min="3" max="3" width="22.109375" style="2" customWidth="1"/>
    <col min="4" max="4" width="17.33203125" style="4" customWidth="1"/>
    <col min="5" max="6" width="5.6640625" style="5" customWidth="1"/>
    <col min="7" max="8" width="9.33203125" style="6" customWidth="1"/>
    <col min="9" max="9" width="13.109375" style="6" customWidth="1"/>
    <col min="10" max="10" width="11.5546875" style="6" customWidth="1"/>
    <col min="11" max="11" width="38.33203125" style="55" customWidth="1"/>
    <col min="12" max="12" width="16.6640625" style="6" customWidth="1"/>
    <col min="13" max="14" width="14.5546875" style="7" customWidth="1"/>
    <col min="15" max="16" width="15.88671875" style="2" customWidth="1"/>
    <col min="17" max="18" width="8.88671875" style="2"/>
    <col min="19" max="19" width="26.5546875" style="2" customWidth="1"/>
    <col min="20" max="240" width="8.88671875" style="2"/>
    <col min="241" max="241" width="5" style="2" customWidth="1"/>
    <col min="242" max="242" width="15" style="2" customWidth="1"/>
    <col min="243" max="244" width="14.6640625" style="2" customWidth="1"/>
    <col min="245" max="245" width="6.21875" style="2" customWidth="1"/>
    <col min="246" max="248" width="10.109375" style="2" customWidth="1"/>
    <col min="249" max="249" width="10.44140625" style="2" customWidth="1"/>
    <col min="250" max="257" width="8.88671875" style="2"/>
    <col min="258" max="258" width="6.44140625" style="2" customWidth="1"/>
    <col min="259" max="259" width="12.21875" style="2" customWidth="1"/>
    <col min="260" max="260" width="28.21875" style="2" customWidth="1"/>
    <col min="261" max="261" width="13.77734375" style="2" customWidth="1"/>
    <col min="262" max="262" width="5.6640625" style="2" customWidth="1"/>
    <col min="263" max="264" width="9.33203125" style="2" customWidth="1"/>
    <col min="265" max="265" width="13.109375" style="2" customWidth="1"/>
    <col min="266" max="496" width="8.88671875" style="2"/>
    <col min="497" max="497" width="5" style="2" customWidth="1"/>
    <col min="498" max="498" width="15" style="2" customWidth="1"/>
    <col min="499" max="500" width="14.6640625" style="2" customWidth="1"/>
    <col min="501" max="501" width="6.21875" style="2" customWidth="1"/>
    <col min="502" max="504" width="10.109375" style="2" customWidth="1"/>
    <col min="505" max="505" width="10.44140625" style="2" customWidth="1"/>
    <col min="506" max="513" width="8.88671875" style="2"/>
    <col min="514" max="514" width="6.44140625" style="2" customWidth="1"/>
    <col min="515" max="515" width="12.21875" style="2" customWidth="1"/>
    <col min="516" max="516" width="28.21875" style="2" customWidth="1"/>
    <col min="517" max="517" width="13.77734375" style="2" customWidth="1"/>
    <col min="518" max="518" width="5.6640625" style="2" customWidth="1"/>
    <col min="519" max="520" width="9.33203125" style="2" customWidth="1"/>
    <col min="521" max="521" width="13.109375" style="2" customWidth="1"/>
    <col min="522" max="752" width="8.88671875" style="2"/>
    <col min="753" max="753" width="5" style="2" customWidth="1"/>
    <col min="754" max="754" width="15" style="2" customWidth="1"/>
    <col min="755" max="756" width="14.6640625" style="2" customWidth="1"/>
    <col min="757" max="757" width="6.21875" style="2" customWidth="1"/>
    <col min="758" max="760" width="10.109375" style="2" customWidth="1"/>
    <col min="761" max="761" width="10.44140625" style="2" customWidth="1"/>
    <col min="762" max="769" width="8.88671875" style="2"/>
    <col min="770" max="770" width="6.44140625" style="2" customWidth="1"/>
    <col min="771" max="771" width="12.21875" style="2" customWidth="1"/>
    <col min="772" max="772" width="28.21875" style="2" customWidth="1"/>
    <col min="773" max="773" width="13.77734375" style="2" customWidth="1"/>
    <col min="774" max="774" width="5.6640625" style="2" customWidth="1"/>
    <col min="775" max="776" width="9.33203125" style="2" customWidth="1"/>
    <col min="777" max="777" width="13.109375" style="2" customWidth="1"/>
    <col min="778" max="1008" width="8.88671875" style="2"/>
    <col min="1009" max="1009" width="5" style="2" customWidth="1"/>
    <col min="1010" max="1010" width="15" style="2" customWidth="1"/>
    <col min="1011" max="1012" width="14.6640625" style="2" customWidth="1"/>
    <col min="1013" max="1013" width="6.21875" style="2" customWidth="1"/>
    <col min="1014" max="1016" width="10.109375" style="2" customWidth="1"/>
    <col min="1017" max="1017" width="10.44140625" style="2" customWidth="1"/>
    <col min="1018" max="1025" width="8.88671875" style="2"/>
    <col min="1026" max="1026" width="6.44140625" style="2" customWidth="1"/>
    <col min="1027" max="1027" width="12.21875" style="2" customWidth="1"/>
    <col min="1028" max="1028" width="28.21875" style="2" customWidth="1"/>
    <col min="1029" max="1029" width="13.77734375" style="2" customWidth="1"/>
    <col min="1030" max="1030" width="5.6640625" style="2" customWidth="1"/>
    <col min="1031" max="1032" width="9.33203125" style="2" customWidth="1"/>
    <col min="1033" max="1033" width="13.109375" style="2" customWidth="1"/>
    <col min="1034" max="1264" width="8.88671875" style="2"/>
    <col min="1265" max="1265" width="5" style="2" customWidth="1"/>
    <col min="1266" max="1266" width="15" style="2" customWidth="1"/>
    <col min="1267" max="1268" width="14.6640625" style="2" customWidth="1"/>
    <col min="1269" max="1269" width="6.21875" style="2" customWidth="1"/>
    <col min="1270" max="1272" width="10.109375" style="2" customWidth="1"/>
    <col min="1273" max="1273" width="10.44140625" style="2" customWidth="1"/>
    <col min="1274" max="1281" width="8.88671875" style="2"/>
    <col min="1282" max="1282" width="6.44140625" style="2" customWidth="1"/>
    <col min="1283" max="1283" width="12.21875" style="2" customWidth="1"/>
    <col min="1284" max="1284" width="28.21875" style="2" customWidth="1"/>
    <col min="1285" max="1285" width="13.77734375" style="2" customWidth="1"/>
    <col min="1286" max="1286" width="5.6640625" style="2" customWidth="1"/>
    <col min="1287" max="1288" width="9.33203125" style="2" customWidth="1"/>
    <col min="1289" max="1289" width="13.109375" style="2" customWidth="1"/>
    <col min="1290" max="1520" width="8.88671875" style="2"/>
    <col min="1521" max="1521" width="5" style="2" customWidth="1"/>
    <col min="1522" max="1522" width="15" style="2" customWidth="1"/>
    <col min="1523" max="1524" width="14.6640625" style="2" customWidth="1"/>
    <col min="1525" max="1525" width="6.21875" style="2" customWidth="1"/>
    <col min="1526" max="1528" width="10.109375" style="2" customWidth="1"/>
    <col min="1529" max="1529" width="10.44140625" style="2" customWidth="1"/>
    <col min="1530" max="1537" width="8.88671875" style="2"/>
    <col min="1538" max="1538" width="6.44140625" style="2" customWidth="1"/>
    <col min="1539" max="1539" width="12.21875" style="2" customWidth="1"/>
    <col min="1540" max="1540" width="28.21875" style="2" customWidth="1"/>
    <col min="1541" max="1541" width="13.77734375" style="2" customWidth="1"/>
    <col min="1542" max="1542" width="5.6640625" style="2" customWidth="1"/>
    <col min="1543" max="1544" width="9.33203125" style="2" customWidth="1"/>
    <col min="1545" max="1545" width="13.109375" style="2" customWidth="1"/>
    <col min="1546" max="1776" width="8.88671875" style="2"/>
    <col min="1777" max="1777" width="5" style="2" customWidth="1"/>
    <col min="1778" max="1778" width="15" style="2" customWidth="1"/>
    <col min="1779" max="1780" width="14.6640625" style="2" customWidth="1"/>
    <col min="1781" max="1781" width="6.21875" style="2" customWidth="1"/>
    <col min="1782" max="1784" width="10.109375" style="2" customWidth="1"/>
    <col min="1785" max="1785" width="10.44140625" style="2" customWidth="1"/>
    <col min="1786" max="1793" width="8.88671875" style="2"/>
    <col min="1794" max="1794" width="6.44140625" style="2" customWidth="1"/>
    <col min="1795" max="1795" width="12.21875" style="2" customWidth="1"/>
    <col min="1796" max="1796" width="28.21875" style="2" customWidth="1"/>
    <col min="1797" max="1797" width="13.77734375" style="2" customWidth="1"/>
    <col min="1798" max="1798" width="5.6640625" style="2" customWidth="1"/>
    <col min="1799" max="1800" width="9.33203125" style="2" customWidth="1"/>
    <col min="1801" max="1801" width="13.109375" style="2" customWidth="1"/>
    <col min="1802" max="2032" width="8.88671875" style="2"/>
    <col min="2033" max="2033" width="5" style="2" customWidth="1"/>
    <col min="2034" max="2034" width="15" style="2" customWidth="1"/>
    <col min="2035" max="2036" width="14.6640625" style="2" customWidth="1"/>
    <col min="2037" max="2037" width="6.21875" style="2" customWidth="1"/>
    <col min="2038" max="2040" width="10.109375" style="2" customWidth="1"/>
    <col min="2041" max="2041" width="10.44140625" style="2" customWidth="1"/>
    <col min="2042" max="2049" width="8.88671875" style="2"/>
    <col min="2050" max="2050" width="6.44140625" style="2" customWidth="1"/>
    <col min="2051" max="2051" width="12.21875" style="2" customWidth="1"/>
    <col min="2052" max="2052" width="28.21875" style="2" customWidth="1"/>
    <col min="2053" max="2053" width="13.77734375" style="2" customWidth="1"/>
    <col min="2054" max="2054" width="5.6640625" style="2" customWidth="1"/>
    <col min="2055" max="2056" width="9.33203125" style="2" customWidth="1"/>
    <col min="2057" max="2057" width="13.109375" style="2" customWidth="1"/>
    <col min="2058" max="2288" width="8.88671875" style="2"/>
    <col min="2289" max="2289" width="5" style="2" customWidth="1"/>
    <col min="2290" max="2290" width="15" style="2" customWidth="1"/>
    <col min="2291" max="2292" width="14.6640625" style="2" customWidth="1"/>
    <col min="2293" max="2293" width="6.21875" style="2" customWidth="1"/>
    <col min="2294" max="2296" width="10.109375" style="2" customWidth="1"/>
    <col min="2297" max="2297" width="10.44140625" style="2" customWidth="1"/>
    <col min="2298" max="2305" width="8.88671875" style="2"/>
    <col min="2306" max="2306" width="6.44140625" style="2" customWidth="1"/>
    <col min="2307" max="2307" width="12.21875" style="2" customWidth="1"/>
    <col min="2308" max="2308" width="28.21875" style="2" customWidth="1"/>
    <col min="2309" max="2309" width="13.77734375" style="2" customWidth="1"/>
    <col min="2310" max="2310" width="5.6640625" style="2" customWidth="1"/>
    <col min="2311" max="2312" width="9.33203125" style="2" customWidth="1"/>
    <col min="2313" max="2313" width="13.109375" style="2" customWidth="1"/>
    <col min="2314" max="2544" width="8.88671875" style="2"/>
    <col min="2545" max="2545" width="5" style="2" customWidth="1"/>
    <col min="2546" max="2546" width="15" style="2" customWidth="1"/>
    <col min="2547" max="2548" width="14.6640625" style="2" customWidth="1"/>
    <col min="2549" max="2549" width="6.21875" style="2" customWidth="1"/>
    <col min="2550" max="2552" width="10.109375" style="2" customWidth="1"/>
    <col min="2553" max="2553" width="10.44140625" style="2" customWidth="1"/>
    <col min="2554" max="2561" width="8.88671875" style="2"/>
    <col min="2562" max="2562" width="6.44140625" style="2" customWidth="1"/>
    <col min="2563" max="2563" width="12.21875" style="2" customWidth="1"/>
    <col min="2564" max="2564" width="28.21875" style="2" customWidth="1"/>
    <col min="2565" max="2565" width="13.77734375" style="2" customWidth="1"/>
    <col min="2566" max="2566" width="5.6640625" style="2" customWidth="1"/>
    <col min="2567" max="2568" width="9.33203125" style="2" customWidth="1"/>
    <col min="2569" max="2569" width="13.109375" style="2" customWidth="1"/>
    <col min="2570" max="2800" width="8.88671875" style="2"/>
    <col min="2801" max="2801" width="5" style="2" customWidth="1"/>
    <col min="2802" max="2802" width="15" style="2" customWidth="1"/>
    <col min="2803" max="2804" width="14.6640625" style="2" customWidth="1"/>
    <col min="2805" max="2805" width="6.21875" style="2" customWidth="1"/>
    <col min="2806" max="2808" width="10.109375" style="2" customWidth="1"/>
    <col min="2809" max="2809" width="10.44140625" style="2" customWidth="1"/>
    <col min="2810" max="2817" width="8.88671875" style="2"/>
    <col min="2818" max="2818" width="6.44140625" style="2" customWidth="1"/>
    <col min="2819" max="2819" width="12.21875" style="2" customWidth="1"/>
    <col min="2820" max="2820" width="28.21875" style="2" customWidth="1"/>
    <col min="2821" max="2821" width="13.77734375" style="2" customWidth="1"/>
    <col min="2822" max="2822" width="5.6640625" style="2" customWidth="1"/>
    <col min="2823" max="2824" width="9.33203125" style="2" customWidth="1"/>
    <col min="2825" max="2825" width="13.109375" style="2" customWidth="1"/>
    <col min="2826" max="3056" width="8.88671875" style="2"/>
    <col min="3057" max="3057" width="5" style="2" customWidth="1"/>
    <col min="3058" max="3058" width="15" style="2" customWidth="1"/>
    <col min="3059" max="3060" width="14.6640625" style="2" customWidth="1"/>
    <col min="3061" max="3061" width="6.21875" style="2" customWidth="1"/>
    <col min="3062" max="3064" width="10.109375" style="2" customWidth="1"/>
    <col min="3065" max="3065" width="10.44140625" style="2" customWidth="1"/>
    <col min="3066" max="3073" width="8.88671875" style="2"/>
    <col min="3074" max="3074" width="6.44140625" style="2" customWidth="1"/>
    <col min="3075" max="3075" width="12.21875" style="2" customWidth="1"/>
    <col min="3076" max="3076" width="28.21875" style="2" customWidth="1"/>
    <col min="3077" max="3077" width="13.77734375" style="2" customWidth="1"/>
    <col min="3078" max="3078" width="5.6640625" style="2" customWidth="1"/>
    <col min="3079" max="3080" width="9.33203125" style="2" customWidth="1"/>
    <col min="3081" max="3081" width="13.109375" style="2" customWidth="1"/>
    <col min="3082" max="3312" width="8.88671875" style="2"/>
    <col min="3313" max="3313" width="5" style="2" customWidth="1"/>
    <col min="3314" max="3314" width="15" style="2" customWidth="1"/>
    <col min="3315" max="3316" width="14.6640625" style="2" customWidth="1"/>
    <col min="3317" max="3317" width="6.21875" style="2" customWidth="1"/>
    <col min="3318" max="3320" width="10.109375" style="2" customWidth="1"/>
    <col min="3321" max="3321" width="10.44140625" style="2" customWidth="1"/>
    <col min="3322" max="3329" width="8.88671875" style="2"/>
    <col min="3330" max="3330" width="6.44140625" style="2" customWidth="1"/>
    <col min="3331" max="3331" width="12.21875" style="2" customWidth="1"/>
    <col min="3332" max="3332" width="28.21875" style="2" customWidth="1"/>
    <col min="3333" max="3333" width="13.77734375" style="2" customWidth="1"/>
    <col min="3334" max="3334" width="5.6640625" style="2" customWidth="1"/>
    <col min="3335" max="3336" width="9.33203125" style="2" customWidth="1"/>
    <col min="3337" max="3337" width="13.109375" style="2" customWidth="1"/>
    <col min="3338" max="3568" width="8.88671875" style="2"/>
    <col min="3569" max="3569" width="5" style="2" customWidth="1"/>
    <col min="3570" max="3570" width="15" style="2" customWidth="1"/>
    <col min="3571" max="3572" width="14.6640625" style="2" customWidth="1"/>
    <col min="3573" max="3573" width="6.21875" style="2" customWidth="1"/>
    <col min="3574" max="3576" width="10.109375" style="2" customWidth="1"/>
    <col min="3577" max="3577" width="10.44140625" style="2" customWidth="1"/>
    <col min="3578" max="3585" width="8.88671875" style="2"/>
    <col min="3586" max="3586" width="6.44140625" style="2" customWidth="1"/>
    <col min="3587" max="3587" width="12.21875" style="2" customWidth="1"/>
    <col min="3588" max="3588" width="28.21875" style="2" customWidth="1"/>
    <col min="3589" max="3589" width="13.77734375" style="2" customWidth="1"/>
    <col min="3590" max="3590" width="5.6640625" style="2" customWidth="1"/>
    <col min="3591" max="3592" width="9.33203125" style="2" customWidth="1"/>
    <col min="3593" max="3593" width="13.109375" style="2" customWidth="1"/>
    <col min="3594" max="3824" width="8.88671875" style="2"/>
    <col min="3825" max="3825" width="5" style="2" customWidth="1"/>
    <col min="3826" max="3826" width="15" style="2" customWidth="1"/>
    <col min="3827" max="3828" width="14.6640625" style="2" customWidth="1"/>
    <col min="3829" max="3829" width="6.21875" style="2" customWidth="1"/>
    <col min="3830" max="3832" width="10.109375" style="2" customWidth="1"/>
    <col min="3833" max="3833" width="10.44140625" style="2" customWidth="1"/>
    <col min="3834" max="3841" width="8.88671875" style="2"/>
    <col min="3842" max="3842" width="6.44140625" style="2" customWidth="1"/>
    <col min="3843" max="3843" width="12.21875" style="2" customWidth="1"/>
    <col min="3844" max="3844" width="28.21875" style="2" customWidth="1"/>
    <col min="3845" max="3845" width="13.77734375" style="2" customWidth="1"/>
    <col min="3846" max="3846" width="5.6640625" style="2" customWidth="1"/>
    <col min="3847" max="3848" width="9.33203125" style="2" customWidth="1"/>
    <col min="3849" max="3849" width="13.109375" style="2" customWidth="1"/>
    <col min="3850" max="4080" width="8.88671875" style="2"/>
    <col min="4081" max="4081" width="5" style="2" customWidth="1"/>
    <col min="4082" max="4082" width="15" style="2" customWidth="1"/>
    <col min="4083" max="4084" width="14.6640625" style="2" customWidth="1"/>
    <col min="4085" max="4085" width="6.21875" style="2" customWidth="1"/>
    <col min="4086" max="4088" width="10.109375" style="2" customWidth="1"/>
    <col min="4089" max="4089" width="10.44140625" style="2" customWidth="1"/>
    <col min="4090" max="4097" width="8.88671875" style="2"/>
    <col min="4098" max="4098" width="6.44140625" style="2" customWidth="1"/>
    <col min="4099" max="4099" width="12.21875" style="2" customWidth="1"/>
    <col min="4100" max="4100" width="28.21875" style="2" customWidth="1"/>
    <col min="4101" max="4101" width="13.77734375" style="2" customWidth="1"/>
    <col min="4102" max="4102" width="5.6640625" style="2" customWidth="1"/>
    <col min="4103" max="4104" width="9.33203125" style="2" customWidth="1"/>
    <col min="4105" max="4105" width="13.109375" style="2" customWidth="1"/>
    <col min="4106" max="4336" width="8.88671875" style="2"/>
    <col min="4337" max="4337" width="5" style="2" customWidth="1"/>
    <col min="4338" max="4338" width="15" style="2" customWidth="1"/>
    <col min="4339" max="4340" width="14.6640625" style="2" customWidth="1"/>
    <col min="4341" max="4341" width="6.21875" style="2" customWidth="1"/>
    <col min="4342" max="4344" width="10.109375" style="2" customWidth="1"/>
    <col min="4345" max="4345" width="10.44140625" style="2" customWidth="1"/>
    <col min="4346" max="4353" width="8.88671875" style="2"/>
    <col min="4354" max="4354" width="6.44140625" style="2" customWidth="1"/>
    <col min="4355" max="4355" width="12.21875" style="2" customWidth="1"/>
    <col min="4356" max="4356" width="28.21875" style="2" customWidth="1"/>
    <col min="4357" max="4357" width="13.77734375" style="2" customWidth="1"/>
    <col min="4358" max="4358" width="5.6640625" style="2" customWidth="1"/>
    <col min="4359" max="4360" width="9.33203125" style="2" customWidth="1"/>
    <col min="4361" max="4361" width="13.109375" style="2" customWidth="1"/>
    <col min="4362" max="4592" width="8.88671875" style="2"/>
    <col min="4593" max="4593" width="5" style="2" customWidth="1"/>
    <col min="4594" max="4594" width="15" style="2" customWidth="1"/>
    <col min="4595" max="4596" width="14.6640625" style="2" customWidth="1"/>
    <col min="4597" max="4597" width="6.21875" style="2" customWidth="1"/>
    <col min="4598" max="4600" width="10.109375" style="2" customWidth="1"/>
    <col min="4601" max="4601" width="10.44140625" style="2" customWidth="1"/>
    <col min="4602" max="4609" width="8.88671875" style="2"/>
    <col min="4610" max="4610" width="6.44140625" style="2" customWidth="1"/>
    <col min="4611" max="4611" width="12.21875" style="2" customWidth="1"/>
    <col min="4612" max="4612" width="28.21875" style="2" customWidth="1"/>
    <col min="4613" max="4613" width="13.77734375" style="2" customWidth="1"/>
    <col min="4614" max="4614" width="5.6640625" style="2" customWidth="1"/>
    <col min="4615" max="4616" width="9.33203125" style="2" customWidth="1"/>
    <col min="4617" max="4617" width="13.109375" style="2" customWidth="1"/>
    <col min="4618" max="4848" width="8.88671875" style="2"/>
    <col min="4849" max="4849" width="5" style="2" customWidth="1"/>
    <col min="4850" max="4850" width="15" style="2" customWidth="1"/>
    <col min="4851" max="4852" width="14.6640625" style="2" customWidth="1"/>
    <col min="4853" max="4853" width="6.21875" style="2" customWidth="1"/>
    <col min="4854" max="4856" width="10.109375" style="2" customWidth="1"/>
    <col min="4857" max="4857" width="10.44140625" style="2" customWidth="1"/>
    <col min="4858" max="4865" width="8.88671875" style="2"/>
    <col min="4866" max="4866" width="6.44140625" style="2" customWidth="1"/>
    <col min="4867" max="4867" width="12.21875" style="2" customWidth="1"/>
    <col min="4868" max="4868" width="28.21875" style="2" customWidth="1"/>
    <col min="4869" max="4869" width="13.77734375" style="2" customWidth="1"/>
    <col min="4870" max="4870" width="5.6640625" style="2" customWidth="1"/>
    <col min="4871" max="4872" width="9.33203125" style="2" customWidth="1"/>
    <col min="4873" max="4873" width="13.109375" style="2" customWidth="1"/>
    <col min="4874" max="5104" width="8.88671875" style="2"/>
    <col min="5105" max="5105" width="5" style="2" customWidth="1"/>
    <col min="5106" max="5106" width="15" style="2" customWidth="1"/>
    <col min="5107" max="5108" width="14.6640625" style="2" customWidth="1"/>
    <col min="5109" max="5109" width="6.21875" style="2" customWidth="1"/>
    <col min="5110" max="5112" width="10.109375" style="2" customWidth="1"/>
    <col min="5113" max="5113" width="10.44140625" style="2" customWidth="1"/>
    <col min="5114" max="5121" width="8.88671875" style="2"/>
    <col min="5122" max="5122" width="6.44140625" style="2" customWidth="1"/>
    <col min="5123" max="5123" width="12.21875" style="2" customWidth="1"/>
    <col min="5124" max="5124" width="28.21875" style="2" customWidth="1"/>
    <col min="5125" max="5125" width="13.77734375" style="2" customWidth="1"/>
    <col min="5126" max="5126" width="5.6640625" style="2" customWidth="1"/>
    <col min="5127" max="5128" width="9.33203125" style="2" customWidth="1"/>
    <col min="5129" max="5129" width="13.109375" style="2" customWidth="1"/>
    <col min="5130" max="5360" width="8.88671875" style="2"/>
    <col min="5361" max="5361" width="5" style="2" customWidth="1"/>
    <col min="5362" max="5362" width="15" style="2" customWidth="1"/>
    <col min="5363" max="5364" width="14.6640625" style="2" customWidth="1"/>
    <col min="5365" max="5365" width="6.21875" style="2" customWidth="1"/>
    <col min="5366" max="5368" width="10.109375" style="2" customWidth="1"/>
    <col min="5369" max="5369" width="10.44140625" style="2" customWidth="1"/>
    <col min="5370" max="5377" width="8.88671875" style="2"/>
    <col min="5378" max="5378" width="6.44140625" style="2" customWidth="1"/>
    <col min="5379" max="5379" width="12.21875" style="2" customWidth="1"/>
    <col min="5380" max="5380" width="28.21875" style="2" customWidth="1"/>
    <col min="5381" max="5381" width="13.77734375" style="2" customWidth="1"/>
    <col min="5382" max="5382" width="5.6640625" style="2" customWidth="1"/>
    <col min="5383" max="5384" width="9.33203125" style="2" customWidth="1"/>
    <col min="5385" max="5385" width="13.109375" style="2" customWidth="1"/>
    <col min="5386" max="5616" width="8.88671875" style="2"/>
    <col min="5617" max="5617" width="5" style="2" customWidth="1"/>
    <col min="5618" max="5618" width="15" style="2" customWidth="1"/>
    <col min="5619" max="5620" width="14.6640625" style="2" customWidth="1"/>
    <col min="5621" max="5621" width="6.21875" style="2" customWidth="1"/>
    <col min="5622" max="5624" width="10.109375" style="2" customWidth="1"/>
    <col min="5625" max="5625" width="10.44140625" style="2" customWidth="1"/>
    <col min="5626" max="5633" width="8.88671875" style="2"/>
    <col min="5634" max="5634" width="6.44140625" style="2" customWidth="1"/>
    <col min="5635" max="5635" width="12.21875" style="2" customWidth="1"/>
    <col min="5636" max="5636" width="28.21875" style="2" customWidth="1"/>
    <col min="5637" max="5637" width="13.77734375" style="2" customWidth="1"/>
    <col min="5638" max="5638" width="5.6640625" style="2" customWidth="1"/>
    <col min="5639" max="5640" width="9.33203125" style="2" customWidth="1"/>
    <col min="5641" max="5641" width="13.109375" style="2" customWidth="1"/>
    <col min="5642" max="5872" width="8.88671875" style="2"/>
    <col min="5873" max="5873" width="5" style="2" customWidth="1"/>
    <col min="5874" max="5874" width="15" style="2" customWidth="1"/>
    <col min="5875" max="5876" width="14.6640625" style="2" customWidth="1"/>
    <col min="5877" max="5877" width="6.21875" style="2" customWidth="1"/>
    <col min="5878" max="5880" width="10.109375" style="2" customWidth="1"/>
    <col min="5881" max="5881" width="10.44140625" style="2" customWidth="1"/>
    <col min="5882" max="5889" width="8.88671875" style="2"/>
    <col min="5890" max="5890" width="6.44140625" style="2" customWidth="1"/>
    <col min="5891" max="5891" width="12.21875" style="2" customWidth="1"/>
    <col min="5892" max="5892" width="28.21875" style="2" customWidth="1"/>
    <col min="5893" max="5893" width="13.77734375" style="2" customWidth="1"/>
    <col min="5894" max="5894" width="5.6640625" style="2" customWidth="1"/>
    <col min="5895" max="5896" width="9.33203125" style="2" customWidth="1"/>
    <col min="5897" max="5897" width="13.109375" style="2" customWidth="1"/>
    <col min="5898" max="6128" width="8.88671875" style="2"/>
    <col min="6129" max="6129" width="5" style="2" customWidth="1"/>
    <col min="6130" max="6130" width="15" style="2" customWidth="1"/>
    <col min="6131" max="6132" width="14.6640625" style="2" customWidth="1"/>
    <col min="6133" max="6133" width="6.21875" style="2" customWidth="1"/>
    <col min="6134" max="6136" width="10.109375" style="2" customWidth="1"/>
    <col min="6137" max="6137" width="10.44140625" style="2" customWidth="1"/>
    <col min="6138" max="6145" width="8.88671875" style="2"/>
    <col min="6146" max="6146" width="6.44140625" style="2" customWidth="1"/>
    <col min="6147" max="6147" width="12.21875" style="2" customWidth="1"/>
    <col min="6148" max="6148" width="28.21875" style="2" customWidth="1"/>
    <col min="6149" max="6149" width="13.77734375" style="2" customWidth="1"/>
    <col min="6150" max="6150" width="5.6640625" style="2" customWidth="1"/>
    <col min="6151" max="6152" width="9.33203125" style="2" customWidth="1"/>
    <col min="6153" max="6153" width="13.109375" style="2" customWidth="1"/>
    <col min="6154" max="6384" width="8.88671875" style="2"/>
    <col min="6385" max="6385" width="5" style="2" customWidth="1"/>
    <col min="6386" max="6386" width="15" style="2" customWidth="1"/>
    <col min="6387" max="6388" width="14.6640625" style="2" customWidth="1"/>
    <col min="6389" max="6389" width="6.21875" style="2" customWidth="1"/>
    <col min="6390" max="6392" width="10.109375" style="2" customWidth="1"/>
    <col min="6393" max="6393" width="10.44140625" style="2" customWidth="1"/>
    <col min="6394" max="6401" width="8.88671875" style="2"/>
    <col min="6402" max="6402" width="6.44140625" style="2" customWidth="1"/>
    <col min="6403" max="6403" width="12.21875" style="2" customWidth="1"/>
    <col min="6404" max="6404" width="28.21875" style="2" customWidth="1"/>
    <col min="6405" max="6405" width="13.77734375" style="2" customWidth="1"/>
    <col min="6406" max="6406" width="5.6640625" style="2" customWidth="1"/>
    <col min="6407" max="6408" width="9.33203125" style="2" customWidth="1"/>
    <col min="6409" max="6409" width="13.109375" style="2" customWidth="1"/>
    <col min="6410" max="6640" width="8.88671875" style="2"/>
    <col min="6641" max="6641" width="5" style="2" customWidth="1"/>
    <col min="6642" max="6642" width="15" style="2" customWidth="1"/>
    <col min="6643" max="6644" width="14.6640625" style="2" customWidth="1"/>
    <col min="6645" max="6645" width="6.21875" style="2" customWidth="1"/>
    <col min="6646" max="6648" width="10.109375" style="2" customWidth="1"/>
    <col min="6649" max="6649" width="10.44140625" style="2" customWidth="1"/>
    <col min="6650" max="6657" width="8.88671875" style="2"/>
    <col min="6658" max="6658" width="6.44140625" style="2" customWidth="1"/>
    <col min="6659" max="6659" width="12.21875" style="2" customWidth="1"/>
    <col min="6660" max="6660" width="28.21875" style="2" customWidth="1"/>
    <col min="6661" max="6661" width="13.77734375" style="2" customWidth="1"/>
    <col min="6662" max="6662" width="5.6640625" style="2" customWidth="1"/>
    <col min="6663" max="6664" width="9.33203125" style="2" customWidth="1"/>
    <col min="6665" max="6665" width="13.109375" style="2" customWidth="1"/>
    <col min="6666" max="6896" width="8.88671875" style="2"/>
    <col min="6897" max="6897" width="5" style="2" customWidth="1"/>
    <col min="6898" max="6898" width="15" style="2" customWidth="1"/>
    <col min="6899" max="6900" width="14.6640625" style="2" customWidth="1"/>
    <col min="6901" max="6901" width="6.21875" style="2" customWidth="1"/>
    <col min="6902" max="6904" width="10.109375" style="2" customWidth="1"/>
    <col min="6905" max="6905" width="10.44140625" style="2" customWidth="1"/>
    <col min="6906" max="6913" width="8.88671875" style="2"/>
    <col min="6914" max="6914" width="6.44140625" style="2" customWidth="1"/>
    <col min="6915" max="6915" width="12.21875" style="2" customWidth="1"/>
    <col min="6916" max="6916" width="28.21875" style="2" customWidth="1"/>
    <col min="6917" max="6917" width="13.77734375" style="2" customWidth="1"/>
    <col min="6918" max="6918" width="5.6640625" style="2" customWidth="1"/>
    <col min="6919" max="6920" width="9.33203125" style="2" customWidth="1"/>
    <col min="6921" max="6921" width="13.109375" style="2" customWidth="1"/>
    <col min="6922" max="7152" width="8.88671875" style="2"/>
    <col min="7153" max="7153" width="5" style="2" customWidth="1"/>
    <col min="7154" max="7154" width="15" style="2" customWidth="1"/>
    <col min="7155" max="7156" width="14.6640625" style="2" customWidth="1"/>
    <col min="7157" max="7157" width="6.21875" style="2" customWidth="1"/>
    <col min="7158" max="7160" width="10.109375" style="2" customWidth="1"/>
    <col min="7161" max="7161" width="10.44140625" style="2" customWidth="1"/>
    <col min="7162" max="7169" width="8.88671875" style="2"/>
    <col min="7170" max="7170" width="6.44140625" style="2" customWidth="1"/>
    <col min="7171" max="7171" width="12.21875" style="2" customWidth="1"/>
    <col min="7172" max="7172" width="28.21875" style="2" customWidth="1"/>
    <col min="7173" max="7173" width="13.77734375" style="2" customWidth="1"/>
    <col min="7174" max="7174" width="5.6640625" style="2" customWidth="1"/>
    <col min="7175" max="7176" width="9.33203125" style="2" customWidth="1"/>
    <col min="7177" max="7177" width="13.109375" style="2" customWidth="1"/>
    <col min="7178" max="7408" width="8.88671875" style="2"/>
    <col min="7409" max="7409" width="5" style="2" customWidth="1"/>
    <col min="7410" max="7410" width="15" style="2" customWidth="1"/>
    <col min="7411" max="7412" width="14.6640625" style="2" customWidth="1"/>
    <col min="7413" max="7413" width="6.21875" style="2" customWidth="1"/>
    <col min="7414" max="7416" width="10.109375" style="2" customWidth="1"/>
    <col min="7417" max="7417" width="10.44140625" style="2" customWidth="1"/>
    <col min="7418" max="7425" width="8.88671875" style="2"/>
    <col min="7426" max="7426" width="6.44140625" style="2" customWidth="1"/>
    <col min="7427" max="7427" width="12.21875" style="2" customWidth="1"/>
    <col min="7428" max="7428" width="28.21875" style="2" customWidth="1"/>
    <col min="7429" max="7429" width="13.77734375" style="2" customWidth="1"/>
    <col min="7430" max="7430" width="5.6640625" style="2" customWidth="1"/>
    <col min="7431" max="7432" width="9.33203125" style="2" customWidth="1"/>
    <col min="7433" max="7433" width="13.109375" style="2" customWidth="1"/>
    <col min="7434" max="7664" width="8.88671875" style="2"/>
    <col min="7665" max="7665" width="5" style="2" customWidth="1"/>
    <col min="7666" max="7666" width="15" style="2" customWidth="1"/>
    <col min="7667" max="7668" width="14.6640625" style="2" customWidth="1"/>
    <col min="7669" max="7669" width="6.21875" style="2" customWidth="1"/>
    <col min="7670" max="7672" width="10.109375" style="2" customWidth="1"/>
    <col min="7673" max="7673" width="10.44140625" style="2" customWidth="1"/>
    <col min="7674" max="7681" width="8.88671875" style="2"/>
    <col min="7682" max="7682" width="6.44140625" style="2" customWidth="1"/>
    <col min="7683" max="7683" width="12.21875" style="2" customWidth="1"/>
    <col min="7684" max="7684" width="28.21875" style="2" customWidth="1"/>
    <col min="7685" max="7685" width="13.77734375" style="2" customWidth="1"/>
    <col min="7686" max="7686" width="5.6640625" style="2" customWidth="1"/>
    <col min="7687" max="7688" width="9.33203125" style="2" customWidth="1"/>
    <col min="7689" max="7689" width="13.109375" style="2" customWidth="1"/>
    <col min="7690" max="7920" width="8.88671875" style="2"/>
    <col min="7921" max="7921" width="5" style="2" customWidth="1"/>
    <col min="7922" max="7922" width="15" style="2" customWidth="1"/>
    <col min="7923" max="7924" width="14.6640625" style="2" customWidth="1"/>
    <col min="7925" max="7925" width="6.21875" style="2" customWidth="1"/>
    <col min="7926" max="7928" width="10.109375" style="2" customWidth="1"/>
    <col min="7929" max="7929" width="10.44140625" style="2" customWidth="1"/>
    <col min="7930" max="7937" width="8.88671875" style="2"/>
    <col min="7938" max="7938" width="6.44140625" style="2" customWidth="1"/>
    <col min="7939" max="7939" width="12.21875" style="2" customWidth="1"/>
    <col min="7940" max="7940" width="28.21875" style="2" customWidth="1"/>
    <col min="7941" max="7941" width="13.77734375" style="2" customWidth="1"/>
    <col min="7942" max="7942" width="5.6640625" style="2" customWidth="1"/>
    <col min="7943" max="7944" width="9.33203125" style="2" customWidth="1"/>
    <col min="7945" max="7945" width="13.109375" style="2" customWidth="1"/>
    <col min="7946" max="8176" width="8.88671875" style="2"/>
    <col min="8177" max="8177" width="5" style="2" customWidth="1"/>
    <col min="8178" max="8178" width="15" style="2" customWidth="1"/>
    <col min="8179" max="8180" width="14.6640625" style="2" customWidth="1"/>
    <col min="8181" max="8181" width="6.21875" style="2" customWidth="1"/>
    <col min="8182" max="8184" width="10.109375" style="2" customWidth="1"/>
    <col min="8185" max="8185" width="10.44140625" style="2" customWidth="1"/>
    <col min="8186" max="8193" width="8.88671875" style="2"/>
    <col min="8194" max="8194" width="6.44140625" style="2" customWidth="1"/>
    <col min="8195" max="8195" width="12.21875" style="2" customWidth="1"/>
    <col min="8196" max="8196" width="28.21875" style="2" customWidth="1"/>
    <col min="8197" max="8197" width="13.77734375" style="2" customWidth="1"/>
    <col min="8198" max="8198" width="5.6640625" style="2" customWidth="1"/>
    <col min="8199" max="8200" width="9.33203125" style="2" customWidth="1"/>
    <col min="8201" max="8201" width="13.109375" style="2" customWidth="1"/>
    <col min="8202" max="8432" width="8.88671875" style="2"/>
    <col min="8433" max="8433" width="5" style="2" customWidth="1"/>
    <col min="8434" max="8434" width="15" style="2" customWidth="1"/>
    <col min="8435" max="8436" width="14.6640625" style="2" customWidth="1"/>
    <col min="8437" max="8437" width="6.21875" style="2" customWidth="1"/>
    <col min="8438" max="8440" width="10.109375" style="2" customWidth="1"/>
    <col min="8441" max="8441" width="10.44140625" style="2" customWidth="1"/>
    <col min="8442" max="8449" width="8.88671875" style="2"/>
    <col min="8450" max="8450" width="6.44140625" style="2" customWidth="1"/>
    <col min="8451" max="8451" width="12.21875" style="2" customWidth="1"/>
    <col min="8452" max="8452" width="28.21875" style="2" customWidth="1"/>
    <col min="8453" max="8453" width="13.77734375" style="2" customWidth="1"/>
    <col min="8454" max="8454" width="5.6640625" style="2" customWidth="1"/>
    <col min="8455" max="8456" width="9.33203125" style="2" customWidth="1"/>
    <col min="8457" max="8457" width="13.109375" style="2" customWidth="1"/>
    <col min="8458" max="8688" width="8.88671875" style="2"/>
    <col min="8689" max="8689" width="5" style="2" customWidth="1"/>
    <col min="8690" max="8690" width="15" style="2" customWidth="1"/>
    <col min="8691" max="8692" width="14.6640625" style="2" customWidth="1"/>
    <col min="8693" max="8693" width="6.21875" style="2" customWidth="1"/>
    <col min="8694" max="8696" width="10.109375" style="2" customWidth="1"/>
    <col min="8697" max="8697" width="10.44140625" style="2" customWidth="1"/>
    <col min="8698" max="8705" width="8.88671875" style="2"/>
    <col min="8706" max="8706" width="6.44140625" style="2" customWidth="1"/>
    <col min="8707" max="8707" width="12.21875" style="2" customWidth="1"/>
    <col min="8708" max="8708" width="28.21875" style="2" customWidth="1"/>
    <col min="8709" max="8709" width="13.77734375" style="2" customWidth="1"/>
    <col min="8710" max="8710" width="5.6640625" style="2" customWidth="1"/>
    <col min="8711" max="8712" width="9.33203125" style="2" customWidth="1"/>
    <col min="8713" max="8713" width="13.109375" style="2" customWidth="1"/>
    <col min="8714" max="8944" width="8.88671875" style="2"/>
    <col min="8945" max="8945" width="5" style="2" customWidth="1"/>
    <col min="8946" max="8946" width="15" style="2" customWidth="1"/>
    <col min="8947" max="8948" width="14.6640625" style="2" customWidth="1"/>
    <col min="8949" max="8949" width="6.21875" style="2" customWidth="1"/>
    <col min="8950" max="8952" width="10.109375" style="2" customWidth="1"/>
    <col min="8953" max="8953" width="10.44140625" style="2" customWidth="1"/>
    <col min="8954" max="8961" width="8.88671875" style="2"/>
    <col min="8962" max="8962" width="6.44140625" style="2" customWidth="1"/>
    <col min="8963" max="8963" width="12.21875" style="2" customWidth="1"/>
    <col min="8964" max="8964" width="28.21875" style="2" customWidth="1"/>
    <col min="8965" max="8965" width="13.77734375" style="2" customWidth="1"/>
    <col min="8966" max="8966" width="5.6640625" style="2" customWidth="1"/>
    <col min="8967" max="8968" width="9.33203125" style="2" customWidth="1"/>
    <col min="8969" max="8969" width="13.109375" style="2" customWidth="1"/>
    <col min="8970" max="9200" width="8.88671875" style="2"/>
    <col min="9201" max="9201" width="5" style="2" customWidth="1"/>
    <col min="9202" max="9202" width="15" style="2" customWidth="1"/>
    <col min="9203" max="9204" width="14.6640625" style="2" customWidth="1"/>
    <col min="9205" max="9205" width="6.21875" style="2" customWidth="1"/>
    <col min="9206" max="9208" width="10.109375" style="2" customWidth="1"/>
    <col min="9209" max="9209" width="10.44140625" style="2" customWidth="1"/>
    <col min="9210" max="9217" width="8.88671875" style="2"/>
    <col min="9218" max="9218" width="6.44140625" style="2" customWidth="1"/>
    <col min="9219" max="9219" width="12.21875" style="2" customWidth="1"/>
    <col min="9220" max="9220" width="28.21875" style="2" customWidth="1"/>
    <col min="9221" max="9221" width="13.77734375" style="2" customWidth="1"/>
    <col min="9222" max="9222" width="5.6640625" style="2" customWidth="1"/>
    <col min="9223" max="9224" width="9.33203125" style="2" customWidth="1"/>
    <col min="9225" max="9225" width="13.109375" style="2" customWidth="1"/>
    <col min="9226" max="9456" width="8.88671875" style="2"/>
    <col min="9457" max="9457" width="5" style="2" customWidth="1"/>
    <col min="9458" max="9458" width="15" style="2" customWidth="1"/>
    <col min="9459" max="9460" width="14.6640625" style="2" customWidth="1"/>
    <col min="9461" max="9461" width="6.21875" style="2" customWidth="1"/>
    <col min="9462" max="9464" width="10.109375" style="2" customWidth="1"/>
    <col min="9465" max="9465" width="10.44140625" style="2" customWidth="1"/>
    <col min="9466" max="9473" width="8.88671875" style="2"/>
    <col min="9474" max="9474" width="6.44140625" style="2" customWidth="1"/>
    <col min="9475" max="9475" width="12.21875" style="2" customWidth="1"/>
    <col min="9476" max="9476" width="28.21875" style="2" customWidth="1"/>
    <col min="9477" max="9477" width="13.77734375" style="2" customWidth="1"/>
    <col min="9478" max="9478" width="5.6640625" style="2" customWidth="1"/>
    <col min="9479" max="9480" width="9.33203125" style="2" customWidth="1"/>
    <col min="9481" max="9481" width="13.109375" style="2" customWidth="1"/>
    <col min="9482" max="9712" width="8.88671875" style="2"/>
    <col min="9713" max="9713" width="5" style="2" customWidth="1"/>
    <col min="9714" max="9714" width="15" style="2" customWidth="1"/>
    <col min="9715" max="9716" width="14.6640625" style="2" customWidth="1"/>
    <col min="9717" max="9717" width="6.21875" style="2" customWidth="1"/>
    <col min="9718" max="9720" width="10.109375" style="2" customWidth="1"/>
    <col min="9721" max="9721" width="10.44140625" style="2" customWidth="1"/>
    <col min="9722" max="9729" width="8.88671875" style="2"/>
    <col min="9730" max="9730" width="6.44140625" style="2" customWidth="1"/>
    <col min="9731" max="9731" width="12.21875" style="2" customWidth="1"/>
    <col min="9732" max="9732" width="28.21875" style="2" customWidth="1"/>
    <col min="9733" max="9733" width="13.77734375" style="2" customWidth="1"/>
    <col min="9734" max="9734" width="5.6640625" style="2" customWidth="1"/>
    <col min="9735" max="9736" width="9.33203125" style="2" customWidth="1"/>
    <col min="9737" max="9737" width="13.109375" style="2" customWidth="1"/>
    <col min="9738" max="9968" width="8.88671875" style="2"/>
    <col min="9969" max="9969" width="5" style="2" customWidth="1"/>
    <col min="9970" max="9970" width="15" style="2" customWidth="1"/>
    <col min="9971" max="9972" width="14.6640625" style="2" customWidth="1"/>
    <col min="9973" max="9973" width="6.21875" style="2" customWidth="1"/>
    <col min="9974" max="9976" width="10.109375" style="2" customWidth="1"/>
    <col min="9977" max="9977" width="10.44140625" style="2" customWidth="1"/>
    <col min="9978" max="9985" width="8.88671875" style="2"/>
    <col min="9986" max="9986" width="6.44140625" style="2" customWidth="1"/>
    <col min="9987" max="9987" width="12.21875" style="2" customWidth="1"/>
    <col min="9988" max="9988" width="28.21875" style="2" customWidth="1"/>
    <col min="9989" max="9989" width="13.77734375" style="2" customWidth="1"/>
    <col min="9990" max="9990" width="5.6640625" style="2" customWidth="1"/>
    <col min="9991" max="9992" width="9.33203125" style="2" customWidth="1"/>
    <col min="9993" max="9993" width="13.109375" style="2" customWidth="1"/>
    <col min="9994" max="10224" width="8.88671875" style="2"/>
    <col min="10225" max="10225" width="5" style="2" customWidth="1"/>
    <col min="10226" max="10226" width="15" style="2" customWidth="1"/>
    <col min="10227" max="10228" width="14.6640625" style="2" customWidth="1"/>
    <col min="10229" max="10229" width="6.21875" style="2" customWidth="1"/>
    <col min="10230" max="10232" width="10.109375" style="2" customWidth="1"/>
    <col min="10233" max="10233" width="10.44140625" style="2" customWidth="1"/>
    <col min="10234" max="10241" width="8.88671875" style="2"/>
    <col min="10242" max="10242" width="6.44140625" style="2" customWidth="1"/>
    <col min="10243" max="10243" width="12.21875" style="2" customWidth="1"/>
    <col min="10244" max="10244" width="28.21875" style="2" customWidth="1"/>
    <col min="10245" max="10245" width="13.77734375" style="2" customWidth="1"/>
    <col min="10246" max="10246" width="5.6640625" style="2" customWidth="1"/>
    <col min="10247" max="10248" width="9.33203125" style="2" customWidth="1"/>
    <col min="10249" max="10249" width="13.109375" style="2" customWidth="1"/>
    <col min="10250" max="10480" width="8.88671875" style="2"/>
    <col min="10481" max="10481" width="5" style="2" customWidth="1"/>
    <col min="10482" max="10482" width="15" style="2" customWidth="1"/>
    <col min="10483" max="10484" width="14.6640625" style="2" customWidth="1"/>
    <col min="10485" max="10485" width="6.21875" style="2" customWidth="1"/>
    <col min="10486" max="10488" width="10.109375" style="2" customWidth="1"/>
    <col min="10489" max="10489" width="10.44140625" style="2" customWidth="1"/>
    <col min="10490" max="10497" width="8.88671875" style="2"/>
    <col min="10498" max="10498" width="6.44140625" style="2" customWidth="1"/>
    <col min="10499" max="10499" width="12.21875" style="2" customWidth="1"/>
    <col min="10500" max="10500" width="28.21875" style="2" customWidth="1"/>
    <col min="10501" max="10501" width="13.77734375" style="2" customWidth="1"/>
    <col min="10502" max="10502" width="5.6640625" style="2" customWidth="1"/>
    <col min="10503" max="10504" width="9.33203125" style="2" customWidth="1"/>
    <col min="10505" max="10505" width="13.109375" style="2" customWidth="1"/>
    <col min="10506" max="10736" width="8.88671875" style="2"/>
    <col min="10737" max="10737" width="5" style="2" customWidth="1"/>
    <col min="10738" max="10738" width="15" style="2" customWidth="1"/>
    <col min="10739" max="10740" width="14.6640625" style="2" customWidth="1"/>
    <col min="10741" max="10741" width="6.21875" style="2" customWidth="1"/>
    <col min="10742" max="10744" width="10.109375" style="2" customWidth="1"/>
    <col min="10745" max="10745" width="10.44140625" style="2" customWidth="1"/>
    <col min="10746" max="10753" width="8.88671875" style="2"/>
    <col min="10754" max="10754" width="6.44140625" style="2" customWidth="1"/>
    <col min="10755" max="10755" width="12.21875" style="2" customWidth="1"/>
    <col min="10756" max="10756" width="28.21875" style="2" customWidth="1"/>
    <col min="10757" max="10757" width="13.77734375" style="2" customWidth="1"/>
    <col min="10758" max="10758" width="5.6640625" style="2" customWidth="1"/>
    <col min="10759" max="10760" width="9.33203125" style="2" customWidth="1"/>
    <col min="10761" max="10761" width="13.109375" style="2" customWidth="1"/>
    <col min="10762" max="10992" width="8.88671875" style="2"/>
    <col min="10993" max="10993" width="5" style="2" customWidth="1"/>
    <col min="10994" max="10994" width="15" style="2" customWidth="1"/>
    <col min="10995" max="10996" width="14.6640625" style="2" customWidth="1"/>
    <col min="10997" max="10997" width="6.21875" style="2" customWidth="1"/>
    <col min="10998" max="11000" width="10.109375" style="2" customWidth="1"/>
    <col min="11001" max="11001" width="10.44140625" style="2" customWidth="1"/>
    <col min="11002" max="11009" width="8.88671875" style="2"/>
    <col min="11010" max="11010" width="6.44140625" style="2" customWidth="1"/>
    <col min="11011" max="11011" width="12.21875" style="2" customWidth="1"/>
    <col min="11012" max="11012" width="28.21875" style="2" customWidth="1"/>
    <col min="11013" max="11013" width="13.77734375" style="2" customWidth="1"/>
    <col min="11014" max="11014" width="5.6640625" style="2" customWidth="1"/>
    <col min="11015" max="11016" width="9.33203125" style="2" customWidth="1"/>
    <col min="11017" max="11017" width="13.109375" style="2" customWidth="1"/>
    <col min="11018" max="11248" width="8.88671875" style="2"/>
    <col min="11249" max="11249" width="5" style="2" customWidth="1"/>
    <col min="11250" max="11250" width="15" style="2" customWidth="1"/>
    <col min="11251" max="11252" width="14.6640625" style="2" customWidth="1"/>
    <col min="11253" max="11253" width="6.21875" style="2" customWidth="1"/>
    <col min="11254" max="11256" width="10.109375" style="2" customWidth="1"/>
    <col min="11257" max="11257" width="10.44140625" style="2" customWidth="1"/>
    <col min="11258" max="11265" width="8.88671875" style="2"/>
    <col min="11266" max="11266" width="6.44140625" style="2" customWidth="1"/>
    <col min="11267" max="11267" width="12.21875" style="2" customWidth="1"/>
    <col min="11268" max="11268" width="28.21875" style="2" customWidth="1"/>
    <col min="11269" max="11269" width="13.77734375" style="2" customWidth="1"/>
    <col min="11270" max="11270" width="5.6640625" style="2" customWidth="1"/>
    <col min="11271" max="11272" width="9.33203125" style="2" customWidth="1"/>
    <col min="11273" max="11273" width="13.109375" style="2" customWidth="1"/>
    <col min="11274" max="11504" width="8.88671875" style="2"/>
    <col min="11505" max="11505" width="5" style="2" customWidth="1"/>
    <col min="11506" max="11506" width="15" style="2" customWidth="1"/>
    <col min="11507" max="11508" width="14.6640625" style="2" customWidth="1"/>
    <col min="11509" max="11509" width="6.21875" style="2" customWidth="1"/>
    <col min="11510" max="11512" width="10.109375" style="2" customWidth="1"/>
    <col min="11513" max="11513" width="10.44140625" style="2" customWidth="1"/>
    <col min="11514" max="11521" width="8.88671875" style="2"/>
    <col min="11522" max="11522" width="6.44140625" style="2" customWidth="1"/>
    <col min="11523" max="11523" width="12.21875" style="2" customWidth="1"/>
    <col min="11524" max="11524" width="28.21875" style="2" customWidth="1"/>
    <col min="11525" max="11525" width="13.77734375" style="2" customWidth="1"/>
    <col min="11526" max="11526" width="5.6640625" style="2" customWidth="1"/>
    <col min="11527" max="11528" width="9.33203125" style="2" customWidth="1"/>
    <col min="11529" max="11529" width="13.109375" style="2" customWidth="1"/>
    <col min="11530" max="11760" width="8.88671875" style="2"/>
    <col min="11761" max="11761" width="5" style="2" customWidth="1"/>
    <col min="11762" max="11762" width="15" style="2" customWidth="1"/>
    <col min="11763" max="11764" width="14.6640625" style="2" customWidth="1"/>
    <col min="11765" max="11765" width="6.21875" style="2" customWidth="1"/>
    <col min="11766" max="11768" width="10.109375" style="2" customWidth="1"/>
    <col min="11769" max="11769" width="10.44140625" style="2" customWidth="1"/>
    <col min="11770" max="11777" width="8.88671875" style="2"/>
    <col min="11778" max="11778" width="6.44140625" style="2" customWidth="1"/>
    <col min="11779" max="11779" width="12.21875" style="2" customWidth="1"/>
    <col min="11780" max="11780" width="28.21875" style="2" customWidth="1"/>
    <col min="11781" max="11781" width="13.77734375" style="2" customWidth="1"/>
    <col min="11782" max="11782" width="5.6640625" style="2" customWidth="1"/>
    <col min="11783" max="11784" width="9.33203125" style="2" customWidth="1"/>
    <col min="11785" max="11785" width="13.109375" style="2" customWidth="1"/>
    <col min="11786" max="12016" width="8.88671875" style="2"/>
    <col min="12017" max="12017" width="5" style="2" customWidth="1"/>
    <col min="12018" max="12018" width="15" style="2" customWidth="1"/>
    <col min="12019" max="12020" width="14.6640625" style="2" customWidth="1"/>
    <col min="12021" max="12021" width="6.21875" style="2" customWidth="1"/>
    <col min="12022" max="12024" width="10.109375" style="2" customWidth="1"/>
    <col min="12025" max="12025" width="10.44140625" style="2" customWidth="1"/>
    <col min="12026" max="12033" width="8.88671875" style="2"/>
    <col min="12034" max="12034" width="6.44140625" style="2" customWidth="1"/>
    <col min="12035" max="12035" width="12.21875" style="2" customWidth="1"/>
    <col min="12036" max="12036" width="28.21875" style="2" customWidth="1"/>
    <col min="12037" max="12037" width="13.77734375" style="2" customWidth="1"/>
    <col min="12038" max="12038" width="5.6640625" style="2" customWidth="1"/>
    <col min="12039" max="12040" width="9.33203125" style="2" customWidth="1"/>
    <col min="12041" max="12041" width="13.109375" style="2" customWidth="1"/>
    <col min="12042" max="12272" width="8.88671875" style="2"/>
    <col min="12273" max="12273" width="5" style="2" customWidth="1"/>
    <col min="12274" max="12274" width="15" style="2" customWidth="1"/>
    <col min="12275" max="12276" width="14.6640625" style="2" customWidth="1"/>
    <col min="12277" max="12277" width="6.21875" style="2" customWidth="1"/>
    <col min="12278" max="12280" width="10.109375" style="2" customWidth="1"/>
    <col min="12281" max="12281" width="10.44140625" style="2" customWidth="1"/>
    <col min="12282" max="12289" width="8.88671875" style="2"/>
    <col min="12290" max="12290" width="6.44140625" style="2" customWidth="1"/>
    <col min="12291" max="12291" width="12.21875" style="2" customWidth="1"/>
    <col min="12292" max="12292" width="28.21875" style="2" customWidth="1"/>
    <col min="12293" max="12293" width="13.77734375" style="2" customWidth="1"/>
    <col min="12294" max="12294" width="5.6640625" style="2" customWidth="1"/>
    <col min="12295" max="12296" width="9.33203125" style="2" customWidth="1"/>
    <col min="12297" max="12297" width="13.109375" style="2" customWidth="1"/>
    <col min="12298" max="12528" width="8.88671875" style="2"/>
    <col min="12529" max="12529" width="5" style="2" customWidth="1"/>
    <col min="12530" max="12530" width="15" style="2" customWidth="1"/>
    <col min="12531" max="12532" width="14.6640625" style="2" customWidth="1"/>
    <col min="12533" max="12533" width="6.21875" style="2" customWidth="1"/>
    <col min="12534" max="12536" width="10.109375" style="2" customWidth="1"/>
    <col min="12537" max="12537" width="10.44140625" style="2" customWidth="1"/>
    <col min="12538" max="12545" width="8.88671875" style="2"/>
    <col min="12546" max="12546" width="6.44140625" style="2" customWidth="1"/>
    <col min="12547" max="12547" width="12.21875" style="2" customWidth="1"/>
    <col min="12548" max="12548" width="28.21875" style="2" customWidth="1"/>
    <col min="12549" max="12549" width="13.77734375" style="2" customWidth="1"/>
    <col min="12550" max="12550" width="5.6640625" style="2" customWidth="1"/>
    <col min="12551" max="12552" width="9.33203125" style="2" customWidth="1"/>
    <col min="12553" max="12553" width="13.109375" style="2" customWidth="1"/>
    <col min="12554" max="12784" width="8.88671875" style="2"/>
    <col min="12785" max="12785" width="5" style="2" customWidth="1"/>
    <col min="12786" max="12786" width="15" style="2" customWidth="1"/>
    <col min="12787" max="12788" width="14.6640625" style="2" customWidth="1"/>
    <col min="12789" max="12789" width="6.21875" style="2" customWidth="1"/>
    <col min="12790" max="12792" width="10.109375" style="2" customWidth="1"/>
    <col min="12793" max="12793" width="10.44140625" style="2" customWidth="1"/>
    <col min="12794" max="12801" width="8.88671875" style="2"/>
    <col min="12802" max="12802" width="6.44140625" style="2" customWidth="1"/>
    <col min="12803" max="12803" width="12.21875" style="2" customWidth="1"/>
    <col min="12804" max="12804" width="28.21875" style="2" customWidth="1"/>
    <col min="12805" max="12805" width="13.77734375" style="2" customWidth="1"/>
    <col min="12806" max="12806" width="5.6640625" style="2" customWidth="1"/>
    <col min="12807" max="12808" width="9.33203125" style="2" customWidth="1"/>
    <col min="12809" max="12809" width="13.109375" style="2" customWidth="1"/>
    <col min="12810" max="13040" width="8.88671875" style="2"/>
    <col min="13041" max="13041" width="5" style="2" customWidth="1"/>
    <col min="13042" max="13042" width="15" style="2" customWidth="1"/>
    <col min="13043" max="13044" width="14.6640625" style="2" customWidth="1"/>
    <col min="13045" max="13045" width="6.21875" style="2" customWidth="1"/>
    <col min="13046" max="13048" width="10.109375" style="2" customWidth="1"/>
    <col min="13049" max="13049" width="10.44140625" style="2" customWidth="1"/>
    <col min="13050" max="13057" width="8.88671875" style="2"/>
    <col min="13058" max="13058" width="6.44140625" style="2" customWidth="1"/>
    <col min="13059" max="13059" width="12.21875" style="2" customWidth="1"/>
    <col min="13060" max="13060" width="28.21875" style="2" customWidth="1"/>
    <col min="13061" max="13061" width="13.77734375" style="2" customWidth="1"/>
    <col min="13062" max="13062" width="5.6640625" style="2" customWidth="1"/>
    <col min="13063" max="13064" width="9.33203125" style="2" customWidth="1"/>
    <col min="13065" max="13065" width="13.109375" style="2" customWidth="1"/>
    <col min="13066" max="13296" width="8.88671875" style="2"/>
    <col min="13297" max="13297" width="5" style="2" customWidth="1"/>
    <col min="13298" max="13298" width="15" style="2" customWidth="1"/>
    <col min="13299" max="13300" width="14.6640625" style="2" customWidth="1"/>
    <col min="13301" max="13301" width="6.21875" style="2" customWidth="1"/>
    <col min="13302" max="13304" width="10.109375" style="2" customWidth="1"/>
    <col min="13305" max="13305" width="10.44140625" style="2" customWidth="1"/>
    <col min="13306" max="13313" width="8.88671875" style="2"/>
    <col min="13314" max="13314" width="6.44140625" style="2" customWidth="1"/>
    <col min="13315" max="13315" width="12.21875" style="2" customWidth="1"/>
    <col min="13316" max="13316" width="28.21875" style="2" customWidth="1"/>
    <col min="13317" max="13317" width="13.77734375" style="2" customWidth="1"/>
    <col min="13318" max="13318" width="5.6640625" style="2" customWidth="1"/>
    <col min="13319" max="13320" width="9.33203125" style="2" customWidth="1"/>
    <col min="13321" max="13321" width="13.109375" style="2" customWidth="1"/>
    <col min="13322" max="13552" width="8.88671875" style="2"/>
    <col min="13553" max="13553" width="5" style="2" customWidth="1"/>
    <col min="13554" max="13554" width="15" style="2" customWidth="1"/>
    <col min="13555" max="13556" width="14.6640625" style="2" customWidth="1"/>
    <col min="13557" max="13557" width="6.21875" style="2" customWidth="1"/>
    <col min="13558" max="13560" width="10.109375" style="2" customWidth="1"/>
    <col min="13561" max="13561" width="10.44140625" style="2" customWidth="1"/>
    <col min="13562" max="13569" width="8.88671875" style="2"/>
    <col min="13570" max="13570" width="6.44140625" style="2" customWidth="1"/>
    <col min="13571" max="13571" width="12.21875" style="2" customWidth="1"/>
    <col min="13572" max="13572" width="28.21875" style="2" customWidth="1"/>
    <col min="13573" max="13573" width="13.77734375" style="2" customWidth="1"/>
    <col min="13574" max="13574" width="5.6640625" style="2" customWidth="1"/>
    <col min="13575" max="13576" width="9.33203125" style="2" customWidth="1"/>
    <col min="13577" max="13577" width="13.109375" style="2" customWidth="1"/>
    <col min="13578" max="13808" width="8.88671875" style="2"/>
    <col min="13809" max="13809" width="5" style="2" customWidth="1"/>
    <col min="13810" max="13810" width="15" style="2" customWidth="1"/>
    <col min="13811" max="13812" width="14.6640625" style="2" customWidth="1"/>
    <col min="13813" max="13813" width="6.21875" style="2" customWidth="1"/>
    <col min="13814" max="13816" width="10.109375" style="2" customWidth="1"/>
    <col min="13817" max="13817" width="10.44140625" style="2" customWidth="1"/>
    <col min="13818" max="13825" width="8.88671875" style="2"/>
    <col min="13826" max="13826" width="6.44140625" style="2" customWidth="1"/>
    <col min="13827" max="13827" width="12.21875" style="2" customWidth="1"/>
    <col min="13828" max="13828" width="28.21875" style="2" customWidth="1"/>
    <col min="13829" max="13829" width="13.77734375" style="2" customWidth="1"/>
    <col min="13830" max="13830" width="5.6640625" style="2" customWidth="1"/>
    <col min="13831" max="13832" width="9.33203125" style="2" customWidth="1"/>
    <col min="13833" max="13833" width="13.109375" style="2" customWidth="1"/>
    <col min="13834" max="14064" width="8.88671875" style="2"/>
    <col min="14065" max="14065" width="5" style="2" customWidth="1"/>
    <col min="14066" max="14066" width="15" style="2" customWidth="1"/>
    <col min="14067" max="14068" width="14.6640625" style="2" customWidth="1"/>
    <col min="14069" max="14069" width="6.21875" style="2" customWidth="1"/>
    <col min="14070" max="14072" width="10.109375" style="2" customWidth="1"/>
    <col min="14073" max="14073" width="10.44140625" style="2" customWidth="1"/>
    <col min="14074" max="14081" width="8.88671875" style="2"/>
    <col min="14082" max="14082" width="6.44140625" style="2" customWidth="1"/>
    <col min="14083" max="14083" width="12.21875" style="2" customWidth="1"/>
    <col min="14084" max="14084" width="28.21875" style="2" customWidth="1"/>
    <col min="14085" max="14085" width="13.77734375" style="2" customWidth="1"/>
    <col min="14086" max="14086" width="5.6640625" style="2" customWidth="1"/>
    <col min="14087" max="14088" width="9.33203125" style="2" customWidth="1"/>
    <col min="14089" max="14089" width="13.109375" style="2" customWidth="1"/>
    <col min="14090" max="14320" width="8.88671875" style="2"/>
    <col min="14321" max="14321" width="5" style="2" customWidth="1"/>
    <col min="14322" max="14322" width="15" style="2" customWidth="1"/>
    <col min="14323" max="14324" width="14.6640625" style="2" customWidth="1"/>
    <col min="14325" max="14325" width="6.21875" style="2" customWidth="1"/>
    <col min="14326" max="14328" width="10.109375" style="2" customWidth="1"/>
    <col min="14329" max="14329" width="10.44140625" style="2" customWidth="1"/>
    <col min="14330" max="14337" width="8.88671875" style="2"/>
    <col min="14338" max="14338" width="6.44140625" style="2" customWidth="1"/>
    <col min="14339" max="14339" width="12.21875" style="2" customWidth="1"/>
    <col min="14340" max="14340" width="28.21875" style="2" customWidth="1"/>
    <col min="14341" max="14341" width="13.77734375" style="2" customWidth="1"/>
    <col min="14342" max="14342" width="5.6640625" style="2" customWidth="1"/>
    <col min="14343" max="14344" width="9.33203125" style="2" customWidth="1"/>
    <col min="14345" max="14345" width="13.109375" style="2" customWidth="1"/>
    <col min="14346" max="14576" width="8.88671875" style="2"/>
    <col min="14577" max="14577" width="5" style="2" customWidth="1"/>
    <col min="14578" max="14578" width="15" style="2" customWidth="1"/>
    <col min="14579" max="14580" width="14.6640625" style="2" customWidth="1"/>
    <col min="14581" max="14581" width="6.21875" style="2" customWidth="1"/>
    <col min="14582" max="14584" width="10.109375" style="2" customWidth="1"/>
    <col min="14585" max="14585" width="10.44140625" style="2" customWidth="1"/>
    <col min="14586" max="14593" width="8.88671875" style="2"/>
    <col min="14594" max="14594" width="6.44140625" style="2" customWidth="1"/>
    <col min="14595" max="14595" width="12.21875" style="2" customWidth="1"/>
    <col min="14596" max="14596" width="28.21875" style="2" customWidth="1"/>
    <col min="14597" max="14597" width="13.77734375" style="2" customWidth="1"/>
    <col min="14598" max="14598" width="5.6640625" style="2" customWidth="1"/>
    <col min="14599" max="14600" width="9.33203125" style="2" customWidth="1"/>
    <col min="14601" max="14601" width="13.109375" style="2" customWidth="1"/>
    <col min="14602" max="14832" width="8.88671875" style="2"/>
    <col min="14833" max="14833" width="5" style="2" customWidth="1"/>
    <col min="14834" max="14834" width="15" style="2" customWidth="1"/>
    <col min="14835" max="14836" width="14.6640625" style="2" customWidth="1"/>
    <col min="14837" max="14837" width="6.21875" style="2" customWidth="1"/>
    <col min="14838" max="14840" width="10.109375" style="2" customWidth="1"/>
    <col min="14841" max="14841" width="10.44140625" style="2" customWidth="1"/>
    <col min="14842" max="14849" width="8.88671875" style="2"/>
    <col min="14850" max="14850" width="6.44140625" style="2" customWidth="1"/>
    <col min="14851" max="14851" width="12.21875" style="2" customWidth="1"/>
    <col min="14852" max="14852" width="28.21875" style="2" customWidth="1"/>
    <col min="14853" max="14853" width="13.77734375" style="2" customWidth="1"/>
    <col min="14854" max="14854" width="5.6640625" style="2" customWidth="1"/>
    <col min="14855" max="14856" width="9.33203125" style="2" customWidth="1"/>
    <col min="14857" max="14857" width="13.109375" style="2" customWidth="1"/>
    <col min="14858" max="15088" width="8.88671875" style="2"/>
    <col min="15089" max="15089" width="5" style="2" customWidth="1"/>
    <col min="15090" max="15090" width="15" style="2" customWidth="1"/>
    <col min="15091" max="15092" width="14.6640625" style="2" customWidth="1"/>
    <col min="15093" max="15093" width="6.21875" style="2" customWidth="1"/>
    <col min="15094" max="15096" width="10.109375" style="2" customWidth="1"/>
    <col min="15097" max="15097" width="10.44140625" style="2" customWidth="1"/>
    <col min="15098" max="15105" width="8.88671875" style="2"/>
    <col min="15106" max="15106" width="6.44140625" style="2" customWidth="1"/>
    <col min="15107" max="15107" width="12.21875" style="2" customWidth="1"/>
    <col min="15108" max="15108" width="28.21875" style="2" customWidth="1"/>
    <col min="15109" max="15109" width="13.77734375" style="2" customWidth="1"/>
    <col min="15110" max="15110" width="5.6640625" style="2" customWidth="1"/>
    <col min="15111" max="15112" width="9.33203125" style="2" customWidth="1"/>
    <col min="15113" max="15113" width="13.109375" style="2" customWidth="1"/>
    <col min="15114" max="15344" width="8.88671875" style="2"/>
    <col min="15345" max="15345" width="5" style="2" customWidth="1"/>
    <col min="15346" max="15346" width="15" style="2" customWidth="1"/>
    <col min="15347" max="15348" width="14.6640625" style="2" customWidth="1"/>
    <col min="15349" max="15349" width="6.21875" style="2" customWidth="1"/>
    <col min="15350" max="15352" width="10.109375" style="2" customWidth="1"/>
    <col min="15353" max="15353" width="10.44140625" style="2" customWidth="1"/>
    <col min="15354" max="15361" width="8.88671875" style="2"/>
    <col min="15362" max="15362" width="6.44140625" style="2" customWidth="1"/>
    <col min="15363" max="15363" width="12.21875" style="2" customWidth="1"/>
    <col min="15364" max="15364" width="28.21875" style="2" customWidth="1"/>
    <col min="15365" max="15365" width="13.77734375" style="2" customWidth="1"/>
    <col min="15366" max="15366" width="5.6640625" style="2" customWidth="1"/>
    <col min="15367" max="15368" width="9.33203125" style="2" customWidth="1"/>
    <col min="15369" max="15369" width="13.109375" style="2" customWidth="1"/>
    <col min="15370" max="15600" width="8.88671875" style="2"/>
    <col min="15601" max="15601" width="5" style="2" customWidth="1"/>
    <col min="15602" max="15602" width="15" style="2" customWidth="1"/>
    <col min="15603" max="15604" width="14.6640625" style="2" customWidth="1"/>
    <col min="15605" max="15605" width="6.21875" style="2" customWidth="1"/>
    <col min="15606" max="15608" width="10.109375" style="2" customWidth="1"/>
    <col min="15609" max="15609" width="10.44140625" style="2" customWidth="1"/>
    <col min="15610" max="15617" width="8.88671875" style="2"/>
    <col min="15618" max="15618" width="6.44140625" style="2" customWidth="1"/>
    <col min="15619" max="15619" width="12.21875" style="2" customWidth="1"/>
    <col min="15620" max="15620" width="28.21875" style="2" customWidth="1"/>
    <col min="15621" max="15621" width="13.77734375" style="2" customWidth="1"/>
    <col min="15622" max="15622" width="5.6640625" style="2" customWidth="1"/>
    <col min="15623" max="15624" width="9.33203125" style="2" customWidth="1"/>
    <col min="15625" max="15625" width="13.109375" style="2" customWidth="1"/>
    <col min="15626" max="15856" width="8.88671875" style="2"/>
    <col min="15857" max="15857" width="5" style="2" customWidth="1"/>
    <col min="15858" max="15858" width="15" style="2" customWidth="1"/>
    <col min="15859" max="15860" width="14.6640625" style="2" customWidth="1"/>
    <col min="15861" max="15861" width="6.21875" style="2" customWidth="1"/>
    <col min="15862" max="15864" width="10.109375" style="2" customWidth="1"/>
    <col min="15865" max="15865" width="10.44140625" style="2" customWidth="1"/>
    <col min="15866" max="15873" width="8.88671875" style="2"/>
    <col min="15874" max="15874" width="6.44140625" style="2" customWidth="1"/>
    <col min="15875" max="15875" width="12.21875" style="2" customWidth="1"/>
    <col min="15876" max="15876" width="28.21875" style="2" customWidth="1"/>
    <col min="15877" max="15877" width="13.77734375" style="2" customWidth="1"/>
    <col min="15878" max="15878" width="5.6640625" style="2" customWidth="1"/>
    <col min="15879" max="15880" width="9.33203125" style="2" customWidth="1"/>
    <col min="15881" max="15881" width="13.109375" style="2" customWidth="1"/>
    <col min="15882" max="16112" width="8.88671875" style="2"/>
    <col min="16113" max="16113" width="5" style="2" customWidth="1"/>
    <col min="16114" max="16114" width="15" style="2" customWidth="1"/>
    <col min="16115" max="16116" width="14.6640625" style="2" customWidth="1"/>
    <col min="16117" max="16117" width="6.21875" style="2" customWidth="1"/>
    <col min="16118" max="16120" width="10.109375" style="2" customWidth="1"/>
    <col min="16121" max="16121" width="10.44140625" style="2" customWidth="1"/>
    <col min="16122" max="16129" width="8.88671875" style="2"/>
    <col min="16130" max="16130" width="6.44140625" style="2" customWidth="1"/>
    <col min="16131" max="16131" width="12.21875" style="2" customWidth="1"/>
    <col min="16132" max="16132" width="28.21875" style="2" customWidth="1"/>
    <col min="16133" max="16133" width="13.77734375" style="2" customWidth="1"/>
    <col min="16134" max="16134" width="5.6640625" style="2" customWidth="1"/>
    <col min="16135" max="16136" width="9.33203125" style="2" customWidth="1"/>
    <col min="16137" max="16137" width="13.109375" style="2" customWidth="1"/>
    <col min="16138" max="16368" width="8.88671875" style="2"/>
    <col min="16369" max="16369" width="5" style="2" customWidth="1"/>
    <col min="16370" max="16370" width="15" style="2" customWidth="1"/>
    <col min="16371" max="16372" width="14.6640625" style="2" customWidth="1"/>
    <col min="16373" max="16373" width="6.21875" style="2" customWidth="1"/>
    <col min="16374" max="16376" width="10.109375" style="2" customWidth="1"/>
    <col min="16377" max="16384" width="10.44140625" style="2" customWidth="1"/>
  </cols>
  <sheetData>
    <row r="1" spans="1:259" ht="22.2">
      <c r="A1" s="73" t="s">
        <v>27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35"/>
      <c r="O1" s="15">
        <v>4.5622467499999999</v>
      </c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</row>
    <row r="2" spans="1:259" ht="15.75" customHeight="1">
      <c r="A2" s="74" t="s">
        <v>28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36"/>
      <c r="O2" s="48">
        <v>4.83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</row>
    <row r="3" spans="1:259">
      <c r="A3" s="75" t="s">
        <v>0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37"/>
      <c r="O3" s="15">
        <v>0.56256143999999997</v>
      </c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1:259" ht="21" customHeight="1">
      <c r="A4" s="75" t="s">
        <v>29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3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</row>
    <row r="5" spans="1:259" ht="31.5" customHeight="1">
      <c r="A5" s="72" t="s">
        <v>1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34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</row>
    <row r="6" spans="1:259">
      <c r="A6" s="64" t="s">
        <v>2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38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</row>
    <row r="7" spans="1:259" ht="33" customHeight="1">
      <c r="A7" s="65" t="s">
        <v>3</v>
      </c>
      <c r="B7" s="66" t="s">
        <v>4</v>
      </c>
      <c r="C7" s="67" t="s">
        <v>5</v>
      </c>
      <c r="D7" s="67" t="s">
        <v>6</v>
      </c>
      <c r="E7" s="67" t="s">
        <v>7</v>
      </c>
      <c r="F7" s="67" t="s">
        <v>88</v>
      </c>
      <c r="G7" s="70" t="s">
        <v>91</v>
      </c>
      <c r="H7" s="71"/>
      <c r="I7" s="68" t="s">
        <v>14</v>
      </c>
      <c r="J7" s="68"/>
      <c r="K7" s="68"/>
      <c r="L7" s="12" t="s">
        <v>92</v>
      </c>
      <c r="M7" s="69" t="s">
        <v>8</v>
      </c>
      <c r="N7" s="6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</row>
    <row r="8" spans="1:259" ht="15">
      <c r="A8" s="65"/>
      <c r="B8" s="66"/>
      <c r="C8" s="67"/>
      <c r="D8" s="67"/>
      <c r="E8" s="67"/>
      <c r="F8" s="67"/>
      <c r="G8" s="33" t="s">
        <v>13</v>
      </c>
      <c r="H8" s="11" t="s">
        <v>18</v>
      </c>
      <c r="I8" s="13" t="s">
        <v>15</v>
      </c>
      <c r="J8" s="13" t="s">
        <v>16</v>
      </c>
      <c r="K8" s="13" t="s">
        <v>17</v>
      </c>
      <c r="L8" s="12" t="s">
        <v>19</v>
      </c>
      <c r="M8" s="69"/>
      <c r="N8" s="6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</row>
    <row r="9" spans="1:259" ht="129.6" customHeight="1">
      <c r="A9" s="57">
        <v>1</v>
      </c>
      <c r="B9" s="14" t="s">
        <v>90</v>
      </c>
      <c r="C9" s="16" t="s">
        <v>32</v>
      </c>
      <c r="D9" s="58"/>
      <c r="E9" s="59" t="s">
        <v>20</v>
      </c>
      <c r="F9" s="59">
        <v>1</v>
      </c>
      <c r="G9" s="60"/>
      <c r="H9" s="15">
        <v>69.17</v>
      </c>
      <c r="I9" s="56">
        <v>440522.12</v>
      </c>
      <c r="J9" s="15">
        <v>2.83</v>
      </c>
      <c r="K9" s="51" t="s">
        <v>108</v>
      </c>
      <c r="L9" s="15">
        <f t="shared" ref="L9:L18" si="0">H9+J9</f>
        <v>72</v>
      </c>
      <c r="M9" s="15"/>
      <c r="N9" s="62"/>
      <c r="O9" s="1"/>
      <c r="P9" s="1"/>
      <c r="Q9" s="1">
        <f t="shared" ref="Q9:Q18" si="1">F9*L9</f>
        <v>72</v>
      </c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</row>
    <row r="10" spans="1:259" ht="41.4" customHeight="1">
      <c r="A10" s="42" t="s">
        <v>63</v>
      </c>
      <c r="B10" s="14" t="s">
        <v>33</v>
      </c>
      <c r="C10" s="16" t="s">
        <v>34</v>
      </c>
      <c r="D10" s="9"/>
      <c r="E10" s="10" t="s">
        <v>20</v>
      </c>
      <c r="F10" s="10">
        <f>VLOOKUP(B10,[2]汇总表!$K$37:$N$47,4,0)</f>
        <v>1</v>
      </c>
      <c r="G10" s="15"/>
      <c r="H10" s="15">
        <f>VLOOKUP(B10,[1]利达1!$B$9:$H$29,7,0)</f>
        <v>31</v>
      </c>
      <c r="I10" s="56">
        <f>VLOOKUP(B10,[1]利达1!$B$9:$I$29,8,0)</f>
        <v>245000</v>
      </c>
      <c r="J10" s="15">
        <f>VLOOKUP(B10,[1]利达1!$B$9:$J$29,9,0)</f>
        <v>1.7150000000000001</v>
      </c>
      <c r="K10" s="51" t="s">
        <v>95</v>
      </c>
      <c r="L10" s="15">
        <f t="shared" si="0"/>
        <v>32.715000000000003</v>
      </c>
      <c r="M10" s="15"/>
      <c r="N10" s="62"/>
      <c r="O10" s="1">
        <f t="shared" ref="O10:O18" si="2">F10*H10</f>
        <v>31</v>
      </c>
      <c r="P10" s="1">
        <f t="shared" ref="P10:P18" si="3">F10*J10</f>
        <v>1.7150000000000001</v>
      </c>
      <c r="Q10" s="1">
        <f t="shared" si="1"/>
        <v>32.715000000000003</v>
      </c>
      <c r="R10" s="1" t="s">
        <v>116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</row>
    <row r="11" spans="1:259" ht="27.6" customHeight="1">
      <c r="A11" s="42" t="s">
        <v>100</v>
      </c>
      <c r="B11" s="14" t="s">
        <v>109</v>
      </c>
      <c r="C11" s="16" t="s">
        <v>36</v>
      </c>
      <c r="D11" s="9"/>
      <c r="E11" s="10" t="s">
        <v>20</v>
      </c>
      <c r="F11" s="10">
        <f>VLOOKUP(B11,[2]汇总表!$K$37:$N$47,4,0)</f>
        <v>1</v>
      </c>
      <c r="G11" s="15"/>
      <c r="H11" s="15">
        <f>VLOOKUP(B11,[1]利达1!$B$9:$H$29,7,0)</f>
        <v>0.45</v>
      </c>
      <c r="I11" s="56">
        <f>VLOOKUP(B11,[1]利达1!$B$9:$I$29,8,0)</f>
        <v>1769.9115044247801</v>
      </c>
      <c r="J11" s="15">
        <f>VLOOKUP(B11,[1]利达1!$B$9:$J$29,9,0)</f>
        <v>1.7699115044247801E-2</v>
      </c>
      <c r="K11" s="51" t="s">
        <v>96</v>
      </c>
      <c r="L11" s="15">
        <f t="shared" si="0"/>
        <v>0.46769911504424783</v>
      </c>
      <c r="M11" s="15"/>
      <c r="N11" s="62"/>
      <c r="O11" s="1">
        <f t="shared" si="2"/>
        <v>0.45</v>
      </c>
      <c r="P11" s="1">
        <f t="shared" si="3"/>
        <v>1.7699115044247801E-2</v>
      </c>
      <c r="Q11" s="1">
        <f t="shared" si="1"/>
        <v>0.46769911504424783</v>
      </c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</row>
    <row r="12" spans="1:259" ht="27.6" customHeight="1">
      <c r="A12" s="42" t="s">
        <v>101</v>
      </c>
      <c r="B12" s="14" t="s">
        <v>113</v>
      </c>
      <c r="C12" s="16" t="s">
        <v>49</v>
      </c>
      <c r="D12" s="9"/>
      <c r="E12" s="10" t="s">
        <v>20</v>
      </c>
      <c r="F12" s="10">
        <f>VLOOKUP(B12,[2]汇总表!$K$37:$N$47,4,0)</f>
        <v>1</v>
      </c>
      <c r="G12" s="15"/>
      <c r="H12" s="15">
        <v>1.05</v>
      </c>
      <c r="I12" s="56">
        <v>0</v>
      </c>
      <c r="J12" s="15">
        <v>0</v>
      </c>
      <c r="K12" s="51">
        <v>0</v>
      </c>
      <c r="L12" s="15">
        <f t="shared" si="0"/>
        <v>1.05</v>
      </c>
      <c r="M12" s="15"/>
      <c r="N12" s="62"/>
      <c r="O12" s="1">
        <f t="shared" si="2"/>
        <v>1.05</v>
      </c>
      <c r="P12" s="1">
        <f t="shared" si="3"/>
        <v>0</v>
      </c>
      <c r="Q12" s="1">
        <f t="shared" si="1"/>
        <v>1.05</v>
      </c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</row>
    <row r="13" spans="1:259" ht="27.6" customHeight="1">
      <c r="A13" s="42" t="s">
        <v>102</v>
      </c>
      <c r="B13" s="14" t="s">
        <v>114</v>
      </c>
      <c r="C13" s="16" t="s">
        <v>38</v>
      </c>
      <c r="D13" s="9"/>
      <c r="E13" s="10" t="s">
        <v>20</v>
      </c>
      <c r="F13" s="10">
        <f>VLOOKUP(B13,[2]汇总表!$K$37:$N$47,4,0)</f>
        <v>2</v>
      </c>
      <c r="G13" s="15"/>
      <c r="H13" s="15">
        <f>VLOOKUP(B13,[1]利达1!$B$9:$H$29,7,0)</f>
        <v>1.04</v>
      </c>
      <c r="I13" s="56">
        <f>VLOOKUP(B13,[1]利达1!$B$9:$I$29,8,0)</f>
        <v>8000.0000000000009</v>
      </c>
      <c r="J13" s="15">
        <f>VLOOKUP(B13,[1]利达1!$B$9:$J$29,9,0)</f>
        <v>8.0000000000000016E-2</v>
      </c>
      <c r="K13" s="51" t="s">
        <v>96</v>
      </c>
      <c r="L13" s="15">
        <f t="shared" si="0"/>
        <v>1.1200000000000001</v>
      </c>
      <c r="M13" s="15"/>
      <c r="N13" s="62"/>
      <c r="O13" s="1">
        <f t="shared" si="2"/>
        <v>2.08</v>
      </c>
      <c r="P13" s="1">
        <f t="shared" si="3"/>
        <v>0.16000000000000003</v>
      </c>
      <c r="Q13" s="1">
        <f t="shared" si="1"/>
        <v>2.2400000000000002</v>
      </c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</row>
    <row r="14" spans="1:259" ht="27.6" customHeight="1">
      <c r="A14" s="42" t="s">
        <v>103</v>
      </c>
      <c r="B14" s="14" t="s">
        <v>110</v>
      </c>
      <c r="C14" s="16" t="s">
        <v>40</v>
      </c>
      <c r="D14" s="9"/>
      <c r="E14" s="10" t="s">
        <v>20</v>
      </c>
      <c r="F14" s="10">
        <f>VLOOKUP(B14,[2]汇总表!$K$37:$N$47,4,0)</f>
        <v>1</v>
      </c>
      <c r="G14" s="15"/>
      <c r="H14" s="15">
        <f>VLOOKUP(B14,[1]利达1!$B$9:$H$29,7,0)</f>
        <v>5.38</v>
      </c>
      <c r="I14" s="56">
        <f>VLOOKUP(B14,[1]利达1!$B$9:$I$29,8,0)</f>
        <v>44000</v>
      </c>
      <c r="J14" s="15">
        <f>VLOOKUP(B14,[1]利达1!$B$9:$J$29,9,0)</f>
        <v>0.44</v>
      </c>
      <c r="K14" s="51" t="s">
        <v>96</v>
      </c>
      <c r="L14" s="15">
        <f t="shared" si="0"/>
        <v>5.82</v>
      </c>
      <c r="M14" s="15"/>
      <c r="N14" s="62"/>
      <c r="O14" s="1">
        <f t="shared" si="2"/>
        <v>5.38</v>
      </c>
      <c r="P14" s="1">
        <f t="shared" si="3"/>
        <v>0.44</v>
      </c>
      <c r="Q14" s="1">
        <f t="shared" si="1"/>
        <v>5.82</v>
      </c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</row>
    <row r="15" spans="1:259" ht="27.6" customHeight="1">
      <c r="A15" s="42" t="s">
        <v>104</v>
      </c>
      <c r="B15" s="14" t="s">
        <v>115</v>
      </c>
      <c r="C15" s="16" t="s">
        <v>42</v>
      </c>
      <c r="D15" s="9"/>
      <c r="E15" s="10" t="s">
        <v>20</v>
      </c>
      <c r="F15" s="10">
        <f>VLOOKUP(B15,[2]汇总表!$K$37:$N$47,4,0)</f>
        <v>1</v>
      </c>
      <c r="G15" s="15"/>
      <c r="H15" s="15">
        <f>VLOOKUP(B15,[1]利达1!$B$9:$H$29,7,0)</f>
        <v>2.35</v>
      </c>
      <c r="I15" s="56">
        <f>VLOOKUP(B15,[1]利达1!$B$9:$I$29,8,0)</f>
        <v>5752.2123893805319</v>
      </c>
      <c r="J15" s="15">
        <f>VLOOKUP(B15,[1]利达1!$B$9:$J$29,9,0)</f>
        <v>5.7522123893805316E-2</v>
      </c>
      <c r="K15" s="51" t="s">
        <v>96</v>
      </c>
      <c r="L15" s="15">
        <f t="shared" si="0"/>
        <v>2.4075221238938056</v>
      </c>
      <c r="M15" s="15"/>
      <c r="N15" s="62"/>
      <c r="O15" s="1">
        <f t="shared" si="2"/>
        <v>2.35</v>
      </c>
      <c r="P15" s="1">
        <f t="shared" si="3"/>
        <v>5.7522123893805316E-2</v>
      </c>
      <c r="Q15" s="1">
        <f t="shared" si="1"/>
        <v>2.4075221238938056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</row>
    <row r="16" spans="1:259" ht="27.6" customHeight="1">
      <c r="A16" s="42" t="s">
        <v>105</v>
      </c>
      <c r="B16" s="14" t="s">
        <v>112</v>
      </c>
      <c r="C16" s="16" t="s">
        <v>44</v>
      </c>
      <c r="D16" s="9"/>
      <c r="E16" s="10" t="s">
        <v>20</v>
      </c>
      <c r="F16" s="10">
        <f>VLOOKUP(B16,[2]汇总表!$K$37:$N$47,4,0)</f>
        <v>1</v>
      </c>
      <c r="G16" s="15"/>
      <c r="H16" s="15">
        <v>4.5622467499999999</v>
      </c>
      <c r="I16" s="56">
        <f>VLOOKUP(B16,[1]利达1!$B$9:$I$29,8,0)</f>
        <v>44000</v>
      </c>
      <c r="J16" s="15">
        <f>VLOOKUP(B16,[1]利达1!$B$9:$J$29,9,0)</f>
        <v>0.44</v>
      </c>
      <c r="K16" s="51" t="s">
        <v>96</v>
      </c>
      <c r="L16" s="15">
        <f t="shared" si="0"/>
        <v>5.0022467500000003</v>
      </c>
      <c r="M16" s="15"/>
      <c r="N16" s="62"/>
      <c r="O16" s="1">
        <f t="shared" si="2"/>
        <v>4.5622467499999999</v>
      </c>
      <c r="P16" s="1">
        <f t="shared" si="3"/>
        <v>0.44</v>
      </c>
      <c r="Q16" s="1">
        <f t="shared" si="1"/>
        <v>5.0022467500000003</v>
      </c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</row>
    <row r="17" spans="1:259" ht="27.6" customHeight="1">
      <c r="A17" s="42" t="s">
        <v>106</v>
      </c>
      <c r="B17" s="14" t="s">
        <v>97</v>
      </c>
      <c r="C17" s="16" t="s">
        <v>45</v>
      </c>
      <c r="D17" s="9"/>
      <c r="E17" s="10" t="s">
        <v>20</v>
      </c>
      <c r="F17" s="10">
        <f>VLOOKUP(B17,[2]汇总表!$K$37:$N$47,4,0)</f>
        <v>1</v>
      </c>
      <c r="G17" s="15"/>
      <c r="H17" s="60">
        <v>4.83</v>
      </c>
      <c r="I17" s="56">
        <v>75000</v>
      </c>
      <c r="J17" s="15">
        <v>0</v>
      </c>
      <c r="K17" s="51" t="s">
        <v>94</v>
      </c>
      <c r="L17" s="15">
        <f t="shared" si="0"/>
        <v>4.83</v>
      </c>
      <c r="M17" s="15"/>
      <c r="N17" s="62"/>
      <c r="O17" s="1">
        <f t="shared" si="2"/>
        <v>4.83</v>
      </c>
      <c r="P17" s="1">
        <f t="shared" si="3"/>
        <v>0</v>
      </c>
      <c r="Q17" s="1">
        <f t="shared" si="1"/>
        <v>4.83</v>
      </c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</row>
    <row r="18" spans="1:259" ht="27.6" customHeight="1">
      <c r="A18" s="42" t="s">
        <v>107</v>
      </c>
      <c r="B18" s="14" t="s">
        <v>111</v>
      </c>
      <c r="C18" s="16" t="s">
        <v>47</v>
      </c>
      <c r="D18" s="9"/>
      <c r="E18" s="10" t="s">
        <v>20</v>
      </c>
      <c r="F18" s="10">
        <f>VLOOKUP(B18,[2]汇总表!$K$37:$N$47,4,0)</f>
        <v>1</v>
      </c>
      <c r="G18" s="15"/>
      <c r="H18" s="15">
        <v>0.56256143999999997</v>
      </c>
      <c r="I18" s="56">
        <v>17000</v>
      </c>
      <c r="J18" s="15">
        <v>0</v>
      </c>
      <c r="K18" s="51" t="s">
        <v>94</v>
      </c>
      <c r="L18" s="15">
        <f t="shared" si="0"/>
        <v>0.56256143999999997</v>
      </c>
      <c r="M18" s="15"/>
      <c r="N18" s="62"/>
      <c r="O18" s="1">
        <f t="shared" si="2"/>
        <v>0.56256143999999997</v>
      </c>
      <c r="P18" s="1">
        <f t="shared" si="3"/>
        <v>0</v>
      </c>
      <c r="Q18" s="1">
        <f t="shared" si="1"/>
        <v>0.56256143999999997</v>
      </c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</row>
    <row r="19" spans="1:259" s="17" customFormat="1" ht="21" customHeight="1">
      <c r="A19" s="77" t="s">
        <v>9</v>
      </c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39"/>
      <c r="P19" s="17" t="s">
        <v>117</v>
      </c>
      <c r="Q19" s="63">
        <f>H9-SUM(Q10:Q18)</f>
        <v>14.074970571061947</v>
      </c>
      <c r="R19" s="18" t="s">
        <v>118</v>
      </c>
      <c r="S19" s="17" t="s">
        <v>119</v>
      </c>
      <c r="U19" s="19">
        <f>0.15*99</f>
        <v>14.85</v>
      </c>
    </row>
    <row r="20" spans="1:259" s="17" customFormat="1" ht="21" customHeight="1">
      <c r="A20" s="76" t="s">
        <v>25</v>
      </c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39"/>
      <c r="Q20" s="18"/>
      <c r="R20" s="18"/>
    </row>
    <row r="21" spans="1:259" s="17" customFormat="1" ht="21" customHeight="1">
      <c r="A21" s="76" t="s">
        <v>21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39"/>
      <c r="Q21" s="18"/>
      <c r="R21" s="18"/>
    </row>
    <row r="22" spans="1:259" s="17" customFormat="1" ht="21" customHeight="1">
      <c r="A22" s="76" t="s">
        <v>22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39"/>
      <c r="Q22" s="18"/>
      <c r="R22" s="18"/>
    </row>
    <row r="23" spans="1:259" s="17" customFormat="1" ht="21" customHeight="1">
      <c r="A23" s="76" t="s">
        <v>23</v>
      </c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39"/>
      <c r="Q23" s="18"/>
      <c r="R23" s="18"/>
    </row>
    <row r="24" spans="1:259" s="17" customFormat="1" ht="33.6" customHeight="1">
      <c r="A24" s="76" t="s">
        <v>26</v>
      </c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39"/>
      <c r="Q24" s="18"/>
      <c r="R24" s="18"/>
    </row>
    <row r="25" spans="1:259" s="24" customFormat="1">
      <c r="A25" s="20"/>
      <c r="B25" s="21"/>
      <c r="C25" s="20"/>
      <c r="D25" s="20"/>
      <c r="E25" s="20"/>
      <c r="F25" s="20"/>
      <c r="G25" s="22"/>
      <c r="H25" s="22"/>
      <c r="I25" s="22"/>
      <c r="J25" s="22"/>
      <c r="K25" s="52"/>
      <c r="L25" s="22"/>
      <c r="M25" s="23"/>
      <c r="N25" s="23"/>
      <c r="Q25" s="25"/>
      <c r="R25" s="25"/>
    </row>
    <row r="26" spans="1:259" s="24" customFormat="1" ht="16.2" customHeight="1">
      <c r="A26" s="26" t="s">
        <v>10</v>
      </c>
      <c r="B26" s="27"/>
      <c r="C26" s="28"/>
      <c r="D26" s="29"/>
      <c r="E26" s="28"/>
      <c r="F26" s="28"/>
      <c r="G26" s="30"/>
      <c r="H26" s="30"/>
      <c r="I26" s="29" t="s">
        <v>11</v>
      </c>
      <c r="J26" s="30"/>
      <c r="K26" s="53"/>
      <c r="L26" s="30"/>
      <c r="M26" s="31"/>
      <c r="N26" s="31"/>
      <c r="Q26" s="25"/>
      <c r="R26" s="25"/>
    </row>
    <row r="27" spans="1:259" s="24" customFormat="1" ht="16.2" customHeight="1">
      <c r="A27" s="26"/>
      <c r="B27" s="27"/>
      <c r="C27" s="28"/>
      <c r="D27" s="32"/>
      <c r="E27" s="28"/>
      <c r="F27" s="28"/>
      <c r="G27" s="30"/>
      <c r="H27" s="30"/>
      <c r="I27" s="32"/>
      <c r="J27" s="30"/>
      <c r="K27" s="53"/>
      <c r="L27" s="30"/>
      <c r="M27" s="31"/>
      <c r="N27" s="31"/>
      <c r="Q27" s="25"/>
      <c r="R27" s="25"/>
    </row>
    <row r="28" spans="1:259" s="17" customFormat="1" ht="16.2" customHeight="1">
      <c r="A28" s="26" t="s">
        <v>24</v>
      </c>
      <c r="B28" s="27"/>
      <c r="C28" s="28"/>
      <c r="D28" s="26"/>
      <c r="E28" s="28"/>
      <c r="F28" s="28"/>
      <c r="G28" s="30"/>
      <c r="H28" s="30"/>
      <c r="I28" s="26" t="s">
        <v>24</v>
      </c>
      <c r="K28" s="54"/>
      <c r="Q28" s="18"/>
      <c r="R28" s="18"/>
    </row>
    <row r="29" spans="1:259" s="24" customFormat="1" ht="16.2" customHeight="1">
      <c r="A29" s="26"/>
      <c r="B29" s="27"/>
      <c r="C29" s="28"/>
      <c r="D29" s="32"/>
      <c r="E29" s="28"/>
      <c r="F29" s="28"/>
      <c r="G29" s="30"/>
      <c r="H29" s="30"/>
      <c r="I29" s="32"/>
      <c r="J29" s="30"/>
      <c r="K29" s="53"/>
      <c r="L29" s="30"/>
      <c r="M29" s="31"/>
      <c r="N29" s="31"/>
      <c r="Q29" s="25"/>
      <c r="R29" s="25"/>
    </row>
    <row r="30" spans="1:259" s="24" customFormat="1" ht="16.2" customHeight="1">
      <c r="A30" s="26" t="s">
        <v>12</v>
      </c>
      <c r="B30" s="26"/>
      <c r="C30" s="20"/>
      <c r="D30" s="26"/>
      <c r="E30" s="20"/>
      <c r="F30" s="20"/>
      <c r="G30" s="30"/>
      <c r="H30" s="30"/>
      <c r="I30" s="26" t="s">
        <v>12</v>
      </c>
      <c r="J30" s="30"/>
      <c r="K30" s="53"/>
      <c r="L30" s="30"/>
      <c r="M30" s="31"/>
      <c r="N30" s="31"/>
      <c r="Q30" s="25"/>
      <c r="R30" s="25"/>
    </row>
    <row r="31" spans="1:259">
      <c r="B31" s="3"/>
    </row>
    <row r="32" spans="1:259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  <row r="51" spans="2:2">
      <c r="B51" s="3"/>
    </row>
    <row r="52" spans="2:2">
      <c r="B52" s="3"/>
    </row>
  </sheetData>
  <mergeCells count="21">
    <mergeCell ref="A6:M6"/>
    <mergeCell ref="A1:M1"/>
    <mergeCell ref="A2:M2"/>
    <mergeCell ref="A3:M3"/>
    <mergeCell ref="A4:M4"/>
    <mergeCell ref="A5:M5"/>
    <mergeCell ref="A22:M22"/>
    <mergeCell ref="A23:M23"/>
    <mergeCell ref="A24:M24"/>
    <mergeCell ref="G7:H7"/>
    <mergeCell ref="I7:K7"/>
    <mergeCell ref="M7:M8"/>
    <mergeCell ref="A19:M19"/>
    <mergeCell ref="A20:M20"/>
    <mergeCell ref="A21:M21"/>
    <mergeCell ref="A7:A8"/>
    <mergeCell ref="B7:B8"/>
    <mergeCell ref="C7:C8"/>
    <mergeCell ref="D7:D8"/>
    <mergeCell ref="E7:E8"/>
    <mergeCell ref="F7:F8"/>
  </mergeCells>
  <phoneticPr fontId="4" type="noConversion"/>
  <conditionalFormatting sqref="B28">
    <cfRule type="duplicateValues" dxfId="7" priority="4"/>
  </conditionalFormatting>
  <conditionalFormatting sqref="B31:B1048576 B1:B8">
    <cfRule type="duplicateValues" dxfId="6" priority="9"/>
  </conditionalFormatting>
  <conditionalFormatting sqref="B31:B1048576 B1:B18">
    <cfRule type="duplicateValues" dxfId="5" priority="7"/>
    <cfRule type="duplicateValues" dxfId="4" priority="8"/>
  </conditionalFormatting>
  <conditionalFormatting sqref="D2">
    <cfRule type="duplicateValues" dxfId="3" priority="10"/>
  </conditionalFormatting>
  <conditionalFormatting sqref="D25:D27 D29:D30">
    <cfRule type="duplicateValues" dxfId="2" priority="5"/>
  </conditionalFormatting>
  <conditionalFormatting sqref="D31:D1048576 D1:D18">
    <cfRule type="duplicateValues" dxfId="1" priority="6"/>
  </conditionalFormatting>
  <conditionalFormatting sqref="I26:I27 I29:I30">
    <cfRule type="duplicateValues" dxfId="0" priority="3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73" orientation="landscape" r:id="rId1"/>
  <headerFooter>
    <oddFooter>&amp;C第 &amp;P 页，共 &amp;N 页</oddFooter>
  </headerFooter>
  <rowBreaks count="1" manualBreakCount="1">
    <brk id="18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河北利达</vt:lpstr>
      <vt:lpstr>河北利达 (2)</vt:lpstr>
      <vt:lpstr>Sheet1</vt:lpstr>
      <vt:lpstr>河北利达!Print_Area</vt:lpstr>
      <vt:lpstr>'河北利达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英格 吴</cp:lastModifiedBy>
  <cp:lastPrinted>2023-09-02T01:15:14Z</cp:lastPrinted>
  <dcterms:created xsi:type="dcterms:W3CDTF">2015-06-05T18:19:34Z</dcterms:created>
  <dcterms:modified xsi:type="dcterms:W3CDTF">2023-11-03T01:35:29Z</dcterms:modified>
</cp:coreProperties>
</file>