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A6\冲压件\第二批\"/>
    </mc:Choice>
  </mc:AlternateContent>
  <bookViews>
    <workbookView xWindow="0" yWindow="0" windowWidth="20745" windowHeight="9555" activeTab="1"/>
  </bookViews>
  <sheets>
    <sheet name="明细" sheetId="18" r:id="rId1"/>
    <sheet name="Sheet1" sheetId="20" r:id="rId2"/>
    <sheet name="Sheet2" sheetId="21" r:id="rId3"/>
    <sheet name="Sheet3" sheetId="22" r:id="rId4"/>
    <sheet name="供应商" sheetId="19" r:id="rId5"/>
  </sheets>
  <calcPr calcId="162913"/>
</workbook>
</file>

<file path=xl/calcChain.xml><?xml version="1.0" encoding="utf-8"?>
<calcChain xmlns="http://schemas.openxmlformats.org/spreadsheetml/2006/main">
  <c r="F3" i="22" l="1"/>
  <c r="F4" i="22"/>
  <c r="F6" i="22" s="1"/>
  <c r="F5" i="22"/>
  <c r="F2" i="22"/>
  <c r="E3" i="22"/>
  <c r="E4" i="22"/>
  <c r="E5" i="22"/>
  <c r="E2" i="22"/>
  <c r="E6" i="22" s="1"/>
  <c r="D6" i="22"/>
  <c r="G6" i="22"/>
  <c r="G11" i="20" l="1"/>
  <c r="P38" i="21" l="1"/>
  <c r="I38" i="21"/>
  <c r="R37" i="21"/>
  <c r="Q37" i="21"/>
  <c r="P37" i="21"/>
  <c r="O37" i="21"/>
  <c r="O38" i="21" s="1"/>
  <c r="N37" i="21"/>
  <c r="N38" i="21" s="1"/>
  <c r="M37" i="21"/>
  <c r="M38" i="21" s="1"/>
  <c r="L37" i="21"/>
  <c r="K37" i="21"/>
  <c r="K38" i="21" s="1"/>
  <c r="J37" i="21"/>
  <c r="J38" i="21" s="1"/>
  <c r="I37" i="21"/>
  <c r="H37" i="21"/>
  <c r="G37" i="21" s="1"/>
  <c r="P21" i="21"/>
  <c r="O21" i="21"/>
  <c r="N21" i="21"/>
  <c r="M21" i="21"/>
  <c r="L21" i="21"/>
  <c r="L38" i="21" s="1"/>
  <c r="K21" i="21"/>
  <c r="J21" i="21"/>
  <c r="I21" i="21"/>
  <c r="H21" i="21"/>
  <c r="P18" i="21"/>
  <c r="O18" i="21"/>
  <c r="N18" i="21"/>
  <c r="M18" i="21"/>
  <c r="L18" i="21"/>
  <c r="K18" i="21"/>
  <c r="J18" i="21"/>
  <c r="I18" i="21"/>
  <c r="H18" i="21"/>
  <c r="E18" i="21"/>
  <c r="N11" i="20"/>
  <c r="M11" i="20"/>
  <c r="L11" i="20"/>
  <c r="K11" i="20"/>
  <c r="J11" i="20"/>
  <c r="I11" i="20"/>
  <c r="H11" i="20"/>
</calcChain>
</file>

<file path=xl/sharedStrings.xml><?xml version="1.0" encoding="utf-8"?>
<sst xmlns="http://schemas.openxmlformats.org/spreadsheetml/2006/main" count="295" uniqueCount="161">
  <si>
    <t>序号</t>
  </si>
  <si>
    <t>项目</t>
  </si>
  <si>
    <t>产品</t>
  </si>
  <si>
    <t>名称</t>
  </si>
  <si>
    <t>工序</t>
  </si>
  <si>
    <t>H6</t>
  </si>
  <si>
    <t>SHT0010775</t>
  </si>
  <si>
    <t>安全带高调机构固定板1</t>
  </si>
  <si>
    <t>SHT0010775-MJ-01</t>
  </si>
  <si>
    <t>成型</t>
  </si>
  <si>
    <t>SHT0010775-MJ-02</t>
  </si>
  <si>
    <t>修边</t>
  </si>
  <si>
    <t>SHT0010775-MJ-03</t>
  </si>
  <si>
    <t>翻边</t>
  </si>
  <si>
    <t>SHT0010775-MJ-04</t>
  </si>
  <si>
    <t>SHT0010775-MJ-05</t>
  </si>
  <si>
    <t>压小勾</t>
  </si>
  <si>
    <t>SHT0010775-MJ-06</t>
  </si>
  <si>
    <t>冲孔侧冲孔</t>
  </si>
  <si>
    <t>SHT0010776</t>
  </si>
  <si>
    <t>安全带高调机构固定板2</t>
  </si>
  <si>
    <t>SHT0010776-MJ-01</t>
  </si>
  <si>
    <t>SHT0010776-MJ-02</t>
  </si>
  <si>
    <t>SHT0010776-MJ-03</t>
  </si>
  <si>
    <t>SHT0010776-MJ-04</t>
  </si>
  <si>
    <t>整形</t>
  </si>
  <si>
    <t>SHT0010776-MJ-05</t>
  </si>
  <si>
    <t>冲孔</t>
  </si>
  <si>
    <t>SHT0010776-MJ-06</t>
  </si>
  <si>
    <t>翻舌</t>
  </si>
  <si>
    <t>SHT0010067</t>
  </si>
  <si>
    <t>上框左右支架</t>
  </si>
  <si>
    <t>SHT0010067-MJ-01</t>
  </si>
  <si>
    <r>
      <rPr>
        <sz val="11"/>
        <color theme="1"/>
        <rFont val="宋体"/>
        <family val="3"/>
        <charset val="134"/>
      </rPr>
      <t>重汽</t>
    </r>
    <r>
      <rPr>
        <sz val="11"/>
        <color theme="1"/>
        <rFont val="Tahoma"/>
        <family val="2"/>
      </rPr>
      <t>3.0</t>
    </r>
  </si>
  <si>
    <t>SHT0016669</t>
  </si>
  <si>
    <t>滑轨底支架纵梁</t>
  </si>
  <si>
    <t>SHT0016669-MJ-01</t>
  </si>
  <si>
    <t>落料冲孔</t>
  </si>
  <si>
    <t>SHT0016669-MJ-02</t>
  </si>
  <si>
    <r>
      <rPr>
        <sz val="11"/>
        <color theme="1"/>
        <rFont val="Tahoma"/>
        <family val="2"/>
      </rPr>
      <t>G</t>
    </r>
    <r>
      <rPr>
        <sz val="11"/>
        <color theme="1"/>
        <rFont val="Tahoma"/>
        <family val="2"/>
      </rPr>
      <t>3</t>
    </r>
  </si>
  <si>
    <t>SHT0016510</t>
  </si>
  <si>
    <t>标配前支撑钣金</t>
  </si>
  <si>
    <t>SHT0016683</t>
  </si>
  <si>
    <t>标配底支架左边板</t>
  </si>
  <si>
    <t>SHT0016684</t>
  </si>
  <si>
    <t>标配底支架右边板</t>
  </si>
  <si>
    <t>A6</t>
  </si>
  <si>
    <t>SHT0016805</t>
  </si>
  <si>
    <t>中宽车副驾左侧钣金</t>
  </si>
  <si>
    <t>SHT0016808</t>
  </si>
  <si>
    <t>中宽车副驾右侧立板</t>
  </si>
  <si>
    <t>SHT0016213</t>
  </si>
  <si>
    <t xml:space="preserve">左侧钣金 </t>
  </si>
  <si>
    <t>SHT0016215</t>
  </si>
  <si>
    <t xml:space="preserve">右侧钣金 </t>
  </si>
  <si>
    <t>SHT0016216</t>
  </si>
  <si>
    <t>前侧钣金</t>
  </si>
  <si>
    <t>SHT0016217</t>
  </si>
  <si>
    <t>后侧下钣金总成</t>
  </si>
  <si>
    <t>SHT0016692</t>
  </si>
  <si>
    <t>旋转座椅滑轨支架左连接框</t>
  </si>
  <si>
    <t>SHT0016693</t>
  </si>
  <si>
    <t>旋转座椅滑轨支架右连接框</t>
  </si>
  <si>
    <t>SHT0016694</t>
  </si>
  <si>
    <t>旋转座椅滑轨支架前连接框</t>
  </si>
  <si>
    <t>SHT0016714</t>
  </si>
  <si>
    <t>滑轨支架左连接框</t>
  </si>
  <si>
    <t>SHT0016715</t>
  </si>
  <si>
    <t>滑轨支架右连接框</t>
  </si>
  <si>
    <t>SHT0016716</t>
  </si>
  <si>
    <t>滑轨支架前连接框</t>
  </si>
  <si>
    <t>冲压模具—采购价格审批表</t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</si>
  <si>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</si>
  <si>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</si>
  <si>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图号/编码</t>
  </si>
  <si>
    <t>单位</t>
  </si>
  <si>
    <t>增值税率%</t>
  </si>
  <si>
    <t>工艺部预估价格</t>
  </si>
  <si>
    <t>啸宇</t>
  </si>
  <si>
    <t>恩杰</t>
  </si>
  <si>
    <t>方昕</t>
  </si>
  <si>
    <t>荣威</t>
  </si>
  <si>
    <t>审批价格</t>
  </si>
  <si>
    <t>供应商全称</t>
  </si>
  <si>
    <t>备注</t>
  </si>
  <si>
    <t>一次含税价格</t>
  </si>
  <si>
    <t>二次含税价格</t>
  </si>
  <si>
    <t>价格</t>
  </si>
  <si>
    <t>合计</t>
  </si>
  <si>
    <t>重汽3.0</t>
  </si>
  <si>
    <t>G3</t>
  </si>
  <si>
    <t>SHT0016510-MJ-01</t>
  </si>
  <si>
    <t>SHT0016510-MJ-02</t>
  </si>
  <si>
    <t>SHT0016510-MJ-03</t>
  </si>
  <si>
    <t>SHT0016510-MJ-04</t>
  </si>
  <si>
    <t>SHT0016510-MJ-05</t>
  </si>
  <si>
    <t>SHT0016683-MJ-01</t>
  </si>
  <si>
    <t>SHT0016683-MJ-02</t>
  </si>
  <si>
    <t>SHT0016683-MJ-03</t>
  </si>
  <si>
    <t>SHT0016683-MJ-04</t>
  </si>
  <si>
    <t>侧整形</t>
  </si>
  <si>
    <t>SHT0016683-MJ-05</t>
  </si>
  <si>
    <t>侧冲孔</t>
  </si>
  <si>
    <t>SHT0016684-MJ-01</t>
  </si>
  <si>
    <t>左右件共用</t>
  </si>
  <si>
    <t>SHT0016684-MJ-02</t>
  </si>
  <si>
    <t>SHT0016684-MJ-03</t>
  </si>
  <si>
    <t>SHT0016684-MJ-04</t>
  </si>
  <si>
    <t>SHT0016684-MJ-05</t>
  </si>
  <si>
    <t>成型翻边（一出左右）</t>
  </si>
  <si>
    <t>整形（一出左右）</t>
  </si>
  <si>
    <t>总计</t>
  </si>
  <si>
    <t>说明： 以上所有价格均为未税价格。</t>
  </si>
  <si>
    <t>开发情况</t>
  </si>
  <si>
    <t>产品价格</t>
  </si>
  <si>
    <t>模具价格</t>
  </si>
  <si>
    <t>无</t>
  </si>
  <si>
    <t>开发周期</t>
  </si>
  <si>
    <t>产品首批供货周期：20天。</t>
  </si>
  <si>
    <t>年降情况</t>
  </si>
  <si>
    <t>由工厂根据实际使用情况再商谈。</t>
  </si>
  <si>
    <t>结算方式</t>
  </si>
  <si>
    <t xml:space="preserve">
总经理
日期：
</t>
  </si>
  <si>
    <t xml:space="preserve">
副总经理
日期：</t>
  </si>
  <si>
    <t xml:space="preserve">
采购负责人
日期：</t>
  </si>
  <si>
    <t xml:space="preserve">
采购工程师
日期：
</t>
  </si>
  <si>
    <t>2.8-3万</t>
  </si>
  <si>
    <t>工艺评分</t>
  </si>
  <si>
    <t>付款方式</t>
  </si>
  <si>
    <t>3.3.3.1</t>
  </si>
  <si>
    <t>天津方昕易通科技发展有限公司</t>
  </si>
  <si>
    <t>苏州市荣威模具有限公司</t>
  </si>
  <si>
    <t>沧州啸宇模具科技有限公司</t>
  </si>
  <si>
    <t>南皮县恩杰五金制造有限公司</t>
  </si>
  <si>
    <t>落料冲孔（共用）</t>
  </si>
  <si>
    <t>冲孔侧冲孔（一出左右）</t>
  </si>
  <si>
    <t>付</t>
    <phoneticPr fontId="24" type="noConversion"/>
  </si>
  <si>
    <t>合计</t>
    <phoneticPr fontId="24" type="noConversion"/>
  </si>
  <si>
    <r>
      <t>A</t>
    </r>
    <r>
      <rPr>
        <sz val="10"/>
        <rFont val="宋体"/>
        <family val="3"/>
        <charset val="134"/>
      </rPr>
      <t>6项目第二批冲压件需新开模具</t>
    </r>
    <phoneticPr fontId="24" type="noConversion"/>
  </si>
  <si>
    <t>啸宇价格最低</t>
    <phoneticPr fontId="24" type="noConversion"/>
  </si>
  <si>
    <t>啸宇为体系供应商，按河北账期结算。</t>
    <phoneticPr fontId="24" type="noConversion"/>
  </si>
  <si>
    <t>沧州啸宇模具科技有限公司</t>
    <phoneticPr fontId="24" type="noConversion"/>
  </si>
  <si>
    <t>/</t>
    <phoneticPr fontId="24" type="noConversion"/>
  </si>
  <si>
    <t>工艺评分</t>
    <phoneticPr fontId="24" type="noConversion"/>
  </si>
  <si>
    <t>付款</t>
    <phoneticPr fontId="24" type="noConversion"/>
  </si>
  <si>
    <t>3.3.3.1</t>
    <phoneticPr fontId="24" type="noConversion"/>
  </si>
  <si>
    <t>3.3.3.1</t>
    <phoneticPr fontId="24" type="noConversion"/>
  </si>
  <si>
    <t>模具名称</t>
  </si>
  <si>
    <t>模具编号</t>
  </si>
  <si>
    <t>模具数量</t>
  </si>
  <si>
    <t>未税价格(万)</t>
  </si>
  <si>
    <t>增值税额(万)</t>
  </si>
  <si>
    <t>含税价格(万)</t>
  </si>
  <si>
    <t>宽车主驾驶左侧钣金-落料冲孔（共用）</t>
  </si>
  <si>
    <t>SHT0016805-MJ-01</t>
  </si>
  <si>
    <t>宽车主驾驶左侧钣金-成型翻边（一出左右）</t>
  </si>
  <si>
    <t>SHT0016805-MJ-02</t>
  </si>
  <si>
    <t>宽车主驾驶左侧钣金-整形（一出左右）</t>
  </si>
  <si>
    <t>SHT0016805-MJ-03</t>
  </si>
  <si>
    <t>宽车主驾驶左侧钣金-冲孔侧冲孔（一出左右）</t>
  </si>
  <si>
    <t>SHT0016805-MJ-04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</si>
</sst>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"/>
    <numFmt numFmtId="178" formatCode="0.0_);[Red]\(0.0\)"/>
    <numFmt numFmtId="189" formatCode="0.0_ "/>
  </numFmts>
  <fonts count="32" x14ac:knownFonts="1">
    <font>
      <sz val="11"/>
      <color theme="1"/>
      <name val="Tahoma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Tahoma"/>
      <family val="2"/>
    </font>
    <font>
      <sz val="10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仿宋"/>
      <family val="3"/>
      <charset val="134"/>
    </font>
    <font>
      <sz val="10.5"/>
      <color rgb="FF000000"/>
      <name val="仿宋"/>
      <family val="3"/>
      <charset val="134"/>
    </font>
    <font>
      <b/>
      <sz val="10.5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1" fillId="0" borderId="1" applyNumberFormat="0" applyFill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2" fillId="0" borderId="0"/>
  </cellStyleXfs>
  <cellXfs count="142">
    <xf numFmtId="0" fontId="0" fillId="0" borderId="0" xfId="0">
      <alignment vertical="center"/>
    </xf>
    <xf numFmtId="0" fontId="1" fillId="2" borderId="1" xfId="3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1" xfId="0" applyFont="1" applyBorder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10" fillId="0" borderId="1" xfId="1" applyNumberFormat="1" applyFont="1" applyFill="1" applyBorder="1" applyAlignment="1" applyProtection="1">
      <alignment vertical="center" wrapText="1"/>
      <protection locked="0"/>
    </xf>
    <xf numFmtId="9" fontId="8" fillId="3" borderId="1" xfId="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49" fontId="14" fillId="0" borderId="1" xfId="1" applyNumberFormat="1" applyFont="1" applyFill="1" applyBorder="1" applyAlignment="1" applyProtection="1">
      <alignment vertical="center" wrapText="1"/>
      <protection locked="0"/>
    </xf>
    <xf numFmtId="176" fontId="11" fillId="3" borderId="1" xfId="0" applyNumberFormat="1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9" fontId="11" fillId="3" borderId="1" xfId="0" applyNumberFormat="1" applyFont="1" applyFill="1" applyBorder="1" applyAlignment="1">
      <alignment horizontal="center" vertical="center" wrapText="1"/>
    </xf>
    <xf numFmtId="176" fontId="11" fillId="3" borderId="7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15" fillId="0" borderId="1" xfId="3" applyNumberFormat="1" applyFont="1" applyBorder="1" applyAlignment="1">
      <alignment horizontal="center" vertical="center" wrapText="1"/>
    </xf>
    <xf numFmtId="176" fontId="16" fillId="0" borderId="1" xfId="3" applyNumberFormat="1" applyFont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 wrapText="1"/>
    </xf>
    <xf numFmtId="177" fontId="14" fillId="3" borderId="10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76" fontId="17" fillId="0" borderId="10" xfId="3" applyNumberFormat="1" applyFont="1" applyBorder="1" applyAlignment="1">
      <alignment horizontal="center" vertical="center" wrapText="1"/>
    </xf>
    <xf numFmtId="176" fontId="17" fillId="0" borderId="1" xfId="3" applyNumberFormat="1" applyFont="1" applyBorder="1" applyAlignment="1">
      <alignment horizontal="center" vertical="center" wrapText="1"/>
    </xf>
    <xf numFmtId="177" fontId="18" fillId="3" borderId="9" xfId="0" applyNumberFormat="1" applyFont="1" applyFill="1" applyBorder="1" applyAlignment="1">
      <alignment horizontal="center" vertical="center" wrapText="1"/>
    </xf>
    <xf numFmtId="177" fontId="18" fillId="3" borderId="6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25" fillId="0" borderId="1" xfId="0" applyFont="1" applyFill="1" applyBorder="1" applyAlignment="1">
      <alignment vertical="center"/>
    </xf>
    <xf numFmtId="0" fontId="26" fillId="3" borderId="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78" fontId="8" fillId="3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177" fontId="14" fillId="3" borderId="2" xfId="0" applyNumberFormat="1" applyFont="1" applyFill="1" applyBorder="1" applyAlignment="1">
      <alignment horizontal="center" vertical="center" wrapText="1"/>
    </xf>
    <xf numFmtId="177" fontId="14" fillId="3" borderId="10" xfId="0" applyNumberFormat="1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5" xfId="0" applyNumberFormat="1" applyFont="1" applyFill="1" applyBorder="1" applyAlignment="1">
      <alignment horizontal="center" vertical="center" wrapText="1"/>
    </xf>
    <xf numFmtId="176" fontId="8" fillId="3" borderId="7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2" fontId="8" fillId="3" borderId="10" xfId="0" applyNumberFormat="1" applyFont="1" applyFill="1" applyBorder="1" applyAlignment="1">
      <alignment horizontal="center" vertical="center" wrapText="1"/>
    </xf>
    <xf numFmtId="1" fontId="18" fillId="3" borderId="10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177" fontId="29" fillId="0" borderId="16" xfId="0" applyNumberFormat="1" applyFont="1" applyBorder="1" applyAlignment="1">
      <alignment horizontal="center" vertical="center" wrapText="1"/>
    </xf>
    <xf numFmtId="177" fontId="30" fillId="0" borderId="16" xfId="0" applyNumberFormat="1" applyFont="1" applyBorder="1" applyAlignment="1">
      <alignment horizontal="center" vertical="center" wrapText="1"/>
    </xf>
    <xf numFmtId="189" fontId="29" fillId="0" borderId="16" xfId="0" applyNumberFormat="1" applyFont="1" applyBorder="1" applyAlignment="1">
      <alignment horizontal="center" vertical="center" wrapText="1"/>
    </xf>
  </cellXfs>
  <cellStyles count="5">
    <cellStyle name="BOM_Level_Below3" xfId="1"/>
    <cellStyle name="常规" xfId="0" builtinId="0"/>
    <cellStyle name="常规 10" xfId="2"/>
    <cellStyle name="常规 2" xfId="3"/>
    <cellStyle name="样式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2" sqref="B2:B31"/>
    </sheetView>
  </sheetViews>
  <sheetFormatPr defaultColWidth="9" defaultRowHeight="14.25" x14ac:dyDescent="0.2"/>
  <cols>
    <col min="3" max="3" width="12.75" customWidth="1"/>
    <col min="4" max="4" width="18.5" customWidth="1"/>
    <col min="5" max="5" width="16.375" customWidth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F1" s="2" t="s">
        <v>4</v>
      </c>
    </row>
    <row r="2" spans="1:6" x14ac:dyDescent="0.2">
      <c r="A2" s="82">
        <v>1</v>
      </c>
      <c r="B2" s="78" t="s">
        <v>5</v>
      </c>
      <c r="C2" s="73" t="s">
        <v>6</v>
      </c>
      <c r="D2" s="76" t="s">
        <v>7</v>
      </c>
      <c r="E2" s="56" t="s">
        <v>8</v>
      </c>
      <c r="F2" s="9" t="s">
        <v>9</v>
      </c>
    </row>
    <row r="3" spans="1:6" x14ac:dyDescent="0.2">
      <c r="A3" s="82"/>
      <c r="B3" s="78"/>
      <c r="C3" s="74"/>
      <c r="D3" s="77"/>
      <c r="E3" s="56" t="s">
        <v>10</v>
      </c>
      <c r="F3" s="9" t="s">
        <v>11</v>
      </c>
    </row>
    <row r="4" spans="1:6" x14ac:dyDescent="0.2">
      <c r="A4" s="82"/>
      <c r="B4" s="78"/>
      <c r="C4" s="74"/>
      <c r="D4" s="77"/>
      <c r="E4" s="56" t="s">
        <v>12</v>
      </c>
      <c r="F4" s="9" t="s">
        <v>13</v>
      </c>
    </row>
    <row r="5" spans="1:6" x14ac:dyDescent="0.2">
      <c r="A5" s="82"/>
      <c r="B5" s="78"/>
      <c r="C5" s="74"/>
      <c r="D5" s="77"/>
      <c r="E5" s="56" t="s">
        <v>14</v>
      </c>
      <c r="F5" s="56" t="s">
        <v>9</v>
      </c>
    </row>
    <row r="6" spans="1:6" x14ac:dyDescent="0.2">
      <c r="A6" s="82"/>
      <c r="B6" s="78"/>
      <c r="C6" s="74"/>
      <c r="D6" s="77"/>
      <c r="E6" s="56" t="s">
        <v>15</v>
      </c>
      <c r="F6" s="9" t="s">
        <v>16</v>
      </c>
    </row>
    <row r="7" spans="1:6" x14ac:dyDescent="0.2">
      <c r="A7" s="82"/>
      <c r="B7" s="78"/>
      <c r="C7" s="74"/>
      <c r="D7" s="77"/>
      <c r="E7" s="56" t="s">
        <v>17</v>
      </c>
      <c r="F7" s="9" t="s">
        <v>18</v>
      </c>
    </row>
    <row r="8" spans="1:6" x14ac:dyDescent="0.2">
      <c r="A8" s="83">
        <v>2</v>
      </c>
      <c r="B8" s="79" t="s">
        <v>5</v>
      </c>
      <c r="C8" s="73" t="s">
        <v>19</v>
      </c>
      <c r="D8" s="76" t="s">
        <v>20</v>
      </c>
      <c r="E8" s="56" t="s">
        <v>21</v>
      </c>
      <c r="F8" s="9" t="s">
        <v>9</v>
      </c>
    </row>
    <row r="9" spans="1:6" x14ac:dyDescent="0.2">
      <c r="A9" s="83"/>
      <c r="B9" s="79"/>
      <c r="C9" s="74"/>
      <c r="D9" s="77"/>
      <c r="E9" s="56" t="s">
        <v>22</v>
      </c>
      <c r="F9" s="9" t="s">
        <v>11</v>
      </c>
    </row>
    <row r="10" spans="1:6" x14ac:dyDescent="0.2">
      <c r="A10" s="83"/>
      <c r="B10" s="79"/>
      <c r="C10" s="74"/>
      <c r="D10" s="77"/>
      <c r="E10" s="56" t="s">
        <v>23</v>
      </c>
      <c r="F10" s="9" t="s">
        <v>13</v>
      </c>
    </row>
    <row r="11" spans="1:6" x14ac:dyDescent="0.2">
      <c r="A11" s="83"/>
      <c r="B11" s="79"/>
      <c r="C11" s="74"/>
      <c r="D11" s="77"/>
      <c r="E11" s="56" t="s">
        <v>24</v>
      </c>
      <c r="F11" s="56" t="s">
        <v>25</v>
      </c>
    </row>
    <row r="12" spans="1:6" x14ac:dyDescent="0.2">
      <c r="A12" s="83"/>
      <c r="B12" s="79"/>
      <c r="C12" s="74"/>
      <c r="D12" s="77"/>
      <c r="E12" s="56" t="s">
        <v>26</v>
      </c>
      <c r="F12" s="9" t="s">
        <v>27</v>
      </c>
    </row>
    <row r="13" spans="1:6" x14ac:dyDescent="0.2">
      <c r="A13" s="83"/>
      <c r="B13" s="79"/>
      <c r="C13" s="74"/>
      <c r="D13" s="77"/>
      <c r="E13" s="56" t="s">
        <v>28</v>
      </c>
      <c r="F13" s="9" t="s">
        <v>29</v>
      </c>
    </row>
    <row r="14" spans="1:6" x14ac:dyDescent="0.2">
      <c r="A14" s="55">
        <v>3</v>
      </c>
      <c r="B14" s="57" t="s">
        <v>5</v>
      </c>
      <c r="C14" s="58" t="s">
        <v>30</v>
      </c>
      <c r="D14" s="58" t="s">
        <v>31</v>
      </c>
      <c r="E14" s="58" t="s">
        <v>32</v>
      </c>
      <c r="F14" s="59" t="s">
        <v>25</v>
      </c>
    </row>
    <row r="15" spans="1:6" x14ac:dyDescent="0.2">
      <c r="A15" s="82">
        <v>4</v>
      </c>
      <c r="B15" s="79" t="s">
        <v>33</v>
      </c>
      <c r="C15" s="73" t="s">
        <v>34</v>
      </c>
      <c r="D15" s="73" t="s">
        <v>35</v>
      </c>
      <c r="E15" s="58" t="s">
        <v>36</v>
      </c>
      <c r="F15" s="59" t="s">
        <v>37</v>
      </c>
    </row>
    <row r="16" spans="1:6" x14ac:dyDescent="0.2">
      <c r="A16" s="82"/>
      <c r="B16" s="79"/>
      <c r="C16" s="75"/>
      <c r="D16" s="75"/>
      <c r="E16" s="58" t="s">
        <v>38</v>
      </c>
      <c r="F16" s="59" t="s">
        <v>13</v>
      </c>
    </row>
    <row r="17" spans="1:4" x14ac:dyDescent="0.2">
      <c r="A17" s="82">
        <v>5</v>
      </c>
      <c r="B17" s="79" t="s">
        <v>39</v>
      </c>
      <c r="C17" s="60" t="s">
        <v>40</v>
      </c>
      <c r="D17" s="61" t="s">
        <v>41</v>
      </c>
    </row>
    <row r="18" spans="1:4" x14ac:dyDescent="0.2">
      <c r="A18" s="82"/>
      <c r="B18" s="80"/>
      <c r="C18" s="60" t="s">
        <v>42</v>
      </c>
      <c r="D18" s="61" t="s">
        <v>43</v>
      </c>
    </row>
    <row r="19" spans="1:4" x14ac:dyDescent="0.2">
      <c r="A19" s="82"/>
      <c r="B19" s="80"/>
      <c r="C19" s="60" t="s">
        <v>44</v>
      </c>
      <c r="D19" s="61" t="s">
        <v>45</v>
      </c>
    </row>
    <row r="20" spans="1:4" x14ac:dyDescent="0.2">
      <c r="A20" s="82">
        <v>6</v>
      </c>
      <c r="B20" s="81" t="s">
        <v>46</v>
      </c>
      <c r="C20" s="62" t="s">
        <v>47</v>
      </c>
      <c r="D20" s="62" t="s">
        <v>48</v>
      </c>
    </row>
    <row r="21" spans="1:4" x14ac:dyDescent="0.2">
      <c r="A21" s="82"/>
      <c r="B21" s="81"/>
      <c r="C21" s="62" t="s">
        <v>49</v>
      </c>
      <c r="D21" s="62" t="s">
        <v>50</v>
      </c>
    </row>
    <row r="22" spans="1:4" x14ac:dyDescent="0.2">
      <c r="A22" s="82"/>
      <c r="B22" s="81"/>
      <c r="C22" s="63" t="s">
        <v>51</v>
      </c>
      <c r="D22" s="63" t="s">
        <v>52</v>
      </c>
    </row>
    <row r="23" spans="1:4" x14ac:dyDescent="0.2">
      <c r="A23" s="82"/>
      <c r="B23" s="81"/>
      <c r="C23" s="63" t="s">
        <v>53</v>
      </c>
      <c r="D23" s="63" t="s">
        <v>54</v>
      </c>
    </row>
    <row r="24" spans="1:4" x14ac:dyDescent="0.2">
      <c r="A24" s="82"/>
      <c r="B24" s="81"/>
      <c r="C24" s="63" t="s">
        <v>55</v>
      </c>
      <c r="D24" s="63" t="s">
        <v>56</v>
      </c>
    </row>
    <row r="25" spans="1:4" x14ac:dyDescent="0.2">
      <c r="A25" s="82"/>
      <c r="B25" s="81"/>
      <c r="C25" s="63" t="s">
        <v>57</v>
      </c>
      <c r="D25" s="63" t="s">
        <v>58</v>
      </c>
    </row>
    <row r="26" spans="1:4" ht="27" x14ac:dyDescent="0.2">
      <c r="A26" s="82"/>
      <c r="B26" s="81"/>
      <c r="C26" s="64" t="s">
        <v>59</v>
      </c>
      <c r="D26" s="64" t="s">
        <v>60</v>
      </c>
    </row>
    <row r="27" spans="1:4" ht="27" x14ac:dyDescent="0.2">
      <c r="A27" s="82"/>
      <c r="B27" s="81"/>
      <c r="C27" s="64" t="s">
        <v>61</v>
      </c>
      <c r="D27" s="64" t="s">
        <v>62</v>
      </c>
    </row>
    <row r="28" spans="1:4" ht="27" x14ac:dyDescent="0.2">
      <c r="A28" s="82"/>
      <c r="B28" s="81"/>
      <c r="C28" s="64" t="s">
        <v>63</v>
      </c>
      <c r="D28" s="64" t="s">
        <v>64</v>
      </c>
    </row>
    <row r="29" spans="1:4" x14ac:dyDescent="0.2">
      <c r="A29" s="82"/>
      <c r="B29" s="81"/>
      <c r="C29" s="64" t="s">
        <v>65</v>
      </c>
      <c r="D29" s="64" t="s">
        <v>66</v>
      </c>
    </row>
    <row r="30" spans="1:4" x14ac:dyDescent="0.2">
      <c r="A30" s="82"/>
      <c r="B30" s="81"/>
      <c r="C30" s="64" t="s">
        <v>67</v>
      </c>
      <c r="D30" s="64" t="s">
        <v>68</v>
      </c>
    </row>
    <row r="31" spans="1:4" x14ac:dyDescent="0.2">
      <c r="A31" s="82"/>
      <c r="B31" s="81"/>
      <c r="C31" s="64" t="s">
        <v>69</v>
      </c>
      <c r="D31" s="64" t="s">
        <v>70</v>
      </c>
    </row>
  </sheetData>
  <mergeCells count="16">
    <mergeCell ref="A2:A7"/>
    <mergeCell ref="A8:A13"/>
    <mergeCell ref="A15:A16"/>
    <mergeCell ref="A17:A19"/>
    <mergeCell ref="A20:A31"/>
    <mergeCell ref="B2:B7"/>
    <mergeCell ref="B8:B13"/>
    <mergeCell ref="B15:B16"/>
    <mergeCell ref="B17:B19"/>
    <mergeCell ref="B20:B31"/>
    <mergeCell ref="C2:C7"/>
    <mergeCell ref="C8:C13"/>
    <mergeCell ref="C15:C16"/>
    <mergeCell ref="D2:D7"/>
    <mergeCell ref="D8:D13"/>
    <mergeCell ref="D15:D16"/>
  </mergeCells>
  <phoneticPr fontId="2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115" zoomScaleNormal="115" workbookViewId="0">
      <pane ySplit="5" topLeftCell="A6" activePane="bottomLeft" state="frozenSplit"/>
      <selection pane="bottomLeft" activeCell="E22" sqref="E22:J22"/>
    </sheetView>
  </sheetViews>
  <sheetFormatPr defaultColWidth="9" defaultRowHeight="14.25" x14ac:dyDescent="0.2"/>
  <cols>
    <col min="2" max="2" width="12.625" customWidth="1"/>
    <col min="3" max="3" width="16.5" customWidth="1"/>
    <col min="4" max="4" width="18.75" customWidth="1"/>
    <col min="5" max="5" width="5.75" customWidth="1"/>
    <col min="7" max="7" width="9" style="4"/>
    <col min="8" max="13" width="9" style="5"/>
    <col min="16" max="16" width="20.875" customWidth="1"/>
  </cols>
  <sheetData>
    <row r="1" spans="1:16" ht="22.5" x14ac:dyDescent="0.2">
      <c r="A1" s="101" t="s">
        <v>71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2">
      <c r="A2" s="103" t="s">
        <v>72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x14ac:dyDescent="0.2">
      <c r="A3" s="104" t="s">
        <v>73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</row>
    <row r="4" spans="1:16" x14ac:dyDescent="0.2">
      <c r="A4" s="108" t="s">
        <v>0</v>
      </c>
      <c r="B4" s="108" t="s">
        <v>74</v>
      </c>
      <c r="C4" s="84" t="s">
        <v>3</v>
      </c>
      <c r="D4" s="108" t="s">
        <v>4</v>
      </c>
      <c r="E4" s="108" t="s">
        <v>75</v>
      </c>
      <c r="F4" s="108" t="s">
        <v>76</v>
      </c>
      <c r="G4" s="109" t="s">
        <v>77</v>
      </c>
      <c r="H4" s="107" t="s">
        <v>78</v>
      </c>
      <c r="I4" s="107"/>
      <c r="J4" s="107" t="s">
        <v>79</v>
      </c>
      <c r="K4" s="107"/>
      <c r="L4" s="107" t="s">
        <v>80</v>
      </c>
      <c r="M4" s="107"/>
      <c r="N4" s="41" t="s">
        <v>82</v>
      </c>
      <c r="O4" s="108" t="s">
        <v>83</v>
      </c>
      <c r="P4" s="108" t="s">
        <v>84</v>
      </c>
    </row>
    <row r="5" spans="1:16" ht="24" x14ac:dyDescent="0.2">
      <c r="A5" s="108"/>
      <c r="B5" s="108"/>
      <c r="C5" s="85"/>
      <c r="D5" s="108"/>
      <c r="E5" s="108"/>
      <c r="F5" s="108"/>
      <c r="G5" s="110"/>
      <c r="H5" s="33" t="s">
        <v>85</v>
      </c>
      <c r="I5" s="33" t="s">
        <v>86</v>
      </c>
      <c r="J5" s="33" t="s">
        <v>85</v>
      </c>
      <c r="K5" s="33" t="s">
        <v>86</v>
      </c>
      <c r="L5" s="33" t="s">
        <v>85</v>
      </c>
      <c r="M5" s="33" t="s">
        <v>86</v>
      </c>
      <c r="N5" s="41" t="s">
        <v>87</v>
      </c>
      <c r="O5" s="108"/>
      <c r="P5" s="108"/>
    </row>
    <row r="6" spans="1:16" ht="14.25" customHeight="1" x14ac:dyDescent="0.2">
      <c r="A6" s="6">
        <v>1</v>
      </c>
      <c r="B6" s="73" t="s">
        <v>47</v>
      </c>
      <c r="C6" s="73" t="s">
        <v>48</v>
      </c>
      <c r="D6" s="66" t="s">
        <v>134</v>
      </c>
      <c r="E6" s="69" t="s">
        <v>136</v>
      </c>
      <c r="F6" s="10">
        <v>0.13</v>
      </c>
      <c r="G6" s="72">
        <v>3.3</v>
      </c>
      <c r="H6" s="35">
        <v>4.28715504</v>
      </c>
      <c r="I6" s="34">
        <v>3.5538529812500008</v>
      </c>
      <c r="J6" s="34">
        <v>4.5340285615625007</v>
      </c>
      <c r="K6" s="71" t="s">
        <v>142</v>
      </c>
      <c r="L6" s="53">
        <v>3.6941472000000002</v>
      </c>
      <c r="M6" s="34">
        <v>3.3863015999999995</v>
      </c>
      <c r="N6" s="123">
        <v>3.1605481600000003</v>
      </c>
      <c r="O6" s="125" t="s">
        <v>141</v>
      </c>
      <c r="P6" s="6"/>
    </row>
    <row r="7" spans="1:16" ht="18" customHeight="1" x14ac:dyDescent="0.2">
      <c r="A7" s="6">
        <v>2</v>
      </c>
      <c r="B7" s="74"/>
      <c r="C7" s="74"/>
      <c r="D7" s="66" t="s">
        <v>109</v>
      </c>
      <c r="E7" s="69" t="s">
        <v>136</v>
      </c>
      <c r="F7" s="10">
        <v>0.13</v>
      </c>
      <c r="G7" s="72">
        <v>4.2</v>
      </c>
      <c r="H7" s="35">
        <v>4.2191049600000001</v>
      </c>
      <c r="I7" s="34">
        <v>4.2850284750000007</v>
      </c>
      <c r="J7" s="34">
        <v>5.4668669737499993</v>
      </c>
      <c r="K7" s="71" t="s">
        <v>142</v>
      </c>
      <c r="L7" s="53">
        <v>5.0683132500000001</v>
      </c>
      <c r="M7" s="34">
        <v>4.4657865000000001</v>
      </c>
      <c r="N7" s="123">
        <v>3.8108044800000003</v>
      </c>
      <c r="O7" s="126"/>
      <c r="P7" s="6"/>
    </row>
    <row r="8" spans="1:16" x14ac:dyDescent="0.2">
      <c r="A8" s="6">
        <v>3</v>
      </c>
      <c r="B8" s="74"/>
      <c r="C8" s="74"/>
      <c r="D8" s="66" t="s">
        <v>110</v>
      </c>
      <c r="E8" s="69" t="s">
        <v>136</v>
      </c>
      <c r="F8" s="10">
        <v>0.13</v>
      </c>
      <c r="G8" s="72">
        <v>4.5</v>
      </c>
      <c r="H8" s="35">
        <v>4.2191049600000001</v>
      </c>
      <c r="I8" s="34">
        <v>4.6421141812500002</v>
      </c>
      <c r="J8" s="34">
        <v>5.9224392215625006</v>
      </c>
      <c r="K8" s="71" t="s">
        <v>142</v>
      </c>
      <c r="L8" s="53">
        <v>5.0683132500000001</v>
      </c>
      <c r="M8" s="34">
        <v>4.8379353749999989</v>
      </c>
      <c r="N8" s="123">
        <v>4.2758133600000008</v>
      </c>
      <c r="O8" s="126"/>
      <c r="P8" s="6"/>
    </row>
    <row r="9" spans="1:16" ht="15" customHeight="1" x14ac:dyDescent="0.2">
      <c r="A9" s="65">
        <v>4</v>
      </c>
      <c r="B9" s="75"/>
      <c r="C9" s="75"/>
      <c r="D9" s="66" t="s">
        <v>135</v>
      </c>
      <c r="E9" s="69" t="s">
        <v>136</v>
      </c>
      <c r="F9" s="10">
        <v>0.13</v>
      </c>
      <c r="G9" s="72">
        <v>4.2</v>
      </c>
      <c r="H9" s="35">
        <v>5.6643590399999999</v>
      </c>
      <c r="I9" s="34">
        <v>4.2850284750000007</v>
      </c>
      <c r="J9" s="34">
        <v>5.4668669737499993</v>
      </c>
      <c r="K9" s="71" t="s">
        <v>142</v>
      </c>
      <c r="L9" s="53">
        <v>4.2531299999999996</v>
      </c>
      <c r="M9" s="34">
        <v>4.4657865000000001</v>
      </c>
      <c r="N9" s="123">
        <v>3.7563644160000003</v>
      </c>
      <c r="O9" s="126"/>
      <c r="P9" s="65"/>
    </row>
    <row r="10" spans="1:16" x14ac:dyDescent="0.2">
      <c r="A10" s="6">
        <v>5</v>
      </c>
      <c r="B10" s="66" t="s">
        <v>49</v>
      </c>
      <c r="C10" s="66" t="s">
        <v>50</v>
      </c>
      <c r="D10" s="25"/>
      <c r="E10" s="69" t="s">
        <v>136</v>
      </c>
      <c r="F10" s="10">
        <v>0.13</v>
      </c>
      <c r="G10" s="11"/>
      <c r="H10" s="35"/>
      <c r="I10" s="33"/>
      <c r="J10" s="33"/>
      <c r="K10" s="33"/>
      <c r="L10" s="53"/>
      <c r="M10" s="33"/>
      <c r="N10" s="41"/>
      <c r="O10" s="127"/>
      <c r="P10" s="6"/>
    </row>
    <row r="11" spans="1:16" s="3" customFormat="1" x14ac:dyDescent="0.2">
      <c r="A11" s="12"/>
      <c r="B11" s="70" t="s">
        <v>137</v>
      </c>
      <c r="C11" s="29"/>
      <c r="D11" s="29"/>
      <c r="E11" s="30"/>
      <c r="F11" s="12"/>
      <c r="G11" s="38">
        <f t="shared" ref="G11:N11" si="0">SUM(G6:G10)</f>
        <v>16.2</v>
      </c>
      <c r="H11" s="38">
        <f t="shared" si="0"/>
        <v>18.389724000000001</v>
      </c>
      <c r="I11" s="54">
        <f t="shared" si="0"/>
        <v>16.766024112500002</v>
      </c>
      <c r="J11" s="52">
        <f t="shared" si="0"/>
        <v>21.390201730625002</v>
      </c>
      <c r="K11" s="52">
        <f t="shared" si="0"/>
        <v>0</v>
      </c>
      <c r="L11" s="54">
        <f t="shared" si="0"/>
        <v>18.0839037</v>
      </c>
      <c r="M11" s="52">
        <f t="shared" si="0"/>
        <v>17.155809974999997</v>
      </c>
      <c r="N11" s="124">
        <f t="shared" si="0"/>
        <v>15.003530416000002</v>
      </c>
      <c r="O11" s="51"/>
      <c r="P11" s="12"/>
    </row>
    <row r="12" spans="1:16" s="3" customFormat="1" x14ac:dyDescent="0.2">
      <c r="A12" s="12"/>
      <c r="B12" s="29" t="s">
        <v>144</v>
      </c>
      <c r="C12" s="29"/>
      <c r="D12" s="29"/>
      <c r="E12" s="30"/>
      <c r="F12" s="12"/>
      <c r="G12" s="38"/>
      <c r="H12" s="91" t="s">
        <v>145</v>
      </c>
      <c r="I12" s="92"/>
      <c r="J12" s="91" t="s">
        <v>145</v>
      </c>
      <c r="K12" s="92"/>
      <c r="L12" s="91" t="s">
        <v>146</v>
      </c>
      <c r="M12" s="92"/>
      <c r="N12" s="50"/>
      <c r="O12" s="51"/>
      <c r="P12" s="12"/>
    </row>
    <row r="13" spans="1:16" s="3" customFormat="1" x14ac:dyDescent="0.2">
      <c r="A13" s="12"/>
      <c r="B13" s="29" t="s">
        <v>143</v>
      </c>
      <c r="C13" s="29"/>
      <c r="D13" s="29"/>
      <c r="E13" s="30"/>
      <c r="F13" s="12"/>
      <c r="G13" s="38"/>
      <c r="H13" s="93">
        <v>65</v>
      </c>
      <c r="I13" s="94"/>
      <c r="J13" s="95">
        <v>67</v>
      </c>
      <c r="K13" s="96"/>
      <c r="L13" s="93">
        <v>67</v>
      </c>
      <c r="M13" s="94"/>
      <c r="N13" s="50"/>
      <c r="O13" s="51"/>
      <c r="P13" s="12"/>
    </row>
    <row r="14" spans="1:16" x14ac:dyDescent="0.2">
      <c r="A14" s="89" t="s">
        <v>112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</row>
    <row r="15" spans="1:16" ht="14.25" customHeight="1" x14ac:dyDescent="0.2">
      <c r="A15" s="31">
        <v>1</v>
      </c>
      <c r="B15" s="31" t="s">
        <v>113</v>
      </c>
      <c r="C15" s="90" t="s">
        <v>138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8"/>
    </row>
    <row r="16" spans="1:16" ht="14.25" customHeight="1" x14ac:dyDescent="0.2">
      <c r="A16" s="31">
        <v>2</v>
      </c>
      <c r="B16" s="31" t="s">
        <v>114</v>
      </c>
      <c r="C16" s="90" t="s">
        <v>139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spans="1:16" x14ac:dyDescent="0.2">
      <c r="A17" s="31">
        <v>3</v>
      </c>
      <c r="B17" s="31" t="s">
        <v>115</v>
      </c>
      <c r="C17" s="86" t="s">
        <v>116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8"/>
    </row>
    <row r="18" spans="1:16" ht="14.25" customHeight="1" x14ac:dyDescent="0.2">
      <c r="A18" s="31">
        <v>4</v>
      </c>
      <c r="B18" s="31" t="s">
        <v>117</v>
      </c>
      <c r="C18" s="86" t="s">
        <v>118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8"/>
    </row>
    <row r="19" spans="1:16" ht="14.25" customHeight="1" x14ac:dyDescent="0.2">
      <c r="A19" s="31">
        <v>5</v>
      </c>
      <c r="B19" s="31" t="s">
        <v>119</v>
      </c>
      <c r="C19" s="86" t="s">
        <v>120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8"/>
    </row>
    <row r="20" spans="1:16" ht="14.25" customHeight="1" x14ac:dyDescent="0.2">
      <c r="A20" s="31">
        <v>6</v>
      </c>
      <c r="B20" s="31" t="s">
        <v>121</v>
      </c>
      <c r="C20" s="90" t="s">
        <v>140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8"/>
    </row>
    <row r="21" spans="1:16" x14ac:dyDescent="0.2">
      <c r="A21" s="31">
        <v>7</v>
      </c>
      <c r="B21" s="31" t="s">
        <v>84</v>
      </c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100"/>
    </row>
    <row r="22" spans="1:16" ht="81.75" customHeight="1" x14ac:dyDescent="0.2">
      <c r="A22" s="97" t="s">
        <v>122</v>
      </c>
      <c r="B22" s="97"/>
      <c r="C22" s="97"/>
      <c r="D22" s="97"/>
      <c r="E22" s="97" t="s">
        <v>123</v>
      </c>
      <c r="F22" s="97"/>
      <c r="G22" s="97"/>
      <c r="H22" s="97"/>
      <c r="I22" s="97"/>
      <c r="J22" s="97"/>
      <c r="K22" s="97" t="s">
        <v>124</v>
      </c>
      <c r="L22" s="97"/>
      <c r="M22" s="97"/>
      <c r="N22" s="97"/>
      <c r="O22" s="97" t="s">
        <v>125</v>
      </c>
      <c r="P22" s="97"/>
    </row>
    <row r="23" spans="1:16" x14ac:dyDescent="0.2">
      <c r="H23" s="68"/>
      <c r="I23" s="68"/>
      <c r="J23" s="68"/>
      <c r="K23" s="68"/>
      <c r="L23" s="68"/>
      <c r="M23" s="68"/>
    </row>
    <row r="24" spans="1:16" x14ac:dyDescent="0.2">
      <c r="H24" s="68"/>
      <c r="I24" s="68"/>
      <c r="J24" s="68"/>
      <c r="K24" s="68"/>
      <c r="L24" s="68"/>
      <c r="M24" s="68"/>
    </row>
    <row r="25" spans="1:16" x14ac:dyDescent="0.2">
      <c r="H25" s="68"/>
      <c r="I25" s="68"/>
      <c r="J25" s="68"/>
      <c r="K25" s="68"/>
      <c r="L25" s="68"/>
      <c r="M25" s="68"/>
    </row>
    <row r="26" spans="1:16" x14ac:dyDescent="0.2">
      <c r="H26" s="68"/>
      <c r="I26" s="68"/>
      <c r="J26" s="68"/>
      <c r="K26" s="68"/>
      <c r="L26" s="68"/>
      <c r="M26" s="68"/>
    </row>
    <row r="27" spans="1:16" x14ac:dyDescent="0.2">
      <c r="H27" s="68"/>
      <c r="I27" s="68"/>
      <c r="J27" s="68"/>
      <c r="K27" s="68"/>
      <c r="L27" s="68"/>
      <c r="M27" s="68"/>
    </row>
    <row r="28" spans="1:16" x14ac:dyDescent="0.2">
      <c r="H28" s="68"/>
      <c r="I28" s="68"/>
      <c r="J28" s="68"/>
      <c r="K28" s="68"/>
      <c r="L28" s="68"/>
      <c r="M28" s="68"/>
    </row>
    <row r="29" spans="1:16" x14ac:dyDescent="0.2">
      <c r="H29" s="68"/>
      <c r="I29" s="68"/>
      <c r="J29" s="68"/>
      <c r="K29" s="68"/>
      <c r="L29" s="68"/>
      <c r="M29" s="68"/>
    </row>
    <row r="30" spans="1:16" x14ac:dyDescent="0.2">
      <c r="H30" s="68"/>
      <c r="I30" s="68"/>
      <c r="J30" s="68"/>
      <c r="K30" s="68"/>
      <c r="L30" s="68"/>
      <c r="M30" s="68"/>
    </row>
    <row r="31" spans="1:16" x14ac:dyDescent="0.2">
      <c r="H31" s="68"/>
      <c r="I31" s="68"/>
      <c r="J31" s="68"/>
      <c r="K31" s="68"/>
      <c r="L31" s="68"/>
      <c r="M31" s="68"/>
    </row>
    <row r="32" spans="1:16" x14ac:dyDescent="0.2">
      <c r="H32" s="68"/>
      <c r="I32" s="68"/>
      <c r="J32" s="68"/>
      <c r="K32" s="68"/>
      <c r="L32" s="68"/>
      <c r="M32" s="68"/>
    </row>
    <row r="33" spans="8:13" x14ac:dyDescent="0.2">
      <c r="H33" s="68"/>
      <c r="I33" s="68"/>
      <c r="J33" s="68"/>
      <c r="K33" s="68"/>
      <c r="L33" s="68"/>
      <c r="M33" s="68"/>
    </row>
    <row r="34" spans="8:13" x14ac:dyDescent="0.2">
      <c r="H34" s="68"/>
      <c r="I34" s="68"/>
      <c r="J34" s="68"/>
      <c r="K34" s="68"/>
      <c r="L34" s="68"/>
      <c r="M34" s="68"/>
    </row>
    <row r="35" spans="8:13" x14ac:dyDescent="0.2">
      <c r="H35" s="68"/>
      <c r="I35" s="68"/>
      <c r="J35" s="68"/>
      <c r="K35" s="68"/>
      <c r="L35" s="68"/>
      <c r="M35" s="68"/>
    </row>
    <row r="36" spans="8:13" x14ac:dyDescent="0.2">
      <c r="H36" s="68"/>
      <c r="I36" s="68"/>
      <c r="J36" s="68"/>
      <c r="K36" s="68"/>
      <c r="L36" s="68"/>
      <c r="M36" s="68"/>
    </row>
    <row r="37" spans="8:13" x14ac:dyDescent="0.2">
      <c r="H37" s="68"/>
      <c r="I37" s="68"/>
      <c r="J37" s="68"/>
      <c r="K37" s="68"/>
      <c r="L37" s="68"/>
      <c r="M37" s="68"/>
    </row>
    <row r="38" spans="8:13" x14ac:dyDescent="0.2">
      <c r="H38" s="68"/>
      <c r="I38" s="68"/>
      <c r="J38" s="68"/>
      <c r="K38" s="68"/>
      <c r="L38" s="68"/>
      <c r="M38" s="68"/>
    </row>
    <row r="39" spans="8:13" x14ac:dyDescent="0.2">
      <c r="H39" s="68"/>
      <c r="I39" s="68"/>
      <c r="J39" s="68"/>
      <c r="K39" s="68"/>
      <c r="L39" s="68"/>
      <c r="M39" s="68"/>
    </row>
    <row r="40" spans="8:13" x14ac:dyDescent="0.2">
      <c r="H40" s="68"/>
      <c r="I40" s="68"/>
      <c r="J40" s="68"/>
      <c r="K40" s="68"/>
      <c r="L40" s="68"/>
      <c r="M40" s="68"/>
    </row>
    <row r="41" spans="8:13" x14ac:dyDescent="0.2">
      <c r="H41" s="68"/>
      <c r="I41" s="68"/>
      <c r="J41" s="68"/>
      <c r="K41" s="68"/>
      <c r="L41" s="68"/>
      <c r="M41" s="68"/>
    </row>
    <row r="42" spans="8:13" x14ac:dyDescent="0.2">
      <c r="H42" s="68"/>
      <c r="I42" s="68"/>
      <c r="J42" s="68"/>
      <c r="K42" s="68"/>
      <c r="L42" s="68"/>
      <c r="M42" s="68"/>
    </row>
    <row r="43" spans="8:13" x14ac:dyDescent="0.2">
      <c r="H43" s="68"/>
      <c r="I43" s="68"/>
      <c r="J43" s="68"/>
      <c r="K43" s="68"/>
      <c r="L43" s="68"/>
      <c r="M43" s="68"/>
    </row>
    <row r="44" spans="8:13" x14ac:dyDescent="0.2">
      <c r="H44" s="68"/>
      <c r="I44" s="68"/>
      <c r="J44" s="68"/>
      <c r="K44" s="68"/>
      <c r="L44" s="68"/>
      <c r="M44" s="68"/>
    </row>
    <row r="45" spans="8:13" x14ac:dyDescent="0.2">
      <c r="H45" s="67"/>
      <c r="I45" s="67"/>
      <c r="J45" s="67"/>
      <c r="K45" s="67"/>
      <c r="L45" s="67"/>
      <c r="M45" s="67"/>
    </row>
  </sheetData>
  <mergeCells count="36">
    <mergeCell ref="A1:P1"/>
    <mergeCell ref="A2:P2"/>
    <mergeCell ref="A3:P3"/>
    <mergeCell ref="H4:I4"/>
    <mergeCell ref="J4:K4"/>
    <mergeCell ref="L4:M4"/>
    <mergeCell ref="A4:A5"/>
    <mergeCell ref="B4:B5"/>
    <mergeCell ref="D4:D5"/>
    <mergeCell ref="E4:E5"/>
    <mergeCell ref="F4:F5"/>
    <mergeCell ref="G4:G5"/>
    <mergeCell ref="O4:O5"/>
    <mergeCell ref="P4:P5"/>
    <mergeCell ref="A22:D22"/>
    <mergeCell ref="E22:J22"/>
    <mergeCell ref="K22:N22"/>
    <mergeCell ref="O22:P22"/>
    <mergeCell ref="C19:P19"/>
    <mergeCell ref="C20:P20"/>
    <mergeCell ref="C21:P21"/>
    <mergeCell ref="B6:B9"/>
    <mergeCell ref="C4:C5"/>
    <mergeCell ref="C6:C9"/>
    <mergeCell ref="C18:P18"/>
    <mergeCell ref="A14:P14"/>
    <mergeCell ref="C15:P15"/>
    <mergeCell ref="C16:P16"/>
    <mergeCell ref="C17:P17"/>
    <mergeCell ref="H12:I12"/>
    <mergeCell ref="J12:K12"/>
    <mergeCell ref="L12:M12"/>
    <mergeCell ref="H13:I13"/>
    <mergeCell ref="L13:M13"/>
    <mergeCell ref="J13:K13"/>
    <mergeCell ref="O6:O10"/>
  </mergeCells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zoomScale="145" zoomScaleNormal="145" workbookViewId="0">
      <pane ySplit="5" topLeftCell="A21" activePane="bottomLeft" state="frozenSplit"/>
      <selection pane="bottomLeft" activeCell="F6" sqref="F6"/>
    </sheetView>
  </sheetViews>
  <sheetFormatPr defaultColWidth="9" defaultRowHeight="14.25" x14ac:dyDescent="0.2"/>
  <cols>
    <col min="1" max="1" width="4" customWidth="1"/>
    <col min="2" max="2" width="6.25" customWidth="1"/>
    <col min="3" max="3" width="10.125" customWidth="1"/>
    <col min="4" max="4" width="11.25" customWidth="1"/>
    <col min="5" max="5" width="16.75" customWidth="1"/>
    <col min="8" max="8" width="9" style="4"/>
    <col min="9" max="9" width="8" style="5" customWidth="1"/>
    <col min="10" max="10" width="7.75" style="5" customWidth="1"/>
    <col min="11" max="14" width="9" style="5"/>
    <col min="15" max="16" width="9" style="5" hidden="1" customWidth="1"/>
    <col min="19" max="19" width="20.875" customWidth="1"/>
  </cols>
  <sheetData>
    <row r="1" spans="1:19" ht="22.5" x14ac:dyDescent="0.2">
      <c r="A1" s="101" t="s">
        <v>71</v>
      </c>
      <c r="B1" s="101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x14ac:dyDescent="0.2">
      <c r="A2" s="103" t="s">
        <v>72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x14ac:dyDescent="0.2">
      <c r="A3" s="104" t="s">
        <v>73</v>
      </c>
      <c r="B3" s="12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6"/>
    </row>
    <row r="4" spans="1:19" x14ac:dyDescent="0.2">
      <c r="A4" s="108" t="s">
        <v>0</v>
      </c>
      <c r="B4" s="84" t="s">
        <v>1</v>
      </c>
      <c r="C4" s="108" t="s">
        <v>74</v>
      </c>
      <c r="D4" s="84" t="s">
        <v>3</v>
      </c>
      <c r="E4" s="108" t="s">
        <v>4</v>
      </c>
      <c r="F4" s="108" t="s">
        <v>75</v>
      </c>
      <c r="G4" s="108" t="s">
        <v>76</v>
      </c>
      <c r="H4" s="109" t="s">
        <v>77</v>
      </c>
      <c r="I4" s="107" t="s">
        <v>78</v>
      </c>
      <c r="J4" s="107"/>
      <c r="K4" s="107" t="s">
        <v>79</v>
      </c>
      <c r="L4" s="107"/>
      <c r="M4" s="107" t="s">
        <v>80</v>
      </c>
      <c r="N4" s="107"/>
      <c r="O4" s="107" t="s">
        <v>81</v>
      </c>
      <c r="P4" s="107"/>
      <c r="Q4" s="41" t="s">
        <v>82</v>
      </c>
      <c r="R4" s="108" t="s">
        <v>83</v>
      </c>
      <c r="S4" s="108" t="s">
        <v>84</v>
      </c>
    </row>
    <row r="5" spans="1:19" ht="24" x14ac:dyDescent="0.2">
      <c r="A5" s="108"/>
      <c r="B5" s="85"/>
      <c r="C5" s="108"/>
      <c r="D5" s="85"/>
      <c r="E5" s="108"/>
      <c r="F5" s="108"/>
      <c r="G5" s="108"/>
      <c r="H5" s="110"/>
      <c r="I5" s="33" t="s">
        <v>85</v>
      </c>
      <c r="J5" s="33" t="s">
        <v>86</v>
      </c>
      <c r="K5" s="33" t="s">
        <v>85</v>
      </c>
      <c r="L5" s="33" t="s">
        <v>86</v>
      </c>
      <c r="M5" s="33" t="s">
        <v>85</v>
      </c>
      <c r="N5" s="33" t="s">
        <v>86</v>
      </c>
      <c r="O5" s="33" t="s">
        <v>85</v>
      </c>
      <c r="P5" s="33" t="s">
        <v>86</v>
      </c>
      <c r="Q5" s="41" t="s">
        <v>87</v>
      </c>
      <c r="R5" s="108"/>
      <c r="S5" s="108"/>
    </row>
    <row r="6" spans="1:19" x14ac:dyDescent="0.2">
      <c r="A6" s="6">
        <v>1</v>
      </c>
      <c r="B6" s="119" t="s">
        <v>5</v>
      </c>
      <c r="C6" s="118" t="s">
        <v>6</v>
      </c>
      <c r="D6" s="118" t="s">
        <v>7</v>
      </c>
      <c r="E6" s="8" t="s">
        <v>8</v>
      </c>
      <c r="F6" s="9" t="s">
        <v>9</v>
      </c>
      <c r="G6" s="10">
        <v>0.13</v>
      </c>
      <c r="H6" s="11">
        <v>2.4</v>
      </c>
      <c r="I6" s="34">
        <v>2.3844375000000002</v>
      </c>
      <c r="J6" s="34">
        <v>1.944288</v>
      </c>
      <c r="K6" s="35">
        <v>3.0057999999999998</v>
      </c>
      <c r="L6" s="35">
        <v>3.0067768355625</v>
      </c>
      <c r="M6" s="35">
        <v>3.3700991999999999</v>
      </c>
      <c r="N6" s="35">
        <v>2.0739071999999998</v>
      </c>
      <c r="O6" s="107">
        <v>39.5</v>
      </c>
      <c r="P6" s="33"/>
      <c r="Q6" s="41"/>
      <c r="R6" s="6"/>
      <c r="S6" s="6"/>
    </row>
    <row r="7" spans="1:19" x14ac:dyDescent="0.2">
      <c r="A7" s="6">
        <v>2</v>
      </c>
      <c r="B7" s="119"/>
      <c r="C7" s="118"/>
      <c r="D7" s="118"/>
      <c r="E7" s="8" t="s">
        <v>10</v>
      </c>
      <c r="F7" s="9" t="s">
        <v>11</v>
      </c>
      <c r="G7" s="10">
        <v>0.13</v>
      </c>
      <c r="H7" s="11">
        <v>2.4</v>
      </c>
      <c r="I7" s="34">
        <v>2.1974976000000002</v>
      </c>
      <c r="J7" s="34">
        <v>1.9928952</v>
      </c>
      <c r="K7" s="35">
        <v>3.0057999999999998</v>
      </c>
      <c r="L7" s="35">
        <v>3.0067768355625</v>
      </c>
      <c r="M7" s="35">
        <v>3.09918</v>
      </c>
      <c r="N7" s="35">
        <v>2.3250443999999999</v>
      </c>
      <c r="O7" s="107"/>
      <c r="P7" s="33"/>
      <c r="Q7" s="41"/>
      <c r="R7" s="6"/>
      <c r="S7" s="6"/>
    </row>
    <row r="8" spans="1:19" x14ac:dyDescent="0.2">
      <c r="A8" s="6">
        <v>3</v>
      </c>
      <c r="B8" s="119"/>
      <c r="C8" s="118"/>
      <c r="D8" s="118"/>
      <c r="E8" s="8" t="s">
        <v>12</v>
      </c>
      <c r="F8" s="9" t="s">
        <v>13</v>
      </c>
      <c r="G8" s="10">
        <v>0.13</v>
      </c>
      <c r="H8" s="11">
        <v>2.2999999999999998</v>
      </c>
      <c r="I8" s="34">
        <v>2.1974976000000002</v>
      </c>
      <c r="J8" s="34">
        <v>1.701252</v>
      </c>
      <c r="K8" s="35">
        <v>3.0057999999999998</v>
      </c>
      <c r="L8" s="35">
        <v>3.0067768355625</v>
      </c>
      <c r="M8" s="35">
        <v>3.09918</v>
      </c>
      <c r="N8" s="35">
        <v>2.6582062500000001</v>
      </c>
      <c r="O8" s="107"/>
      <c r="P8" s="33"/>
      <c r="Q8" s="41"/>
      <c r="R8" s="6"/>
      <c r="S8" s="6"/>
    </row>
    <row r="9" spans="1:19" x14ac:dyDescent="0.2">
      <c r="A9" s="6">
        <v>4</v>
      </c>
      <c r="B9" s="119"/>
      <c r="C9" s="118"/>
      <c r="D9" s="118"/>
      <c r="E9" s="8" t="s">
        <v>14</v>
      </c>
      <c r="F9" s="8" t="s">
        <v>9</v>
      </c>
      <c r="G9" s="10">
        <v>0.13</v>
      </c>
      <c r="H9" s="11">
        <v>1.5</v>
      </c>
      <c r="I9" s="34">
        <v>2.1974976000000002</v>
      </c>
      <c r="J9" s="34">
        <v>1.2394836</v>
      </c>
      <c r="K9" s="35">
        <v>2.7006999999999999</v>
      </c>
      <c r="L9" s="35">
        <v>2.6969877070499999</v>
      </c>
      <c r="M9" s="35">
        <v>2.7129599999999998</v>
      </c>
      <c r="N9" s="35">
        <v>2.2683360000000001</v>
      </c>
      <c r="O9" s="107"/>
      <c r="P9" s="33"/>
      <c r="Q9" s="41"/>
      <c r="R9" s="6"/>
      <c r="S9" s="6"/>
    </row>
    <row r="10" spans="1:19" x14ac:dyDescent="0.2">
      <c r="A10" s="6">
        <v>5</v>
      </c>
      <c r="B10" s="119"/>
      <c r="C10" s="118"/>
      <c r="D10" s="118"/>
      <c r="E10" s="8" t="s">
        <v>15</v>
      </c>
      <c r="F10" s="9" t="s">
        <v>16</v>
      </c>
      <c r="G10" s="10">
        <v>0.13</v>
      </c>
      <c r="H10" s="11">
        <v>1.5</v>
      </c>
      <c r="I10" s="34">
        <v>2.0029275000000002</v>
      </c>
      <c r="J10" s="34">
        <v>1.2394836</v>
      </c>
      <c r="K10" s="35">
        <v>2.7006999999999999</v>
      </c>
      <c r="L10" s="35">
        <v>2.2908775889999999</v>
      </c>
      <c r="M10" s="35">
        <v>2.4303599999999999</v>
      </c>
      <c r="N10" s="35">
        <v>2.6582062500000001</v>
      </c>
      <c r="O10" s="107"/>
      <c r="P10" s="33"/>
      <c r="Q10" s="41"/>
      <c r="R10" s="6"/>
      <c r="S10" s="6"/>
    </row>
    <row r="11" spans="1:19" x14ac:dyDescent="0.2">
      <c r="A11" s="6">
        <v>6</v>
      </c>
      <c r="B11" s="119"/>
      <c r="C11" s="118"/>
      <c r="D11" s="118"/>
      <c r="E11" s="8" t="s">
        <v>17</v>
      </c>
      <c r="F11" s="9" t="s">
        <v>18</v>
      </c>
      <c r="G11" s="10">
        <v>0.13</v>
      </c>
      <c r="H11" s="11">
        <v>2.5</v>
      </c>
      <c r="I11" s="34">
        <v>2.0029275000000002</v>
      </c>
      <c r="J11" s="34">
        <v>1.9139085</v>
      </c>
      <c r="K11" s="35">
        <v>2.4295</v>
      </c>
      <c r="L11" s="35">
        <v>1.5619619924999999</v>
      </c>
      <c r="M11" s="35">
        <v>3.402504</v>
      </c>
      <c r="N11" s="35">
        <v>2.0415024000000002</v>
      </c>
      <c r="O11" s="107"/>
      <c r="P11" s="33"/>
      <c r="Q11" s="41"/>
      <c r="R11" s="6"/>
      <c r="S11" s="6"/>
    </row>
    <row r="12" spans="1:19" x14ac:dyDescent="0.2">
      <c r="A12" s="6">
        <v>7</v>
      </c>
      <c r="B12" s="119" t="s">
        <v>5</v>
      </c>
      <c r="C12" s="118" t="s">
        <v>19</v>
      </c>
      <c r="D12" s="118" t="s">
        <v>20</v>
      </c>
      <c r="E12" s="8" t="s">
        <v>21</v>
      </c>
      <c r="F12" s="9" t="s">
        <v>9</v>
      </c>
      <c r="G12" s="10">
        <v>0.13</v>
      </c>
      <c r="H12" s="11">
        <v>2.6</v>
      </c>
      <c r="I12" s="36">
        <v>2.3844375000000002</v>
      </c>
      <c r="J12" s="34">
        <v>2.1052993500000001</v>
      </c>
      <c r="K12" s="35">
        <v>2.9154</v>
      </c>
      <c r="L12" s="35">
        <v>2.7768213199999998</v>
      </c>
      <c r="M12" s="35">
        <v>3.3700991999999999</v>
      </c>
      <c r="N12" s="35">
        <v>2.9942035200000001</v>
      </c>
      <c r="O12" s="107">
        <v>36.5</v>
      </c>
      <c r="P12" s="33"/>
      <c r="Q12" s="41"/>
      <c r="R12" s="6"/>
      <c r="S12" s="6"/>
    </row>
    <row r="13" spans="1:19" x14ac:dyDescent="0.2">
      <c r="A13" s="6">
        <v>8</v>
      </c>
      <c r="B13" s="119"/>
      <c r="C13" s="118"/>
      <c r="D13" s="118"/>
      <c r="E13" s="8" t="s">
        <v>22</v>
      </c>
      <c r="F13" s="9" t="s">
        <v>11</v>
      </c>
      <c r="G13" s="10">
        <v>0.13</v>
      </c>
      <c r="H13" s="11">
        <v>2.5</v>
      </c>
      <c r="I13" s="36">
        <v>2.2280183999999998</v>
      </c>
      <c r="J13" s="34">
        <v>2.1052993500000001</v>
      </c>
      <c r="K13" s="35">
        <v>2.8475999999999999</v>
      </c>
      <c r="L13" s="35">
        <v>2.846241853</v>
      </c>
      <c r="M13" s="35">
        <v>3.09918</v>
      </c>
      <c r="N13" s="35">
        <v>2.4561825750000001</v>
      </c>
      <c r="O13" s="107"/>
      <c r="P13" s="33"/>
      <c r="Q13" s="41"/>
      <c r="R13" s="6"/>
      <c r="S13" s="6"/>
    </row>
    <row r="14" spans="1:19" x14ac:dyDescent="0.2">
      <c r="A14" s="6">
        <v>9</v>
      </c>
      <c r="B14" s="119"/>
      <c r="C14" s="118"/>
      <c r="D14" s="118"/>
      <c r="E14" s="8" t="s">
        <v>23</v>
      </c>
      <c r="F14" s="9" t="s">
        <v>13</v>
      </c>
      <c r="G14" s="10">
        <v>0.13</v>
      </c>
      <c r="H14" s="11">
        <v>2.8</v>
      </c>
      <c r="I14" s="36">
        <v>2.2280183999999998</v>
      </c>
      <c r="J14" s="34">
        <v>2.1052993500000001</v>
      </c>
      <c r="K14" s="35">
        <v>2.8475999999999999</v>
      </c>
      <c r="L14" s="35">
        <v>2.4297186549999998</v>
      </c>
      <c r="M14" s="35">
        <v>3.09918</v>
      </c>
      <c r="N14" s="35">
        <v>2.4561825750000001</v>
      </c>
      <c r="O14" s="107"/>
      <c r="P14" s="33"/>
      <c r="Q14" s="41"/>
      <c r="R14" s="6"/>
      <c r="S14" s="6"/>
    </row>
    <row r="15" spans="1:19" x14ac:dyDescent="0.2">
      <c r="A15" s="6">
        <v>10</v>
      </c>
      <c r="B15" s="119"/>
      <c r="C15" s="118"/>
      <c r="D15" s="118"/>
      <c r="E15" s="8" t="s">
        <v>24</v>
      </c>
      <c r="F15" s="8" t="s">
        <v>25</v>
      </c>
      <c r="G15" s="10">
        <v>0.13</v>
      </c>
      <c r="H15" s="11">
        <v>2.2000000000000002</v>
      </c>
      <c r="I15" s="36">
        <v>2.2280183999999998</v>
      </c>
      <c r="J15" s="34">
        <v>1.8883897199999999</v>
      </c>
      <c r="K15" s="35">
        <v>2.9266999999999999</v>
      </c>
      <c r="L15" s="35">
        <v>1.7702235915</v>
      </c>
      <c r="M15" s="35">
        <v>2.5434000000000001</v>
      </c>
      <c r="N15" s="35">
        <v>2.0142823679999999</v>
      </c>
      <c r="O15" s="107"/>
      <c r="P15" s="33"/>
      <c r="Q15" s="41"/>
      <c r="R15" s="6"/>
      <c r="S15" s="6"/>
    </row>
    <row r="16" spans="1:19" x14ac:dyDescent="0.2">
      <c r="A16" s="6">
        <v>11</v>
      </c>
      <c r="B16" s="119"/>
      <c r="C16" s="118"/>
      <c r="D16" s="118"/>
      <c r="E16" s="8" t="s">
        <v>26</v>
      </c>
      <c r="F16" s="9" t="s">
        <v>27</v>
      </c>
      <c r="G16" s="10">
        <v>0.13</v>
      </c>
      <c r="H16" s="11">
        <v>2</v>
      </c>
      <c r="I16" s="36">
        <v>2.0029275000000002</v>
      </c>
      <c r="J16" s="34">
        <v>1.6040376000000001</v>
      </c>
      <c r="K16" s="35">
        <v>2.4973000000000001</v>
      </c>
      <c r="L16" s="35">
        <v>1.7702235915</v>
      </c>
      <c r="M16" s="35">
        <v>2.6582062500000001</v>
      </c>
      <c r="N16" s="35">
        <v>1.7109734400000001</v>
      </c>
      <c r="O16" s="107"/>
      <c r="P16" s="33"/>
      <c r="Q16" s="41"/>
      <c r="R16" s="6"/>
      <c r="S16" s="6"/>
    </row>
    <row r="17" spans="1:20" x14ac:dyDescent="0.2">
      <c r="A17" s="6">
        <v>12</v>
      </c>
      <c r="B17" s="119"/>
      <c r="C17" s="118"/>
      <c r="D17" s="118"/>
      <c r="E17" s="8" t="s">
        <v>28</v>
      </c>
      <c r="F17" s="9" t="s">
        <v>29</v>
      </c>
      <c r="G17" s="10">
        <v>0.13</v>
      </c>
      <c r="H17" s="11">
        <v>1.5</v>
      </c>
      <c r="I17" s="36">
        <v>2.0029275000000002</v>
      </c>
      <c r="J17" s="34">
        <v>1.0936619999999999</v>
      </c>
      <c r="K17" s="35">
        <v>2.6103000000000001</v>
      </c>
      <c r="L17" s="35">
        <v>2.7334334868750001</v>
      </c>
      <c r="M17" s="35">
        <v>2.4303599999999999</v>
      </c>
      <c r="N17" s="35">
        <v>2.1265649999999998</v>
      </c>
      <c r="O17" s="107"/>
      <c r="P17" s="33"/>
      <c r="Q17" s="41"/>
      <c r="R17" s="6"/>
      <c r="S17" s="6"/>
    </row>
    <row r="18" spans="1:20" s="3" customFormat="1" x14ac:dyDescent="0.2">
      <c r="A18" s="12"/>
      <c r="B18" s="13" t="s">
        <v>88</v>
      </c>
      <c r="C18" s="14"/>
      <c r="D18" s="14"/>
      <c r="E18" s="15">
        <f>G18/J18</f>
        <v>0.88375944208050505</v>
      </c>
      <c r="F18" s="16"/>
      <c r="G18" s="17">
        <v>18.5</v>
      </c>
      <c r="H18" s="18">
        <f>SUM(H6:H17)</f>
        <v>26.2</v>
      </c>
      <c r="I18" s="37">
        <f>SUM(I6:I17)</f>
        <v>26.057133</v>
      </c>
      <c r="J18" s="37">
        <f t="shared" ref="J18:P18" si="0">SUM(J6:J17)</f>
        <v>20.933298269999998</v>
      </c>
      <c r="K18" s="37">
        <f t="shared" si="0"/>
        <v>33.493200000000002</v>
      </c>
      <c r="L18" s="37">
        <f t="shared" si="0"/>
        <v>29.896820293112498</v>
      </c>
      <c r="M18" s="37">
        <f t="shared" si="0"/>
        <v>35.31470865</v>
      </c>
      <c r="N18" s="37">
        <f t="shared" si="0"/>
        <v>27.783591978</v>
      </c>
      <c r="O18" s="37">
        <f t="shared" si="0"/>
        <v>76</v>
      </c>
      <c r="P18" s="37">
        <f t="shared" si="0"/>
        <v>0</v>
      </c>
      <c r="Q18" s="42"/>
      <c r="R18" s="43"/>
      <c r="S18" s="12"/>
    </row>
    <row r="19" spans="1:20" ht="16.5" customHeight="1" x14ac:dyDescent="0.2">
      <c r="A19" s="6">
        <v>1</v>
      </c>
      <c r="B19" s="119" t="s">
        <v>89</v>
      </c>
      <c r="C19" s="118" t="s">
        <v>34</v>
      </c>
      <c r="D19" s="118" t="s">
        <v>35</v>
      </c>
      <c r="E19" s="7" t="s">
        <v>36</v>
      </c>
      <c r="F19" s="19" t="s">
        <v>37</v>
      </c>
      <c r="G19" s="10">
        <v>0.13</v>
      </c>
      <c r="H19" s="11">
        <v>2.1</v>
      </c>
      <c r="I19" s="34">
        <v>1.97345232</v>
      </c>
      <c r="J19" s="33">
        <v>1.88</v>
      </c>
      <c r="K19" s="34">
        <v>2.6423190373124998</v>
      </c>
      <c r="L19" s="33"/>
      <c r="M19" s="35">
        <v>2.3331455999999999</v>
      </c>
      <c r="N19" s="33">
        <v>2</v>
      </c>
      <c r="O19" s="107">
        <v>8</v>
      </c>
      <c r="P19" s="33"/>
      <c r="Q19" s="41"/>
      <c r="R19" s="6"/>
      <c r="S19" s="6"/>
    </row>
    <row r="20" spans="1:20" x14ac:dyDescent="0.2">
      <c r="A20" s="6">
        <v>2</v>
      </c>
      <c r="B20" s="119"/>
      <c r="C20" s="118"/>
      <c r="D20" s="118"/>
      <c r="E20" s="7" t="s">
        <v>38</v>
      </c>
      <c r="F20" s="19" t="s">
        <v>13</v>
      </c>
      <c r="G20" s="10">
        <v>0.13</v>
      </c>
      <c r="H20" s="11">
        <v>1.9</v>
      </c>
      <c r="I20" s="34">
        <v>1.97345232</v>
      </c>
      <c r="J20" s="33">
        <v>1.6</v>
      </c>
      <c r="K20" s="34">
        <v>2.6423190373124998</v>
      </c>
      <c r="L20" s="33"/>
      <c r="M20" s="35">
        <v>2.9164319999999999</v>
      </c>
      <c r="N20" s="33">
        <v>1.87</v>
      </c>
      <c r="O20" s="107"/>
      <c r="P20" s="33"/>
      <c r="Q20" s="41"/>
      <c r="R20" s="6"/>
      <c r="S20" s="6"/>
    </row>
    <row r="21" spans="1:20" s="3" customFormat="1" x14ac:dyDescent="0.2">
      <c r="A21" s="12"/>
      <c r="B21" s="20" t="s">
        <v>88</v>
      </c>
      <c r="C21" s="21"/>
      <c r="D21" s="21"/>
      <c r="E21" s="14"/>
      <c r="F21" s="22"/>
      <c r="G21" s="23" t="s">
        <v>126</v>
      </c>
      <c r="H21" s="24">
        <f>SUM(H19+H20)</f>
        <v>4</v>
      </c>
      <c r="I21" s="38">
        <f t="shared" ref="I21:M21" si="1">SUM(I19:I20)</f>
        <v>3.9469046400000001</v>
      </c>
      <c r="J21" s="38">
        <f t="shared" si="1"/>
        <v>3.48</v>
      </c>
      <c r="K21" s="38">
        <f t="shared" si="1"/>
        <v>5.2846380746249997</v>
      </c>
      <c r="L21" s="38">
        <f t="shared" si="1"/>
        <v>0</v>
      </c>
      <c r="M21" s="38">
        <f t="shared" si="1"/>
        <v>5.2495776000000003</v>
      </c>
      <c r="N21" s="38">
        <f t="shared" ref="N21:P21" si="2">SUM(N19:N20)</f>
        <v>3.87</v>
      </c>
      <c r="O21" s="38">
        <f t="shared" si="2"/>
        <v>8</v>
      </c>
      <c r="P21" s="38">
        <f t="shared" si="2"/>
        <v>0</v>
      </c>
      <c r="Q21" s="44"/>
      <c r="R21" s="45"/>
      <c r="S21" s="12"/>
    </row>
    <row r="22" spans="1:20" ht="14.25" customHeight="1" x14ac:dyDescent="0.2">
      <c r="A22" s="6">
        <v>1</v>
      </c>
      <c r="B22" s="120" t="s">
        <v>90</v>
      </c>
      <c r="C22" s="115" t="s">
        <v>40</v>
      </c>
      <c r="D22" s="115" t="s">
        <v>41</v>
      </c>
      <c r="E22" s="25" t="s">
        <v>91</v>
      </c>
      <c r="F22" s="19" t="s">
        <v>37</v>
      </c>
      <c r="G22" s="10">
        <v>0.13</v>
      </c>
      <c r="H22" s="11">
        <v>2.1</v>
      </c>
      <c r="I22" s="35">
        <v>1.7193384</v>
      </c>
      <c r="J22" s="35">
        <v>1.8897567975</v>
      </c>
      <c r="K22" s="35">
        <v>3.9351755625</v>
      </c>
      <c r="L22" s="35">
        <v>3.9351755625</v>
      </c>
      <c r="M22" s="35">
        <v>3.2080752000000001</v>
      </c>
      <c r="N22" s="35">
        <v>2.2748169599999999</v>
      </c>
      <c r="O22" s="111">
        <v>33.799999999999997</v>
      </c>
      <c r="P22" s="33"/>
      <c r="Q22" s="41"/>
      <c r="R22" s="6"/>
      <c r="S22" s="46"/>
      <c r="T22" s="114"/>
    </row>
    <row r="23" spans="1:20" x14ac:dyDescent="0.2">
      <c r="A23" s="6">
        <v>2</v>
      </c>
      <c r="B23" s="120"/>
      <c r="C23" s="116"/>
      <c r="D23" s="116"/>
      <c r="E23" s="25" t="s">
        <v>92</v>
      </c>
      <c r="F23" s="19" t="s">
        <v>9</v>
      </c>
      <c r="G23" s="10">
        <v>0.13</v>
      </c>
      <c r="H23" s="11">
        <v>2.1</v>
      </c>
      <c r="I23" s="35">
        <v>1.576908</v>
      </c>
      <c r="J23" s="35">
        <v>2.0536542</v>
      </c>
      <c r="K23" s="35">
        <v>3.9351755625</v>
      </c>
      <c r="L23" s="35">
        <v>3.9351755625</v>
      </c>
      <c r="M23" s="35">
        <v>2.4951696000000001</v>
      </c>
      <c r="N23" s="35">
        <v>1.7693020800000001</v>
      </c>
      <c r="O23" s="112"/>
      <c r="P23" s="33"/>
      <c r="Q23" s="41"/>
      <c r="R23" s="6"/>
      <c r="S23" s="46"/>
      <c r="T23" s="114"/>
    </row>
    <row r="24" spans="1:20" x14ac:dyDescent="0.2">
      <c r="A24" s="6">
        <v>3</v>
      </c>
      <c r="B24" s="120"/>
      <c r="C24" s="116"/>
      <c r="D24" s="116"/>
      <c r="E24" s="25" t="s">
        <v>93</v>
      </c>
      <c r="F24" s="19" t="s">
        <v>9</v>
      </c>
      <c r="G24" s="10">
        <v>0.13</v>
      </c>
      <c r="H24" s="11">
        <v>2.1</v>
      </c>
      <c r="I24" s="35">
        <v>1.576908</v>
      </c>
      <c r="J24" s="35">
        <v>2.0536542</v>
      </c>
      <c r="K24" s="35">
        <v>3.9351755625</v>
      </c>
      <c r="L24" s="35">
        <v>3.9351755625</v>
      </c>
      <c r="M24" s="35">
        <v>2.4951696000000001</v>
      </c>
      <c r="N24" s="35">
        <v>2.1905644799999999</v>
      </c>
      <c r="O24" s="112"/>
      <c r="P24" s="33"/>
      <c r="Q24" s="41"/>
      <c r="R24" s="6"/>
      <c r="S24" s="46"/>
      <c r="T24" s="114"/>
    </row>
    <row r="25" spans="1:20" x14ac:dyDescent="0.2">
      <c r="A25" s="6">
        <v>4</v>
      </c>
      <c r="B25" s="120"/>
      <c r="C25" s="116"/>
      <c r="D25" s="116"/>
      <c r="E25" s="25" t="s">
        <v>94</v>
      </c>
      <c r="F25" s="19" t="s">
        <v>25</v>
      </c>
      <c r="G25" s="10">
        <v>0.13</v>
      </c>
      <c r="H25" s="11">
        <v>1.3</v>
      </c>
      <c r="I25" s="35">
        <v>1.4649984</v>
      </c>
      <c r="J25" s="35">
        <v>1.3123944000000001</v>
      </c>
      <c r="K25" s="35">
        <v>2.6759193825000001</v>
      </c>
      <c r="L25" s="35">
        <v>2.6759193825000001</v>
      </c>
      <c r="M25" s="35">
        <v>1.944288</v>
      </c>
      <c r="N25" s="35">
        <v>1.3998873599999999</v>
      </c>
      <c r="O25" s="112"/>
      <c r="P25" s="33"/>
      <c r="Q25" s="41"/>
      <c r="R25" s="6"/>
      <c r="S25" s="46"/>
      <c r="T25" s="114"/>
    </row>
    <row r="26" spans="1:20" x14ac:dyDescent="0.2">
      <c r="A26" s="6">
        <v>5</v>
      </c>
      <c r="B26" s="120"/>
      <c r="C26" s="117"/>
      <c r="D26" s="117"/>
      <c r="E26" s="25" t="s">
        <v>95</v>
      </c>
      <c r="F26" s="19" t="s">
        <v>27</v>
      </c>
      <c r="G26" s="10">
        <v>0.13</v>
      </c>
      <c r="H26" s="11"/>
      <c r="I26" s="33"/>
      <c r="J26" s="35"/>
      <c r="K26" s="35"/>
      <c r="L26" s="33"/>
      <c r="M26" s="35">
        <v>1.296192</v>
      </c>
      <c r="N26" s="33"/>
      <c r="O26" s="113"/>
      <c r="P26" s="33"/>
      <c r="Q26" s="41"/>
      <c r="R26" s="6"/>
      <c r="S26" s="46"/>
      <c r="T26" s="114"/>
    </row>
    <row r="27" spans="1:20" x14ac:dyDescent="0.2">
      <c r="A27" s="6">
        <v>6</v>
      </c>
      <c r="B27" s="120"/>
      <c r="C27" s="115" t="s">
        <v>42</v>
      </c>
      <c r="D27" s="115" t="s">
        <v>43</v>
      </c>
      <c r="E27" s="25" t="s">
        <v>96</v>
      </c>
      <c r="F27" s="19" t="s">
        <v>37</v>
      </c>
      <c r="G27" s="10">
        <v>0.13</v>
      </c>
      <c r="H27" s="11">
        <v>2.6</v>
      </c>
      <c r="I27" s="35">
        <v>2.5822574999999999</v>
      </c>
      <c r="J27" s="35">
        <v>2.6855478000000002</v>
      </c>
      <c r="K27" s="35">
        <v>4.8044457540624999</v>
      </c>
      <c r="L27" s="35">
        <v>4.4396852500000001</v>
      </c>
      <c r="M27" s="35">
        <v>3.2080752000000001</v>
      </c>
      <c r="N27" s="35">
        <v>2.8645843200000001</v>
      </c>
      <c r="O27" s="111">
        <v>25.5</v>
      </c>
      <c r="P27" s="33"/>
      <c r="Q27" s="41"/>
      <c r="R27" s="6"/>
      <c r="S27" s="46"/>
      <c r="T27" s="114"/>
    </row>
    <row r="28" spans="1:20" x14ac:dyDescent="0.2">
      <c r="A28" s="6">
        <v>7</v>
      </c>
      <c r="B28" s="120"/>
      <c r="C28" s="116"/>
      <c r="D28" s="116"/>
      <c r="E28" s="25" t="s">
        <v>97</v>
      </c>
      <c r="F28" s="19" t="s">
        <v>9</v>
      </c>
      <c r="G28" s="10">
        <v>0.13</v>
      </c>
      <c r="H28" s="11">
        <v>2.5</v>
      </c>
      <c r="I28" s="35">
        <v>2.42063856</v>
      </c>
      <c r="J28" s="35">
        <v>2.5214984999999999</v>
      </c>
      <c r="K28" s="35">
        <v>4.8044457540624999</v>
      </c>
      <c r="L28" s="35">
        <v>6.1065852574999999</v>
      </c>
      <c r="M28" s="35">
        <v>3.5088322500000002</v>
      </c>
      <c r="N28" s="35">
        <v>2.9417482499999998</v>
      </c>
      <c r="O28" s="112"/>
      <c r="P28" s="33"/>
      <c r="Q28" s="41"/>
      <c r="R28" s="6"/>
      <c r="S28" s="46"/>
      <c r="T28" s="114"/>
    </row>
    <row r="29" spans="1:20" x14ac:dyDescent="0.2">
      <c r="A29" s="6">
        <v>8</v>
      </c>
      <c r="B29" s="120"/>
      <c r="C29" s="116"/>
      <c r="D29" s="116"/>
      <c r="E29" s="25" t="s">
        <v>98</v>
      </c>
      <c r="F29" s="19" t="s">
        <v>9</v>
      </c>
      <c r="G29" s="10">
        <v>0.13</v>
      </c>
      <c r="H29" s="11">
        <v>2.5</v>
      </c>
      <c r="I29" s="35">
        <v>2.42063856</v>
      </c>
      <c r="J29" s="35">
        <v>2.5214984999999999</v>
      </c>
      <c r="K29" s="35">
        <v>4.4770189668749998</v>
      </c>
      <c r="L29" s="35">
        <v>3.94526575625</v>
      </c>
      <c r="M29" s="35">
        <v>3.5088322500000002</v>
      </c>
      <c r="N29" s="35">
        <v>2.9417482499999998</v>
      </c>
      <c r="O29" s="112"/>
      <c r="P29" s="33"/>
      <c r="Q29" s="41"/>
      <c r="R29" s="6"/>
      <c r="S29" s="46"/>
      <c r="T29" s="114"/>
    </row>
    <row r="30" spans="1:20" x14ac:dyDescent="0.2">
      <c r="A30" s="6">
        <v>9</v>
      </c>
      <c r="B30" s="120"/>
      <c r="C30" s="116"/>
      <c r="D30" s="116"/>
      <c r="E30" s="25" t="s">
        <v>99</v>
      </c>
      <c r="F30" s="19" t="s">
        <v>100</v>
      </c>
      <c r="G30" s="10">
        <v>0.13</v>
      </c>
      <c r="H30" s="11">
        <v>2</v>
      </c>
      <c r="I30" s="35">
        <v>2.1873239999999998</v>
      </c>
      <c r="J30" s="35">
        <v>1.944288</v>
      </c>
      <c r="K30" s="35">
        <v>9.3233390249999992</v>
      </c>
      <c r="L30" s="35">
        <v>9.3485645093750005</v>
      </c>
      <c r="M30" s="35">
        <v>4.8607199999999997</v>
      </c>
      <c r="N30" s="35">
        <v>0</v>
      </c>
      <c r="O30" s="112"/>
      <c r="P30" s="33"/>
      <c r="Q30" s="41"/>
      <c r="R30" s="6"/>
      <c r="S30" s="46"/>
      <c r="T30" s="114"/>
    </row>
    <row r="31" spans="1:20" x14ac:dyDescent="0.2">
      <c r="A31" s="6">
        <v>10</v>
      </c>
      <c r="B31" s="120"/>
      <c r="C31" s="117"/>
      <c r="D31" s="117"/>
      <c r="E31" s="25" t="s">
        <v>101</v>
      </c>
      <c r="F31" s="19" t="s">
        <v>102</v>
      </c>
      <c r="G31" s="10">
        <v>0.13</v>
      </c>
      <c r="H31" s="11"/>
      <c r="I31" s="33"/>
      <c r="J31" s="35"/>
      <c r="K31" s="35">
        <v>8.5867548812500001</v>
      </c>
      <c r="L31" s="35">
        <v>3.2692227749999998</v>
      </c>
      <c r="M31" s="35">
        <v>2.8354200000000001</v>
      </c>
      <c r="N31" s="35">
        <v>2.592384</v>
      </c>
      <c r="O31" s="113"/>
      <c r="P31" s="33"/>
      <c r="Q31" s="41"/>
      <c r="R31" s="6"/>
      <c r="S31" s="46"/>
      <c r="T31" s="114"/>
    </row>
    <row r="32" spans="1:20" ht="24" x14ac:dyDescent="0.2">
      <c r="A32" s="6">
        <v>11</v>
      </c>
      <c r="B32" s="120"/>
      <c r="C32" s="115" t="s">
        <v>44</v>
      </c>
      <c r="D32" s="115" t="s">
        <v>45</v>
      </c>
      <c r="E32" s="25" t="s">
        <v>103</v>
      </c>
      <c r="F32" s="19" t="s">
        <v>37</v>
      </c>
      <c r="G32" s="10">
        <v>0.13</v>
      </c>
      <c r="H32" s="11"/>
      <c r="I32" s="35">
        <v>2.5822574999999999</v>
      </c>
      <c r="J32" s="33" t="s">
        <v>104</v>
      </c>
      <c r="K32" s="35">
        <v>4.8044457540624999</v>
      </c>
      <c r="L32" s="33" t="s">
        <v>104</v>
      </c>
      <c r="M32" s="33">
        <v>0</v>
      </c>
      <c r="N32" s="33" t="s">
        <v>104</v>
      </c>
      <c r="O32" s="111">
        <v>25.5</v>
      </c>
      <c r="P32" s="33"/>
      <c r="Q32" s="41"/>
      <c r="R32" s="6"/>
      <c r="S32" s="31"/>
      <c r="T32" s="114"/>
    </row>
    <row r="33" spans="1:20" ht="17.100000000000001" customHeight="1" x14ac:dyDescent="0.2">
      <c r="A33" s="6">
        <v>12</v>
      </c>
      <c r="B33" s="120"/>
      <c r="C33" s="116"/>
      <c r="D33" s="116"/>
      <c r="E33" s="25" t="s">
        <v>105</v>
      </c>
      <c r="F33" s="19" t="s">
        <v>9</v>
      </c>
      <c r="G33" s="10">
        <v>0.13</v>
      </c>
      <c r="H33" s="11">
        <v>2.5</v>
      </c>
      <c r="I33" s="35">
        <v>2.5214984999999999</v>
      </c>
      <c r="J33" s="35">
        <v>2.5214984999999999</v>
      </c>
      <c r="K33" s="35">
        <v>4.8044457540624999</v>
      </c>
      <c r="L33" s="33" t="s">
        <v>104</v>
      </c>
      <c r="M33" s="35">
        <v>3.5088322500000002</v>
      </c>
      <c r="N33" s="35">
        <v>2.9417482499999998</v>
      </c>
      <c r="O33" s="112"/>
      <c r="P33" s="33"/>
      <c r="Q33" s="41"/>
      <c r="R33" s="6"/>
      <c r="S33" s="47"/>
      <c r="T33" s="114"/>
    </row>
    <row r="34" spans="1:20" x14ac:dyDescent="0.2">
      <c r="A34" s="6">
        <v>13</v>
      </c>
      <c r="B34" s="120"/>
      <c r="C34" s="116"/>
      <c r="D34" s="116"/>
      <c r="E34" s="25" t="s">
        <v>106</v>
      </c>
      <c r="F34" s="19" t="s">
        <v>9</v>
      </c>
      <c r="G34" s="10">
        <v>0.13</v>
      </c>
      <c r="H34" s="11">
        <v>2.5</v>
      </c>
      <c r="I34" s="35">
        <v>2.5214984999999999</v>
      </c>
      <c r="J34" s="35">
        <v>2.5214984999999999</v>
      </c>
      <c r="K34" s="35">
        <v>4.4770189668749998</v>
      </c>
      <c r="L34" s="35">
        <v>3.94526575625</v>
      </c>
      <c r="M34" s="35">
        <v>3.5088322500000002</v>
      </c>
      <c r="N34" s="35">
        <v>2.9417482499999998</v>
      </c>
      <c r="O34" s="112"/>
      <c r="P34" s="33"/>
      <c r="Q34" s="41"/>
      <c r="R34" s="6"/>
      <c r="S34" s="47"/>
      <c r="T34" s="114"/>
    </row>
    <row r="35" spans="1:20" x14ac:dyDescent="0.2">
      <c r="A35" s="6">
        <v>14</v>
      </c>
      <c r="B35" s="120"/>
      <c r="C35" s="116"/>
      <c r="D35" s="116"/>
      <c r="E35" s="25" t="s">
        <v>107</v>
      </c>
      <c r="F35" s="19" t="s">
        <v>100</v>
      </c>
      <c r="G35" s="10">
        <v>0.13</v>
      </c>
      <c r="H35" s="11"/>
      <c r="I35" s="35">
        <v>2.3331455999999999</v>
      </c>
      <c r="J35" s="33"/>
      <c r="K35" s="35">
        <v>9.3233390249999992</v>
      </c>
      <c r="L35" s="33" t="s">
        <v>104</v>
      </c>
      <c r="M35" s="35">
        <v>4.8607199999999997</v>
      </c>
      <c r="N35" s="33"/>
      <c r="O35" s="112"/>
      <c r="P35" s="33"/>
      <c r="Q35" s="41"/>
      <c r="R35" s="6"/>
      <c r="S35" s="47"/>
      <c r="T35" s="114"/>
    </row>
    <row r="36" spans="1:20" ht="13.5" customHeight="1" x14ac:dyDescent="0.2">
      <c r="A36" s="6">
        <v>15</v>
      </c>
      <c r="B36" s="120"/>
      <c r="C36" s="117"/>
      <c r="D36" s="117"/>
      <c r="E36" s="25" t="s">
        <v>108</v>
      </c>
      <c r="F36" s="19" t="s">
        <v>102</v>
      </c>
      <c r="G36" s="10">
        <v>0.13</v>
      </c>
      <c r="H36" s="11"/>
      <c r="I36" s="33"/>
      <c r="J36" s="33" t="s">
        <v>104</v>
      </c>
      <c r="K36" s="33">
        <v>0</v>
      </c>
      <c r="L36" s="33"/>
      <c r="M36" s="35">
        <v>2.8354200000000001</v>
      </c>
      <c r="N36" s="33" t="s">
        <v>104</v>
      </c>
      <c r="O36" s="113"/>
      <c r="P36" s="33"/>
      <c r="Q36" s="41"/>
      <c r="R36" s="6"/>
      <c r="S36" s="47"/>
      <c r="T36" s="114"/>
    </row>
    <row r="37" spans="1:20" s="3" customFormat="1" ht="13.5" customHeight="1" x14ac:dyDescent="0.2">
      <c r="A37" s="12"/>
      <c r="B37" s="26" t="s">
        <v>88</v>
      </c>
      <c r="C37" s="27"/>
      <c r="D37" s="27"/>
      <c r="E37" s="28"/>
      <c r="F37" s="22"/>
      <c r="G37" s="17">
        <f>H37*0.9</f>
        <v>19.980000000000004</v>
      </c>
      <c r="H37" s="24">
        <f>SUM(H22:H36)</f>
        <v>22.200000000000003</v>
      </c>
      <c r="I37" s="38">
        <f t="shared" ref="I37:K37" si="3">SUM(I22:I36)</f>
        <v>25.907411520000004</v>
      </c>
      <c r="J37" s="38">
        <f t="shared" si="3"/>
        <v>22.0252893975</v>
      </c>
      <c r="K37" s="38">
        <f t="shared" si="3"/>
        <v>69.886699951249994</v>
      </c>
      <c r="L37" s="38">
        <f t="shared" ref="L37:R37" si="4">SUM(L22:L36)</f>
        <v>45.536035374375004</v>
      </c>
      <c r="M37" s="38">
        <f t="shared" si="4"/>
        <v>44.074578599999995</v>
      </c>
      <c r="N37" s="38">
        <f t="shared" si="4"/>
        <v>24.858532199999999</v>
      </c>
      <c r="O37" s="38">
        <f t="shared" si="4"/>
        <v>84.8</v>
      </c>
      <c r="P37" s="38">
        <f t="shared" si="4"/>
        <v>0</v>
      </c>
      <c r="Q37" s="44">
        <f t="shared" si="4"/>
        <v>0</v>
      </c>
      <c r="R37" s="45">
        <f t="shared" si="4"/>
        <v>0</v>
      </c>
      <c r="S37" s="48"/>
      <c r="T37" s="49"/>
    </row>
    <row r="38" spans="1:20" s="3" customFormat="1" x14ac:dyDescent="0.2">
      <c r="A38" s="12"/>
      <c r="B38" s="29" t="s">
        <v>111</v>
      </c>
      <c r="C38" s="29"/>
      <c r="D38" s="29"/>
      <c r="E38" s="29"/>
      <c r="F38" s="30"/>
      <c r="G38" s="12"/>
      <c r="H38" s="18"/>
      <c r="I38" s="38">
        <f>I37+I21+I18</f>
        <v>55.911449160000004</v>
      </c>
      <c r="J38" s="38">
        <f t="shared" ref="J38:O38" si="5">J37+J21+J18</f>
        <v>46.438587667500002</v>
      </c>
      <c r="K38" s="38">
        <f t="shared" si="5"/>
        <v>108.66453802587499</v>
      </c>
      <c r="L38" s="38">
        <f t="shared" si="5"/>
        <v>75.432855667487502</v>
      </c>
      <c r="M38" s="38">
        <f t="shared" si="5"/>
        <v>84.638864850000004</v>
      </c>
      <c r="N38" s="38">
        <f t="shared" si="5"/>
        <v>56.512124178000001</v>
      </c>
      <c r="O38" s="38">
        <f t="shared" si="5"/>
        <v>168.8</v>
      </c>
      <c r="P38" s="38" t="e">
        <f>#REF!+P37+P21+#REF!+P18</f>
        <v>#REF!</v>
      </c>
      <c r="Q38" s="50"/>
      <c r="R38" s="51"/>
      <c r="S38" s="12"/>
    </row>
    <row r="39" spans="1:20" s="3" customFormat="1" ht="24" x14ac:dyDescent="0.2">
      <c r="A39" s="12"/>
      <c r="B39" s="29" t="s">
        <v>127</v>
      </c>
      <c r="C39" s="29"/>
      <c r="D39" s="29"/>
      <c r="E39" s="29"/>
      <c r="F39" s="30"/>
      <c r="G39" s="12"/>
      <c r="H39" s="18"/>
      <c r="I39" s="91">
        <v>90</v>
      </c>
      <c r="J39" s="92"/>
      <c r="K39" s="91">
        <v>85</v>
      </c>
      <c r="L39" s="92"/>
      <c r="M39" s="91">
        <v>67</v>
      </c>
      <c r="N39" s="92"/>
      <c r="O39" s="39"/>
      <c r="P39" s="40"/>
      <c r="Q39" s="50"/>
      <c r="R39" s="51"/>
      <c r="S39" s="12"/>
    </row>
    <row r="40" spans="1:20" s="3" customFormat="1" ht="24" x14ac:dyDescent="0.2">
      <c r="A40" s="12"/>
      <c r="B40" s="29" t="s">
        <v>128</v>
      </c>
      <c r="C40" s="29"/>
      <c r="D40" s="29"/>
      <c r="E40" s="29"/>
      <c r="F40" s="30"/>
      <c r="G40" s="12"/>
      <c r="H40" s="18"/>
      <c r="I40" s="91" t="s">
        <v>129</v>
      </c>
      <c r="J40" s="92"/>
      <c r="K40" s="91" t="s">
        <v>129</v>
      </c>
      <c r="L40" s="92"/>
      <c r="M40" s="91" t="s">
        <v>129</v>
      </c>
      <c r="N40" s="92"/>
      <c r="O40" s="91">
        <v>89</v>
      </c>
      <c r="P40" s="92"/>
      <c r="Q40" s="50"/>
      <c r="R40" s="51"/>
      <c r="S40" s="12"/>
    </row>
    <row r="41" spans="1:20" x14ac:dyDescent="0.2">
      <c r="A41" s="89" t="s">
        <v>112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</row>
    <row r="42" spans="1:20" x14ac:dyDescent="0.2">
      <c r="A42" s="31">
        <v>1</v>
      </c>
      <c r="B42" s="31"/>
      <c r="C42" s="31" t="s">
        <v>113</v>
      </c>
      <c r="D42" s="3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</row>
    <row r="43" spans="1:20" x14ac:dyDescent="0.2">
      <c r="A43" s="31">
        <v>2</v>
      </c>
      <c r="B43" s="31"/>
      <c r="C43" s="31" t="s">
        <v>114</v>
      </c>
      <c r="D43" s="3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</row>
    <row r="44" spans="1:20" x14ac:dyDescent="0.2">
      <c r="A44" s="31">
        <v>3</v>
      </c>
      <c r="B44" s="31"/>
      <c r="C44" s="31" t="s">
        <v>115</v>
      </c>
      <c r="D44" s="32"/>
      <c r="E44" s="86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8"/>
    </row>
    <row r="45" spans="1:20" x14ac:dyDescent="0.2">
      <c r="A45" s="31">
        <v>4</v>
      </c>
      <c r="B45" s="31"/>
      <c r="C45" s="31" t="s">
        <v>117</v>
      </c>
      <c r="D45" s="3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</row>
    <row r="46" spans="1:20" x14ac:dyDescent="0.2">
      <c r="A46" s="31">
        <v>5</v>
      </c>
      <c r="B46" s="31"/>
      <c r="C46" s="31" t="s">
        <v>119</v>
      </c>
      <c r="D46" s="3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</row>
    <row r="47" spans="1:20" x14ac:dyDescent="0.2">
      <c r="A47" s="31">
        <v>6</v>
      </c>
      <c r="B47" s="31"/>
      <c r="C47" s="31" t="s">
        <v>121</v>
      </c>
      <c r="D47" s="3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</row>
    <row r="48" spans="1:20" x14ac:dyDescent="0.2">
      <c r="A48" s="31">
        <v>7</v>
      </c>
      <c r="B48" s="31"/>
      <c r="C48" s="31" t="s">
        <v>84</v>
      </c>
      <c r="D48" s="32"/>
      <c r="E48" s="86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8"/>
    </row>
    <row r="49" spans="1:19" x14ac:dyDescent="0.2">
      <c r="A49" s="97" t="s">
        <v>122</v>
      </c>
      <c r="B49" s="97"/>
      <c r="C49" s="97"/>
      <c r="D49" s="97"/>
      <c r="E49" s="97"/>
      <c r="F49" s="97" t="s">
        <v>123</v>
      </c>
      <c r="G49" s="97"/>
      <c r="H49" s="97"/>
      <c r="I49" s="97"/>
      <c r="J49" s="97"/>
      <c r="K49" s="97"/>
      <c r="L49" s="97" t="s">
        <v>124</v>
      </c>
      <c r="M49" s="97"/>
      <c r="N49" s="97"/>
      <c r="O49" s="97"/>
      <c r="P49" s="97"/>
      <c r="Q49" s="97"/>
      <c r="R49" s="97" t="s">
        <v>125</v>
      </c>
      <c r="S49" s="97"/>
    </row>
  </sheetData>
  <mergeCells count="59">
    <mergeCell ref="A1:S1"/>
    <mergeCell ref="A2:S2"/>
    <mergeCell ref="A3:S3"/>
    <mergeCell ref="I4:J4"/>
    <mergeCell ref="K4:L4"/>
    <mergeCell ref="M4:N4"/>
    <mergeCell ref="O4:P4"/>
    <mergeCell ref="A4:A5"/>
    <mergeCell ref="B4:B5"/>
    <mergeCell ref="D4:D5"/>
    <mergeCell ref="I39:J39"/>
    <mergeCell ref="K39:L39"/>
    <mergeCell ref="M39:N39"/>
    <mergeCell ref="I40:J40"/>
    <mergeCell ref="K40:L40"/>
    <mergeCell ref="M40:N40"/>
    <mergeCell ref="O40:P40"/>
    <mergeCell ref="A41:S41"/>
    <mergeCell ref="E42:S42"/>
    <mergeCell ref="E43:S43"/>
    <mergeCell ref="E44:S44"/>
    <mergeCell ref="E45:S45"/>
    <mergeCell ref="E46:S46"/>
    <mergeCell ref="E47:S47"/>
    <mergeCell ref="E48:S48"/>
    <mergeCell ref="A49:E49"/>
    <mergeCell ref="F49:K49"/>
    <mergeCell ref="L49:Q49"/>
    <mergeCell ref="R49:S49"/>
    <mergeCell ref="B6:B11"/>
    <mergeCell ref="B12:B17"/>
    <mergeCell ref="B19:B20"/>
    <mergeCell ref="B22:B36"/>
    <mergeCell ref="C4:C5"/>
    <mergeCell ref="C6:C11"/>
    <mergeCell ref="C12:C17"/>
    <mergeCell ref="C19:C20"/>
    <mergeCell ref="C22:C26"/>
    <mergeCell ref="C27:C31"/>
    <mergeCell ref="C32:C36"/>
    <mergeCell ref="D32:D36"/>
    <mergeCell ref="E4:E5"/>
    <mergeCell ref="F4:F5"/>
    <mergeCell ref="G4:G5"/>
    <mergeCell ref="H4:H5"/>
    <mergeCell ref="D6:D11"/>
    <mergeCell ref="D12:D17"/>
    <mergeCell ref="D19:D20"/>
    <mergeCell ref="D22:D26"/>
    <mergeCell ref="D27:D31"/>
    <mergeCell ref="O32:O36"/>
    <mergeCell ref="R4:R5"/>
    <mergeCell ref="S4:S5"/>
    <mergeCell ref="T22:T36"/>
    <mergeCell ref="O6:O11"/>
    <mergeCell ref="O12:O17"/>
    <mergeCell ref="O19:O20"/>
    <mergeCell ref="O22:O26"/>
    <mergeCell ref="O27:O31"/>
  </mergeCells>
  <phoneticPr fontId="2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D30" sqref="D30"/>
    </sheetView>
  </sheetViews>
  <sheetFormatPr defaultRowHeight="14.25" x14ac:dyDescent="0.2"/>
  <cols>
    <col min="2" max="2" width="36.875" customWidth="1"/>
    <col min="3" max="3" width="15.125" customWidth="1"/>
    <col min="5" max="5" width="11.25" bestFit="1" customWidth="1"/>
    <col min="6" max="6" width="10" customWidth="1"/>
  </cols>
  <sheetData>
    <row r="1" spans="1:8" ht="24.75" thickBot="1" x14ac:dyDescent="0.25">
      <c r="A1" s="128" t="s">
        <v>0</v>
      </c>
      <c r="B1" s="129" t="s">
        <v>147</v>
      </c>
      <c r="C1" s="130" t="s">
        <v>148</v>
      </c>
      <c r="D1" s="130" t="s">
        <v>149</v>
      </c>
      <c r="E1" s="130" t="s">
        <v>150</v>
      </c>
      <c r="F1" s="130" t="s">
        <v>151</v>
      </c>
      <c r="G1" s="130" t="s">
        <v>152</v>
      </c>
      <c r="H1" s="131" t="s">
        <v>84</v>
      </c>
    </row>
    <row r="2" spans="1:8" ht="15" thickBot="1" x14ac:dyDescent="0.25">
      <c r="A2" s="132">
        <v>1</v>
      </c>
      <c r="B2" s="133" t="s">
        <v>153</v>
      </c>
      <c r="C2" s="134" t="s">
        <v>154</v>
      </c>
      <c r="D2" s="135">
        <v>1</v>
      </c>
      <c r="E2" s="139">
        <f>G2/1.13</f>
        <v>2.8318584070796464</v>
      </c>
      <c r="F2" s="141">
        <f>G2-E2</f>
        <v>0.36814159292035376</v>
      </c>
      <c r="G2" s="134">
        <v>3.2</v>
      </c>
      <c r="H2" s="136"/>
    </row>
    <row r="3" spans="1:8" ht="15" thickBot="1" x14ac:dyDescent="0.25">
      <c r="A3" s="132">
        <v>2</v>
      </c>
      <c r="B3" s="133" t="s">
        <v>155</v>
      </c>
      <c r="C3" s="134" t="s">
        <v>156</v>
      </c>
      <c r="D3" s="135">
        <v>1</v>
      </c>
      <c r="E3" s="139">
        <f t="shared" ref="E3:E5" si="0">G3/1.13</f>
        <v>3.36283185840708</v>
      </c>
      <c r="F3" s="141">
        <f t="shared" ref="F3:F5" si="1">G3-E3</f>
        <v>0.43716814159291983</v>
      </c>
      <c r="G3" s="134">
        <v>3.8</v>
      </c>
      <c r="H3" s="136"/>
    </row>
    <row r="4" spans="1:8" ht="15" thickBot="1" x14ac:dyDescent="0.25">
      <c r="A4" s="132">
        <v>3</v>
      </c>
      <c r="B4" s="133" t="s">
        <v>157</v>
      </c>
      <c r="C4" s="134" t="s">
        <v>158</v>
      </c>
      <c r="D4" s="135">
        <v>1</v>
      </c>
      <c r="E4" s="139">
        <f t="shared" si="0"/>
        <v>3.8053097345132745</v>
      </c>
      <c r="F4" s="141">
        <f t="shared" si="1"/>
        <v>0.49469026548672534</v>
      </c>
      <c r="G4" s="134">
        <v>4.3</v>
      </c>
      <c r="H4" s="136"/>
    </row>
    <row r="5" spans="1:8" ht="15" thickBot="1" x14ac:dyDescent="0.25">
      <c r="A5" s="132">
        <v>4</v>
      </c>
      <c r="B5" s="133" t="s">
        <v>159</v>
      </c>
      <c r="C5" s="134" t="s">
        <v>160</v>
      </c>
      <c r="D5" s="135">
        <v>1</v>
      </c>
      <c r="E5" s="139">
        <f t="shared" si="0"/>
        <v>3.2743362831858414</v>
      </c>
      <c r="F5" s="141">
        <f t="shared" si="1"/>
        <v>0.42566371681415882</v>
      </c>
      <c r="G5" s="134">
        <v>3.7</v>
      </c>
      <c r="H5" s="136"/>
    </row>
    <row r="6" spans="1:8" ht="15" thickBot="1" x14ac:dyDescent="0.25">
      <c r="A6" s="137" t="s">
        <v>88</v>
      </c>
      <c r="B6" s="138"/>
      <c r="C6" s="136"/>
      <c r="D6" s="136">
        <f t="shared" ref="D6:F6" si="2">SUM(D2:D5)</f>
        <v>4</v>
      </c>
      <c r="E6" s="140">
        <f t="shared" si="2"/>
        <v>13.274336283185841</v>
      </c>
      <c r="F6" s="140">
        <f t="shared" si="2"/>
        <v>1.7256637168141578</v>
      </c>
      <c r="G6" s="136">
        <f>SUM(G2:G5)</f>
        <v>15</v>
      </c>
      <c r="H6" s="136"/>
    </row>
  </sheetData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B9" sqref="B9"/>
    </sheetView>
  </sheetViews>
  <sheetFormatPr defaultColWidth="9" defaultRowHeight="14.25" x14ac:dyDescent="0.2"/>
  <cols>
    <col min="2" max="2" width="30.375" customWidth="1"/>
  </cols>
  <sheetData>
    <row r="2" spans="2:2" x14ac:dyDescent="0.2">
      <c r="B2" s="1" t="s">
        <v>130</v>
      </c>
    </row>
    <row r="3" spans="2:2" x14ac:dyDescent="0.2">
      <c r="B3" s="2" t="s">
        <v>131</v>
      </c>
    </row>
    <row r="4" spans="2:2" x14ac:dyDescent="0.2">
      <c r="B4" s="2" t="s">
        <v>132</v>
      </c>
    </row>
    <row r="5" spans="2:2" x14ac:dyDescent="0.2">
      <c r="B5" s="2" t="s">
        <v>133</v>
      </c>
    </row>
    <row r="6" spans="2:2" x14ac:dyDescent="0.2">
      <c r="B6" s="2"/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明细</vt:lpstr>
      <vt:lpstr>Sheet1</vt:lpstr>
      <vt:lpstr>Sheet2</vt:lpstr>
      <vt:lpstr>Sheet3</vt:lpstr>
      <vt:lpstr>供应商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2023-11-13T06:08:02Z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2052-12.1.0.15712</vt:lpwstr>
  </property>
</Properties>
</file>