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冲压件整理\"/>
    </mc:Choice>
  </mc:AlternateContent>
  <bookViews>
    <workbookView xWindow="0" yWindow="0" windowWidth="20745" windowHeight="9555" activeTab="1"/>
  </bookViews>
  <sheets>
    <sheet name="Sheet2" sheetId="21" r:id="rId1"/>
    <sheet name="Sheet1" sheetId="22" r:id="rId2"/>
  </sheets>
  <calcPr calcId="162913"/>
</workbook>
</file>

<file path=xl/calcChain.xml><?xml version="1.0" encoding="utf-8"?>
<calcChain xmlns="http://schemas.openxmlformats.org/spreadsheetml/2006/main">
  <c r="G26" i="22" l="1"/>
  <c r="D26" i="22"/>
  <c r="F3" i="22"/>
  <c r="E3" i="22" s="1"/>
  <c r="F4" i="22"/>
  <c r="E4" i="22" s="1"/>
  <c r="F5" i="22"/>
  <c r="E5" i="22" s="1"/>
  <c r="F6" i="22"/>
  <c r="E6" i="22" s="1"/>
  <c r="F7" i="22"/>
  <c r="E7" i="22" s="1"/>
  <c r="F8" i="22"/>
  <c r="E8" i="22" s="1"/>
  <c r="F9" i="22"/>
  <c r="E9" i="22" s="1"/>
  <c r="F10" i="22"/>
  <c r="E10" i="22" s="1"/>
  <c r="F11" i="22"/>
  <c r="E11" i="22" s="1"/>
  <c r="F12" i="22"/>
  <c r="E12" i="22" s="1"/>
  <c r="F13" i="22"/>
  <c r="E13" i="22" s="1"/>
  <c r="F14" i="22"/>
  <c r="E14" i="22" s="1"/>
  <c r="F15" i="22"/>
  <c r="E15" i="22" s="1"/>
  <c r="F16" i="22"/>
  <c r="E16" i="22" s="1"/>
  <c r="F17" i="22"/>
  <c r="E17" i="22" s="1"/>
  <c r="F18" i="22"/>
  <c r="E18" i="22" s="1"/>
  <c r="F19" i="22"/>
  <c r="E19" i="22" s="1"/>
  <c r="F20" i="22"/>
  <c r="E20" i="22" s="1"/>
  <c r="F21" i="22"/>
  <c r="E21" i="22" s="1"/>
  <c r="F22" i="22"/>
  <c r="E22" i="22" s="1"/>
  <c r="F23" i="22"/>
  <c r="E23" i="22" s="1"/>
  <c r="F24" i="22"/>
  <c r="E24" i="22" s="1"/>
  <c r="F25" i="22"/>
  <c r="E25" i="22" s="1"/>
  <c r="F2" i="22"/>
  <c r="E2" i="22" s="1"/>
  <c r="E26" i="22" l="1"/>
  <c r="F26" i="22"/>
  <c r="O21" i="21"/>
  <c r="O18" i="21"/>
  <c r="O37" i="21" l="1"/>
  <c r="O38" i="21" s="1"/>
  <c r="N37" i="21"/>
  <c r="M37" i="21"/>
  <c r="L37" i="21"/>
  <c r="K37" i="21"/>
  <c r="J37" i="21"/>
  <c r="I37" i="21"/>
  <c r="H37" i="21"/>
  <c r="G37" i="21" s="1"/>
  <c r="G39" i="21" s="1"/>
  <c r="N21" i="21"/>
  <c r="M21" i="21"/>
  <c r="L21" i="21"/>
  <c r="K21" i="21"/>
  <c r="J21" i="21"/>
  <c r="I21" i="21"/>
  <c r="H21" i="21"/>
  <c r="N18" i="21"/>
  <c r="M18" i="21"/>
  <c r="L18" i="21"/>
  <c r="K18" i="21"/>
  <c r="J18" i="21"/>
  <c r="E18" i="21" s="1"/>
  <c r="I18" i="21"/>
  <c r="H18" i="21"/>
  <c r="N38" i="21" l="1"/>
  <c r="I38" i="21"/>
  <c r="M38" i="21"/>
  <c r="J38" i="21"/>
  <c r="L38" i="21"/>
  <c r="K38" i="21"/>
</calcChain>
</file>

<file path=xl/sharedStrings.xml><?xml version="1.0" encoding="utf-8"?>
<sst xmlns="http://schemas.openxmlformats.org/spreadsheetml/2006/main" count="219" uniqueCount="127">
  <si>
    <t>序号</t>
  </si>
  <si>
    <t>项目</t>
  </si>
  <si>
    <t>名称</t>
  </si>
  <si>
    <t>工序</t>
  </si>
  <si>
    <t>H6</t>
  </si>
  <si>
    <t>SHT0010775</t>
  </si>
  <si>
    <t>安全带高调机构固定板1</t>
  </si>
  <si>
    <t>SHT0010775-MJ-01</t>
  </si>
  <si>
    <t>成型</t>
  </si>
  <si>
    <t>SHT0010775-MJ-02</t>
  </si>
  <si>
    <t>修边</t>
  </si>
  <si>
    <t>SHT0010775-MJ-03</t>
  </si>
  <si>
    <t>翻边</t>
  </si>
  <si>
    <t>SHT0010775-MJ-04</t>
  </si>
  <si>
    <t>SHT0010775-MJ-05</t>
  </si>
  <si>
    <t>压小勾</t>
  </si>
  <si>
    <t>SHT0010775-MJ-06</t>
  </si>
  <si>
    <t>冲孔侧冲孔</t>
  </si>
  <si>
    <t>SHT0010776</t>
  </si>
  <si>
    <t>安全带高调机构固定板2</t>
  </si>
  <si>
    <t>SHT0010776-MJ-01</t>
  </si>
  <si>
    <t>SHT0010776-MJ-02</t>
  </si>
  <si>
    <t>SHT0010776-MJ-03</t>
  </si>
  <si>
    <t>SHT0010776-MJ-04</t>
  </si>
  <si>
    <t>整形</t>
  </si>
  <si>
    <t>SHT0010776-MJ-05</t>
  </si>
  <si>
    <t>冲孔</t>
  </si>
  <si>
    <t>SHT0010776-MJ-06</t>
  </si>
  <si>
    <t>翻舌</t>
  </si>
  <si>
    <t>SHT0016669</t>
  </si>
  <si>
    <t>SHT0016669-MJ-01</t>
  </si>
  <si>
    <t>落料冲孔</t>
  </si>
  <si>
    <t>SHT0016669-MJ-02</t>
  </si>
  <si>
    <t>SHT0016510</t>
  </si>
  <si>
    <t>SHT0016683</t>
  </si>
  <si>
    <t>SHT0016684</t>
  </si>
  <si>
    <t>冲压模具—采购价格审批表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</si>
  <si>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</si>
  <si>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</si>
  <si>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图号/编码</t>
  </si>
  <si>
    <t>单位</t>
  </si>
  <si>
    <t>增值税率%</t>
  </si>
  <si>
    <t>工艺部预估价格</t>
  </si>
  <si>
    <t>啸宇</t>
  </si>
  <si>
    <t>恩杰</t>
  </si>
  <si>
    <t>方昕</t>
  </si>
  <si>
    <t>审批价格</t>
  </si>
  <si>
    <t>供应商全称</t>
  </si>
  <si>
    <t>备注</t>
  </si>
  <si>
    <t>一次含税价格</t>
  </si>
  <si>
    <t>二次含税价格</t>
  </si>
  <si>
    <t>合计</t>
  </si>
  <si>
    <t>重汽3.0</t>
  </si>
  <si>
    <t>G3</t>
  </si>
  <si>
    <t>SHT0016510-MJ-01</t>
  </si>
  <si>
    <t>SHT0016510-MJ-02</t>
  </si>
  <si>
    <t>SHT0016510-MJ-03</t>
  </si>
  <si>
    <t>SHT0016510-MJ-04</t>
  </si>
  <si>
    <t>SHT0016510-MJ-05</t>
  </si>
  <si>
    <t>SHT0016683-MJ-01</t>
  </si>
  <si>
    <t>SHT0016683-MJ-02</t>
  </si>
  <si>
    <t>SHT0016683-MJ-03</t>
  </si>
  <si>
    <t>SHT0016683-MJ-04</t>
  </si>
  <si>
    <t>侧整形</t>
  </si>
  <si>
    <t>SHT0016683-MJ-05</t>
  </si>
  <si>
    <t>侧冲孔</t>
  </si>
  <si>
    <t>SHT0016684-MJ-01</t>
  </si>
  <si>
    <t>左右件共用</t>
  </si>
  <si>
    <t>SHT0016684-MJ-02</t>
  </si>
  <si>
    <t>SHT0016684-MJ-03</t>
  </si>
  <si>
    <t>SHT0016684-MJ-04</t>
  </si>
  <si>
    <t>SHT0016684-MJ-05</t>
  </si>
  <si>
    <t>总计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</si>
  <si>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</si>
  <si>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</si>
  <si>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</si>
  <si>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</si>
  <si>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</si>
  <si>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</si>
  <si>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</si>
  <si>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>2.8-3万</t>
  </si>
  <si>
    <t>工艺评分</t>
  </si>
  <si>
    <t>付款方式</t>
  </si>
  <si>
    <t>3.3.3.1</t>
  </si>
  <si>
    <t>河北自制</t>
    <phoneticPr fontId="21" type="noConversion"/>
  </si>
  <si>
    <r>
      <t>6</t>
    </r>
    <r>
      <rPr>
        <sz val="10"/>
        <rFont val="宋体"/>
        <family val="3"/>
        <charset val="134"/>
      </rPr>
      <t>0天</t>
    </r>
    <phoneticPr fontId="21" type="noConversion"/>
  </si>
  <si>
    <r>
      <t>预付3</t>
    </r>
    <r>
      <rPr>
        <sz val="10"/>
        <rFont val="宋体"/>
        <family val="3"/>
        <charset val="134"/>
      </rPr>
      <t>0%，预验收后支付30%，验收后支付30%，剩余10%验收合格后12个月内支付。</t>
    </r>
    <phoneticPr fontId="21" type="noConversion"/>
  </si>
  <si>
    <r>
      <t>3</t>
    </r>
    <r>
      <rPr>
        <b/>
        <sz val="12"/>
        <rFont val="宋体"/>
        <family val="3"/>
        <charset val="134"/>
      </rPr>
      <t>.3.3.1</t>
    </r>
    <phoneticPr fontId="21" type="noConversion"/>
  </si>
  <si>
    <t>沧州啸宇模具科技有限公司</t>
    <phoneticPr fontId="21" type="noConversion"/>
  </si>
  <si>
    <t>价格（万）</t>
    <phoneticPr fontId="21" type="noConversion"/>
  </si>
  <si>
    <r>
      <t>H</t>
    </r>
    <r>
      <rPr>
        <sz val="10"/>
        <rFont val="宋体"/>
        <family val="3"/>
        <charset val="134"/>
      </rPr>
      <t>6项目、重汽3.0项目、G3项目需开发冲压件模具</t>
    </r>
    <phoneticPr fontId="21" type="noConversion"/>
  </si>
  <si>
    <t>11月1日会议评审定目标价41.5万，经和供应商沟通选定啸宇制作，成交价41万。</t>
    <phoneticPr fontId="21" type="noConversion"/>
  </si>
  <si>
    <t>模具名称</t>
  </si>
  <si>
    <t>模具编号</t>
  </si>
  <si>
    <t>模具数量</t>
  </si>
  <si>
    <t>未税价格</t>
  </si>
  <si>
    <t>增值税额</t>
  </si>
  <si>
    <t>含税价格</t>
  </si>
  <si>
    <t>备注</t>
    <phoneticPr fontId="21" type="noConversion"/>
  </si>
  <si>
    <t>滑轨底支架纵梁</t>
    <phoneticPr fontId="21" type="noConversion"/>
  </si>
  <si>
    <t>滑轨底支架纵梁 -落料冲孔</t>
    <phoneticPr fontId="21" type="noConversion"/>
  </si>
  <si>
    <t>滑轨底支架纵梁 -翻边</t>
    <phoneticPr fontId="21" type="noConversion"/>
  </si>
  <si>
    <t>标配前支撑钣金</t>
    <phoneticPr fontId="21" type="noConversion"/>
  </si>
  <si>
    <t>标配前支撑钣金-落料</t>
    <phoneticPr fontId="21" type="noConversion"/>
  </si>
  <si>
    <t>标配前支撑钣金-翻边</t>
    <phoneticPr fontId="21" type="noConversion"/>
  </si>
  <si>
    <t>标配前支撑钣金-成型</t>
    <phoneticPr fontId="21" type="noConversion"/>
  </si>
  <si>
    <t>标配前支撑钣金-冲孔</t>
    <phoneticPr fontId="21" type="noConversion"/>
  </si>
  <si>
    <t>标配底支架左边板</t>
    <phoneticPr fontId="21" type="noConversion"/>
  </si>
  <si>
    <t>标配底支架左边板-落料（左右共用）</t>
    <phoneticPr fontId="21" type="noConversion"/>
  </si>
  <si>
    <t>标配底支架左边板-成型</t>
    <phoneticPr fontId="21" type="noConversion"/>
  </si>
  <si>
    <t>标配底支架左边板-翻边</t>
    <phoneticPr fontId="21" type="noConversion"/>
  </si>
  <si>
    <t>标配底支架左边板-冲孔（左右共用）</t>
    <phoneticPr fontId="21" type="noConversion"/>
  </si>
  <si>
    <t>标配底支架右边板</t>
    <phoneticPr fontId="21" type="noConversion"/>
  </si>
  <si>
    <t>标配底支架右边板-成型</t>
    <phoneticPr fontId="21" type="noConversion"/>
  </si>
  <si>
    <t>标配底支架右边板-翻边</t>
    <phoneticPr fontId="21" type="noConversion"/>
  </si>
  <si>
    <t>安全带高调机构固定板1 -成型</t>
    <phoneticPr fontId="21" type="noConversion"/>
  </si>
  <si>
    <t>安全带高调机构固定板1 -翻边</t>
    <phoneticPr fontId="21" type="noConversion"/>
  </si>
  <si>
    <t>安全带高调机构固定板1 -侧压包</t>
    <phoneticPr fontId="21" type="noConversion"/>
  </si>
  <si>
    <t>安全带高调机构固定板1 -压舌</t>
    <phoneticPr fontId="21" type="noConversion"/>
  </si>
  <si>
    <t>安全带高调机构固定板1 -冲孔侧冲孔</t>
    <phoneticPr fontId="21" type="noConversion"/>
  </si>
  <si>
    <t>安全带高调机构固定板2 -落料冲孔</t>
    <phoneticPr fontId="21" type="noConversion"/>
  </si>
  <si>
    <t>安全带高调机构固定板2 -成型</t>
    <phoneticPr fontId="21" type="noConversion"/>
  </si>
  <si>
    <t>安全带高调机构固定板2 -翻边</t>
    <phoneticPr fontId="21" type="noConversion"/>
  </si>
  <si>
    <t>安全带高调机构固定板2 -整形</t>
    <phoneticPr fontId="21" type="noConversion"/>
  </si>
  <si>
    <t>安全带高调机构固定板2 -冲孔</t>
    <phoneticPr fontId="21" type="noConversion"/>
  </si>
  <si>
    <t>安全带高调机构固定板2 -翻孔</t>
    <phoneticPr fontId="21" type="noConversion"/>
  </si>
  <si>
    <r>
      <t>安全带高调机构固定板1 -落料冲孔</t>
    </r>
    <r>
      <rPr>
        <sz val="11"/>
        <color theme="1"/>
        <rFont val="Tahoma"/>
        <charset val="134"/>
      </rPr>
      <t/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</si>
</sst>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"/>
    <numFmt numFmtId="178" formatCode="0.0_ "/>
    <numFmt numFmtId="190" formatCode="0.00_ "/>
  </numFmts>
  <fonts count="27" x14ac:knownFonts="1">
    <font>
      <sz val="11"/>
      <color theme="1"/>
      <name val="Tahoma"/>
      <charset val="134"/>
    </font>
    <font>
      <b/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19" fillId="0" borderId="0"/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9" fontId="8" fillId="0" borderId="1" xfId="1" applyNumberFormat="1" applyFont="1" applyFill="1" applyBorder="1" applyAlignment="1" applyProtection="1">
      <alignment vertical="center" wrapText="1"/>
      <protection locked="0"/>
    </xf>
    <xf numFmtId="9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9" fontId="12" fillId="0" borderId="1" xfId="1" applyNumberFormat="1" applyFont="1" applyFill="1" applyBorder="1" applyAlignment="1" applyProtection="1">
      <alignment vertical="center" wrapText="1"/>
      <protection locked="0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9" fontId="9" fillId="2" borderId="1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6" fontId="13" fillId="0" borderId="1" xfId="3" applyNumberFormat="1" applyFont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76" fontId="15" fillId="0" borderId="10" xfId="3" applyNumberFormat="1" applyFont="1" applyBorder="1" applyAlignment="1">
      <alignment horizontal="center" vertical="center" wrapText="1"/>
    </xf>
    <xf numFmtId="177" fontId="16" fillId="2" borderId="9" xfId="0" applyNumberFormat="1" applyFont="1" applyFill="1" applyBorder="1" applyAlignment="1">
      <alignment horizontal="center" vertical="center" wrapText="1"/>
    </xf>
    <xf numFmtId="177" fontId="16" fillId="2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2" fontId="6" fillId="2" borderId="10" xfId="0" applyNumberFormat="1" applyFont="1" applyFill="1" applyBorder="1" applyAlignment="1">
      <alignment horizontal="center" vertical="center" wrapText="1"/>
    </xf>
    <xf numFmtId="177" fontId="6" fillId="2" borderId="10" xfId="0" applyNumberFormat="1" applyFont="1" applyFill="1" applyBorder="1" applyAlignment="1">
      <alignment horizontal="center" vertical="center" wrapText="1"/>
    </xf>
    <xf numFmtId="178" fontId="16" fillId="2" borderId="10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177" fontId="12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77" fontId="24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90" fontId="26" fillId="0" borderId="1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177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">
    <cellStyle name="BOM_Level_Below3" xfId="1"/>
    <cellStyle name="常规" xfId="0" builtinId="0"/>
    <cellStyle name="常规 10" xfId="2"/>
    <cellStyle name="常规 2" xfId="3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zoomScaleNormal="100" workbookViewId="0">
      <pane ySplit="5" topLeftCell="A9" activePane="bottomLeft" state="frozenSplit"/>
      <selection activeCell="H58" sqref="H58"/>
      <selection pane="bottomLeft" activeCell="E39" sqref="E39"/>
    </sheetView>
  </sheetViews>
  <sheetFormatPr defaultColWidth="9" defaultRowHeight="14.25" x14ac:dyDescent="0.2"/>
  <cols>
    <col min="1" max="1" width="4" customWidth="1"/>
    <col min="2" max="2" width="6.25" customWidth="1"/>
    <col min="3" max="3" width="10.125" customWidth="1"/>
    <col min="4" max="4" width="11.25" customWidth="1"/>
    <col min="5" max="5" width="16.75" customWidth="1"/>
    <col min="8" max="8" width="9" style="2"/>
    <col min="9" max="9" width="8" style="3" customWidth="1"/>
    <col min="10" max="10" width="7.75" style="3" customWidth="1"/>
    <col min="11" max="14" width="9" style="3"/>
    <col min="15" max="15" width="11.375" customWidth="1"/>
    <col min="16" max="16" width="20.875" customWidth="1"/>
    <col min="17" max="17" width="6.125" customWidth="1"/>
  </cols>
  <sheetData>
    <row r="1" spans="1:17" ht="22.5" x14ac:dyDescent="0.2">
      <c r="A1" s="71" t="s">
        <v>36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x14ac:dyDescent="0.2">
      <c r="A2" s="73" t="s">
        <v>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x14ac:dyDescent="0.2">
      <c r="A3" s="74" t="s">
        <v>38</v>
      </c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/>
    </row>
    <row r="4" spans="1:17" x14ac:dyDescent="0.2">
      <c r="A4" s="60" t="s">
        <v>0</v>
      </c>
      <c r="B4" s="79" t="s">
        <v>1</v>
      </c>
      <c r="C4" s="60" t="s">
        <v>39</v>
      </c>
      <c r="D4" s="79" t="s">
        <v>2</v>
      </c>
      <c r="E4" s="60" t="s">
        <v>3</v>
      </c>
      <c r="F4" s="60" t="s">
        <v>40</v>
      </c>
      <c r="G4" s="60" t="s">
        <v>41</v>
      </c>
      <c r="H4" s="81" t="s">
        <v>42</v>
      </c>
      <c r="I4" s="78" t="s">
        <v>43</v>
      </c>
      <c r="J4" s="78"/>
      <c r="K4" s="78" t="s">
        <v>44</v>
      </c>
      <c r="L4" s="78"/>
      <c r="M4" s="78" t="s">
        <v>45</v>
      </c>
      <c r="N4" s="78"/>
      <c r="O4" s="37" t="s">
        <v>46</v>
      </c>
      <c r="P4" s="60" t="s">
        <v>47</v>
      </c>
      <c r="Q4" s="60" t="s">
        <v>48</v>
      </c>
    </row>
    <row r="5" spans="1:17" ht="24" x14ac:dyDescent="0.2">
      <c r="A5" s="60"/>
      <c r="B5" s="80"/>
      <c r="C5" s="60"/>
      <c r="D5" s="80"/>
      <c r="E5" s="60"/>
      <c r="F5" s="60"/>
      <c r="G5" s="60"/>
      <c r="H5" s="82"/>
      <c r="I5" s="31" t="s">
        <v>49</v>
      </c>
      <c r="J5" s="31" t="s">
        <v>50</v>
      </c>
      <c r="K5" s="31" t="s">
        <v>49</v>
      </c>
      <c r="L5" s="31" t="s">
        <v>50</v>
      </c>
      <c r="M5" s="31" t="s">
        <v>49</v>
      </c>
      <c r="N5" s="31" t="s">
        <v>50</v>
      </c>
      <c r="O5" s="37" t="s">
        <v>89</v>
      </c>
      <c r="P5" s="60"/>
      <c r="Q5" s="60"/>
    </row>
    <row r="6" spans="1:17" ht="18.75" customHeight="1" x14ac:dyDescent="0.2">
      <c r="A6" s="4">
        <v>1</v>
      </c>
      <c r="B6" s="65" t="s">
        <v>4</v>
      </c>
      <c r="C6" s="56" t="s">
        <v>5</v>
      </c>
      <c r="D6" s="56" t="s">
        <v>6</v>
      </c>
      <c r="E6" s="6" t="s">
        <v>7</v>
      </c>
      <c r="F6" s="7" t="s">
        <v>8</v>
      </c>
      <c r="G6" s="8">
        <v>0.13</v>
      </c>
      <c r="H6" s="9">
        <v>2.4</v>
      </c>
      <c r="I6" s="32">
        <v>2.3844375000000002</v>
      </c>
      <c r="J6" s="32">
        <v>1.944288</v>
      </c>
      <c r="K6" s="33">
        <v>3.0057999999999998</v>
      </c>
      <c r="L6" s="33">
        <v>3.0067768355625</v>
      </c>
      <c r="M6" s="33">
        <v>3.3700991999999999</v>
      </c>
      <c r="N6" s="33">
        <v>2.0739071999999998</v>
      </c>
      <c r="O6" s="50">
        <v>1.7855044799999999</v>
      </c>
      <c r="P6" s="54" t="s">
        <v>88</v>
      </c>
      <c r="Q6" s="4"/>
    </row>
    <row r="7" spans="1:17" x14ac:dyDescent="0.2">
      <c r="A7" s="4">
        <v>2</v>
      </c>
      <c r="B7" s="65"/>
      <c r="C7" s="56"/>
      <c r="D7" s="56"/>
      <c r="E7" s="6" t="s">
        <v>9</v>
      </c>
      <c r="F7" s="7" t="s">
        <v>10</v>
      </c>
      <c r="G7" s="8">
        <v>0.13</v>
      </c>
      <c r="H7" s="9">
        <v>2.4</v>
      </c>
      <c r="I7" s="32">
        <v>2.1974976000000002</v>
      </c>
      <c r="J7" s="32">
        <v>1.9928952</v>
      </c>
      <c r="K7" s="33">
        <v>3.0057999999999998</v>
      </c>
      <c r="L7" s="33">
        <v>3.0067768355625</v>
      </c>
      <c r="M7" s="33">
        <v>3.09918</v>
      </c>
      <c r="N7" s="33">
        <v>2.3250443999999999</v>
      </c>
      <c r="O7" s="50">
        <v>1.8301420919999998</v>
      </c>
      <c r="P7" s="54" t="s">
        <v>88</v>
      </c>
      <c r="Q7" s="4"/>
    </row>
    <row r="8" spans="1:17" x14ac:dyDescent="0.2">
      <c r="A8" s="4">
        <v>3</v>
      </c>
      <c r="B8" s="65"/>
      <c r="C8" s="56"/>
      <c r="D8" s="56"/>
      <c r="E8" s="6" t="s">
        <v>11</v>
      </c>
      <c r="F8" s="7" t="s">
        <v>12</v>
      </c>
      <c r="G8" s="8">
        <v>0.13</v>
      </c>
      <c r="H8" s="9">
        <v>2.2999999999999998</v>
      </c>
      <c r="I8" s="32">
        <v>2.1974976000000002</v>
      </c>
      <c r="J8" s="32">
        <v>1.701252</v>
      </c>
      <c r="K8" s="33">
        <v>3.0057999999999998</v>
      </c>
      <c r="L8" s="33">
        <v>3.0067768355625</v>
      </c>
      <c r="M8" s="33">
        <v>3.09918</v>
      </c>
      <c r="N8" s="33">
        <v>2.6582062500000001</v>
      </c>
      <c r="O8" s="50">
        <v>1.5623164200000002</v>
      </c>
      <c r="P8" s="54" t="s">
        <v>88</v>
      </c>
      <c r="Q8" s="4"/>
    </row>
    <row r="9" spans="1:17" x14ac:dyDescent="0.2">
      <c r="A9" s="4">
        <v>4</v>
      </c>
      <c r="B9" s="65"/>
      <c r="C9" s="56"/>
      <c r="D9" s="56"/>
      <c r="E9" s="6" t="s">
        <v>13</v>
      </c>
      <c r="F9" s="6" t="s">
        <v>8</v>
      </c>
      <c r="G9" s="8">
        <v>0.13</v>
      </c>
      <c r="H9" s="9">
        <v>1.5</v>
      </c>
      <c r="I9" s="32">
        <v>2.1974976000000002</v>
      </c>
      <c r="J9" s="32">
        <v>1.2394836</v>
      </c>
      <c r="K9" s="33">
        <v>2.7006999999999999</v>
      </c>
      <c r="L9" s="33">
        <v>2.6969877070499999</v>
      </c>
      <c r="M9" s="33">
        <v>2.7129599999999998</v>
      </c>
      <c r="N9" s="33">
        <v>2.2683360000000001</v>
      </c>
      <c r="O9" s="50">
        <v>1.1382591059999998</v>
      </c>
      <c r="P9" s="54" t="s">
        <v>88</v>
      </c>
      <c r="Q9" s="4"/>
    </row>
    <row r="10" spans="1:17" x14ac:dyDescent="0.2">
      <c r="A10" s="4">
        <v>5</v>
      </c>
      <c r="B10" s="65"/>
      <c r="C10" s="56"/>
      <c r="D10" s="56"/>
      <c r="E10" s="6" t="s">
        <v>14</v>
      </c>
      <c r="F10" s="7" t="s">
        <v>15</v>
      </c>
      <c r="G10" s="8">
        <v>0.13</v>
      </c>
      <c r="H10" s="9">
        <v>1.5</v>
      </c>
      <c r="I10" s="32">
        <v>2.0029275000000002</v>
      </c>
      <c r="J10" s="32">
        <v>1.2394836</v>
      </c>
      <c r="K10" s="33">
        <v>2.7006999999999999</v>
      </c>
      <c r="L10" s="33">
        <v>2.2908775889999999</v>
      </c>
      <c r="M10" s="33">
        <v>2.4303599999999999</v>
      </c>
      <c r="N10" s="33">
        <v>2.6582062500000001</v>
      </c>
      <c r="O10" s="50">
        <v>1.1382591059999998</v>
      </c>
      <c r="P10" s="54" t="s">
        <v>88</v>
      </c>
      <c r="Q10" s="4"/>
    </row>
    <row r="11" spans="1:17" x14ac:dyDescent="0.2">
      <c r="A11" s="4">
        <v>6</v>
      </c>
      <c r="B11" s="65"/>
      <c r="C11" s="56"/>
      <c r="D11" s="56"/>
      <c r="E11" s="6" t="s">
        <v>16</v>
      </c>
      <c r="F11" s="7" t="s">
        <v>17</v>
      </c>
      <c r="G11" s="8">
        <v>0.13</v>
      </c>
      <c r="H11" s="9">
        <v>2.5</v>
      </c>
      <c r="I11" s="32">
        <v>2.0029275000000002</v>
      </c>
      <c r="J11" s="32">
        <v>1.9139085</v>
      </c>
      <c r="K11" s="33">
        <v>2.4295</v>
      </c>
      <c r="L11" s="33">
        <v>1.5619619924999999</v>
      </c>
      <c r="M11" s="33">
        <v>3.402504</v>
      </c>
      <c r="N11" s="33">
        <v>2.0415024000000002</v>
      </c>
      <c r="O11" s="50">
        <v>1.6959355875000002</v>
      </c>
      <c r="P11" s="54" t="s">
        <v>88</v>
      </c>
      <c r="Q11" s="4"/>
    </row>
    <row r="12" spans="1:17" x14ac:dyDescent="0.2">
      <c r="A12" s="4">
        <v>7</v>
      </c>
      <c r="B12" s="65" t="s">
        <v>4</v>
      </c>
      <c r="C12" s="56" t="s">
        <v>18</v>
      </c>
      <c r="D12" s="56" t="s">
        <v>19</v>
      </c>
      <c r="E12" s="6" t="s">
        <v>20</v>
      </c>
      <c r="F12" s="7" t="s">
        <v>8</v>
      </c>
      <c r="G12" s="8">
        <v>0.13</v>
      </c>
      <c r="H12" s="9">
        <v>2.6</v>
      </c>
      <c r="I12" s="34">
        <v>2.3844375000000002</v>
      </c>
      <c r="J12" s="32">
        <v>2.1052993500000001</v>
      </c>
      <c r="K12" s="33">
        <v>2.9154</v>
      </c>
      <c r="L12" s="33">
        <v>2.7768213199999998</v>
      </c>
      <c r="M12" s="33">
        <v>3.3700991999999999</v>
      </c>
      <c r="N12" s="33">
        <v>2.9942035200000001</v>
      </c>
      <c r="O12" s="50">
        <v>1.93336656975</v>
      </c>
      <c r="P12" s="54" t="s">
        <v>88</v>
      </c>
      <c r="Q12" s="4"/>
    </row>
    <row r="13" spans="1:17" x14ac:dyDescent="0.2">
      <c r="A13" s="4">
        <v>8</v>
      </c>
      <c r="B13" s="65"/>
      <c r="C13" s="56"/>
      <c r="D13" s="56"/>
      <c r="E13" s="6" t="s">
        <v>21</v>
      </c>
      <c r="F13" s="7" t="s">
        <v>10</v>
      </c>
      <c r="G13" s="8">
        <v>0.13</v>
      </c>
      <c r="H13" s="9">
        <v>2.5</v>
      </c>
      <c r="I13" s="34">
        <v>2.2280183999999998</v>
      </c>
      <c r="J13" s="32">
        <v>2.1052993500000001</v>
      </c>
      <c r="K13" s="33">
        <v>2.8475999999999999</v>
      </c>
      <c r="L13" s="33">
        <v>2.846241853</v>
      </c>
      <c r="M13" s="33">
        <v>3.09918</v>
      </c>
      <c r="N13" s="33">
        <v>2.4561825750000001</v>
      </c>
      <c r="O13" s="50">
        <v>1.93336656975</v>
      </c>
      <c r="P13" s="54" t="s">
        <v>88</v>
      </c>
      <c r="Q13" s="4"/>
    </row>
    <row r="14" spans="1:17" x14ac:dyDescent="0.2">
      <c r="A14" s="4">
        <v>9</v>
      </c>
      <c r="B14" s="65"/>
      <c r="C14" s="56"/>
      <c r="D14" s="56"/>
      <c r="E14" s="6" t="s">
        <v>22</v>
      </c>
      <c r="F14" s="7" t="s">
        <v>12</v>
      </c>
      <c r="G14" s="8">
        <v>0.13</v>
      </c>
      <c r="H14" s="9">
        <v>2.8</v>
      </c>
      <c r="I14" s="34">
        <v>2.2280183999999998</v>
      </c>
      <c r="J14" s="32">
        <v>2.1052993500000001</v>
      </c>
      <c r="K14" s="33">
        <v>2.8475999999999999</v>
      </c>
      <c r="L14" s="33">
        <v>2.4297186549999998</v>
      </c>
      <c r="M14" s="33">
        <v>3.09918</v>
      </c>
      <c r="N14" s="33">
        <v>2.4561825750000001</v>
      </c>
      <c r="O14" s="50">
        <v>1.93336656975</v>
      </c>
      <c r="P14" s="54" t="s">
        <v>88</v>
      </c>
      <c r="Q14" s="4"/>
    </row>
    <row r="15" spans="1:17" x14ac:dyDescent="0.2">
      <c r="A15" s="4">
        <v>10</v>
      </c>
      <c r="B15" s="65"/>
      <c r="C15" s="56"/>
      <c r="D15" s="56"/>
      <c r="E15" s="6" t="s">
        <v>23</v>
      </c>
      <c r="F15" s="6" t="s">
        <v>24</v>
      </c>
      <c r="G15" s="8">
        <v>0.13</v>
      </c>
      <c r="H15" s="9">
        <v>2.2000000000000002</v>
      </c>
      <c r="I15" s="34">
        <v>2.2280183999999998</v>
      </c>
      <c r="J15" s="32">
        <v>1.8883897199999999</v>
      </c>
      <c r="K15" s="33">
        <v>2.9266999999999999</v>
      </c>
      <c r="L15" s="33">
        <v>1.7702235915</v>
      </c>
      <c r="M15" s="33">
        <v>2.5434000000000001</v>
      </c>
      <c r="N15" s="33">
        <v>2.0142823679999999</v>
      </c>
      <c r="O15" s="50">
        <v>1.7037471696000006</v>
      </c>
      <c r="P15" s="54" t="s">
        <v>88</v>
      </c>
      <c r="Q15" s="4"/>
    </row>
    <row r="16" spans="1:17" x14ac:dyDescent="0.2">
      <c r="A16" s="4">
        <v>11</v>
      </c>
      <c r="B16" s="65"/>
      <c r="C16" s="56"/>
      <c r="D16" s="56"/>
      <c r="E16" s="6" t="s">
        <v>25</v>
      </c>
      <c r="F16" s="7" t="s">
        <v>26</v>
      </c>
      <c r="G16" s="8">
        <v>0.13</v>
      </c>
      <c r="H16" s="9">
        <v>2</v>
      </c>
      <c r="I16" s="34">
        <v>2.0029275000000002</v>
      </c>
      <c r="J16" s="32">
        <v>1.6040376000000001</v>
      </c>
      <c r="K16" s="33">
        <v>2.4973000000000001</v>
      </c>
      <c r="L16" s="33">
        <v>1.7702235915</v>
      </c>
      <c r="M16" s="33">
        <v>2.6582062500000001</v>
      </c>
      <c r="N16" s="33">
        <v>1.7109734400000001</v>
      </c>
      <c r="O16" s="50">
        <v>1.3972949760000002</v>
      </c>
      <c r="P16" s="54" t="s">
        <v>88</v>
      </c>
      <c r="Q16" s="4"/>
    </row>
    <row r="17" spans="1:18" x14ac:dyDescent="0.2">
      <c r="A17" s="4">
        <v>12</v>
      </c>
      <c r="B17" s="65"/>
      <c r="C17" s="56"/>
      <c r="D17" s="56"/>
      <c r="E17" s="6" t="s">
        <v>27</v>
      </c>
      <c r="F17" s="7" t="s">
        <v>28</v>
      </c>
      <c r="G17" s="8">
        <v>0.13</v>
      </c>
      <c r="H17" s="9">
        <v>1.5</v>
      </c>
      <c r="I17" s="34">
        <v>2.0029275000000002</v>
      </c>
      <c r="J17" s="32">
        <v>1.0936619999999999</v>
      </c>
      <c r="K17" s="33">
        <v>2.6103000000000001</v>
      </c>
      <c r="L17" s="33">
        <v>2.7334334868750001</v>
      </c>
      <c r="M17" s="33">
        <v>2.4303599999999999</v>
      </c>
      <c r="N17" s="33">
        <v>2.1265649999999998</v>
      </c>
      <c r="O17" s="50">
        <v>0.95239732500000018</v>
      </c>
      <c r="P17" s="54" t="s">
        <v>88</v>
      </c>
      <c r="Q17" s="4"/>
    </row>
    <row r="18" spans="1:18" s="1" customFormat="1" x14ac:dyDescent="0.2">
      <c r="A18" s="10"/>
      <c r="B18" s="11" t="s">
        <v>51</v>
      </c>
      <c r="C18" s="12"/>
      <c r="D18" s="12"/>
      <c r="E18" s="13">
        <f>G18/J18</f>
        <v>0.88375944208050505</v>
      </c>
      <c r="F18" s="14"/>
      <c r="G18" s="15">
        <v>18.5</v>
      </c>
      <c r="H18" s="16">
        <f>SUM(H6:H17)</f>
        <v>26.2</v>
      </c>
      <c r="I18" s="35">
        <f>SUM(I6:I17)</f>
        <v>26.057133</v>
      </c>
      <c r="J18" s="35">
        <f t="shared" ref="J18:N18" si="0">SUM(J6:J17)</f>
        <v>20.933298269999998</v>
      </c>
      <c r="K18" s="35">
        <f t="shared" si="0"/>
        <v>33.493200000000002</v>
      </c>
      <c r="L18" s="35">
        <f t="shared" si="0"/>
        <v>29.896820293112498</v>
      </c>
      <c r="M18" s="35">
        <f t="shared" si="0"/>
        <v>35.31470865</v>
      </c>
      <c r="N18" s="35">
        <f t="shared" si="0"/>
        <v>27.783591978</v>
      </c>
      <c r="O18" s="38">
        <f>SUM(O6:O17)</f>
        <v>19.003955971349999</v>
      </c>
      <c r="P18" s="54" t="s">
        <v>88</v>
      </c>
      <c r="Q18" s="10"/>
    </row>
    <row r="19" spans="1:18" ht="16.5" customHeight="1" x14ac:dyDescent="0.2">
      <c r="A19" s="4">
        <v>1</v>
      </c>
      <c r="B19" s="65" t="s">
        <v>52</v>
      </c>
      <c r="C19" s="56" t="s">
        <v>29</v>
      </c>
      <c r="D19" s="56" t="s">
        <v>99</v>
      </c>
      <c r="E19" s="5" t="s">
        <v>30</v>
      </c>
      <c r="F19" s="17" t="s">
        <v>31</v>
      </c>
      <c r="G19" s="8">
        <v>0.13</v>
      </c>
      <c r="H19" s="9">
        <v>2.1</v>
      </c>
      <c r="I19" s="32">
        <v>1.97345232</v>
      </c>
      <c r="J19" s="31">
        <v>1.88</v>
      </c>
      <c r="K19" s="32">
        <v>2.6423190373124998</v>
      </c>
      <c r="L19" s="32">
        <v>2.6423190373124998</v>
      </c>
      <c r="M19" s="33">
        <v>2.3331455999999999</v>
      </c>
      <c r="N19" s="31">
        <v>2</v>
      </c>
      <c r="O19" s="51">
        <v>1.6093843920000002</v>
      </c>
      <c r="P19" s="54" t="s">
        <v>88</v>
      </c>
      <c r="Q19" s="4"/>
    </row>
    <row r="20" spans="1:18" x14ac:dyDescent="0.2">
      <c r="A20" s="4">
        <v>2</v>
      </c>
      <c r="B20" s="65"/>
      <c r="C20" s="56"/>
      <c r="D20" s="56"/>
      <c r="E20" s="5" t="s">
        <v>32</v>
      </c>
      <c r="F20" s="17" t="s">
        <v>12</v>
      </c>
      <c r="G20" s="8">
        <v>0.13</v>
      </c>
      <c r="H20" s="9">
        <v>1.9</v>
      </c>
      <c r="I20" s="32">
        <v>1.97345232</v>
      </c>
      <c r="J20" s="31">
        <v>1.6</v>
      </c>
      <c r="K20" s="32">
        <v>2.6423190373124998</v>
      </c>
      <c r="L20" s="32">
        <v>2.6423190373124998</v>
      </c>
      <c r="M20" s="33">
        <v>2.9164319999999999</v>
      </c>
      <c r="N20" s="31">
        <v>1.87</v>
      </c>
      <c r="O20" s="51">
        <v>1.3901659200000001</v>
      </c>
      <c r="P20" s="54" t="s">
        <v>88</v>
      </c>
      <c r="Q20" s="4"/>
    </row>
    <row r="21" spans="1:18" s="1" customFormat="1" x14ac:dyDescent="0.2">
      <c r="A21" s="10"/>
      <c r="B21" s="18" t="s">
        <v>51</v>
      </c>
      <c r="C21" s="19"/>
      <c r="D21" s="19"/>
      <c r="E21" s="12"/>
      <c r="F21" s="20"/>
      <c r="G21" s="21" t="s">
        <v>80</v>
      </c>
      <c r="H21" s="22">
        <f>SUM(H19+H20)</f>
        <v>4</v>
      </c>
      <c r="I21" s="36">
        <f t="shared" ref="I21:M21" si="1">SUM(I19:I20)</f>
        <v>3.9469046400000001</v>
      </c>
      <c r="J21" s="36">
        <f t="shared" si="1"/>
        <v>3.48</v>
      </c>
      <c r="K21" s="36">
        <f t="shared" si="1"/>
        <v>5.2846380746249997</v>
      </c>
      <c r="L21" s="36">
        <f t="shared" si="1"/>
        <v>5.2846380746249997</v>
      </c>
      <c r="M21" s="36">
        <f t="shared" si="1"/>
        <v>5.2495776000000003</v>
      </c>
      <c r="N21" s="36">
        <f t="shared" ref="N21" si="2">SUM(N19:N20)</f>
        <v>3.87</v>
      </c>
      <c r="O21" s="39">
        <f>SUM(O19:O20)</f>
        <v>2.9995503120000002</v>
      </c>
      <c r="P21" s="54" t="s">
        <v>88</v>
      </c>
      <c r="Q21" s="10"/>
    </row>
    <row r="22" spans="1:18" ht="14.25" customHeight="1" x14ac:dyDescent="0.2">
      <c r="A22" s="4">
        <v>1</v>
      </c>
      <c r="B22" s="66" t="s">
        <v>53</v>
      </c>
      <c r="C22" s="57" t="s">
        <v>33</v>
      </c>
      <c r="D22" s="57" t="s">
        <v>102</v>
      </c>
      <c r="E22" s="23" t="s">
        <v>54</v>
      </c>
      <c r="F22" s="17" t="s">
        <v>31</v>
      </c>
      <c r="G22" s="8">
        <v>0.13</v>
      </c>
      <c r="H22" s="9">
        <v>2.1</v>
      </c>
      <c r="I22" s="33">
        <v>1.7193384</v>
      </c>
      <c r="J22" s="33">
        <v>1.8897567975</v>
      </c>
      <c r="K22" s="33">
        <v>3.9351755625</v>
      </c>
      <c r="L22" s="33">
        <v>3.9351755625</v>
      </c>
      <c r="M22" s="33">
        <v>3.2080752000000001</v>
      </c>
      <c r="N22" s="33">
        <v>2.2748169599999999</v>
      </c>
      <c r="O22" s="51">
        <v>1.7724615480000003</v>
      </c>
      <c r="P22" s="54" t="s">
        <v>88</v>
      </c>
      <c r="Q22" s="41"/>
      <c r="R22" s="55"/>
    </row>
    <row r="23" spans="1:18" x14ac:dyDescent="0.2">
      <c r="A23" s="4">
        <v>2</v>
      </c>
      <c r="B23" s="66"/>
      <c r="C23" s="58"/>
      <c r="D23" s="58"/>
      <c r="E23" s="23" t="s">
        <v>55</v>
      </c>
      <c r="F23" s="17" t="s">
        <v>8</v>
      </c>
      <c r="G23" s="8">
        <v>0.13</v>
      </c>
      <c r="H23" s="9">
        <v>2.1</v>
      </c>
      <c r="I23" s="33">
        <v>1.576908</v>
      </c>
      <c r="J23" s="33">
        <v>2.0536542</v>
      </c>
      <c r="K23" s="33">
        <v>3.9351755625</v>
      </c>
      <c r="L23" s="33">
        <v>3.9351755625</v>
      </c>
      <c r="M23" s="33">
        <v>2.4951696000000001</v>
      </c>
      <c r="N23" s="33">
        <v>1.7693020800000001</v>
      </c>
      <c r="O23" s="51">
        <v>1.75701526</v>
      </c>
      <c r="P23" s="54" t="s">
        <v>88</v>
      </c>
      <c r="Q23" s="41"/>
      <c r="R23" s="55"/>
    </row>
    <row r="24" spans="1:18" x14ac:dyDescent="0.2">
      <c r="A24" s="4">
        <v>3</v>
      </c>
      <c r="B24" s="66"/>
      <c r="C24" s="58"/>
      <c r="D24" s="58"/>
      <c r="E24" s="23" t="s">
        <v>56</v>
      </c>
      <c r="F24" s="17" t="s">
        <v>8</v>
      </c>
      <c r="G24" s="8">
        <v>0.13</v>
      </c>
      <c r="H24" s="9">
        <v>2.1</v>
      </c>
      <c r="I24" s="33">
        <v>1.576908</v>
      </c>
      <c r="J24" s="33">
        <v>2.0536542</v>
      </c>
      <c r="K24" s="33">
        <v>3.9351755625</v>
      </c>
      <c r="L24" s="33">
        <v>3.9351755625</v>
      </c>
      <c r="M24" s="33">
        <v>2.4951696000000001</v>
      </c>
      <c r="N24" s="33">
        <v>2.1905644799999999</v>
      </c>
      <c r="O24" s="51">
        <v>1.75701526</v>
      </c>
      <c r="P24" s="54" t="s">
        <v>88</v>
      </c>
      <c r="Q24" s="41"/>
      <c r="R24" s="55"/>
    </row>
    <row r="25" spans="1:18" x14ac:dyDescent="0.2">
      <c r="A25" s="4">
        <v>4</v>
      </c>
      <c r="B25" s="66"/>
      <c r="C25" s="58"/>
      <c r="D25" s="58"/>
      <c r="E25" s="23" t="s">
        <v>57</v>
      </c>
      <c r="F25" s="17" t="s">
        <v>24</v>
      </c>
      <c r="G25" s="8">
        <v>0.13</v>
      </c>
      <c r="H25" s="9">
        <v>1.3</v>
      </c>
      <c r="I25" s="33">
        <v>1.4649984</v>
      </c>
      <c r="J25" s="33">
        <v>1.3123944000000001</v>
      </c>
      <c r="K25" s="33">
        <v>2.6759193825000001</v>
      </c>
      <c r="L25" s="33">
        <v>2.6759193825000001</v>
      </c>
      <c r="M25" s="33">
        <v>1.944288</v>
      </c>
      <c r="N25" s="33">
        <v>1.3998873599999999</v>
      </c>
      <c r="O25" s="51">
        <v>0</v>
      </c>
      <c r="P25" s="54" t="s">
        <v>88</v>
      </c>
      <c r="Q25" s="41"/>
      <c r="R25" s="55"/>
    </row>
    <row r="26" spans="1:18" x14ac:dyDescent="0.2">
      <c r="A26" s="4">
        <v>5</v>
      </c>
      <c r="B26" s="66"/>
      <c r="C26" s="59"/>
      <c r="D26" s="59"/>
      <c r="E26" s="23" t="s">
        <v>58</v>
      </c>
      <c r="F26" s="17" t="s">
        <v>26</v>
      </c>
      <c r="G26" s="8">
        <v>0.13</v>
      </c>
      <c r="H26" s="9"/>
      <c r="I26" s="31"/>
      <c r="J26" s="33"/>
      <c r="K26" s="33"/>
      <c r="L26" s="31"/>
      <c r="M26" s="33">
        <v>1.296192</v>
      </c>
      <c r="N26" s="31"/>
      <c r="O26" s="51">
        <v>1.1228263200000002</v>
      </c>
      <c r="P26" s="54" t="s">
        <v>88</v>
      </c>
      <c r="Q26" s="41"/>
      <c r="R26" s="55"/>
    </row>
    <row r="27" spans="1:18" x14ac:dyDescent="0.2">
      <c r="A27" s="4">
        <v>6</v>
      </c>
      <c r="B27" s="66"/>
      <c r="C27" s="57" t="s">
        <v>34</v>
      </c>
      <c r="D27" s="57" t="s">
        <v>107</v>
      </c>
      <c r="E27" s="23" t="s">
        <v>59</v>
      </c>
      <c r="F27" s="17" t="s">
        <v>31</v>
      </c>
      <c r="G27" s="8">
        <v>0.13</v>
      </c>
      <c r="H27" s="9">
        <v>2.6</v>
      </c>
      <c r="I27" s="33">
        <v>2.5822574999999999</v>
      </c>
      <c r="J27" s="33">
        <v>2.6855478000000002</v>
      </c>
      <c r="K27" s="33">
        <v>4.8044457540624999</v>
      </c>
      <c r="L27" s="33">
        <v>4.4396852500000001</v>
      </c>
      <c r="M27" s="33">
        <v>3.2080752000000001</v>
      </c>
      <c r="N27" s="33">
        <v>2.8645843200000001</v>
      </c>
      <c r="O27" s="51">
        <v>2.2976353400000002</v>
      </c>
      <c r="P27" s="54" t="s">
        <v>88</v>
      </c>
      <c r="Q27" s="41"/>
      <c r="R27" s="55"/>
    </row>
    <row r="28" spans="1:18" x14ac:dyDescent="0.2">
      <c r="A28" s="4">
        <v>7</v>
      </c>
      <c r="B28" s="66"/>
      <c r="C28" s="58"/>
      <c r="D28" s="58"/>
      <c r="E28" s="23" t="s">
        <v>60</v>
      </c>
      <c r="F28" s="17" t="s">
        <v>8</v>
      </c>
      <c r="G28" s="8">
        <v>0.13</v>
      </c>
      <c r="H28" s="9">
        <v>2.5</v>
      </c>
      <c r="I28" s="33">
        <v>2.42063856</v>
      </c>
      <c r="J28" s="33">
        <v>2.5214984999999999</v>
      </c>
      <c r="K28" s="33">
        <v>4.8044457540624999</v>
      </c>
      <c r="L28" s="33">
        <v>6.1065852574999999</v>
      </c>
      <c r="M28" s="33">
        <v>3.5088322500000002</v>
      </c>
      <c r="N28" s="33">
        <v>2.9417482499999998</v>
      </c>
      <c r="O28" s="51">
        <v>2.1572820500000005</v>
      </c>
      <c r="P28" s="54" t="s">
        <v>88</v>
      </c>
      <c r="Q28" s="41"/>
      <c r="R28" s="55"/>
    </row>
    <row r="29" spans="1:18" x14ac:dyDescent="0.2">
      <c r="A29" s="4">
        <v>8</v>
      </c>
      <c r="B29" s="66"/>
      <c r="C29" s="58"/>
      <c r="D29" s="58"/>
      <c r="E29" s="23" t="s">
        <v>61</v>
      </c>
      <c r="F29" s="17" t="s">
        <v>8</v>
      </c>
      <c r="G29" s="8">
        <v>0.13</v>
      </c>
      <c r="H29" s="9">
        <v>2.5</v>
      </c>
      <c r="I29" s="33">
        <v>2.42063856</v>
      </c>
      <c r="J29" s="33">
        <v>2.5214984999999999</v>
      </c>
      <c r="K29" s="33">
        <v>4.4770189668749998</v>
      </c>
      <c r="L29" s="33">
        <v>3.94526575625</v>
      </c>
      <c r="M29" s="33">
        <v>3.5088322500000002</v>
      </c>
      <c r="N29" s="33">
        <v>2.9417482499999998</v>
      </c>
      <c r="O29" s="51">
        <v>2.1572820500000005</v>
      </c>
      <c r="P29" s="54" t="s">
        <v>88</v>
      </c>
      <c r="Q29" s="41"/>
      <c r="R29" s="55"/>
    </row>
    <row r="30" spans="1:18" x14ac:dyDescent="0.2">
      <c r="A30" s="4">
        <v>9</v>
      </c>
      <c r="B30" s="66"/>
      <c r="C30" s="58"/>
      <c r="D30" s="58"/>
      <c r="E30" s="23" t="s">
        <v>62</v>
      </c>
      <c r="F30" s="17" t="s">
        <v>63</v>
      </c>
      <c r="G30" s="8">
        <v>0.13</v>
      </c>
      <c r="H30" s="9">
        <v>2</v>
      </c>
      <c r="I30" s="33">
        <v>2.1873239999999998</v>
      </c>
      <c r="J30" s="33">
        <v>1.944288</v>
      </c>
      <c r="K30" s="33">
        <v>9.3233390249999992</v>
      </c>
      <c r="L30" s="33">
        <v>9.3485645093750005</v>
      </c>
      <c r="M30" s="33">
        <v>4.8607199999999997</v>
      </c>
      <c r="N30" s="33">
        <v>0</v>
      </c>
      <c r="O30" s="51">
        <v>0</v>
      </c>
      <c r="P30" s="54" t="s">
        <v>88</v>
      </c>
      <c r="Q30" s="41"/>
      <c r="R30" s="55"/>
    </row>
    <row r="31" spans="1:18" x14ac:dyDescent="0.2">
      <c r="A31" s="4">
        <v>10</v>
      </c>
      <c r="B31" s="66"/>
      <c r="C31" s="59"/>
      <c r="D31" s="59"/>
      <c r="E31" s="23" t="s">
        <v>64</v>
      </c>
      <c r="F31" s="17" t="s">
        <v>65</v>
      </c>
      <c r="G31" s="8">
        <v>0.13</v>
      </c>
      <c r="H31" s="9"/>
      <c r="I31" s="31"/>
      <c r="J31" s="33"/>
      <c r="K31" s="33">
        <v>8.5867548812500001</v>
      </c>
      <c r="L31" s="33">
        <v>3.2692227749999998</v>
      </c>
      <c r="M31" s="33">
        <v>2.8354200000000001</v>
      </c>
      <c r="N31" s="33">
        <v>2.592384</v>
      </c>
      <c r="O31" s="51">
        <v>1.6634464</v>
      </c>
      <c r="P31" s="54" t="s">
        <v>88</v>
      </c>
      <c r="Q31" s="41"/>
      <c r="R31" s="55"/>
    </row>
    <row r="32" spans="1:18" ht="24" x14ac:dyDescent="0.2">
      <c r="A32" s="4">
        <v>11</v>
      </c>
      <c r="B32" s="66"/>
      <c r="C32" s="57" t="s">
        <v>35</v>
      </c>
      <c r="D32" s="57" t="s">
        <v>112</v>
      </c>
      <c r="E32" s="23" t="s">
        <v>66</v>
      </c>
      <c r="F32" s="17" t="s">
        <v>31</v>
      </c>
      <c r="G32" s="8">
        <v>0.13</v>
      </c>
      <c r="H32" s="9"/>
      <c r="I32" s="33">
        <v>2.5822574999999999</v>
      </c>
      <c r="J32" s="31" t="s">
        <v>67</v>
      </c>
      <c r="K32" s="33">
        <v>4.8044457540624999</v>
      </c>
      <c r="L32" s="31" t="s">
        <v>67</v>
      </c>
      <c r="M32" s="31">
        <v>0</v>
      </c>
      <c r="N32" s="31" t="s">
        <v>67</v>
      </c>
      <c r="O32" s="47" t="s">
        <v>67</v>
      </c>
      <c r="P32" s="54" t="s">
        <v>88</v>
      </c>
      <c r="Q32" s="29"/>
      <c r="R32" s="55"/>
    </row>
    <row r="33" spans="1:18" ht="17.100000000000001" customHeight="1" x14ac:dyDescent="0.2">
      <c r="A33" s="4">
        <v>12</v>
      </c>
      <c r="B33" s="66"/>
      <c r="C33" s="58"/>
      <c r="D33" s="58"/>
      <c r="E33" s="23" t="s">
        <v>68</v>
      </c>
      <c r="F33" s="17" t="s">
        <v>8</v>
      </c>
      <c r="G33" s="8">
        <v>0.13</v>
      </c>
      <c r="H33" s="9">
        <v>2.5</v>
      </c>
      <c r="I33" s="33">
        <v>2.5214984999999999</v>
      </c>
      <c r="J33" s="33">
        <v>2.5214984999999999</v>
      </c>
      <c r="K33" s="33">
        <v>4.8044457540624999</v>
      </c>
      <c r="L33" s="31" t="s">
        <v>67</v>
      </c>
      <c r="M33" s="33">
        <v>3.5088322500000002</v>
      </c>
      <c r="N33" s="33">
        <v>2.9417482499999998</v>
      </c>
      <c r="O33" s="51">
        <v>2.1572820500000005</v>
      </c>
      <c r="P33" s="54" t="s">
        <v>88</v>
      </c>
      <c r="Q33" s="42"/>
      <c r="R33" s="55"/>
    </row>
    <row r="34" spans="1:18" x14ac:dyDescent="0.2">
      <c r="A34" s="4">
        <v>13</v>
      </c>
      <c r="B34" s="66"/>
      <c r="C34" s="58"/>
      <c r="D34" s="58"/>
      <c r="E34" s="23" t="s">
        <v>69</v>
      </c>
      <c r="F34" s="17" t="s">
        <v>8</v>
      </c>
      <c r="G34" s="8">
        <v>0.13</v>
      </c>
      <c r="H34" s="9">
        <v>2.5</v>
      </c>
      <c r="I34" s="33">
        <v>2.5214984999999999</v>
      </c>
      <c r="J34" s="33">
        <v>2.5214984999999999</v>
      </c>
      <c r="K34" s="33">
        <v>4.4770189668749998</v>
      </c>
      <c r="L34" s="33">
        <v>3.94526575625</v>
      </c>
      <c r="M34" s="33">
        <v>3.5088322500000002</v>
      </c>
      <c r="N34" s="33">
        <v>2.9417482499999998</v>
      </c>
      <c r="O34" s="51">
        <v>2.1572820500000005</v>
      </c>
      <c r="P34" s="54" t="s">
        <v>88</v>
      </c>
      <c r="Q34" s="42"/>
      <c r="R34" s="55"/>
    </row>
    <row r="35" spans="1:18" x14ac:dyDescent="0.2">
      <c r="A35" s="4">
        <v>14</v>
      </c>
      <c r="B35" s="66"/>
      <c r="C35" s="58"/>
      <c r="D35" s="58"/>
      <c r="E35" s="23" t="s">
        <v>70</v>
      </c>
      <c r="F35" s="17" t="s">
        <v>63</v>
      </c>
      <c r="G35" s="8">
        <v>0.13</v>
      </c>
      <c r="H35" s="9"/>
      <c r="I35" s="33">
        <v>2.3331455999999999</v>
      </c>
      <c r="J35" s="31"/>
      <c r="K35" s="33">
        <v>9.3233390249999992</v>
      </c>
      <c r="L35" s="31" t="s">
        <v>67</v>
      </c>
      <c r="M35" s="33">
        <v>4.8607199999999997</v>
      </c>
      <c r="N35" s="31"/>
      <c r="O35" s="37">
        <v>0</v>
      </c>
      <c r="P35" s="54" t="s">
        <v>88</v>
      </c>
      <c r="Q35" s="42"/>
      <c r="R35" s="55"/>
    </row>
    <row r="36" spans="1:18" ht="13.5" customHeight="1" x14ac:dyDescent="0.2">
      <c r="A36" s="4">
        <v>15</v>
      </c>
      <c r="B36" s="66"/>
      <c r="C36" s="59"/>
      <c r="D36" s="59"/>
      <c r="E36" s="23" t="s">
        <v>71</v>
      </c>
      <c r="F36" s="17" t="s">
        <v>65</v>
      </c>
      <c r="G36" s="8">
        <v>0.13</v>
      </c>
      <c r="H36" s="9"/>
      <c r="I36" s="31"/>
      <c r="J36" s="31" t="s">
        <v>67</v>
      </c>
      <c r="K36" s="31">
        <v>0</v>
      </c>
      <c r="L36" s="31"/>
      <c r="M36" s="33">
        <v>2.8354200000000001</v>
      </c>
      <c r="N36" s="31" t="s">
        <v>67</v>
      </c>
      <c r="O36" s="47" t="s">
        <v>67</v>
      </c>
      <c r="P36" s="54" t="s">
        <v>88</v>
      </c>
      <c r="Q36" s="42"/>
      <c r="R36" s="55"/>
    </row>
    <row r="37" spans="1:18" s="1" customFormat="1" ht="13.5" customHeight="1" x14ac:dyDescent="0.2">
      <c r="A37" s="10"/>
      <c r="B37" s="24" t="s">
        <v>51</v>
      </c>
      <c r="C37" s="25"/>
      <c r="D37" s="25"/>
      <c r="E37" s="26"/>
      <c r="F37" s="20"/>
      <c r="G37" s="15">
        <f>H37*0.9</f>
        <v>19.980000000000004</v>
      </c>
      <c r="H37" s="22">
        <f>SUM(H22:H36)</f>
        <v>22.200000000000003</v>
      </c>
      <c r="I37" s="36">
        <f t="shared" ref="I37:K37" si="3">SUM(I22:I36)</f>
        <v>25.907411520000004</v>
      </c>
      <c r="J37" s="36">
        <f t="shared" si="3"/>
        <v>22.0252893975</v>
      </c>
      <c r="K37" s="36">
        <f t="shared" si="3"/>
        <v>69.886699951249994</v>
      </c>
      <c r="L37" s="36">
        <f t="shared" ref="L37:O37" si="4">SUM(L22:L36)</f>
        <v>45.536035374375004</v>
      </c>
      <c r="M37" s="36">
        <f t="shared" si="4"/>
        <v>44.074578599999995</v>
      </c>
      <c r="N37" s="36">
        <f t="shared" si="4"/>
        <v>24.858532199999999</v>
      </c>
      <c r="O37" s="39">
        <f t="shared" si="4"/>
        <v>18.999528328000004</v>
      </c>
      <c r="P37" s="40"/>
      <c r="Q37" s="43"/>
      <c r="R37" s="44"/>
    </row>
    <row r="38" spans="1:18" s="1" customFormat="1" x14ac:dyDescent="0.2">
      <c r="A38" s="10"/>
      <c r="B38" s="27" t="s">
        <v>72</v>
      </c>
      <c r="C38" s="27"/>
      <c r="D38" s="27"/>
      <c r="E38" s="27"/>
      <c r="F38" s="28"/>
      <c r="G38" s="10"/>
      <c r="H38" s="16"/>
      <c r="I38" s="36">
        <f>I37+I21+I18</f>
        <v>55.911449160000004</v>
      </c>
      <c r="J38" s="36">
        <f t="shared" ref="J38:N38" si="5">J37+J21+J18</f>
        <v>46.438587667500002</v>
      </c>
      <c r="K38" s="36">
        <f t="shared" si="5"/>
        <v>108.66453802587499</v>
      </c>
      <c r="L38" s="36">
        <f t="shared" si="5"/>
        <v>80.717493742112509</v>
      </c>
      <c r="M38" s="36">
        <f t="shared" si="5"/>
        <v>84.638864850000004</v>
      </c>
      <c r="N38" s="36">
        <f t="shared" si="5"/>
        <v>56.512124178000001</v>
      </c>
      <c r="O38" s="52">
        <f>O37+O21+O18</f>
        <v>41.003034611350003</v>
      </c>
      <c r="P38" s="46"/>
      <c r="Q38" s="10"/>
    </row>
    <row r="39" spans="1:18" s="1" customFormat="1" ht="24" x14ac:dyDescent="0.2">
      <c r="A39" s="10"/>
      <c r="B39" s="27" t="s">
        <v>81</v>
      </c>
      <c r="C39" s="27"/>
      <c r="D39" s="27"/>
      <c r="E39" s="27"/>
      <c r="F39" s="28"/>
      <c r="G39" s="15">
        <f>G18+G37+3</f>
        <v>41.480000000000004</v>
      </c>
      <c r="H39" s="16"/>
      <c r="I39" s="69">
        <v>65</v>
      </c>
      <c r="J39" s="70"/>
      <c r="K39" s="69">
        <v>67</v>
      </c>
      <c r="L39" s="70"/>
      <c r="M39" s="69">
        <v>67</v>
      </c>
      <c r="N39" s="70"/>
      <c r="O39" s="45">
        <v>65</v>
      </c>
      <c r="P39" s="46"/>
      <c r="Q39" s="10"/>
    </row>
    <row r="40" spans="1:18" s="1" customFormat="1" ht="24" x14ac:dyDescent="0.2">
      <c r="A40" s="10"/>
      <c r="B40" s="27" t="s">
        <v>82</v>
      </c>
      <c r="C40" s="27"/>
      <c r="D40" s="27"/>
      <c r="E40" s="27"/>
      <c r="F40" s="28"/>
      <c r="G40" s="10"/>
      <c r="H40" s="16"/>
      <c r="I40" s="69" t="s">
        <v>83</v>
      </c>
      <c r="J40" s="70"/>
      <c r="K40" s="69" t="s">
        <v>83</v>
      </c>
      <c r="L40" s="70"/>
      <c r="M40" s="69" t="s">
        <v>83</v>
      </c>
      <c r="N40" s="70"/>
      <c r="O40" s="53" t="s">
        <v>87</v>
      </c>
      <c r="P40" s="46"/>
      <c r="Q40" s="10"/>
    </row>
    <row r="41" spans="1:18" x14ac:dyDescent="0.2">
      <c r="A41" s="67" t="s">
        <v>73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8" x14ac:dyDescent="0.2">
      <c r="A42" s="29">
        <v>1</v>
      </c>
      <c r="B42" s="29"/>
      <c r="C42" s="29" t="s">
        <v>74</v>
      </c>
      <c r="D42" s="29"/>
      <c r="E42" s="61" t="s">
        <v>90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</row>
    <row r="43" spans="1:18" x14ac:dyDescent="0.2">
      <c r="A43" s="29">
        <v>2</v>
      </c>
      <c r="B43" s="29"/>
      <c r="C43" s="29" t="s">
        <v>75</v>
      </c>
      <c r="D43" s="29"/>
      <c r="E43" s="68" t="s">
        <v>84</v>
      </c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  <row r="44" spans="1:18" x14ac:dyDescent="0.2">
      <c r="A44" s="29">
        <v>3</v>
      </c>
      <c r="B44" s="29"/>
      <c r="C44" s="29" t="s">
        <v>76</v>
      </c>
      <c r="D44" s="30"/>
      <c r="E44" s="61" t="s">
        <v>91</v>
      </c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  <row r="45" spans="1:18" x14ac:dyDescent="0.2">
      <c r="A45" s="29">
        <v>4</v>
      </c>
      <c r="B45" s="29"/>
      <c r="C45" s="29" t="s">
        <v>77</v>
      </c>
      <c r="D45" s="29"/>
      <c r="E45" s="68" t="s">
        <v>85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</row>
    <row r="46" spans="1:18" x14ac:dyDescent="0.2">
      <c r="A46" s="29">
        <v>5</v>
      </c>
      <c r="B46" s="29"/>
      <c r="C46" s="29" t="s">
        <v>78</v>
      </c>
      <c r="D46" s="29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</row>
    <row r="47" spans="1:18" x14ac:dyDescent="0.2">
      <c r="A47" s="29">
        <v>6</v>
      </c>
      <c r="B47" s="29"/>
      <c r="C47" s="29" t="s">
        <v>79</v>
      </c>
      <c r="D47" s="29"/>
      <c r="E47" s="61" t="s">
        <v>86</v>
      </c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</row>
    <row r="48" spans="1:18" x14ac:dyDescent="0.2">
      <c r="A48" s="29">
        <v>7</v>
      </c>
      <c r="B48" s="29"/>
      <c r="C48" s="29" t="s">
        <v>48</v>
      </c>
      <c r="D48" s="30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4"/>
    </row>
    <row r="49" spans="9:15" x14ac:dyDescent="0.2">
      <c r="I49" s="48"/>
      <c r="J49" s="48"/>
      <c r="K49" s="48"/>
      <c r="L49" s="48"/>
      <c r="M49" s="48"/>
      <c r="N49" s="48"/>
      <c r="O49" s="49"/>
    </row>
    <row r="50" spans="9:15" x14ac:dyDescent="0.2">
      <c r="I50" s="48"/>
      <c r="J50" s="48"/>
      <c r="K50" s="48"/>
      <c r="L50" s="48"/>
      <c r="M50" s="48"/>
      <c r="N50" s="48"/>
      <c r="O50" s="49"/>
    </row>
    <row r="51" spans="9:15" x14ac:dyDescent="0.2">
      <c r="I51" s="48"/>
      <c r="J51" s="48"/>
      <c r="K51" s="48"/>
      <c r="L51" s="48"/>
      <c r="M51" s="48"/>
      <c r="N51" s="48"/>
      <c r="O51" s="49"/>
    </row>
    <row r="52" spans="9:15" x14ac:dyDescent="0.2">
      <c r="I52" s="48"/>
      <c r="J52" s="48"/>
      <c r="K52" s="48"/>
      <c r="L52" s="48"/>
      <c r="M52" s="48"/>
      <c r="N52" s="48"/>
      <c r="O52" s="49"/>
    </row>
    <row r="53" spans="9:15" x14ac:dyDescent="0.2">
      <c r="I53" s="48"/>
      <c r="J53" s="48"/>
      <c r="K53" s="48"/>
      <c r="L53" s="48"/>
      <c r="M53" s="48"/>
      <c r="N53" s="48"/>
      <c r="O53" s="49"/>
    </row>
    <row r="54" spans="9:15" x14ac:dyDescent="0.2">
      <c r="I54" s="48"/>
      <c r="J54" s="48"/>
      <c r="K54" s="48"/>
      <c r="L54" s="48"/>
      <c r="M54" s="48"/>
      <c r="N54" s="48"/>
      <c r="O54" s="49"/>
    </row>
    <row r="55" spans="9:15" x14ac:dyDescent="0.2">
      <c r="I55" s="48"/>
      <c r="J55" s="48"/>
      <c r="K55" s="48"/>
      <c r="L55" s="48"/>
      <c r="M55" s="48"/>
      <c r="N55" s="48"/>
      <c r="O55" s="49"/>
    </row>
    <row r="56" spans="9:15" x14ac:dyDescent="0.2">
      <c r="I56" s="48"/>
      <c r="J56" s="48"/>
      <c r="K56" s="48"/>
      <c r="L56" s="48"/>
      <c r="M56" s="48"/>
      <c r="N56" s="48"/>
      <c r="O56" s="49"/>
    </row>
    <row r="57" spans="9:15" x14ac:dyDescent="0.2">
      <c r="I57" s="48"/>
      <c r="J57" s="48"/>
      <c r="K57" s="48"/>
      <c r="L57" s="48"/>
      <c r="M57" s="48"/>
      <c r="N57" s="48"/>
      <c r="O57" s="49"/>
    </row>
    <row r="58" spans="9:15" x14ac:dyDescent="0.2">
      <c r="I58" s="48"/>
      <c r="J58" s="48"/>
      <c r="K58" s="48"/>
      <c r="L58" s="48"/>
      <c r="M58" s="48"/>
      <c r="N58" s="48"/>
      <c r="O58" s="49"/>
    </row>
    <row r="59" spans="9:15" x14ac:dyDescent="0.2">
      <c r="I59" s="48"/>
      <c r="J59" s="48"/>
      <c r="K59" s="48"/>
      <c r="L59" s="48"/>
      <c r="M59" s="48"/>
      <c r="N59" s="48"/>
      <c r="O59" s="49"/>
    </row>
    <row r="60" spans="9:15" x14ac:dyDescent="0.2">
      <c r="I60" s="48"/>
      <c r="J60" s="48"/>
      <c r="K60" s="48"/>
      <c r="L60" s="48"/>
      <c r="M60" s="48"/>
      <c r="N60" s="48"/>
      <c r="O60" s="49"/>
    </row>
    <row r="61" spans="9:15" x14ac:dyDescent="0.2">
      <c r="I61" s="48"/>
      <c r="J61" s="48"/>
      <c r="K61" s="48"/>
      <c r="L61" s="48"/>
      <c r="M61" s="48"/>
      <c r="N61" s="48"/>
      <c r="O61" s="49"/>
    </row>
    <row r="62" spans="9:15" x14ac:dyDescent="0.2">
      <c r="I62" s="48"/>
      <c r="J62" s="48"/>
      <c r="K62" s="48"/>
      <c r="L62" s="48"/>
      <c r="M62" s="48"/>
      <c r="N62" s="48"/>
      <c r="O62" s="49"/>
    </row>
    <row r="63" spans="9:15" x14ac:dyDescent="0.2">
      <c r="I63" s="48"/>
      <c r="J63" s="48"/>
      <c r="K63" s="48"/>
      <c r="L63" s="48"/>
      <c r="M63" s="48"/>
      <c r="N63" s="48"/>
    </row>
    <row r="64" spans="9:15" x14ac:dyDescent="0.2">
      <c r="I64" s="48"/>
      <c r="J64" s="48"/>
      <c r="K64" s="48"/>
      <c r="L64" s="48"/>
      <c r="M64" s="48"/>
      <c r="N64" s="48"/>
    </row>
    <row r="65" spans="9:14" x14ac:dyDescent="0.2">
      <c r="I65" s="48"/>
      <c r="J65" s="48"/>
      <c r="K65" s="48"/>
      <c r="L65" s="48"/>
      <c r="M65" s="48"/>
      <c r="N65" s="48"/>
    </row>
    <row r="66" spans="9:14" x14ac:dyDescent="0.2">
      <c r="I66" s="48"/>
      <c r="J66" s="48"/>
      <c r="K66" s="48"/>
      <c r="L66" s="48"/>
      <c r="M66" s="48"/>
      <c r="N66" s="48"/>
    </row>
    <row r="67" spans="9:14" x14ac:dyDescent="0.2">
      <c r="I67" s="48"/>
      <c r="J67" s="48"/>
      <c r="K67" s="48"/>
      <c r="L67" s="48"/>
      <c r="M67" s="48"/>
      <c r="N67" s="48"/>
    </row>
    <row r="68" spans="9:14" x14ac:dyDescent="0.2">
      <c r="I68" s="48"/>
      <c r="J68" s="48"/>
      <c r="K68" s="48"/>
      <c r="L68" s="48"/>
      <c r="M68" s="48"/>
      <c r="N68" s="48"/>
    </row>
    <row r="69" spans="9:14" x14ac:dyDescent="0.2">
      <c r="I69" s="48"/>
      <c r="J69" s="48"/>
      <c r="K69" s="48"/>
      <c r="L69" s="48"/>
      <c r="M69" s="48"/>
      <c r="N69" s="48"/>
    </row>
    <row r="70" spans="9:14" x14ac:dyDescent="0.2">
      <c r="I70" s="48"/>
      <c r="J70" s="48"/>
      <c r="K70" s="48"/>
      <c r="L70" s="48"/>
      <c r="M70" s="48"/>
      <c r="N70" s="48"/>
    </row>
    <row r="71" spans="9:14" x14ac:dyDescent="0.2">
      <c r="I71" s="48"/>
      <c r="J71" s="48"/>
      <c r="K71" s="48"/>
      <c r="L71" s="48"/>
      <c r="M71" s="48"/>
      <c r="N71" s="48"/>
    </row>
    <row r="72" spans="9:14" x14ac:dyDescent="0.2">
      <c r="I72" s="48"/>
      <c r="J72" s="48"/>
      <c r="K72" s="48"/>
      <c r="L72" s="48"/>
      <c r="M72" s="48"/>
      <c r="N72" s="48"/>
    </row>
    <row r="73" spans="9:14" x14ac:dyDescent="0.2">
      <c r="I73" s="48"/>
      <c r="J73" s="48"/>
      <c r="K73" s="48"/>
      <c r="L73" s="48"/>
      <c r="M73" s="48"/>
      <c r="N73" s="48"/>
    </row>
    <row r="74" spans="9:14" x14ac:dyDescent="0.2">
      <c r="I74" s="48"/>
      <c r="J74" s="48"/>
      <c r="K74" s="48"/>
      <c r="L74" s="48"/>
      <c r="M74" s="48"/>
      <c r="N74" s="48"/>
    </row>
    <row r="75" spans="9:14" x14ac:dyDescent="0.2">
      <c r="I75" s="48"/>
      <c r="J75" s="48"/>
      <c r="K75" s="48"/>
      <c r="L75" s="48"/>
      <c r="M75" s="48"/>
      <c r="N75" s="48"/>
    </row>
    <row r="76" spans="9:14" x14ac:dyDescent="0.2">
      <c r="I76" s="48"/>
      <c r="J76" s="48"/>
      <c r="K76" s="48"/>
      <c r="L76" s="48"/>
      <c r="M76" s="48"/>
      <c r="N76" s="48"/>
    </row>
    <row r="77" spans="9:14" x14ac:dyDescent="0.2">
      <c r="I77" s="48"/>
      <c r="J77" s="48"/>
      <c r="K77" s="48"/>
      <c r="L77" s="48"/>
      <c r="M77" s="48"/>
      <c r="N77" s="48"/>
    </row>
    <row r="78" spans="9:14" x14ac:dyDescent="0.2">
      <c r="I78" s="48"/>
      <c r="J78" s="48"/>
      <c r="K78" s="48"/>
      <c r="L78" s="48"/>
      <c r="M78" s="48"/>
      <c r="N78" s="48"/>
    </row>
    <row r="79" spans="9:14" x14ac:dyDescent="0.2">
      <c r="I79" s="48"/>
      <c r="J79" s="48"/>
      <c r="K79" s="48"/>
      <c r="L79" s="48"/>
      <c r="M79" s="48"/>
      <c r="N79" s="48"/>
    </row>
    <row r="80" spans="9:14" x14ac:dyDescent="0.2">
      <c r="I80" s="48"/>
      <c r="J80" s="48"/>
      <c r="K80" s="48"/>
      <c r="L80" s="48"/>
      <c r="M80" s="48"/>
      <c r="N80" s="48"/>
    </row>
  </sheetData>
  <mergeCells count="47">
    <mergeCell ref="A1:Q1"/>
    <mergeCell ref="A2:Q2"/>
    <mergeCell ref="A3:Q3"/>
    <mergeCell ref="I4:J4"/>
    <mergeCell ref="K4:L4"/>
    <mergeCell ref="M4:N4"/>
    <mergeCell ref="A4:A5"/>
    <mergeCell ref="B4:B5"/>
    <mergeCell ref="D4:D5"/>
    <mergeCell ref="C4:C5"/>
    <mergeCell ref="E4:E5"/>
    <mergeCell ref="F4:F5"/>
    <mergeCell ref="G4:G5"/>
    <mergeCell ref="H4:H5"/>
    <mergeCell ref="I39:J39"/>
    <mergeCell ref="K39:L39"/>
    <mergeCell ref="M39:N39"/>
    <mergeCell ref="I40:J40"/>
    <mergeCell ref="K40:L40"/>
    <mergeCell ref="M40:N40"/>
    <mergeCell ref="A41:Q41"/>
    <mergeCell ref="E42:Q42"/>
    <mergeCell ref="E43:Q43"/>
    <mergeCell ref="E44:Q44"/>
    <mergeCell ref="E45:Q45"/>
    <mergeCell ref="E46:Q46"/>
    <mergeCell ref="E47:Q47"/>
    <mergeCell ref="E48:Q48"/>
    <mergeCell ref="B6:B11"/>
    <mergeCell ref="B12:B17"/>
    <mergeCell ref="B19:B20"/>
    <mergeCell ref="B22:B36"/>
    <mergeCell ref="C6:C11"/>
    <mergeCell ref="C12:C17"/>
    <mergeCell ref="C19:C20"/>
    <mergeCell ref="C22:C26"/>
    <mergeCell ref="C27:C31"/>
    <mergeCell ref="C32:C36"/>
    <mergeCell ref="D32:D36"/>
    <mergeCell ref="D6:D11"/>
    <mergeCell ref="D12:D17"/>
    <mergeCell ref="R22:R36"/>
    <mergeCell ref="D19:D20"/>
    <mergeCell ref="D22:D26"/>
    <mergeCell ref="D27:D31"/>
    <mergeCell ref="P4:P5"/>
    <mergeCell ref="Q4:Q5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8" zoomScale="190" zoomScaleNormal="190" workbookViewId="0">
      <selection activeCell="B21" sqref="B21"/>
    </sheetView>
  </sheetViews>
  <sheetFormatPr defaultRowHeight="14.25" x14ac:dyDescent="0.2"/>
  <cols>
    <col min="2" max="2" width="29.375" style="96" customWidth="1"/>
    <col min="3" max="3" width="18.5" style="92" customWidth="1"/>
    <col min="5" max="5" width="7.625" customWidth="1"/>
    <col min="6" max="6" width="8.875" customWidth="1"/>
    <col min="7" max="7" width="8" style="92" customWidth="1"/>
  </cols>
  <sheetData>
    <row r="1" spans="1:8" x14ac:dyDescent="0.2">
      <c r="A1" s="87" t="s">
        <v>0</v>
      </c>
      <c r="B1" s="93" t="s">
        <v>92</v>
      </c>
      <c r="C1" s="87" t="s">
        <v>93</v>
      </c>
      <c r="D1" s="87" t="s">
        <v>94</v>
      </c>
      <c r="E1" s="87" t="s">
        <v>95</v>
      </c>
      <c r="F1" s="87" t="s">
        <v>96</v>
      </c>
      <c r="G1" s="87" t="s">
        <v>97</v>
      </c>
      <c r="H1" s="83" t="s">
        <v>98</v>
      </c>
    </row>
    <row r="2" spans="1:8" x14ac:dyDescent="0.2">
      <c r="A2" s="87">
        <v>1</v>
      </c>
      <c r="B2" s="94" t="s">
        <v>126</v>
      </c>
      <c r="C2" s="91" t="s">
        <v>7</v>
      </c>
      <c r="D2" s="87">
        <v>1</v>
      </c>
      <c r="E2" s="88">
        <f>G2-F2</f>
        <v>1.5840707964601772</v>
      </c>
      <c r="F2" s="89">
        <f>G2-G2/1.13</f>
        <v>0.2059292035398228</v>
      </c>
      <c r="G2" s="91">
        <v>1.79</v>
      </c>
      <c r="H2" s="83"/>
    </row>
    <row r="3" spans="1:8" x14ac:dyDescent="0.2">
      <c r="A3" s="87">
        <v>2</v>
      </c>
      <c r="B3" s="94" t="s">
        <v>115</v>
      </c>
      <c r="C3" s="91" t="s">
        <v>9</v>
      </c>
      <c r="D3" s="87">
        <v>1</v>
      </c>
      <c r="E3" s="88">
        <f t="shared" ref="E3:E25" si="0">G3-F3</f>
        <v>1.6194690265486729</v>
      </c>
      <c r="F3" s="89">
        <f t="shared" ref="F3:F25" si="1">G3-G3/1.13</f>
        <v>0.21053097345132721</v>
      </c>
      <c r="G3" s="91">
        <v>1.83</v>
      </c>
      <c r="H3" s="83"/>
    </row>
    <row r="4" spans="1:8" x14ac:dyDescent="0.2">
      <c r="A4" s="87">
        <v>3</v>
      </c>
      <c r="B4" s="94" t="s">
        <v>116</v>
      </c>
      <c r="C4" s="91" t="s">
        <v>11</v>
      </c>
      <c r="D4" s="87">
        <v>1</v>
      </c>
      <c r="E4" s="88">
        <f t="shared" si="0"/>
        <v>1.3805309734513276</v>
      </c>
      <c r="F4" s="89">
        <f t="shared" si="1"/>
        <v>0.17946902654867247</v>
      </c>
      <c r="G4" s="91">
        <v>1.56</v>
      </c>
      <c r="H4" s="83"/>
    </row>
    <row r="5" spans="1:8" x14ac:dyDescent="0.2">
      <c r="A5" s="87">
        <v>4</v>
      </c>
      <c r="B5" s="94" t="s">
        <v>117</v>
      </c>
      <c r="C5" s="91" t="s">
        <v>13</v>
      </c>
      <c r="D5" s="87">
        <v>1</v>
      </c>
      <c r="E5" s="88">
        <f t="shared" si="0"/>
        <v>1.0088495575221239</v>
      </c>
      <c r="F5" s="89">
        <f t="shared" si="1"/>
        <v>0.13115044247787599</v>
      </c>
      <c r="G5" s="91">
        <v>1.1399999999999999</v>
      </c>
      <c r="H5" s="83"/>
    </row>
    <row r="6" spans="1:8" x14ac:dyDescent="0.2">
      <c r="A6" s="87">
        <v>5</v>
      </c>
      <c r="B6" s="94" t="s">
        <v>118</v>
      </c>
      <c r="C6" s="91" t="s">
        <v>14</v>
      </c>
      <c r="D6" s="87">
        <v>1</v>
      </c>
      <c r="E6" s="88">
        <f t="shared" si="0"/>
        <v>1.0088495575221239</v>
      </c>
      <c r="F6" s="89">
        <f t="shared" si="1"/>
        <v>0.13115044247787599</v>
      </c>
      <c r="G6" s="91">
        <v>1.1399999999999999</v>
      </c>
      <c r="H6" s="83"/>
    </row>
    <row r="7" spans="1:8" x14ac:dyDescent="0.2">
      <c r="A7" s="87">
        <v>6</v>
      </c>
      <c r="B7" s="94" t="s">
        <v>119</v>
      </c>
      <c r="C7" s="91" t="s">
        <v>16</v>
      </c>
      <c r="D7" s="87">
        <v>1</v>
      </c>
      <c r="E7" s="88">
        <f t="shared" si="0"/>
        <v>1.5044247787610621</v>
      </c>
      <c r="F7" s="89">
        <f t="shared" si="1"/>
        <v>0.19557522123893789</v>
      </c>
      <c r="G7" s="91">
        <v>1.7</v>
      </c>
      <c r="H7" s="83"/>
    </row>
    <row r="8" spans="1:8" x14ac:dyDescent="0.2">
      <c r="A8" s="87">
        <v>7</v>
      </c>
      <c r="B8" s="94" t="s">
        <v>120</v>
      </c>
      <c r="C8" s="91" t="s">
        <v>20</v>
      </c>
      <c r="D8" s="87">
        <v>1</v>
      </c>
      <c r="E8" s="88">
        <f t="shared" si="0"/>
        <v>1.7079646017699117</v>
      </c>
      <c r="F8" s="89">
        <f t="shared" si="1"/>
        <v>0.22203539823008822</v>
      </c>
      <c r="G8" s="91">
        <v>1.93</v>
      </c>
      <c r="H8" s="83"/>
    </row>
    <row r="9" spans="1:8" x14ac:dyDescent="0.2">
      <c r="A9" s="87">
        <v>8</v>
      </c>
      <c r="B9" s="94" t="s">
        <v>121</v>
      </c>
      <c r="C9" s="91" t="s">
        <v>21</v>
      </c>
      <c r="D9" s="87">
        <v>1</v>
      </c>
      <c r="E9" s="88">
        <f t="shared" si="0"/>
        <v>1.7079646017699117</v>
      </c>
      <c r="F9" s="89">
        <f t="shared" si="1"/>
        <v>0.22203539823008822</v>
      </c>
      <c r="G9" s="91">
        <v>1.93</v>
      </c>
      <c r="H9" s="83"/>
    </row>
    <row r="10" spans="1:8" x14ac:dyDescent="0.2">
      <c r="A10" s="87">
        <v>9</v>
      </c>
      <c r="B10" s="94" t="s">
        <v>122</v>
      </c>
      <c r="C10" s="91" t="s">
        <v>22</v>
      </c>
      <c r="D10" s="87">
        <v>1</v>
      </c>
      <c r="E10" s="88">
        <f t="shared" si="0"/>
        <v>1.7079646017699117</v>
      </c>
      <c r="F10" s="89">
        <f t="shared" si="1"/>
        <v>0.22203539823008822</v>
      </c>
      <c r="G10" s="91">
        <v>1.93</v>
      </c>
      <c r="H10" s="83"/>
    </row>
    <row r="11" spans="1:8" x14ac:dyDescent="0.2">
      <c r="A11" s="87">
        <v>10</v>
      </c>
      <c r="B11" s="94" t="s">
        <v>123</v>
      </c>
      <c r="C11" s="91" t="s">
        <v>23</v>
      </c>
      <c r="D11" s="87">
        <v>1</v>
      </c>
      <c r="E11" s="88">
        <f t="shared" si="0"/>
        <v>1.5044247787610621</v>
      </c>
      <c r="F11" s="89">
        <f t="shared" si="1"/>
        <v>0.19557522123893789</v>
      </c>
      <c r="G11" s="91">
        <v>1.7</v>
      </c>
      <c r="H11" s="83"/>
    </row>
    <row r="12" spans="1:8" x14ac:dyDescent="0.2">
      <c r="A12" s="87">
        <v>11</v>
      </c>
      <c r="B12" s="94" t="s">
        <v>124</v>
      </c>
      <c r="C12" s="91" t="s">
        <v>25</v>
      </c>
      <c r="D12" s="87">
        <v>1</v>
      </c>
      <c r="E12" s="88">
        <f t="shared" si="0"/>
        <v>1.2389380530973451</v>
      </c>
      <c r="F12" s="89">
        <f t="shared" si="1"/>
        <v>0.16106194690265485</v>
      </c>
      <c r="G12" s="91">
        <v>1.4</v>
      </c>
      <c r="H12" s="83"/>
    </row>
    <row r="13" spans="1:8" x14ac:dyDescent="0.2">
      <c r="A13" s="87">
        <v>12</v>
      </c>
      <c r="B13" s="94" t="s">
        <v>125</v>
      </c>
      <c r="C13" s="91" t="s">
        <v>27</v>
      </c>
      <c r="D13" s="87">
        <v>1</v>
      </c>
      <c r="E13" s="88">
        <f t="shared" si="0"/>
        <v>0.79646017699115057</v>
      </c>
      <c r="F13" s="89">
        <f t="shared" si="1"/>
        <v>0.10353982300884945</v>
      </c>
      <c r="G13" s="91">
        <v>0.9</v>
      </c>
      <c r="H13" s="83"/>
    </row>
    <row r="14" spans="1:8" x14ac:dyDescent="0.2">
      <c r="A14" s="87">
        <v>13</v>
      </c>
      <c r="B14" s="93" t="s">
        <v>100</v>
      </c>
      <c r="C14" s="87" t="s">
        <v>30</v>
      </c>
      <c r="D14" s="87">
        <v>1</v>
      </c>
      <c r="E14" s="88">
        <f t="shared" si="0"/>
        <v>1.4247787610619471</v>
      </c>
      <c r="F14" s="89">
        <f t="shared" si="1"/>
        <v>0.18522123893805298</v>
      </c>
      <c r="G14" s="87">
        <v>1.61</v>
      </c>
      <c r="H14" s="83"/>
    </row>
    <row r="15" spans="1:8" x14ac:dyDescent="0.2">
      <c r="A15" s="87">
        <v>14</v>
      </c>
      <c r="B15" s="93" t="s">
        <v>101</v>
      </c>
      <c r="C15" s="87" t="s">
        <v>32</v>
      </c>
      <c r="D15" s="87">
        <v>1</v>
      </c>
      <c r="E15" s="88">
        <f t="shared" si="0"/>
        <v>1.2300884955752214</v>
      </c>
      <c r="F15" s="89">
        <f t="shared" si="1"/>
        <v>0.15991150442477853</v>
      </c>
      <c r="G15" s="87">
        <v>1.39</v>
      </c>
      <c r="H15" s="83"/>
    </row>
    <row r="16" spans="1:8" x14ac:dyDescent="0.2">
      <c r="A16" s="87">
        <v>15</v>
      </c>
      <c r="B16" s="93" t="s">
        <v>103</v>
      </c>
      <c r="C16" s="87" t="s">
        <v>54</v>
      </c>
      <c r="D16" s="87">
        <v>1</v>
      </c>
      <c r="E16" s="88">
        <f t="shared" si="0"/>
        <v>1.5929203539823011</v>
      </c>
      <c r="F16" s="89">
        <f t="shared" si="1"/>
        <v>0.2070796460176989</v>
      </c>
      <c r="G16" s="90">
        <v>1.8</v>
      </c>
      <c r="H16" s="83"/>
    </row>
    <row r="17" spans="1:8" x14ac:dyDescent="0.2">
      <c r="A17" s="87">
        <v>16</v>
      </c>
      <c r="B17" s="93" t="s">
        <v>104</v>
      </c>
      <c r="C17" s="87" t="s">
        <v>55</v>
      </c>
      <c r="D17" s="87">
        <v>1</v>
      </c>
      <c r="E17" s="88">
        <f t="shared" si="0"/>
        <v>1.5929203539823011</v>
      </c>
      <c r="F17" s="89">
        <f t="shared" si="1"/>
        <v>0.2070796460176989</v>
      </c>
      <c r="G17" s="90">
        <v>1.8</v>
      </c>
      <c r="H17" s="83"/>
    </row>
    <row r="18" spans="1:8" x14ac:dyDescent="0.2">
      <c r="A18" s="87">
        <v>17</v>
      </c>
      <c r="B18" s="93" t="s">
        <v>105</v>
      </c>
      <c r="C18" s="87" t="s">
        <v>56</v>
      </c>
      <c r="D18" s="87">
        <v>1</v>
      </c>
      <c r="E18" s="88">
        <f t="shared" si="0"/>
        <v>1.5929203539823011</v>
      </c>
      <c r="F18" s="89">
        <f t="shared" si="1"/>
        <v>0.2070796460176989</v>
      </c>
      <c r="G18" s="90">
        <v>1.8</v>
      </c>
      <c r="H18" s="83"/>
    </row>
    <row r="19" spans="1:8" x14ac:dyDescent="0.2">
      <c r="A19" s="87">
        <v>18</v>
      </c>
      <c r="B19" s="93" t="s">
        <v>106</v>
      </c>
      <c r="C19" s="87" t="s">
        <v>57</v>
      </c>
      <c r="D19" s="87">
        <v>1</v>
      </c>
      <c r="E19" s="88">
        <f t="shared" si="0"/>
        <v>0.9734513274336285</v>
      </c>
      <c r="F19" s="89">
        <f t="shared" si="1"/>
        <v>0.12654867256637159</v>
      </c>
      <c r="G19" s="90">
        <v>1.1000000000000001</v>
      </c>
      <c r="H19" s="83"/>
    </row>
    <row r="20" spans="1:8" ht="17.25" customHeight="1" x14ac:dyDescent="0.2">
      <c r="A20" s="87">
        <v>20</v>
      </c>
      <c r="B20" s="93" t="s">
        <v>108</v>
      </c>
      <c r="C20" s="87" t="s">
        <v>59</v>
      </c>
      <c r="D20" s="87">
        <v>1</v>
      </c>
      <c r="E20" s="88">
        <f t="shared" si="0"/>
        <v>1.946902654867257</v>
      </c>
      <c r="F20" s="89">
        <f t="shared" si="1"/>
        <v>0.25309734513274318</v>
      </c>
      <c r="G20" s="90">
        <v>2.2000000000000002</v>
      </c>
      <c r="H20" s="83"/>
    </row>
    <row r="21" spans="1:8" x14ac:dyDescent="0.2">
      <c r="A21" s="87">
        <v>21</v>
      </c>
      <c r="B21" s="93" t="s">
        <v>109</v>
      </c>
      <c r="C21" s="87" t="s">
        <v>60</v>
      </c>
      <c r="D21" s="87">
        <v>1</v>
      </c>
      <c r="E21" s="88">
        <f t="shared" si="0"/>
        <v>1.946902654867257</v>
      </c>
      <c r="F21" s="89">
        <f t="shared" si="1"/>
        <v>0.25309734513274318</v>
      </c>
      <c r="G21" s="90">
        <v>2.2000000000000002</v>
      </c>
      <c r="H21" s="83"/>
    </row>
    <row r="22" spans="1:8" x14ac:dyDescent="0.2">
      <c r="A22" s="87">
        <v>22</v>
      </c>
      <c r="B22" s="93" t="s">
        <v>110</v>
      </c>
      <c r="C22" s="87" t="s">
        <v>61</v>
      </c>
      <c r="D22" s="87">
        <v>1</v>
      </c>
      <c r="E22" s="88">
        <f t="shared" si="0"/>
        <v>1.946902654867257</v>
      </c>
      <c r="F22" s="89">
        <f t="shared" si="1"/>
        <v>0.25309734513274318</v>
      </c>
      <c r="G22" s="90">
        <v>2.2000000000000002</v>
      </c>
      <c r="H22" s="83"/>
    </row>
    <row r="23" spans="1:8" ht="24" x14ac:dyDescent="0.2">
      <c r="A23" s="87">
        <v>23</v>
      </c>
      <c r="B23" s="93" t="s">
        <v>111</v>
      </c>
      <c r="C23" s="87" t="s">
        <v>62</v>
      </c>
      <c r="D23" s="87">
        <v>1</v>
      </c>
      <c r="E23" s="88">
        <f t="shared" si="0"/>
        <v>1.5044247787610621</v>
      </c>
      <c r="F23" s="89">
        <f t="shared" si="1"/>
        <v>0.19557522123893789</v>
      </c>
      <c r="G23" s="90">
        <v>1.7</v>
      </c>
      <c r="H23" s="83"/>
    </row>
    <row r="24" spans="1:8" x14ac:dyDescent="0.2">
      <c r="A24" s="87">
        <v>25</v>
      </c>
      <c r="B24" s="93" t="s">
        <v>113</v>
      </c>
      <c r="C24" s="87" t="s">
        <v>66</v>
      </c>
      <c r="D24" s="87">
        <v>1</v>
      </c>
      <c r="E24" s="88">
        <f t="shared" si="0"/>
        <v>1.8584070796460179</v>
      </c>
      <c r="F24" s="89">
        <f t="shared" si="1"/>
        <v>0.24159292035398217</v>
      </c>
      <c r="G24" s="90">
        <v>2.1</v>
      </c>
      <c r="H24" s="83"/>
    </row>
    <row r="25" spans="1:8" x14ac:dyDescent="0.2">
      <c r="A25" s="87">
        <v>26</v>
      </c>
      <c r="B25" s="93" t="s">
        <v>114</v>
      </c>
      <c r="C25" s="87" t="s">
        <v>68</v>
      </c>
      <c r="D25" s="87">
        <v>1</v>
      </c>
      <c r="E25" s="88">
        <f t="shared" si="0"/>
        <v>1.9090991592920361</v>
      </c>
      <c r="F25" s="89">
        <f t="shared" si="1"/>
        <v>0.2481828907079644</v>
      </c>
      <c r="G25" s="90">
        <v>2.1572820500000005</v>
      </c>
      <c r="H25" s="83"/>
    </row>
    <row r="26" spans="1:8" x14ac:dyDescent="0.2">
      <c r="A26" s="84" t="s">
        <v>51</v>
      </c>
      <c r="B26" s="95"/>
      <c r="C26" s="83"/>
      <c r="D26" s="83">
        <f>SUM(D2:D25)</f>
        <v>24</v>
      </c>
      <c r="E26" s="85">
        <f t="shared" ref="E26:G26" si="2">SUM(E2:E25)</f>
        <v>36.289630132743376</v>
      </c>
      <c r="F26" s="85">
        <f t="shared" si="2"/>
        <v>4.7176519172566334</v>
      </c>
      <c r="G26" s="86">
        <f t="shared" si="2"/>
        <v>41.007282050000008</v>
      </c>
      <c r="H26" s="83"/>
    </row>
  </sheetData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2023-11-04T03:49:29Z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2052-12.1.0.15712</vt:lpwstr>
  </property>
</Properties>
</file>