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6F7D319A-51A0-42F2-8E59-EAC5024EEE2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江苏凌派" sheetId="2" r:id="rId1"/>
    <sheet name="江苏凌派 (2)" sheetId="7" r:id="rId2"/>
    <sheet name="江苏凌派 (3)" sheetId="8" r:id="rId3"/>
    <sheet name="Sheet1" sheetId="1" r:id="rId4"/>
    <sheet name="Sheet2" sheetId="5" r:id="rId5"/>
    <sheet name="Sheet3" sheetId="6" r:id="rId6"/>
  </sheets>
  <definedNames>
    <definedName name="_xlnm._FilterDatabase" localSheetId="0" hidden="1">江苏凌派!$A$8:$XDS$34</definedName>
    <definedName name="_xlnm._FilterDatabase" localSheetId="1" hidden="1">'江苏凌派 (2)'!$A$8:$XDS$23</definedName>
    <definedName name="_xlnm._FilterDatabase" localSheetId="2" hidden="1">'江苏凌派 (3)'!$A$8:$XDS$21</definedName>
    <definedName name="_xlnm.Print_Area" localSheetId="0">江苏凌派!$A$1:$L$34</definedName>
    <definedName name="_xlnm.Print_Area" localSheetId="1">'江苏凌派 (2)'!$A$1:$L$23</definedName>
    <definedName name="_xlnm.Print_Area" localSheetId="2">'江苏凌派 (3)'!$A$1:$L$21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8" l="1"/>
  <c r="K9" i="8"/>
  <c r="O16" i="2"/>
  <c r="I11" i="7" l="1"/>
  <c r="I10" i="7"/>
  <c r="K10" i="7" s="1"/>
  <c r="I9" i="7"/>
  <c r="K9" i="7" s="1"/>
  <c r="K11" i="7"/>
  <c r="J17" i="5"/>
  <c r="I17" i="5"/>
  <c r="H4" i="5"/>
  <c r="H10" i="5"/>
  <c r="H11" i="5"/>
  <c r="H12" i="5"/>
  <c r="H16" i="5"/>
  <c r="G4" i="5"/>
  <c r="G5" i="5"/>
  <c r="H5" i="5" s="1"/>
  <c r="G6" i="5"/>
  <c r="H6" i="5" s="1"/>
  <c r="G7" i="5"/>
  <c r="H7" i="5" s="1"/>
  <c r="G8" i="5"/>
  <c r="H8" i="5" s="1"/>
  <c r="G9" i="5"/>
  <c r="H9" i="5" s="1"/>
  <c r="G10" i="5"/>
  <c r="G11" i="5"/>
  <c r="G12" i="5"/>
  <c r="G13" i="5"/>
  <c r="H13" i="5" s="1"/>
  <c r="G14" i="5"/>
  <c r="H14" i="5" s="1"/>
  <c r="G15" i="5"/>
  <c r="H15" i="5" s="1"/>
  <c r="G16" i="5"/>
  <c r="G3" i="5"/>
  <c r="H3" i="5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E17" i="1"/>
  <c r="E16" i="1"/>
  <c r="D16" i="1"/>
  <c r="I10" i="2"/>
  <c r="K10" i="2" s="1"/>
  <c r="I11" i="2"/>
  <c r="K11" i="2" s="1"/>
  <c r="I12" i="2"/>
  <c r="I13" i="2"/>
  <c r="I14" i="2"/>
  <c r="I15" i="2"/>
  <c r="K15" i="2" s="1"/>
  <c r="I16" i="2"/>
  <c r="I17" i="2"/>
  <c r="K17" i="2" s="1"/>
  <c r="I18" i="2"/>
  <c r="I19" i="2"/>
  <c r="I20" i="2"/>
  <c r="I21" i="2"/>
  <c r="I22" i="2"/>
  <c r="I9" i="2"/>
  <c r="K9" i="2" s="1"/>
  <c r="K13" i="2"/>
  <c r="K14" i="2"/>
  <c r="K16" i="2"/>
  <c r="K18" i="2"/>
  <c r="K19" i="2"/>
  <c r="K20" i="2"/>
  <c r="K21" i="2"/>
  <c r="K22" i="2"/>
  <c r="K12" i="2"/>
</calcChain>
</file>

<file path=xl/sharedStrings.xml><?xml version="1.0" encoding="utf-8"?>
<sst xmlns="http://schemas.openxmlformats.org/spreadsheetml/2006/main" count="380" uniqueCount="130">
  <si>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</si>
  <si>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</si>
  <si>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</si>
  <si>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</si>
  <si>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</si>
  <si>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</si>
  <si>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</si>
  <si>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</si>
  <si>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</si>
  <si>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</si>
  <si>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</si>
  <si>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</si>
  <si>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</si>
  <si>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</si>
  <si>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</si>
  <si>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</si>
  <si>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</si>
  <si>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</si>
  <si>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</si>
  <si>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</si>
  <si>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</si>
  <si>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</si>
  <si>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</si>
  <si>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</si>
  <si>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</si>
  <si>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t>——</t>
  </si>
  <si>
    <r>
      <t>乙方：</t>
    </r>
    <r>
      <rPr>
        <u/>
        <sz val="12"/>
        <rFont val="Microsoft YaHei UI"/>
        <family val="3"/>
        <charset val="134"/>
      </rPr>
      <t>江苏凌派通信科技有限公司</t>
    </r>
    <phoneticPr fontId="6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</si>
  <si>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</si>
  <si>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</si>
  <si>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</si>
  <si>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</si>
  <si>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</si>
  <si>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</si>
  <si>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</si>
  <si>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</si>
  <si>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</si>
  <si>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</si>
  <si>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</si>
  <si>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</si>
  <si>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</si>
  <si>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</si>
  <si>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</si>
  <si>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</si>
  <si>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</si>
  <si>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</si>
  <si>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</si>
  <si>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</si>
  <si>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</si>
  <si>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</si>
  <si>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</si>
  <si>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</si>
  <si>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</si>
  <si>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</si>
  <si>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</si>
  <si>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</si>
  <si>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件</t>
    <phoneticPr fontId="5" type="noConversion"/>
  </si>
  <si>
    <t>2022年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</si>
  <si>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</si>
  <si>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2022年</t>
    <phoneticPr fontId="5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</si>
  <si>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</si>
  <si>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</si>
  <si>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</si>
  <si>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</si>
  <si>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</si>
  <si>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</si>
  <si>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</si>
  <si>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合计（未税）：</t>
  </si>
  <si>
    <t>套</t>
    <phoneticPr fontId="5" type="noConversion"/>
  </si>
  <si>
    <t>减震器连接异型螺母冷镦模具</t>
  </si>
  <si>
    <t>减震器连接异型螺母冷镦模具</t>
    <phoneticPr fontId="5" type="noConversion"/>
  </si>
  <si>
    <t>H6减震器上框连接螺栓冷镦模具</t>
  </si>
  <si>
    <t>H6减震器上框连接螺栓冷镦模具</t>
    <phoneticPr fontId="5" type="noConversion"/>
  </si>
  <si>
    <t>阻尼器下连接螺栓冷镦模具</t>
  </si>
  <si>
    <t>阻尼器下连接螺栓冷镦模具</t>
    <phoneticPr fontId="5" type="noConversion"/>
  </si>
  <si>
    <t>阻尼器上连接螺栓冷镦模具</t>
  </si>
  <si>
    <t>阻尼器上连接螺栓冷镦模具</t>
    <phoneticPr fontId="5" type="noConversion"/>
  </si>
  <si>
    <t>仰角连接异型螺母冷镦模具</t>
  </si>
  <si>
    <t>仰角连接异型螺母冷镦模具</t>
    <phoneticPr fontId="5" type="noConversion"/>
  </si>
  <si>
    <t>座框仰角固定螺栓冷镦模具</t>
  </si>
  <si>
    <t>座框仰角固定螺栓冷镦模具</t>
    <phoneticPr fontId="5" type="noConversion"/>
  </si>
  <si>
    <t>座框减震器连接轴冷镦模具</t>
  </si>
  <si>
    <t>座框减震器连接轴冷镦模具</t>
    <phoneticPr fontId="5" type="noConversion"/>
  </si>
  <si>
    <t>高调器衬套冷镦模具</t>
  </si>
  <si>
    <t>高调器衬套冷镦模具</t>
    <phoneticPr fontId="5" type="noConversion"/>
  </si>
  <si>
    <t>减震器上框支架T型焊接螺母冷镦模具</t>
  </si>
  <si>
    <t>减震器上框支架T型焊接螺母冷镦模具</t>
    <phoneticPr fontId="5" type="noConversion"/>
  </si>
  <si>
    <t>延伸锁止钣金固定螺栓冷镦模具</t>
  </si>
  <si>
    <t>延伸锁止钣金固定螺栓冷镦模具</t>
    <phoneticPr fontId="5" type="noConversion"/>
  </si>
  <si>
    <t>升降器连接异型螺母冷镦模具</t>
  </si>
  <si>
    <t>升降器连接异型螺母冷镦模具</t>
    <phoneticPr fontId="5" type="noConversion"/>
  </si>
  <si>
    <t>升降器连接螺栓冷镦模具</t>
  </si>
  <si>
    <t>升降器连接螺栓冷镦模具</t>
    <phoneticPr fontId="5" type="noConversion"/>
  </si>
  <si>
    <t>H4A升级副司机台阶螺栓冷镦模具</t>
  </si>
  <si>
    <t>H4A升级副司机台阶螺栓冷镦模具</t>
    <phoneticPr fontId="5" type="noConversion"/>
  </si>
  <si>
    <t>内六花台阶螺栓冷镦模具</t>
  </si>
  <si>
    <t>内六花台阶螺栓冷镦模具</t>
    <phoneticPr fontId="5" type="noConversion"/>
  </si>
  <si>
    <t>合计（含13%增值税）：</t>
    <phoneticPr fontId="5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</si>
  <si>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149725.00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壹拾肆万玖仟柒佰贰拾伍圆整              </t>
    </r>
    <r>
      <rPr>
        <sz val="9"/>
        <color theme="1"/>
        <rFont val="宋体"/>
        <family val="3"/>
        <charset val="134"/>
      </rPr>
      <t xml:space="preserve"> </t>
    </r>
    <phoneticPr fontId="5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</si>
  <si>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</si>
  <si>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</si>
  <si>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</si>
  <si>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</si>
  <si>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</si>
  <si>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</si>
  <si>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5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</si>
  <si>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</si>
  <si>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</si>
  <si>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</si>
  <si>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</si>
  <si>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模具费100%分摊至15万件产品</t>
    <phoneticPr fontId="5" type="noConversion"/>
  </si>
  <si>
    <t>SHT0010218</t>
    <phoneticPr fontId="5" type="noConversion"/>
  </si>
  <si>
    <t>减震器连接异型螺母</t>
    <phoneticPr fontId="5" type="noConversion"/>
  </si>
  <si>
    <t>BFA0010063</t>
    <phoneticPr fontId="5" type="noConversion"/>
  </si>
  <si>
    <t>内六花台阶螺栓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</si>
  <si>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协议编号：</t>
    </r>
    <r>
      <rPr>
        <b/>
        <sz val="12"/>
        <rFont val="等线"/>
        <family val="3"/>
        <charset val="134"/>
      </rPr>
      <t>HBZYXY-2023-WU009-01</t>
    </r>
    <phoneticPr fontId="6" type="noConversion"/>
  </si>
  <si>
    <t>2023年</t>
    <phoneticPr fontId="6" type="noConversion"/>
  </si>
  <si>
    <t>扶手旋转轴</t>
  </si>
  <si>
    <t>解锁旋转轴</t>
  </si>
  <si>
    <t>模具费100%分摊至10万件产品</t>
    <phoneticPr fontId="5" type="noConversion"/>
  </si>
  <si>
    <r>
      <t xml:space="preserve">                  </t>
    </r>
    <r>
      <rPr>
        <b/>
        <sz val="12"/>
        <rFont val="楷体_GB2312"/>
        <family val="3"/>
      </rPr>
      <t xml:space="preserve">                                                                       </t>
    </r>
    <r>
      <rPr>
        <b/>
        <sz val="12"/>
        <rFont val="等线"/>
        <family val="3"/>
        <charset val="134"/>
        <scheme val="minor"/>
      </rPr>
      <t>协议编号：</t>
    </r>
    <r>
      <rPr>
        <b/>
        <sz val="12"/>
        <rFont val="楷体_GB2312"/>
        <family val="3"/>
      </rPr>
      <t>HBZYXY-2023-WU009-02</t>
    </r>
    <phoneticPr fontId="6" type="noConversion"/>
  </si>
  <si>
    <t>SLT0010889</t>
    <phoneticPr fontId="5" type="noConversion"/>
  </si>
  <si>
    <t>靠背锁付阶梯螺栓</t>
    <phoneticPr fontId="5" type="noConversion"/>
  </si>
  <si>
    <r>
      <t>临时零部件采购价格协议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</si>
  <si>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</si>
  <si>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SLT0011113</t>
    <phoneticPr fontId="5" type="noConversion"/>
  </si>
  <si>
    <t>SLT0010910</t>
    <phoneticPr fontId="5" type="noConversion"/>
  </si>
  <si>
    <t>SLT0012014</t>
  </si>
  <si>
    <t>滑轨铆钉</t>
  </si>
  <si>
    <t>2023年</t>
    <phoneticPr fontId="5" type="noConversion"/>
  </si>
  <si>
    <t>按照10万件或1年分摊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</si>
</sst>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.0000"/>
  </numFmts>
  <fonts count="5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Source Sans Pro"/>
      <family val="2"/>
    </font>
    <font>
      <sz val="10"/>
      <color rgb="FF333333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000000"/>
      <name val="仿宋"/>
      <family val="3"/>
      <charset val="134"/>
    </font>
    <font>
      <sz val="10.5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rgb="FF000000"/>
      <name val="等线"/>
      <family val="3"/>
      <charset val="134"/>
      <scheme val="minor"/>
    </font>
    <font>
      <b/>
      <sz val="12"/>
      <name val="等线"/>
      <family val="3"/>
      <charset val="134"/>
    </font>
    <font>
      <b/>
      <sz val="12"/>
      <name val="楷体_GB2312"/>
      <family val="3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30" fillId="0" borderId="1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178" fontId="42" fillId="0" borderId="1" xfId="0" applyNumberFormat="1" applyFont="1" applyBorder="1" applyAlignment="1">
      <alignment horizontal="center" vertical="center"/>
    </xf>
    <xf numFmtId="2" fontId="42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2" fontId="39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9" fontId="1" fillId="0" borderId="0" xfId="5" applyFont="1">
      <alignment vertical="center"/>
    </xf>
    <xf numFmtId="0" fontId="11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9" fillId="3" borderId="1" xfId="3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</cellXfs>
  <cellStyles count="6">
    <cellStyle name="BOM_Level_Below3" xfId="4" xr:uid="{F5C268EF-2E0E-4255-800D-7AED6A94F23F}"/>
    <cellStyle name="百分比" xfId="5" builtinId="5"/>
    <cellStyle name="常规" xfId="0" builtinId="0"/>
    <cellStyle name="常规 2" xfId="1" xr:uid="{2D6D5AB5-184A-4352-AB97-80D302CD8737}"/>
    <cellStyle name="常规 2 2 6" xfId="2" xr:uid="{F108E2B3-40C2-4F50-8834-5D50E9E74EC2}"/>
    <cellStyle name="常规 3" xfId="3" xr:uid="{2B10A5BD-93D0-444F-9BC8-0BEF74ED78C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30A6-FA27-4C73-A269-520469F1B95E}">
  <sheetPr>
    <tabColor rgb="FFFF0000"/>
  </sheetPr>
  <dimension ref="A1:IB57"/>
  <sheetViews>
    <sheetView view="pageBreakPreview" topLeftCell="A7" zoomScale="80" zoomScaleNormal="100" zoomScaleSheetLayoutView="80" workbookViewId="0">
      <selection activeCell="B22" sqref="B22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57" t="s">
        <v>114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8" t="s">
        <v>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4" t="s">
        <v>4</v>
      </c>
      <c r="B7" s="65" t="s">
        <v>5</v>
      </c>
      <c r="C7" s="66" t="s">
        <v>6</v>
      </c>
      <c r="D7" s="66" t="s">
        <v>7</v>
      </c>
      <c r="E7" s="67" t="s">
        <v>8</v>
      </c>
      <c r="F7" s="33" t="s">
        <v>9</v>
      </c>
      <c r="G7" s="33" t="s">
        <v>9</v>
      </c>
      <c r="H7" s="61" t="s">
        <v>10</v>
      </c>
      <c r="I7" s="61"/>
      <c r="J7" s="61"/>
      <c r="K7" s="3" t="s">
        <v>11</v>
      </c>
      <c r="L7" s="62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4"/>
      <c r="B8" s="65"/>
      <c r="C8" s="66"/>
      <c r="D8" s="66"/>
      <c r="E8" s="67"/>
      <c r="F8" s="4" t="s">
        <v>56</v>
      </c>
      <c r="G8" s="4" t="s">
        <v>115</v>
      </c>
      <c r="H8" s="5" t="s">
        <v>13</v>
      </c>
      <c r="I8" s="5" t="s">
        <v>14</v>
      </c>
      <c r="J8" s="5" t="s">
        <v>15</v>
      </c>
      <c r="K8" s="3" t="s">
        <v>58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110</v>
      </c>
      <c r="C9" s="8" t="s">
        <v>111</v>
      </c>
      <c r="D9" s="9"/>
      <c r="E9" s="10" t="s">
        <v>55</v>
      </c>
      <c r="F9" s="11">
        <v>0.32619469026548675</v>
      </c>
      <c r="G9" s="11">
        <v>0.32619469026548675</v>
      </c>
      <c r="H9" s="12">
        <v>8000</v>
      </c>
      <c r="I9" s="11">
        <f>H9/150000</f>
        <v>5.3333333333333337E-2</v>
      </c>
      <c r="J9" s="11" t="s">
        <v>109</v>
      </c>
      <c r="K9" s="11">
        <f t="shared" ref="K9:K22" si="0">G9+I9</f>
        <v>0.3795280235988201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27" customHeight="1">
      <c r="A10" s="6">
        <v>2</v>
      </c>
      <c r="B10" s="7" t="s">
        <v>29</v>
      </c>
      <c r="C10" s="8" t="s">
        <v>30</v>
      </c>
      <c r="D10" s="9"/>
      <c r="E10" s="10" t="s">
        <v>55</v>
      </c>
      <c r="F10" s="11">
        <v>0.9</v>
      </c>
      <c r="G10" s="11">
        <v>0.9</v>
      </c>
      <c r="H10" s="12">
        <v>11000</v>
      </c>
      <c r="I10" s="11">
        <f t="shared" ref="I10:I22" si="1">H10/150000</f>
        <v>7.3333333333333334E-2</v>
      </c>
      <c r="J10" s="11" t="s">
        <v>109</v>
      </c>
      <c r="K10" s="11">
        <f t="shared" si="0"/>
        <v>0.97333333333333338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27" customHeight="1">
      <c r="A11" s="6">
        <v>3</v>
      </c>
      <c r="B11" s="7" t="s">
        <v>31</v>
      </c>
      <c r="C11" s="8" t="s">
        <v>32</v>
      </c>
      <c r="D11" s="9"/>
      <c r="E11" s="10" t="s">
        <v>55</v>
      </c>
      <c r="F11" s="11">
        <v>1.9</v>
      </c>
      <c r="G11" s="11">
        <v>1.9</v>
      </c>
      <c r="H11" s="12">
        <v>12000</v>
      </c>
      <c r="I11" s="11">
        <f t="shared" si="1"/>
        <v>0.08</v>
      </c>
      <c r="J11" s="11" t="s">
        <v>109</v>
      </c>
      <c r="K11" s="11">
        <f t="shared" si="0"/>
        <v>1.98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4" customFormat="1" ht="27" customHeight="1">
      <c r="A12" s="6">
        <v>4</v>
      </c>
      <c r="B12" s="7" t="s">
        <v>33</v>
      </c>
      <c r="C12" s="8" t="s">
        <v>34</v>
      </c>
      <c r="D12" s="9"/>
      <c r="E12" s="10" t="s">
        <v>55</v>
      </c>
      <c r="F12" s="11">
        <v>0.6180530973451327</v>
      </c>
      <c r="G12" s="11">
        <v>0.6180530973451327</v>
      </c>
      <c r="H12" s="12">
        <v>8500</v>
      </c>
      <c r="I12" s="11">
        <f t="shared" si="1"/>
        <v>5.6666666666666664E-2</v>
      </c>
      <c r="J12" s="11" t="s">
        <v>109</v>
      </c>
      <c r="K12" s="11">
        <f t="shared" si="0"/>
        <v>0.67471976401179934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14" customFormat="1" ht="27" customHeight="1">
      <c r="A13" s="6">
        <v>5</v>
      </c>
      <c r="B13" s="7" t="s">
        <v>35</v>
      </c>
      <c r="C13" s="8" t="s">
        <v>36</v>
      </c>
      <c r="D13" s="9"/>
      <c r="E13" s="10" t="s">
        <v>55</v>
      </c>
      <c r="F13" s="11">
        <v>0.44637168141592926</v>
      </c>
      <c r="G13" s="11">
        <v>0.44637168141592926</v>
      </c>
      <c r="H13" s="12">
        <v>8000</v>
      </c>
      <c r="I13" s="11">
        <f t="shared" si="1"/>
        <v>5.3333333333333337E-2</v>
      </c>
      <c r="J13" s="11" t="s">
        <v>109</v>
      </c>
      <c r="K13" s="11">
        <f t="shared" si="0"/>
        <v>0.4997050147492626</v>
      </c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14" customFormat="1" ht="27" customHeight="1">
      <c r="A14" s="6">
        <v>6</v>
      </c>
      <c r="B14" s="7" t="s">
        <v>37</v>
      </c>
      <c r="C14" s="8" t="s">
        <v>38</v>
      </c>
      <c r="D14" s="9"/>
      <c r="E14" s="10" t="s">
        <v>55</v>
      </c>
      <c r="F14" s="11">
        <v>0.45495575221238943</v>
      </c>
      <c r="G14" s="11">
        <v>0.45495575221238943</v>
      </c>
      <c r="H14" s="12">
        <v>7500</v>
      </c>
      <c r="I14" s="11">
        <f t="shared" si="1"/>
        <v>0.05</v>
      </c>
      <c r="J14" s="11" t="s">
        <v>109</v>
      </c>
      <c r="K14" s="11">
        <f t="shared" si="0"/>
        <v>0.50495575221238942</v>
      </c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14" customFormat="1" ht="27" customHeight="1">
      <c r="A15" s="6">
        <v>7</v>
      </c>
      <c r="B15" s="7" t="s">
        <v>39</v>
      </c>
      <c r="C15" s="8" t="s">
        <v>40</v>
      </c>
      <c r="D15" s="9"/>
      <c r="E15" s="10" t="s">
        <v>55</v>
      </c>
      <c r="F15" s="11">
        <v>1.8026548672566374</v>
      </c>
      <c r="G15" s="11">
        <v>1.8026548672566374</v>
      </c>
      <c r="H15" s="12">
        <v>12000</v>
      </c>
      <c r="I15" s="11">
        <f t="shared" si="1"/>
        <v>0.08</v>
      </c>
      <c r="J15" s="11" t="s">
        <v>109</v>
      </c>
      <c r="K15" s="11">
        <f t="shared" si="0"/>
        <v>1.8826548672566374</v>
      </c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14" customFormat="1" ht="27" customHeight="1">
      <c r="A16" s="6">
        <v>8</v>
      </c>
      <c r="B16" s="7" t="s">
        <v>41</v>
      </c>
      <c r="C16" s="8" t="s">
        <v>42</v>
      </c>
      <c r="D16" s="9"/>
      <c r="E16" s="10" t="s">
        <v>55</v>
      </c>
      <c r="F16" s="11">
        <v>0.36911504424778763</v>
      </c>
      <c r="G16" s="11">
        <v>0.36911504424778763</v>
      </c>
      <c r="H16" s="12">
        <v>7500</v>
      </c>
      <c r="I16" s="11">
        <f t="shared" si="1"/>
        <v>0.05</v>
      </c>
      <c r="J16" s="11" t="s">
        <v>109</v>
      </c>
      <c r="K16" s="11">
        <f t="shared" si="0"/>
        <v>0.41911504424778762</v>
      </c>
      <c r="L16" s="13"/>
      <c r="M16" s="1"/>
      <c r="N16" s="1">
        <v>0.45</v>
      </c>
      <c r="O16" s="54">
        <f>K16/N16-1</f>
        <v>-6.8633235004916471E-2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14" customFormat="1" ht="27" customHeight="1">
      <c r="A17" s="6">
        <v>9</v>
      </c>
      <c r="B17" s="7" t="s">
        <v>43</v>
      </c>
      <c r="C17" s="8" t="s">
        <v>44</v>
      </c>
      <c r="D17" s="9"/>
      <c r="E17" s="10" t="s">
        <v>55</v>
      </c>
      <c r="F17" s="11">
        <v>0.38628318584070803</v>
      </c>
      <c r="G17" s="11">
        <v>0.38628318584070803</v>
      </c>
      <c r="H17" s="12">
        <v>7500</v>
      </c>
      <c r="I17" s="11">
        <f t="shared" si="1"/>
        <v>0.05</v>
      </c>
      <c r="J17" s="11" t="s">
        <v>109</v>
      </c>
      <c r="K17" s="11">
        <f t="shared" si="0"/>
        <v>0.43628318584070802</v>
      </c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14" customFormat="1" ht="27" customHeight="1">
      <c r="A18" s="6">
        <v>10</v>
      </c>
      <c r="B18" s="7" t="s">
        <v>45</v>
      </c>
      <c r="C18" s="8" t="s">
        <v>46</v>
      </c>
      <c r="D18" s="9"/>
      <c r="E18" s="10" t="s">
        <v>55</v>
      </c>
      <c r="F18" s="11">
        <v>0.1974336283185841</v>
      </c>
      <c r="G18" s="11">
        <v>0.1974336283185841</v>
      </c>
      <c r="H18" s="12">
        <v>8000</v>
      </c>
      <c r="I18" s="11">
        <f t="shared" si="1"/>
        <v>5.3333333333333337E-2</v>
      </c>
      <c r="J18" s="11" t="s">
        <v>109</v>
      </c>
      <c r="K18" s="11">
        <f t="shared" si="0"/>
        <v>0.25076696165191742</v>
      </c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</row>
    <row r="19" spans="1:236" s="14" customFormat="1" ht="27" customHeight="1">
      <c r="A19" s="6">
        <v>11</v>
      </c>
      <c r="B19" s="7" t="s">
        <v>47</v>
      </c>
      <c r="C19" s="8" t="s">
        <v>48</v>
      </c>
      <c r="D19" s="9"/>
      <c r="E19" s="10" t="s">
        <v>55</v>
      </c>
      <c r="F19" s="11">
        <v>0.76436000000000004</v>
      </c>
      <c r="G19" s="11">
        <v>0.76436000000000004</v>
      </c>
      <c r="H19" s="12">
        <v>12000</v>
      </c>
      <c r="I19" s="11">
        <f t="shared" si="1"/>
        <v>0.08</v>
      </c>
      <c r="J19" s="11" t="s">
        <v>109</v>
      </c>
      <c r="K19" s="11">
        <f t="shared" si="0"/>
        <v>0.84436</v>
      </c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</row>
    <row r="20" spans="1:236" s="14" customFormat="1" ht="27" customHeight="1">
      <c r="A20" s="6">
        <v>12</v>
      </c>
      <c r="B20" s="7" t="s">
        <v>49</v>
      </c>
      <c r="C20" s="8" t="s">
        <v>50</v>
      </c>
      <c r="D20" s="9"/>
      <c r="E20" s="10" t="s">
        <v>55</v>
      </c>
      <c r="F20" s="11">
        <v>0.7</v>
      </c>
      <c r="G20" s="11">
        <v>0.7</v>
      </c>
      <c r="H20" s="12">
        <v>8500</v>
      </c>
      <c r="I20" s="11">
        <f t="shared" si="1"/>
        <v>5.6666666666666664E-2</v>
      </c>
      <c r="J20" s="11" t="s">
        <v>109</v>
      </c>
      <c r="K20" s="11">
        <f t="shared" si="0"/>
        <v>0.7566666666666666</v>
      </c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</row>
    <row r="21" spans="1:236" s="14" customFormat="1" ht="27" customHeight="1">
      <c r="A21" s="6">
        <v>13</v>
      </c>
      <c r="B21" s="7" t="s">
        <v>51</v>
      </c>
      <c r="C21" s="8" t="s">
        <v>52</v>
      </c>
      <c r="D21" s="9"/>
      <c r="E21" s="10" t="s">
        <v>55</v>
      </c>
      <c r="F21" s="11">
        <v>0.5</v>
      </c>
      <c r="G21" s="11">
        <v>0.5</v>
      </c>
      <c r="H21" s="12">
        <v>10000</v>
      </c>
      <c r="I21" s="11">
        <f t="shared" si="1"/>
        <v>6.6666666666666666E-2</v>
      </c>
      <c r="J21" s="11" t="s">
        <v>109</v>
      </c>
      <c r="K21" s="11">
        <f t="shared" si="0"/>
        <v>0.56666666666666665</v>
      </c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</row>
    <row r="22" spans="1:236" s="14" customFormat="1" ht="27" customHeight="1">
      <c r="A22" s="6">
        <v>14</v>
      </c>
      <c r="B22" s="7" t="s">
        <v>112</v>
      </c>
      <c r="C22" s="8" t="s">
        <v>113</v>
      </c>
      <c r="D22" s="9"/>
      <c r="E22" s="10" t="s">
        <v>55</v>
      </c>
      <c r="F22" s="11">
        <v>1.25</v>
      </c>
      <c r="G22" s="11">
        <v>1.25</v>
      </c>
      <c r="H22" s="12">
        <v>12000</v>
      </c>
      <c r="I22" s="11">
        <f t="shared" si="1"/>
        <v>0.08</v>
      </c>
      <c r="J22" s="11" t="s">
        <v>109</v>
      </c>
      <c r="K22" s="11">
        <f t="shared" si="0"/>
        <v>1.33</v>
      </c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</row>
    <row r="23" spans="1:236" s="1" customFormat="1" ht="21" customHeight="1">
      <c r="A23" s="63" t="s">
        <v>16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  <row r="24" spans="1:236" s="1" customFormat="1" ht="21" customHeight="1">
      <c r="A24" s="60" t="s">
        <v>57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1:236" s="1" customFormat="1" ht="21" customHeight="1">
      <c r="A25" s="60" t="s">
        <v>20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36" s="1" customFormat="1" ht="21" customHeight="1">
      <c r="A26" s="60" t="s">
        <v>21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236" s="1" customFormat="1" ht="21" customHeight="1">
      <c r="A27" s="60" t="s">
        <v>22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236" s="1" customFormat="1" ht="40.200000000000003" customHeight="1">
      <c r="A28" s="60" t="s">
        <v>23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236" s="15" customFormat="1">
      <c r="A29" s="16"/>
      <c r="B29" s="17"/>
      <c r="C29" s="16"/>
      <c r="D29" s="16"/>
      <c r="E29" s="16"/>
      <c r="F29" s="18"/>
      <c r="G29" s="18"/>
      <c r="H29" s="18"/>
      <c r="I29" s="18"/>
      <c r="J29" s="18"/>
      <c r="K29" s="18"/>
      <c r="L29" s="19"/>
    </row>
    <row r="30" spans="1:236" s="15" customFormat="1" ht="19.2" customHeight="1">
      <c r="A30" s="20" t="s">
        <v>17</v>
      </c>
      <c r="B30" s="21"/>
      <c r="C30" s="22"/>
      <c r="D30" s="34"/>
      <c r="E30" s="22"/>
      <c r="F30" s="24"/>
      <c r="G30" s="24"/>
      <c r="H30" s="34" t="s">
        <v>18</v>
      </c>
      <c r="I30" s="24"/>
      <c r="J30" s="24"/>
      <c r="K30" s="24"/>
      <c r="L30" s="25"/>
    </row>
    <row r="31" spans="1:236" s="15" customFormat="1" ht="19.2" customHeight="1">
      <c r="A31" s="20"/>
      <c r="B31" s="21"/>
      <c r="C31" s="22"/>
      <c r="D31" s="23"/>
      <c r="E31" s="22"/>
      <c r="F31" s="24"/>
      <c r="G31" s="24"/>
      <c r="H31" s="23"/>
      <c r="I31" s="24"/>
      <c r="J31" s="24"/>
      <c r="K31" s="24"/>
      <c r="L31" s="25"/>
    </row>
    <row r="32" spans="1:236" s="1" customFormat="1" ht="19.2" customHeight="1">
      <c r="A32" s="20" t="s">
        <v>24</v>
      </c>
      <c r="B32" s="21"/>
      <c r="C32" s="22"/>
      <c r="D32" s="20"/>
      <c r="E32" s="22"/>
      <c r="F32" s="24"/>
      <c r="G32" s="24"/>
      <c r="H32" s="20" t="s">
        <v>24</v>
      </c>
    </row>
    <row r="33" spans="1:12" s="15" customFormat="1" ht="19.2" customHeight="1">
      <c r="A33" s="20"/>
      <c r="B33" s="21"/>
      <c r="C33" s="22"/>
      <c r="D33" s="23"/>
      <c r="E33" s="22"/>
      <c r="F33" s="24"/>
      <c r="G33" s="24"/>
      <c r="H33" s="23"/>
      <c r="I33" s="24"/>
      <c r="J33" s="24"/>
      <c r="K33" s="24"/>
      <c r="L33" s="25"/>
    </row>
    <row r="34" spans="1:12" s="15" customFormat="1" ht="19.2" customHeight="1">
      <c r="A34" s="20" t="s">
        <v>19</v>
      </c>
      <c r="B34" s="20"/>
      <c r="C34" s="16"/>
      <c r="D34" s="20"/>
      <c r="E34" s="16"/>
      <c r="F34" s="24"/>
      <c r="G34" s="24"/>
      <c r="H34" s="20" t="s">
        <v>19</v>
      </c>
      <c r="I34" s="24"/>
      <c r="J34" s="24"/>
      <c r="K34" s="24"/>
      <c r="L34" s="25"/>
    </row>
    <row r="35" spans="1:12" s="15" customFormat="1" ht="14.4">
      <c r="B35" s="26"/>
      <c r="F35" s="24"/>
      <c r="G35" s="24"/>
      <c r="H35" s="24"/>
      <c r="I35" s="24"/>
      <c r="J35" s="24"/>
      <c r="K35" s="24"/>
      <c r="L35" s="25"/>
    </row>
    <row r="36" spans="1:12">
      <c r="B36" s="27"/>
    </row>
    <row r="37" spans="1:12">
      <c r="B37" s="27"/>
    </row>
    <row r="38" spans="1:12">
      <c r="B38" s="27"/>
    </row>
    <row r="39" spans="1:12">
      <c r="B39" s="27"/>
    </row>
    <row r="40" spans="1:12">
      <c r="B40" s="27"/>
    </row>
    <row r="41" spans="1:12">
      <c r="B41" s="27"/>
    </row>
    <row r="42" spans="1:12">
      <c r="B42" s="27"/>
    </row>
    <row r="43" spans="1:12">
      <c r="B43" s="27"/>
    </row>
    <row r="44" spans="1:12">
      <c r="B44" s="27"/>
    </row>
    <row r="45" spans="1:12">
      <c r="B45" s="27"/>
    </row>
    <row r="46" spans="1:12">
      <c r="B46" s="27"/>
    </row>
    <row r="47" spans="1:12">
      <c r="B47" s="27"/>
    </row>
    <row r="48" spans="1:12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</sheetData>
  <autoFilter ref="A8:XDS34" xr:uid="{D218CF9F-7F05-4ECB-B7CE-2EB5D6F1F9DF}"/>
  <mergeCells count="19">
    <mergeCell ref="A26:L26"/>
    <mergeCell ref="A27:L27"/>
    <mergeCell ref="A28:L28"/>
    <mergeCell ref="H7:J7"/>
    <mergeCell ref="L7:L8"/>
    <mergeCell ref="A23:L23"/>
    <mergeCell ref="A24:L24"/>
    <mergeCell ref="A25:L25"/>
    <mergeCell ref="A7:A8"/>
    <mergeCell ref="B7:B8"/>
    <mergeCell ref="C7:C8"/>
    <mergeCell ref="D7:D8"/>
    <mergeCell ref="E7:E8"/>
    <mergeCell ref="A6:L6"/>
    <mergeCell ref="A1:L1"/>
    <mergeCell ref="A2:L2"/>
    <mergeCell ref="A3:L3"/>
    <mergeCell ref="A4:L4"/>
    <mergeCell ref="A5:L5"/>
  </mergeCells>
  <phoneticPr fontId="5" type="noConversion"/>
  <conditionalFormatting sqref="B32">
    <cfRule type="duplicateValues" dxfId="14" priority="2"/>
  </conditionalFormatting>
  <conditionalFormatting sqref="B35:B1048576 B1:B22">
    <cfRule type="duplicateValues" dxfId="13" priority="4"/>
  </conditionalFormatting>
  <conditionalFormatting sqref="D33:D34 D29:D31">
    <cfRule type="duplicateValues" dxfId="12" priority="3"/>
  </conditionalFormatting>
  <conditionalFormatting sqref="D35:D1048576 D1:D22">
    <cfRule type="duplicateValues" dxfId="11" priority="10"/>
  </conditionalFormatting>
  <conditionalFormatting sqref="H33:H34 H30:H31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9A12-AD3A-446B-B44A-910518B47D48}">
  <sheetPr>
    <tabColor rgb="FFFF0000"/>
  </sheetPr>
  <dimension ref="A1:IB46"/>
  <sheetViews>
    <sheetView view="pageBreakPreview" zoomScale="80" zoomScaleNormal="100" zoomScaleSheetLayoutView="80" workbookViewId="0">
      <selection activeCell="B11" sqref="B11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56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57" t="s">
        <v>119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8" t="s">
        <v>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4" t="s">
        <v>4</v>
      </c>
      <c r="B7" s="65" t="s">
        <v>5</v>
      </c>
      <c r="C7" s="66" t="s">
        <v>6</v>
      </c>
      <c r="D7" s="66" t="s">
        <v>7</v>
      </c>
      <c r="E7" s="67" t="s">
        <v>8</v>
      </c>
      <c r="F7" s="33" t="s">
        <v>9</v>
      </c>
      <c r="G7" s="33" t="s">
        <v>9</v>
      </c>
      <c r="H7" s="61" t="s">
        <v>10</v>
      </c>
      <c r="I7" s="61"/>
      <c r="J7" s="61"/>
      <c r="K7" s="3" t="s">
        <v>11</v>
      </c>
      <c r="L7" s="62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4"/>
      <c r="B8" s="65"/>
      <c r="C8" s="66"/>
      <c r="D8" s="66"/>
      <c r="E8" s="67"/>
      <c r="F8" s="4" t="s">
        <v>56</v>
      </c>
      <c r="G8" s="4" t="s">
        <v>115</v>
      </c>
      <c r="H8" s="5" t="s">
        <v>13</v>
      </c>
      <c r="I8" s="5" t="s">
        <v>14</v>
      </c>
      <c r="J8" s="5" t="s">
        <v>15</v>
      </c>
      <c r="K8" s="3" t="s">
        <v>58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120</v>
      </c>
      <c r="C9" s="8" t="s">
        <v>121</v>
      </c>
      <c r="D9" s="9"/>
      <c r="E9" s="10" t="s">
        <v>55</v>
      </c>
      <c r="F9" s="11"/>
      <c r="G9" s="11">
        <v>0.69</v>
      </c>
      <c r="H9" s="12">
        <v>9000</v>
      </c>
      <c r="I9" s="11">
        <f>H9/100000</f>
        <v>0.09</v>
      </c>
      <c r="J9" s="11" t="s">
        <v>118</v>
      </c>
      <c r="K9" s="11">
        <f t="shared" ref="K9:K11" si="0">G9+I9</f>
        <v>0.77999999999999992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27" customHeight="1">
      <c r="A10" s="6">
        <v>2</v>
      </c>
      <c r="B10" s="7" t="s">
        <v>125</v>
      </c>
      <c r="C10" s="8" t="s">
        <v>116</v>
      </c>
      <c r="D10" s="9"/>
      <c r="E10" s="10" t="s">
        <v>55</v>
      </c>
      <c r="F10" s="11"/>
      <c r="G10" s="11">
        <v>1.68</v>
      </c>
      <c r="H10" s="12">
        <v>13000</v>
      </c>
      <c r="I10" s="11">
        <f>H10/100000</f>
        <v>0.13</v>
      </c>
      <c r="J10" s="11" t="s">
        <v>118</v>
      </c>
      <c r="K10" s="11">
        <f t="shared" si="0"/>
        <v>1.81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27" customHeight="1">
      <c r="A11" s="6">
        <v>3</v>
      </c>
      <c r="B11" s="7" t="s">
        <v>124</v>
      </c>
      <c r="C11" s="8" t="s">
        <v>117</v>
      </c>
      <c r="D11" s="9"/>
      <c r="E11" s="10" t="s">
        <v>55</v>
      </c>
      <c r="F11" s="11"/>
      <c r="G11" s="11">
        <v>0.51</v>
      </c>
      <c r="H11" s="12">
        <v>7500</v>
      </c>
      <c r="I11" s="11">
        <f>H11/100000</f>
        <v>7.4999999999999997E-2</v>
      </c>
      <c r="J11" s="11" t="s">
        <v>118</v>
      </c>
      <c r="K11" s="11">
        <f t="shared" si="0"/>
        <v>0.58499999999999996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" customFormat="1" ht="21" customHeight="1">
      <c r="A12" s="63" t="s">
        <v>16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236" s="1" customFormat="1" ht="21" customHeight="1">
      <c r="A13" s="60" t="s">
        <v>123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36" s="1" customFormat="1" ht="21" customHeight="1">
      <c r="A14" s="60" t="s">
        <v>20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36" s="1" customFormat="1" ht="21" customHeight="1">
      <c r="A15" s="60" t="s">
        <v>21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36" s="1" customFormat="1" ht="21" customHeight="1">
      <c r="A16" s="60" t="s">
        <v>22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 s="1" customFormat="1" ht="40.200000000000003" customHeight="1">
      <c r="A17" s="60" t="s">
        <v>23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 s="15" customFormat="1">
      <c r="A18" s="16"/>
      <c r="B18" s="17"/>
      <c r="C18" s="16"/>
      <c r="D18" s="16"/>
      <c r="E18" s="16"/>
      <c r="F18" s="18"/>
      <c r="G18" s="18"/>
      <c r="H18" s="18"/>
      <c r="I18" s="18"/>
      <c r="J18" s="18"/>
      <c r="K18" s="18"/>
      <c r="L18" s="19"/>
    </row>
    <row r="19" spans="1:12" s="15" customFormat="1" ht="19.2" customHeight="1">
      <c r="A19" s="20" t="s">
        <v>17</v>
      </c>
      <c r="B19" s="21"/>
      <c r="C19" s="22"/>
      <c r="D19" s="34"/>
      <c r="E19" s="22"/>
      <c r="F19" s="24"/>
      <c r="G19" s="24"/>
      <c r="H19" s="34" t="s">
        <v>18</v>
      </c>
      <c r="I19" s="24"/>
      <c r="J19" s="24"/>
      <c r="K19" s="24"/>
      <c r="L19" s="25"/>
    </row>
    <row r="20" spans="1:12" s="15" customFormat="1" ht="19.2" customHeight="1">
      <c r="A20" s="20"/>
      <c r="B20" s="21"/>
      <c r="C20" s="22"/>
      <c r="D20" s="23"/>
      <c r="E20" s="22"/>
      <c r="F20" s="24"/>
      <c r="G20" s="24"/>
      <c r="H20" s="23"/>
      <c r="I20" s="24"/>
      <c r="J20" s="24"/>
      <c r="K20" s="24"/>
      <c r="L20" s="25"/>
    </row>
    <row r="21" spans="1:12" s="1" customFormat="1" ht="19.2" customHeight="1">
      <c r="A21" s="20" t="s">
        <v>24</v>
      </c>
      <c r="B21" s="21"/>
      <c r="C21" s="22"/>
      <c r="D21" s="20"/>
      <c r="E21" s="22"/>
      <c r="F21" s="24"/>
      <c r="G21" s="24"/>
      <c r="H21" s="20" t="s">
        <v>24</v>
      </c>
    </row>
    <row r="22" spans="1:12" s="15" customFormat="1" ht="19.2" customHeight="1">
      <c r="A22" s="20"/>
      <c r="B22" s="21"/>
      <c r="C22" s="22"/>
      <c r="D22" s="23"/>
      <c r="E22" s="22"/>
      <c r="F22" s="24"/>
      <c r="G22" s="24"/>
      <c r="H22" s="23"/>
      <c r="I22" s="24"/>
      <c r="J22" s="24"/>
      <c r="K22" s="24"/>
      <c r="L22" s="25"/>
    </row>
    <row r="23" spans="1:12" s="15" customFormat="1" ht="19.2" customHeight="1">
      <c r="A23" s="20" t="s">
        <v>19</v>
      </c>
      <c r="B23" s="20"/>
      <c r="C23" s="16"/>
      <c r="D23" s="20"/>
      <c r="E23" s="16"/>
      <c r="F23" s="24"/>
      <c r="G23" s="24"/>
      <c r="H23" s="20" t="s">
        <v>19</v>
      </c>
      <c r="I23" s="24"/>
      <c r="J23" s="24"/>
      <c r="K23" s="24"/>
      <c r="L23" s="25"/>
    </row>
    <row r="24" spans="1:12" s="15" customFormat="1" ht="14.4">
      <c r="B24" s="26"/>
      <c r="F24" s="24"/>
      <c r="G24" s="24"/>
      <c r="H24" s="24"/>
      <c r="I24" s="24"/>
      <c r="J24" s="24"/>
      <c r="K24" s="24"/>
      <c r="L24" s="25"/>
    </row>
    <row r="25" spans="1:12">
      <c r="B25" s="27"/>
    </row>
    <row r="26" spans="1:12">
      <c r="B26" s="27"/>
    </row>
    <row r="27" spans="1:12">
      <c r="B27" s="27"/>
    </row>
    <row r="28" spans="1:12">
      <c r="B28" s="27"/>
    </row>
    <row r="29" spans="1:12">
      <c r="B29" s="27"/>
    </row>
    <row r="30" spans="1:12">
      <c r="B30" s="27"/>
    </row>
    <row r="31" spans="1:12">
      <c r="B31" s="27"/>
    </row>
    <row r="32" spans="1:12">
      <c r="B32" s="27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  <row r="38" spans="2:2">
      <c r="B38" s="27"/>
    </row>
    <row r="39" spans="2:2">
      <c r="B39" s="27"/>
    </row>
    <row r="40" spans="2:2">
      <c r="B40" s="27"/>
    </row>
    <row r="41" spans="2:2">
      <c r="B41" s="27"/>
    </row>
    <row r="42" spans="2:2">
      <c r="B42" s="27"/>
    </row>
    <row r="43" spans="2:2">
      <c r="B43" s="27"/>
    </row>
    <row r="44" spans="2:2">
      <c r="B44" s="27"/>
    </row>
    <row r="45" spans="2:2">
      <c r="B45" s="27"/>
    </row>
    <row r="46" spans="2:2">
      <c r="B46" s="27"/>
    </row>
  </sheetData>
  <autoFilter ref="A8:XDS23" xr:uid="{D218CF9F-7F05-4ECB-B7CE-2EB5D6F1F9DF}"/>
  <mergeCells count="19">
    <mergeCell ref="A17:L17"/>
    <mergeCell ref="L7:L8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B21">
    <cfRule type="duplicateValues" dxfId="9" priority="2"/>
  </conditionalFormatting>
  <conditionalFormatting sqref="B24:B1048576 B1:B11">
    <cfRule type="duplicateValues" dxfId="8" priority="4"/>
  </conditionalFormatting>
  <conditionalFormatting sqref="D22:D23 D18:D20">
    <cfRule type="duplicateValues" dxfId="7" priority="3"/>
  </conditionalFormatting>
  <conditionalFormatting sqref="D24:D1048576 D1:D11">
    <cfRule type="duplicateValues" dxfId="6" priority="5"/>
  </conditionalFormatting>
  <conditionalFormatting sqref="H22:H23 H19:H20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F6D8-8282-4FBE-A9E3-4AF4A44C6D94}">
  <sheetPr>
    <tabColor rgb="FFFF0000"/>
  </sheetPr>
  <dimension ref="A1:IB44"/>
  <sheetViews>
    <sheetView tabSelected="1" view="pageBreakPreview" zoomScale="80" zoomScaleNormal="100" zoomScaleSheetLayoutView="80" workbookViewId="0">
      <selection activeCell="L9" sqref="L9"/>
    </sheetView>
  </sheetViews>
  <sheetFormatPr defaultRowHeight="15.6"/>
  <cols>
    <col min="1" max="1" width="5.44140625" style="2" customWidth="1"/>
    <col min="2" max="2" width="21" style="32" customWidth="1"/>
    <col min="3" max="3" width="20.777343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77734375" style="30" customWidth="1"/>
    <col min="12" max="12" width="12.66406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56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57" t="s">
        <v>119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8" t="s">
        <v>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4" t="s">
        <v>4</v>
      </c>
      <c r="B7" s="65" t="s">
        <v>5</v>
      </c>
      <c r="C7" s="66" t="s">
        <v>6</v>
      </c>
      <c r="D7" s="66" t="s">
        <v>7</v>
      </c>
      <c r="E7" s="67" t="s">
        <v>8</v>
      </c>
      <c r="F7" s="33" t="s">
        <v>9</v>
      </c>
      <c r="G7" s="33" t="s">
        <v>9</v>
      </c>
      <c r="H7" s="61" t="s">
        <v>10</v>
      </c>
      <c r="I7" s="61"/>
      <c r="J7" s="61"/>
      <c r="K7" s="3" t="s">
        <v>11</v>
      </c>
      <c r="L7" s="62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4"/>
      <c r="B8" s="65"/>
      <c r="C8" s="66"/>
      <c r="D8" s="66"/>
      <c r="E8" s="67"/>
      <c r="F8" s="4" t="s">
        <v>56</v>
      </c>
      <c r="G8" s="4" t="s">
        <v>115</v>
      </c>
      <c r="H8" s="5" t="s">
        <v>13</v>
      </c>
      <c r="I8" s="5" t="s">
        <v>14</v>
      </c>
      <c r="J8" s="5" t="s">
        <v>15</v>
      </c>
      <c r="K8" s="3" t="s">
        <v>128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126</v>
      </c>
      <c r="C9" s="8" t="s">
        <v>127</v>
      </c>
      <c r="D9" s="9"/>
      <c r="E9" s="10" t="s">
        <v>55</v>
      </c>
      <c r="F9" s="11"/>
      <c r="G9" s="11">
        <v>0.13</v>
      </c>
      <c r="H9" s="12">
        <v>6000</v>
      </c>
      <c r="I9" s="11">
        <f>6000/100000</f>
        <v>0.06</v>
      </c>
      <c r="J9" s="11" t="s">
        <v>129</v>
      </c>
      <c r="K9" s="11">
        <f t="shared" ref="K9" si="0">G9+I9</f>
        <v>0.19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" customFormat="1" ht="21" customHeight="1">
      <c r="A10" s="63" t="s">
        <v>16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236" s="1" customFormat="1" ht="21" customHeight="1">
      <c r="A11" s="60" t="s">
        <v>123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236" s="1" customFormat="1" ht="21" customHeight="1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236" s="1" customFormat="1" ht="21" customHeight="1">
      <c r="A13" s="60" t="s">
        <v>21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36" s="1" customFormat="1" ht="21" customHeight="1">
      <c r="A14" s="60" t="s">
        <v>22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36" s="1" customFormat="1" ht="40.200000000000003" customHeight="1">
      <c r="A15" s="60" t="s">
        <v>23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36" s="15" customFormat="1">
      <c r="A16" s="16"/>
      <c r="B16" s="17"/>
      <c r="C16" s="16"/>
      <c r="D16" s="16"/>
      <c r="E16" s="16"/>
      <c r="F16" s="18"/>
      <c r="G16" s="18"/>
      <c r="H16" s="18"/>
      <c r="I16" s="18"/>
      <c r="J16" s="18"/>
      <c r="K16" s="18"/>
      <c r="L16" s="19"/>
    </row>
    <row r="17" spans="1:12" s="15" customFormat="1" ht="19.2" customHeight="1">
      <c r="A17" s="20" t="s">
        <v>17</v>
      </c>
      <c r="B17" s="21"/>
      <c r="C17" s="22"/>
      <c r="D17" s="34"/>
      <c r="E17" s="22"/>
      <c r="F17" s="24"/>
      <c r="G17" s="24"/>
      <c r="H17" s="34" t="s">
        <v>18</v>
      </c>
      <c r="I17" s="24"/>
      <c r="J17" s="24"/>
      <c r="K17" s="24"/>
      <c r="L17" s="25"/>
    </row>
    <row r="18" spans="1:12" s="15" customFormat="1" ht="19.2" customHeight="1">
      <c r="A18" s="20"/>
      <c r="B18" s="21"/>
      <c r="C18" s="22"/>
      <c r="D18" s="23"/>
      <c r="E18" s="22"/>
      <c r="F18" s="24"/>
      <c r="G18" s="24"/>
      <c r="H18" s="23"/>
      <c r="I18" s="24"/>
      <c r="J18" s="24"/>
      <c r="K18" s="24"/>
      <c r="L18" s="25"/>
    </row>
    <row r="19" spans="1:12" s="1" customFormat="1" ht="19.2" customHeight="1">
      <c r="A19" s="20" t="s">
        <v>24</v>
      </c>
      <c r="B19" s="21"/>
      <c r="C19" s="22"/>
      <c r="D19" s="20"/>
      <c r="E19" s="22"/>
      <c r="F19" s="24"/>
      <c r="G19" s="24"/>
      <c r="H19" s="20" t="s">
        <v>24</v>
      </c>
    </row>
    <row r="20" spans="1:12" s="15" customFormat="1" ht="19.2" customHeight="1">
      <c r="A20" s="20"/>
      <c r="B20" s="21"/>
      <c r="C20" s="22"/>
      <c r="D20" s="23"/>
      <c r="E20" s="22"/>
      <c r="F20" s="24"/>
      <c r="G20" s="24"/>
      <c r="H20" s="23"/>
      <c r="I20" s="24"/>
      <c r="J20" s="24"/>
      <c r="K20" s="24"/>
      <c r="L20" s="25"/>
    </row>
    <row r="21" spans="1:12" s="15" customFormat="1" ht="19.2" customHeight="1">
      <c r="A21" s="20" t="s">
        <v>19</v>
      </c>
      <c r="B21" s="20"/>
      <c r="C21" s="16"/>
      <c r="D21" s="20"/>
      <c r="E21" s="16"/>
      <c r="F21" s="24"/>
      <c r="G21" s="24"/>
      <c r="H21" s="20" t="s">
        <v>19</v>
      </c>
      <c r="I21" s="24"/>
      <c r="J21" s="24"/>
      <c r="K21" s="24"/>
      <c r="L21" s="25"/>
    </row>
    <row r="22" spans="1:12" s="15" customFormat="1" ht="14.4">
      <c r="B22" s="26"/>
      <c r="F22" s="24"/>
      <c r="G22" s="24"/>
      <c r="H22" s="24"/>
      <c r="I22" s="24"/>
      <c r="J22" s="24"/>
      <c r="K22" s="24"/>
      <c r="L22" s="25"/>
    </row>
    <row r="23" spans="1:12">
      <c r="B23" s="27"/>
    </row>
    <row r="24" spans="1:12">
      <c r="B24" s="27"/>
    </row>
    <row r="25" spans="1:12">
      <c r="B25" s="27"/>
    </row>
    <row r="26" spans="1:12">
      <c r="B26" s="27"/>
    </row>
    <row r="27" spans="1:12">
      <c r="B27" s="27"/>
    </row>
    <row r="28" spans="1:12">
      <c r="B28" s="27"/>
    </row>
    <row r="29" spans="1:12">
      <c r="B29" s="27"/>
    </row>
    <row r="30" spans="1:12">
      <c r="B30" s="27"/>
    </row>
    <row r="31" spans="1:12">
      <c r="B31" s="27"/>
    </row>
    <row r="32" spans="1:12">
      <c r="B32" s="27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  <row r="38" spans="2:2">
      <c r="B38" s="27"/>
    </row>
    <row r="39" spans="2:2">
      <c r="B39" s="27"/>
    </row>
    <row r="40" spans="2:2">
      <c r="B40" s="27"/>
    </row>
    <row r="41" spans="2:2">
      <c r="B41" s="27"/>
    </row>
    <row r="42" spans="2:2">
      <c r="B42" s="27"/>
    </row>
    <row r="43" spans="2:2">
      <c r="B43" s="27"/>
    </row>
    <row r="44" spans="2:2">
      <c r="B44" s="27"/>
    </row>
  </sheetData>
  <autoFilter ref="A8:XDS21" xr:uid="{D218CF9F-7F05-4ECB-B7CE-2EB5D6F1F9DF}"/>
  <mergeCells count="19">
    <mergeCell ref="A15:L15"/>
    <mergeCell ref="L7:L8"/>
    <mergeCell ref="A10:L10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5" type="noConversion"/>
  <conditionalFormatting sqref="B19">
    <cfRule type="duplicateValues" dxfId="4" priority="2"/>
  </conditionalFormatting>
  <conditionalFormatting sqref="B22:B1048576 B1:B9">
    <cfRule type="duplicateValues" dxfId="3" priority="4"/>
  </conditionalFormatting>
  <conditionalFormatting sqref="D20:D21 D16:D18">
    <cfRule type="duplicateValues" dxfId="2" priority="3"/>
  </conditionalFormatting>
  <conditionalFormatting sqref="D22:D1048576 D1:D9">
    <cfRule type="duplicateValues" dxfId="1" priority="5"/>
  </conditionalFormatting>
  <conditionalFormatting sqref="H20:H21 H17:H1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B2" sqref="B2:B15"/>
    </sheetView>
  </sheetViews>
  <sheetFormatPr defaultRowHeight="13.8"/>
  <cols>
    <col min="2" max="2" width="21.44140625" customWidth="1"/>
    <col min="3" max="3" width="6.44140625" customWidth="1"/>
    <col min="4" max="4" width="5.21875" customWidth="1"/>
    <col min="6" max="6" width="11.33203125" customWidth="1"/>
    <col min="7" max="7" width="18.33203125" customWidth="1"/>
  </cols>
  <sheetData>
    <row r="1" spans="1:8" ht="21.6">
      <c r="A1" s="35" t="s">
        <v>4</v>
      </c>
      <c r="B1" s="35" t="s">
        <v>59</v>
      </c>
      <c r="C1" s="35" t="s">
        <v>60</v>
      </c>
      <c r="D1" s="35" t="s">
        <v>61</v>
      </c>
      <c r="E1" s="35" t="s">
        <v>62</v>
      </c>
      <c r="F1" s="35" t="s">
        <v>63</v>
      </c>
      <c r="G1" s="35" t="s">
        <v>64</v>
      </c>
      <c r="H1" s="35" t="s">
        <v>65</v>
      </c>
    </row>
    <row r="2" spans="1:8" ht="21.6">
      <c r="A2" s="35">
        <v>1</v>
      </c>
      <c r="B2" s="38" t="s">
        <v>69</v>
      </c>
      <c r="C2" s="35" t="s">
        <v>67</v>
      </c>
      <c r="D2" s="35">
        <v>1</v>
      </c>
      <c r="E2" s="36">
        <v>8000</v>
      </c>
      <c r="F2" s="37" t="s">
        <v>27</v>
      </c>
      <c r="G2" s="38" t="s">
        <v>28</v>
      </c>
      <c r="H2" s="35"/>
    </row>
    <row r="3" spans="1:8" ht="21.6">
      <c r="A3" s="35">
        <v>2</v>
      </c>
      <c r="B3" s="38" t="s">
        <v>71</v>
      </c>
      <c r="C3" s="35" t="s">
        <v>67</v>
      </c>
      <c r="D3" s="35">
        <v>1</v>
      </c>
      <c r="E3" s="36">
        <v>11000</v>
      </c>
      <c r="F3" s="37" t="s">
        <v>29</v>
      </c>
      <c r="G3" s="38" t="s">
        <v>30</v>
      </c>
      <c r="H3" s="35"/>
    </row>
    <row r="4" spans="1:8">
      <c r="A4" s="35">
        <v>3</v>
      </c>
      <c r="B4" s="38" t="s">
        <v>73</v>
      </c>
      <c r="C4" s="35" t="s">
        <v>67</v>
      </c>
      <c r="D4" s="35">
        <v>1</v>
      </c>
      <c r="E4" s="36">
        <v>12000</v>
      </c>
      <c r="F4" s="37" t="s">
        <v>31</v>
      </c>
      <c r="G4" s="38" t="s">
        <v>32</v>
      </c>
      <c r="H4" s="35"/>
    </row>
    <row r="5" spans="1:8" ht="21.6" customHeight="1">
      <c r="A5" s="35">
        <v>4</v>
      </c>
      <c r="B5" s="38" t="s">
        <v>75</v>
      </c>
      <c r="C5" s="35" t="s">
        <v>67</v>
      </c>
      <c r="D5" s="35">
        <v>1</v>
      </c>
      <c r="E5" s="36">
        <v>8500</v>
      </c>
      <c r="F5" s="37" t="s">
        <v>33</v>
      </c>
      <c r="G5" s="38" t="s">
        <v>34</v>
      </c>
      <c r="H5" s="35"/>
    </row>
    <row r="6" spans="1:8">
      <c r="A6" s="35">
        <v>5</v>
      </c>
      <c r="B6" s="38" t="s">
        <v>77</v>
      </c>
      <c r="C6" s="35" t="s">
        <v>67</v>
      </c>
      <c r="D6" s="35">
        <v>1</v>
      </c>
      <c r="E6" s="36">
        <v>8000</v>
      </c>
      <c r="F6" s="37" t="s">
        <v>35</v>
      </c>
      <c r="G6" s="38" t="s">
        <v>36</v>
      </c>
      <c r="H6" s="35"/>
    </row>
    <row r="7" spans="1:8">
      <c r="A7" s="35">
        <v>6</v>
      </c>
      <c r="B7" s="38" t="s">
        <v>79</v>
      </c>
      <c r="C7" s="35" t="s">
        <v>67</v>
      </c>
      <c r="D7" s="35">
        <v>1</v>
      </c>
      <c r="E7" s="36">
        <v>7500</v>
      </c>
      <c r="F7" s="37" t="s">
        <v>37</v>
      </c>
      <c r="G7" s="38" t="s">
        <v>38</v>
      </c>
      <c r="H7" s="35"/>
    </row>
    <row r="8" spans="1:8">
      <c r="A8" s="35">
        <v>7</v>
      </c>
      <c r="B8" s="38" t="s">
        <v>81</v>
      </c>
      <c r="C8" s="35" t="s">
        <v>67</v>
      </c>
      <c r="D8" s="35">
        <v>1</v>
      </c>
      <c r="E8" s="36">
        <v>12000</v>
      </c>
      <c r="F8" s="37" t="s">
        <v>39</v>
      </c>
      <c r="G8" s="38" t="s">
        <v>40</v>
      </c>
      <c r="H8" s="35"/>
    </row>
    <row r="9" spans="1:8">
      <c r="A9" s="35">
        <v>8</v>
      </c>
      <c r="B9" s="38" t="s">
        <v>83</v>
      </c>
      <c r="C9" s="35" t="s">
        <v>67</v>
      </c>
      <c r="D9" s="35">
        <v>1</v>
      </c>
      <c r="E9" s="36">
        <v>7500</v>
      </c>
      <c r="F9" s="37" t="s">
        <v>41</v>
      </c>
      <c r="G9" s="38" t="s">
        <v>42</v>
      </c>
      <c r="H9" s="35"/>
    </row>
    <row r="10" spans="1:8" ht="21.6">
      <c r="A10" s="35">
        <v>9</v>
      </c>
      <c r="B10" s="38" t="s">
        <v>85</v>
      </c>
      <c r="C10" s="35" t="s">
        <v>67</v>
      </c>
      <c r="D10" s="35">
        <v>1</v>
      </c>
      <c r="E10" s="36">
        <v>7500</v>
      </c>
      <c r="F10" s="37" t="s">
        <v>43</v>
      </c>
      <c r="G10" s="38" t="s">
        <v>44</v>
      </c>
      <c r="H10" s="35"/>
    </row>
    <row r="11" spans="1:8" ht="21.6">
      <c r="A11" s="35">
        <v>10</v>
      </c>
      <c r="B11" s="38" t="s">
        <v>87</v>
      </c>
      <c r="C11" s="35" t="s">
        <v>67</v>
      </c>
      <c r="D11" s="35">
        <v>1</v>
      </c>
      <c r="E11" s="36">
        <v>8000</v>
      </c>
      <c r="F11" s="37" t="s">
        <v>45</v>
      </c>
      <c r="G11" s="38" t="s">
        <v>46</v>
      </c>
      <c r="H11" s="35"/>
    </row>
    <row r="12" spans="1:8" ht="21.6">
      <c r="A12" s="35">
        <v>11</v>
      </c>
      <c r="B12" s="38" t="s">
        <v>89</v>
      </c>
      <c r="C12" s="35" t="s">
        <v>67</v>
      </c>
      <c r="D12" s="35">
        <v>1</v>
      </c>
      <c r="E12" s="36">
        <v>12000</v>
      </c>
      <c r="F12" s="37" t="s">
        <v>47</v>
      </c>
      <c r="G12" s="38" t="s">
        <v>48</v>
      </c>
      <c r="H12" s="35"/>
    </row>
    <row r="13" spans="1:8">
      <c r="A13" s="35">
        <v>12</v>
      </c>
      <c r="B13" s="38" t="s">
        <v>91</v>
      </c>
      <c r="C13" s="35" t="s">
        <v>67</v>
      </c>
      <c r="D13" s="35">
        <v>1</v>
      </c>
      <c r="E13" s="36">
        <v>8500</v>
      </c>
      <c r="F13" s="37" t="s">
        <v>49</v>
      </c>
      <c r="G13" s="38" t="s">
        <v>50</v>
      </c>
      <c r="H13" s="35"/>
    </row>
    <row r="14" spans="1:8" ht="21.6">
      <c r="A14" s="35">
        <v>13</v>
      </c>
      <c r="B14" s="38" t="s">
        <v>93</v>
      </c>
      <c r="C14" s="35" t="s">
        <v>67</v>
      </c>
      <c r="D14" s="35">
        <v>1</v>
      </c>
      <c r="E14" s="36">
        <v>10000</v>
      </c>
      <c r="F14" s="37" t="s">
        <v>51</v>
      </c>
      <c r="G14" s="38" t="s">
        <v>52</v>
      </c>
      <c r="H14" s="35"/>
    </row>
    <row r="15" spans="1:8">
      <c r="A15" s="35">
        <v>14</v>
      </c>
      <c r="B15" s="38" t="s">
        <v>95</v>
      </c>
      <c r="C15" s="35" t="s">
        <v>67</v>
      </c>
      <c r="D15" s="35">
        <v>1</v>
      </c>
      <c r="E15" s="36">
        <v>12000</v>
      </c>
      <c r="F15" s="37" t="s">
        <v>53</v>
      </c>
      <c r="G15" s="38" t="s">
        <v>54</v>
      </c>
      <c r="H15" s="35"/>
    </row>
    <row r="16" spans="1:8">
      <c r="A16" s="68" t="s">
        <v>66</v>
      </c>
      <c r="B16" s="68"/>
      <c r="C16" s="68"/>
      <c r="D16" s="35">
        <f>SUM(D2:D15)</f>
        <v>14</v>
      </c>
      <c r="E16" s="36">
        <f>SUM(E2:E15)</f>
        <v>132500</v>
      </c>
      <c r="F16" s="35" t="s">
        <v>25</v>
      </c>
      <c r="G16" s="35" t="s">
        <v>25</v>
      </c>
      <c r="H16" s="35"/>
    </row>
    <row r="17" spans="1:8" ht="13.8" customHeight="1">
      <c r="A17" s="70" t="s">
        <v>96</v>
      </c>
      <c r="B17" s="71"/>
      <c r="C17" s="71"/>
      <c r="D17" s="72"/>
      <c r="E17" s="36">
        <f>E16*1.13</f>
        <v>149725</v>
      </c>
      <c r="F17" s="35" t="s">
        <v>25</v>
      </c>
      <c r="G17" s="35" t="s">
        <v>25</v>
      </c>
      <c r="H17" s="35"/>
    </row>
    <row r="18" spans="1:8">
      <c r="A18" s="69" t="s">
        <v>97</v>
      </c>
      <c r="B18" s="69"/>
      <c r="C18" s="69"/>
      <c r="D18" s="69"/>
      <c r="E18" s="69"/>
      <c r="F18" s="69"/>
      <c r="G18" s="69"/>
      <c r="H18" s="69"/>
    </row>
  </sheetData>
  <mergeCells count="3">
    <mergeCell ref="A16:C16"/>
    <mergeCell ref="A18:H18"/>
    <mergeCell ref="A17:D17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876C-C2C8-474A-88B5-7B020EED8517}">
  <dimension ref="A1:K17"/>
  <sheetViews>
    <sheetView workbookViewId="0">
      <selection activeCell="B3" sqref="B3:C16"/>
    </sheetView>
  </sheetViews>
  <sheetFormatPr defaultRowHeight="13.8"/>
  <cols>
    <col min="1" max="1" width="4.77734375" customWidth="1"/>
    <col min="2" max="2" width="13.44140625" customWidth="1"/>
    <col min="3" max="3" width="24.44140625" customWidth="1"/>
    <col min="4" max="4" width="28.5546875" customWidth="1"/>
    <col min="5" max="5" width="5.6640625" customWidth="1"/>
    <col min="6" max="6" width="8.6640625" customWidth="1"/>
    <col min="7" max="7" width="10.109375" bestFit="1" customWidth="1"/>
    <col min="9" max="10" width="10.5546875" bestFit="1" customWidth="1"/>
  </cols>
  <sheetData>
    <row r="1" spans="1:11" ht="28.2" customHeight="1">
      <c r="A1" s="74" t="s">
        <v>4</v>
      </c>
      <c r="B1" s="74" t="s">
        <v>5</v>
      </c>
      <c r="C1" s="74" t="s">
        <v>6</v>
      </c>
      <c r="D1" s="74" t="s">
        <v>59</v>
      </c>
      <c r="E1" s="74" t="s">
        <v>8</v>
      </c>
      <c r="F1" s="76" t="s">
        <v>98</v>
      </c>
      <c r="G1" s="73" t="s">
        <v>99</v>
      </c>
      <c r="H1" s="73"/>
      <c r="I1" s="73" t="s">
        <v>100</v>
      </c>
      <c r="J1" s="73"/>
      <c r="K1" s="74" t="s">
        <v>65</v>
      </c>
    </row>
    <row r="2" spans="1:11" ht="14.4">
      <c r="A2" s="74"/>
      <c r="B2" s="74"/>
      <c r="C2" s="74"/>
      <c r="D2" s="74"/>
      <c r="E2" s="74"/>
      <c r="F2" s="76"/>
      <c r="G2" s="39" t="s">
        <v>101</v>
      </c>
      <c r="H2" s="39" t="s">
        <v>102</v>
      </c>
      <c r="I2" s="39" t="s">
        <v>101</v>
      </c>
      <c r="J2" s="39" t="s">
        <v>102</v>
      </c>
      <c r="K2" s="74"/>
    </row>
    <row r="3" spans="1:11" ht="18" customHeight="1">
      <c r="A3" s="40">
        <v>1</v>
      </c>
      <c r="B3" s="42" t="s">
        <v>27</v>
      </c>
      <c r="C3" s="43" t="s">
        <v>28</v>
      </c>
      <c r="D3" s="41" t="s">
        <v>68</v>
      </c>
      <c r="E3" s="44" t="s">
        <v>55</v>
      </c>
      <c r="F3" s="44">
        <v>150000</v>
      </c>
      <c r="G3" s="45">
        <f>I3/F3</f>
        <v>5.3333333333333337E-2</v>
      </c>
      <c r="H3" s="45">
        <f>G3*1.13</f>
        <v>6.0266666666666663E-2</v>
      </c>
      <c r="I3" s="46">
        <v>8000</v>
      </c>
      <c r="J3" s="46">
        <f>I3*1.13</f>
        <v>9040</v>
      </c>
      <c r="K3" s="47"/>
    </row>
    <row r="4" spans="1:11" ht="18" customHeight="1">
      <c r="A4" s="40">
        <v>2</v>
      </c>
      <c r="B4" s="42" t="s">
        <v>29</v>
      </c>
      <c r="C4" s="43" t="s">
        <v>30</v>
      </c>
      <c r="D4" s="41" t="s">
        <v>70</v>
      </c>
      <c r="E4" s="44" t="s">
        <v>55</v>
      </c>
      <c r="F4" s="44">
        <v>150000</v>
      </c>
      <c r="G4" s="45">
        <f t="shared" ref="G4:G16" si="0">I4/F4</f>
        <v>7.3333333333333334E-2</v>
      </c>
      <c r="H4" s="45">
        <f t="shared" ref="H4:H16" si="1">G4*1.13</f>
        <v>8.2866666666666658E-2</v>
      </c>
      <c r="I4" s="46">
        <v>11000</v>
      </c>
      <c r="J4" s="46">
        <f t="shared" ref="J4:J16" si="2">I4*1.13</f>
        <v>12429.999999999998</v>
      </c>
      <c r="K4" s="47"/>
    </row>
    <row r="5" spans="1:11" ht="18" customHeight="1">
      <c r="A5" s="40">
        <v>3</v>
      </c>
      <c r="B5" s="42" t="s">
        <v>31</v>
      </c>
      <c r="C5" s="43" t="s">
        <v>32</v>
      </c>
      <c r="D5" s="41" t="s">
        <v>72</v>
      </c>
      <c r="E5" s="44" t="s">
        <v>55</v>
      </c>
      <c r="F5" s="44">
        <v>150000</v>
      </c>
      <c r="G5" s="45">
        <f t="shared" si="0"/>
        <v>0.08</v>
      </c>
      <c r="H5" s="45">
        <f t="shared" si="1"/>
        <v>9.0399999999999994E-2</v>
      </c>
      <c r="I5" s="46">
        <v>12000</v>
      </c>
      <c r="J5" s="46">
        <f t="shared" si="2"/>
        <v>13559.999999999998</v>
      </c>
      <c r="K5" s="47"/>
    </row>
    <row r="6" spans="1:11" ht="18" customHeight="1">
      <c r="A6" s="40">
        <v>4</v>
      </c>
      <c r="B6" s="42" t="s">
        <v>33</v>
      </c>
      <c r="C6" s="43" t="s">
        <v>34</v>
      </c>
      <c r="D6" s="41" t="s">
        <v>74</v>
      </c>
      <c r="E6" s="44" t="s">
        <v>55</v>
      </c>
      <c r="F6" s="44">
        <v>150000</v>
      </c>
      <c r="G6" s="45">
        <f t="shared" si="0"/>
        <v>5.6666666666666664E-2</v>
      </c>
      <c r="H6" s="45">
        <f t="shared" si="1"/>
        <v>6.4033333333333331E-2</v>
      </c>
      <c r="I6" s="46">
        <v>8500</v>
      </c>
      <c r="J6" s="46">
        <f t="shared" si="2"/>
        <v>9605</v>
      </c>
      <c r="K6" s="47"/>
    </row>
    <row r="7" spans="1:11" ht="18" customHeight="1">
      <c r="A7" s="40">
        <v>5</v>
      </c>
      <c r="B7" s="42" t="s">
        <v>35</v>
      </c>
      <c r="C7" s="43" t="s">
        <v>36</v>
      </c>
      <c r="D7" s="41" t="s">
        <v>76</v>
      </c>
      <c r="E7" s="44" t="s">
        <v>55</v>
      </c>
      <c r="F7" s="44">
        <v>150000</v>
      </c>
      <c r="G7" s="45">
        <f t="shared" si="0"/>
        <v>5.3333333333333337E-2</v>
      </c>
      <c r="H7" s="45">
        <f t="shared" si="1"/>
        <v>6.0266666666666663E-2</v>
      </c>
      <c r="I7" s="46">
        <v>8000</v>
      </c>
      <c r="J7" s="46">
        <f t="shared" si="2"/>
        <v>9040</v>
      </c>
      <c r="K7" s="47"/>
    </row>
    <row r="8" spans="1:11" ht="18" customHeight="1">
      <c r="A8" s="40">
        <v>6</v>
      </c>
      <c r="B8" s="42" t="s">
        <v>37</v>
      </c>
      <c r="C8" s="43" t="s">
        <v>38</v>
      </c>
      <c r="D8" s="41" t="s">
        <v>78</v>
      </c>
      <c r="E8" s="44" t="s">
        <v>55</v>
      </c>
      <c r="F8" s="44">
        <v>150000</v>
      </c>
      <c r="G8" s="45">
        <f t="shared" si="0"/>
        <v>0.05</v>
      </c>
      <c r="H8" s="45">
        <f t="shared" si="1"/>
        <v>5.6499999999999995E-2</v>
      </c>
      <c r="I8" s="46">
        <v>7500</v>
      </c>
      <c r="J8" s="46">
        <f t="shared" si="2"/>
        <v>8475</v>
      </c>
      <c r="K8" s="47"/>
    </row>
    <row r="9" spans="1:11" ht="18" customHeight="1">
      <c r="A9" s="40">
        <v>7</v>
      </c>
      <c r="B9" s="42" t="s">
        <v>39</v>
      </c>
      <c r="C9" s="43" t="s">
        <v>40</v>
      </c>
      <c r="D9" s="41" t="s">
        <v>80</v>
      </c>
      <c r="E9" s="44" t="s">
        <v>55</v>
      </c>
      <c r="F9" s="44">
        <v>150000</v>
      </c>
      <c r="G9" s="45">
        <f t="shared" si="0"/>
        <v>0.08</v>
      </c>
      <c r="H9" s="45">
        <f t="shared" si="1"/>
        <v>9.0399999999999994E-2</v>
      </c>
      <c r="I9" s="46">
        <v>12000</v>
      </c>
      <c r="J9" s="46">
        <f t="shared" si="2"/>
        <v>13559.999999999998</v>
      </c>
      <c r="K9" s="47"/>
    </row>
    <row r="10" spans="1:11" ht="18" customHeight="1">
      <c r="A10" s="40">
        <v>8</v>
      </c>
      <c r="B10" s="42" t="s">
        <v>41</v>
      </c>
      <c r="C10" s="43" t="s">
        <v>42</v>
      </c>
      <c r="D10" s="41" t="s">
        <v>82</v>
      </c>
      <c r="E10" s="44" t="s">
        <v>55</v>
      </c>
      <c r="F10" s="44">
        <v>150000</v>
      </c>
      <c r="G10" s="45">
        <f t="shared" si="0"/>
        <v>0.05</v>
      </c>
      <c r="H10" s="45">
        <f t="shared" si="1"/>
        <v>5.6499999999999995E-2</v>
      </c>
      <c r="I10" s="46">
        <v>7500</v>
      </c>
      <c r="J10" s="46">
        <f t="shared" si="2"/>
        <v>8475</v>
      </c>
      <c r="K10" s="47"/>
    </row>
    <row r="11" spans="1:11" ht="27" customHeight="1">
      <c r="A11" s="40">
        <v>9</v>
      </c>
      <c r="B11" s="42" t="s">
        <v>43</v>
      </c>
      <c r="C11" s="43" t="s">
        <v>44</v>
      </c>
      <c r="D11" s="41" t="s">
        <v>84</v>
      </c>
      <c r="E11" s="44" t="s">
        <v>55</v>
      </c>
      <c r="F11" s="44">
        <v>150000</v>
      </c>
      <c r="G11" s="45">
        <f t="shared" si="0"/>
        <v>0.05</v>
      </c>
      <c r="H11" s="45">
        <f t="shared" si="1"/>
        <v>5.6499999999999995E-2</v>
      </c>
      <c r="I11" s="46">
        <v>7500</v>
      </c>
      <c r="J11" s="46">
        <f t="shared" si="2"/>
        <v>8475</v>
      </c>
      <c r="K11" s="47"/>
    </row>
    <row r="12" spans="1:11" ht="18" customHeight="1">
      <c r="A12" s="40">
        <v>10</v>
      </c>
      <c r="B12" s="42" t="s">
        <v>45</v>
      </c>
      <c r="C12" s="43" t="s">
        <v>46</v>
      </c>
      <c r="D12" s="41" t="s">
        <v>86</v>
      </c>
      <c r="E12" s="44" t="s">
        <v>55</v>
      </c>
      <c r="F12" s="44">
        <v>150000</v>
      </c>
      <c r="G12" s="45">
        <f t="shared" si="0"/>
        <v>5.3333333333333337E-2</v>
      </c>
      <c r="H12" s="45">
        <f t="shared" si="1"/>
        <v>6.0266666666666663E-2</v>
      </c>
      <c r="I12" s="46">
        <v>8000</v>
      </c>
      <c r="J12" s="46">
        <f t="shared" si="2"/>
        <v>9040</v>
      </c>
      <c r="K12" s="47"/>
    </row>
    <row r="13" spans="1:11" ht="18" customHeight="1">
      <c r="A13" s="40">
        <v>11</v>
      </c>
      <c r="B13" s="42" t="s">
        <v>47</v>
      </c>
      <c r="C13" s="43" t="s">
        <v>48</v>
      </c>
      <c r="D13" s="41" t="s">
        <v>88</v>
      </c>
      <c r="E13" s="44" t="s">
        <v>55</v>
      </c>
      <c r="F13" s="44">
        <v>150000</v>
      </c>
      <c r="G13" s="45">
        <f t="shared" si="0"/>
        <v>0.08</v>
      </c>
      <c r="H13" s="45">
        <f t="shared" si="1"/>
        <v>9.0399999999999994E-2</v>
      </c>
      <c r="I13" s="46">
        <v>12000</v>
      </c>
      <c r="J13" s="46">
        <f t="shared" si="2"/>
        <v>13559.999999999998</v>
      </c>
      <c r="K13" s="47"/>
    </row>
    <row r="14" spans="1:11" ht="18" customHeight="1">
      <c r="A14" s="40">
        <v>12</v>
      </c>
      <c r="B14" s="42" t="s">
        <v>49</v>
      </c>
      <c r="C14" s="43" t="s">
        <v>50</v>
      </c>
      <c r="D14" s="41" t="s">
        <v>90</v>
      </c>
      <c r="E14" s="44" t="s">
        <v>55</v>
      </c>
      <c r="F14" s="44">
        <v>150000</v>
      </c>
      <c r="G14" s="45">
        <f t="shared" si="0"/>
        <v>5.6666666666666664E-2</v>
      </c>
      <c r="H14" s="45">
        <f t="shared" si="1"/>
        <v>6.4033333333333331E-2</v>
      </c>
      <c r="I14" s="46">
        <v>8500</v>
      </c>
      <c r="J14" s="46">
        <f t="shared" si="2"/>
        <v>9605</v>
      </c>
      <c r="K14" s="47"/>
    </row>
    <row r="15" spans="1:11" ht="18" customHeight="1">
      <c r="A15" s="40">
        <v>13</v>
      </c>
      <c r="B15" s="42" t="s">
        <v>51</v>
      </c>
      <c r="C15" s="43" t="s">
        <v>52</v>
      </c>
      <c r="D15" s="41" t="s">
        <v>92</v>
      </c>
      <c r="E15" s="44" t="s">
        <v>55</v>
      </c>
      <c r="F15" s="44">
        <v>150000</v>
      </c>
      <c r="G15" s="45">
        <f t="shared" si="0"/>
        <v>6.6666666666666666E-2</v>
      </c>
      <c r="H15" s="45">
        <f t="shared" si="1"/>
        <v>7.5333333333333322E-2</v>
      </c>
      <c r="I15" s="46">
        <v>10000</v>
      </c>
      <c r="J15" s="46">
        <f t="shared" si="2"/>
        <v>11299.999999999998</v>
      </c>
      <c r="K15" s="47"/>
    </row>
    <row r="16" spans="1:11" ht="18" customHeight="1">
      <c r="A16" s="40">
        <v>14</v>
      </c>
      <c r="B16" s="42" t="s">
        <v>53</v>
      </c>
      <c r="C16" s="43" t="s">
        <v>54</v>
      </c>
      <c r="D16" s="41" t="s">
        <v>94</v>
      </c>
      <c r="E16" s="44" t="s">
        <v>55</v>
      </c>
      <c r="F16" s="44">
        <v>150000</v>
      </c>
      <c r="G16" s="45">
        <f t="shared" si="0"/>
        <v>0.08</v>
      </c>
      <c r="H16" s="45">
        <f t="shared" si="1"/>
        <v>9.0399999999999994E-2</v>
      </c>
      <c r="I16" s="46">
        <v>12000</v>
      </c>
      <c r="J16" s="46">
        <f t="shared" si="2"/>
        <v>13559.999999999998</v>
      </c>
      <c r="K16" s="47"/>
    </row>
    <row r="17" spans="1:11">
      <c r="A17" s="75" t="s">
        <v>103</v>
      </c>
      <c r="B17" s="75"/>
      <c r="C17" s="75"/>
      <c r="D17" s="75"/>
      <c r="E17" s="75"/>
      <c r="F17" s="75"/>
      <c r="G17" s="75"/>
      <c r="H17" s="75"/>
      <c r="I17" s="48">
        <f>SUM(I3:I16)</f>
        <v>132500</v>
      </c>
      <c r="J17" s="48">
        <f>SUM(J3:J16)</f>
        <v>149725</v>
      </c>
      <c r="K17" s="47"/>
    </row>
  </sheetData>
  <mergeCells count="10">
    <mergeCell ref="G1:H1"/>
    <mergeCell ref="I1:J1"/>
    <mergeCell ref="K1:K2"/>
    <mergeCell ref="A17:H17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33E-DCE0-4957-AB8B-DEF57A5DAFFD}">
  <dimension ref="A1:G17"/>
  <sheetViews>
    <sheetView topLeftCell="A4" workbookViewId="0">
      <selection sqref="A1:G17"/>
    </sheetView>
  </sheetViews>
  <sheetFormatPr defaultRowHeight="13.8"/>
  <cols>
    <col min="1" max="1" width="5.88671875" customWidth="1"/>
    <col min="2" max="2" width="30" customWidth="1"/>
    <col min="3" max="3" width="7.109375" customWidth="1"/>
    <col min="5" max="5" width="19.44140625" customWidth="1"/>
    <col min="6" max="6" width="26.6640625" customWidth="1"/>
  </cols>
  <sheetData>
    <row r="1" spans="1:7" ht="31.2" customHeight="1">
      <c r="A1" s="77" t="s">
        <v>4</v>
      </c>
      <c r="B1" s="77" t="s">
        <v>59</v>
      </c>
      <c r="C1" s="77" t="s">
        <v>61</v>
      </c>
      <c r="D1" s="77" t="s">
        <v>8</v>
      </c>
      <c r="E1" s="77" t="s">
        <v>105</v>
      </c>
      <c r="F1" s="77"/>
      <c r="G1" s="77" t="s">
        <v>65</v>
      </c>
    </row>
    <row r="2" spans="1:7" ht="15.6">
      <c r="A2" s="77"/>
      <c r="B2" s="77"/>
      <c r="C2" s="77"/>
      <c r="D2" s="77"/>
      <c r="E2" s="49" t="s">
        <v>106</v>
      </c>
      <c r="F2" s="49" t="s">
        <v>107</v>
      </c>
      <c r="G2" s="77"/>
    </row>
    <row r="3" spans="1:7" ht="27" customHeight="1">
      <c r="A3" s="35">
        <v>1</v>
      </c>
      <c r="B3" s="50" t="s">
        <v>68</v>
      </c>
      <c r="C3" s="35">
        <v>1</v>
      </c>
      <c r="D3" s="51" t="s">
        <v>104</v>
      </c>
      <c r="E3" s="52" t="s">
        <v>27</v>
      </c>
      <c r="F3" s="50" t="s">
        <v>28</v>
      </c>
      <c r="G3" s="50"/>
    </row>
    <row r="4" spans="1:7" ht="27" customHeight="1">
      <c r="A4" s="35">
        <v>2</v>
      </c>
      <c r="B4" s="50" t="s">
        <v>70</v>
      </c>
      <c r="C4" s="35">
        <v>1</v>
      </c>
      <c r="D4" s="51" t="s">
        <v>104</v>
      </c>
      <c r="E4" s="52" t="s">
        <v>29</v>
      </c>
      <c r="F4" s="50" t="s">
        <v>30</v>
      </c>
      <c r="G4" s="50"/>
    </row>
    <row r="5" spans="1:7" ht="27" customHeight="1">
      <c r="A5" s="35">
        <v>3</v>
      </c>
      <c r="B5" s="50" t="s">
        <v>72</v>
      </c>
      <c r="C5" s="35">
        <v>1</v>
      </c>
      <c r="D5" s="51" t="s">
        <v>104</v>
      </c>
      <c r="E5" s="52" t="s">
        <v>31</v>
      </c>
      <c r="F5" s="50" t="s">
        <v>32</v>
      </c>
      <c r="G5" s="50"/>
    </row>
    <row r="6" spans="1:7" ht="27" customHeight="1">
      <c r="A6" s="35">
        <v>4</v>
      </c>
      <c r="B6" s="50" t="s">
        <v>74</v>
      </c>
      <c r="C6" s="35">
        <v>1</v>
      </c>
      <c r="D6" s="51" t="s">
        <v>104</v>
      </c>
      <c r="E6" s="52" t="s">
        <v>33</v>
      </c>
      <c r="F6" s="50" t="s">
        <v>34</v>
      </c>
      <c r="G6" s="50"/>
    </row>
    <row r="7" spans="1:7" ht="27" customHeight="1">
      <c r="A7" s="35">
        <v>5</v>
      </c>
      <c r="B7" s="50" t="s">
        <v>76</v>
      </c>
      <c r="C7" s="35">
        <v>1</v>
      </c>
      <c r="D7" s="51" t="s">
        <v>104</v>
      </c>
      <c r="E7" s="52" t="s">
        <v>35</v>
      </c>
      <c r="F7" s="50" t="s">
        <v>36</v>
      </c>
      <c r="G7" s="50"/>
    </row>
    <row r="8" spans="1:7" ht="27" customHeight="1">
      <c r="A8" s="35">
        <v>6</v>
      </c>
      <c r="B8" s="50" t="s">
        <v>78</v>
      </c>
      <c r="C8" s="35">
        <v>1</v>
      </c>
      <c r="D8" s="51" t="s">
        <v>104</v>
      </c>
      <c r="E8" s="52" t="s">
        <v>37</v>
      </c>
      <c r="F8" s="50" t="s">
        <v>38</v>
      </c>
      <c r="G8" s="50"/>
    </row>
    <row r="9" spans="1:7" ht="27" customHeight="1">
      <c r="A9" s="35">
        <v>7</v>
      </c>
      <c r="B9" s="50" t="s">
        <v>80</v>
      </c>
      <c r="C9" s="35">
        <v>1</v>
      </c>
      <c r="D9" s="51" t="s">
        <v>104</v>
      </c>
      <c r="E9" s="52" t="s">
        <v>39</v>
      </c>
      <c r="F9" s="50" t="s">
        <v>40</v>
      </c>
      <c r="G9" s="50"/>
    </row>
    <row r="10" spans="1:7" ht="27" customHeight="1">
      <c r="A10" s="35">
        <v>8</v>
      </c>
      <c r="B10" s="50" t="s">
        <v>82</v>
      </c>
      <c r="C10" s="35">
        <v>1</v>
      </c>
      <c r="D10" s="51" t="s">
        <v>104</v>
      </c>
      <c r="E10" s="52" t="s">
        <v>41</v>
      </c>
      <c r="F10" s="50" t="s">
        <v>42</v>
      </c>
      <c r="G10" s="50"/>
    </row>
    <row r="11" spans="1:7" ht="27" customHeight="1">
      <c r="A11" s="35">
        <v>9</v>
      </c>
      <c r="B11" s="50" t="s">
        <v>84</v>
      </c>
      <c r="C11" s="35">
        <v>1</v>
      </c>
      <c r="D11" s="51" t="s">
        <v>104</v>
      </c>
      <c r="E11" s="52" t="s">
        <v>43</v>
      </c>
      <c r="F11" s="50" t="s">
        <v>44</v>
      </c>
      <c r="G11" s="50"/>
    </row>
    <row r="12" spans="1:7" ht="27" customHeight="1">
      <c r="A12" s="35">
        <v>10</v>
      </c>
      <c r="B12" s="50" t="s">
        <v>86</v>
      </c>
      <c r="C12" s="35">
        <v>1</v>
      </c>
      <c r="D12" s="51" t="s">
        <v>104</v>
      </c>
      <c r="E12" s="52" t="s">
        <v>45</v>
      </c>
      <c r="F12" s="50" t="s">
        <v>46</v>
      </c>
      <c r="G12" s="50"/>
    </row>
    <row r="13" spans="1:7" ht="27" customHeight="1">
      <c r="A13" s="35">
        <v>11</v>
      </c>
      <c r="B13" s="50" t="s">
        <v>88</v>
      </c>
      <c r="C13" s="35">
        <v>1</v>
      </c>
      <c r="D13" s="51" t="s">
        <v>104</v>
      </c>
      <c r="E13" s="52" t="s">
        <v>47</v>
      </c>
      <c r="F13" s="50" t="s">
        <v>48</v>
      </c>
      <c r="G13" s="50"/>
    </row>
    <row r="14" spans="1:7" ht="27" customHeight="1">
      <c r="A14" s="35">
        <v>12</v>
      </c>
      <c r="B14" s="50" t="s">
        <v>90</v>
      </c>
      <c r="C14" s="35">
        <v>1</v>
      </c>
      <c r="D14" s="51" t="s">
        <v>104</v>
      </c>
      <c r="E14" s="52" t="s">
        <v>49</v>
      </c>
      <c r="F14" s="50" t="s">
        <v>50</v>
      </c>
      <c r="G14" s="50"/>
    </row>
    <row r="15" spans="1:7" ht="27" customHeight="1">
      <c r="A15" s="35">
        <v>13</v>
      </c>
      <c r="B15" s="50" t="s">
        <v>92</v>
      </c>
      <c r="C15" s="35">
        <v>1</v>
      </c>
      <c r="D15" s="51" t="s">
        <v>104</v>
      </c>
      <c r="E15" s="52" t="s">
        <v>51</v>
      </c>
      <c r="F15" s="50" t="s">
        <v>52</v>
      </c>
      <c r="G15" s="50"/>
    </row>
    <row r="16" spans="1:7" ht="27" customHeight="1">
      <c r="A16" s="35">
        <v>14</v>
      </c>
      <c r="B16" s="50" t="s">
        <v>94</v>
      </c>
      <c r="C16" s="35">
        <v>1</v>
      </c>
      <c r="D16" s="51" t="s">
        <v>104</v>
      </c>
      <c r="E16" s="52" t="s">
        <v>53</v>
      </c>
      <c r="F16" s="50" t="s">
        <v>54</v>
      </c>
      <c r="G16" s="50"/>
    </row>
    <row r="17" spans="1:7" ht="26.4" customHeight="1">
      <c r="A17" s="78" t="s">
        <v>108</v>
      </c>
      <c r="B17" s="78"/>
      <c r="C17" s="78"/>
      <c r="D17" s="78"/>
      <c r="E17" s="78"/>
      <c r="F17" s="78"/>
      <c r="G17" s="53"/>
    </row>
  </sheetData>
  <mergeCells count="7">
    <mergeCell ref="G1:G2"/>
    <mergeCell ref="A17:F17"/>
    <mergeCell ref="A1:A2"/>
    <mergeCell ref="B1:B2"/>
    <mergeCell ref="C1:C2"/>
    <mergeCell ref="D1:D2"/>
    <mergeCell ref="E1:F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江苏凌派</vt:lpstr>
      <vt:lpstr>江苏凌派 (2)</vt:lpstr>
      <vt:lpstr>江苏凌派 (3)</vt:lpstr>
      <vt:lpstr>Sheet1</vt:lpstr>
      <vt:lpstr>Sheet2</vt:lpstr>
      <vt:lpstr>Sheet3</vt:lpstr>
      <vt:lpstr>江苏凌派!Print_Area</vt:lpstr>
      <vt:lpstr>'江苏凌派 (2)'!Print_Area</vt:lpstr>
      <vt:lpstr>'江苏凌派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2022-10-31T06:49:59Z</cp:lastPrinted>
  <dcterms:created xsi:type="dcterms:W3CDTF">2015-06-05T18:19:34Z</dcterms:created>
  <dcterms:modified xsi:type="dcterms:W3CDTF">2023-11-17T06:12:50Z</dcterms:modified>
</cp:coreProperties>
</file>