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'1'!$A$3:$Z$5</definedName>
  </definedNames>
  <calcPr calcId="144525"/>
</workbook>
</file>

<file path=xl/comments1.xml><?xml version="1.0" encoding="utf-8"?>
<comments xmlns="http://schemas.openxmlformats.org/spreadsheetml/2006/main">
  <authors>
    <author>sunpeilin</author>
  </authors>
  <commentList>
    <comment ref="O2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<sst xmlns="http://schemas.openxmlformats.org/spreadsheetml/2006/main" count="41" uniqueCount="34">
  <si>
    <t>河北工厂自制注塑件内部结算价核算明细表（未税、元）</t>
  </si>
  <si>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</si>
  <si>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</si>
  <si>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</si>
  <si>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</si>
  <si>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</si>
  <si>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</si>
  <si>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</si>
  <si>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</si>
  <si>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</si>
  <si>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</si>
  <si>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</si>
  <si>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</si>
  <si>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</si>
  <si>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</si>
  <si>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</si>
  <si>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</si>
  <si>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目前内部交易单价</t>
  </si>
  <si>
    <t>包装/件</t>
  </si>
  <si>
    <t>运费/件</t>
  </si>
  <si>
    <t>冲孔工序</t>
  </si>
  <si>
    <t>内部结算指导价（未税）</t>
  </si>
  <si>
    <t>供货地点</t>
  </si>
  <si>
    <t>价格/原材料</t>
  </si>
  <si>
    <t>价格</t>
  </si>
  <si>
    <t>号</t>
  </si>
  <si>
    <t>净重</t>
  </si>
  <si>
    <t>毛重</t>
  </si>
  <si>
    <t>SHT0016067</t>
  </si>
  <si>
    <t>左罩壳</t>
  </si>
  <si>
    <t>TP30黑色P1M6K-JF01</t>
  </si>
  <si>
    <t>MA6000IIS/3200</t>
  </si>
  <si>
    <t>供长春</t>
  </si>
  <si>
    <t>SHT0016640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</si>
</sst>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);[Red]\(0.000\)"/>
    <numFmt numFmtId="178" formatCode="0.00_);[Red]\(0.00\)"/>
    <numFmt numFmtId="179" formatCode="0_ "/>
    <numFmt numFmtId="180" formatCode="_ * #,##0.00000_ ;_ * \-#,##0.00000_ ;_ * &quot;-&quot;??_ ;_ @_ "/>
  </numFmts>
  <fonts count="25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"/>
      <color indexed="8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2" borderId="0" xfId="0" applyNumberFormat="1" applyFill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9" fontId="0" fillId="0" borderId="0" xfId="0" applyNumberFormat="1">
      <alignment vertical="center"/>
    </xf>
    <xf numFmtId="180" fontId="0" fillId="0" borderId="0" xfId="1" applyNumberFormat="1" applyFont="1">
      <alignment vertical="center"/>
    </xf>
    <xf numFmtId="43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4" xfId="0" applyNumberFormat="1" applyBorder="1" applyAlignment="1">
      <alignment horizontal="center" vertical="center"/>
    </xf>
    <xf numFmtId="177" fontId="0" fillId="2" borderId="4" xfId="0" applyNumberFormat="1" applyFill="1" applyBorder="1">
      <alignment vertical="center"/>
    </xf>
    <xf numFmtId="177" fontId="0" fillId="0" borderId="4" xfId="0" applyNumberFormat="1" applyBorder="1">
      <alignment vertical="center"/>
    </xf>
    <xf numFmtId="178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shrinkToFit="1"/>
    </xf>
    <xf numFmtId="179" fontId="0" fillId="0" borderId="4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9" fontId="0" fillId="0" borderId="5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 shrinkToFit="1"/>
    </xf>
    <xf numFmtId="179" fontId="0" fillId="0" borderId="4" xfId="0" applyNumberFormat="1" applyBorder="1">
      <alignment vertical="center"/>
    </xf>
    <xf numFmtId="180" fontId="0" fillId="0" borderId="4" xfId="1" applyNumberFormat="1" applyFont="1" applyBorder="1" applyAlignment="1">
      <alignment horizontal="center" vertical="center"/>
    </xf>
    <xf numFmtId="178" fontId="0" fillId="3" borderId="4" xfId="0" applyNumberFormat="1" applyFill="1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80" fontId="0" fillId="0" borderId="4" xfId="1" applyNumberFormat="1" applyFont="1" applyBorder="1">
      <alignment vertical="center"/>
    </xf>
    <xf numFmtId="178" fontId="0" fillId="3" borderId="4" xfId="0" applyNumberFormat="1" applyFill="1" applyBorder="1">
      <alignment vertical="center"/>
    </xf>
    <xf numFmtId="43" fontId="2" fillId="0" borderId="4" xfId="1" applyFont="1" applyBorder="1" applyAlignment="1">
      <alignment horizontal="center" vertical="center" wrapText="1"/>
    </xf>
    <xf numFmtId="43" fontId="0" fillId="3" borderId="4" xfId="1" applyFont="1" applyFill="1" applyBorder="1">
      <alignment vertical="center"/>
    </xf>
    <xf numFmtId="43" fontId="2" fillId="0" borderId="4" xfId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V11" sqref="V11"/>
    </sheetView>
  </sheetViews>
  <sheetFormatPr defaultColWidth="9" defaultRowHeight="13.5" outlineLevelRow="4"/>
  <cols>
    <col min="1" max="1" width="4.5" style="1" customWidth="1"/>
    <col min="2" max="2" width="12.5" customWidth="1"/>
    <col min="3" max="3" width="22.625" customWidth="1"/>
    <col min="4" max="4" width="22.75" style="2" customWidth="1"/>
    <col min="5" max="5" width="6.375" style="3" customWidth="1"/>
    <col min="6" max="6" width="6.375" style="4" customWidth="1"/>
    <col min="7" max="7" width="9" style="5"/>
    <col min="8" max="8" width="8.625" style="5" customWidth="1"/>
    <col min="9" max="9" width="12.25" style="6" customWidth="1"/>
    <col min="10" max="11" width="7.125" style="7" customWidth="1"/>
    <col min="12" max="12" width="5.875" customWidth="1"/>
    <col min="13" max="13" width="7.125" customWidth="1"/>
    <col min="14" max="14" width="5.5" customWidth="1"/>
    <col min="15" max="15" width="6.625" customWidth="1"/>
    <col min="16" max="16" width="7.875" customWidth="1"/>
    <col min="17" max="17" width="8.625" style="8" customWidth="1"/>
    <col min="18" max="18" width="8.625" style="5" customWidth="1"/>
    <col min="19" max="21" width="8.625" style="9" customWidth="1"/>
    <col min="22" max="22" width="12.5" style="5" customWidth="1"/>
    <col min="24" max="24" width="10.875" customWidth="1"/>
    <col min="25" max="25" width="32.375" style="10" customWidth="1"/>
    <col min="26" max="26" width="23.375" style="10" customWidth="1"/>
  </cols>
  <sheetData>
    <row r="1" ht="27" customHeight="1" spans="1:24">
      <c r="A1" s="11" t="s">
        <v>0</v>
      </c>
      <c r="B1" s="11"/>
      <c r="C1" s="11"/>
      <c r="D1" s="11"/>
      <c r="E1" s="12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ht="14.25" customHeight="1" spans="1:27">
      <c r="A2" s="13" t="s">
        <v>1</v>
      </c>
      <c r="B2" s="14" t="s">
        <v>2</v>
      </c>
      <c r="C2" s="15" t="s">
        <v>3</v>
      </c>
      <c r="D2" s="15" t="s">
        <v>4</v>
      </c>
      <c r="E2" s="16" t="s">
        <v>5</v>
      </c>
      <c r="F2" s="17"/>
      <c r="G2" s="18" t="s">
        <v>6</v>
      </c>
      <c r="H2" s="19" t="s">
        <v>7</v>
      </c>
      <c r="I2" s="27" t="s">
        <v>8</v>
      </c>
      <c r="J2" s="28" t="s">
        <v>9</v>
      </c>
      <c r="K2" s="29" t="s">
        <v>10</v>
      </c>
      <c r="L2" s="30" t="s">
        <v>11</v>
      </c>
      <c r="M2" s="15" t="s">
        <v>12</v>
      </c>
      <c r="N2" s="30" t="s">
        <v>13</v>
      </c>
      <c r="O2" s="30" t="s">
        <v>14</v>
      </c>
      <c r="P2" s="18" t="s">
        <v>15</v>
      </c>
      <c r="Q2" s="34" t="s">
        <v>16</v>
      </c>
      <c r="R2" s="35" t="s">
        <v>17</v>
      </c>
      <c r="S2" s="36" t="s">
        <v>18</v>
      </c>
      <c r="T2" s="36" t="s">
        <v>19</v>
      </c>
      <c r="U2" s="36" t="s">
        <v>20</v>
      </c>
      <c r="V2" s="37" t="s">
        <v>21</v>
      </c>
      <c r="W2" s="15" t="s">
        <v>22</v>
      </c>
      <c r="X2" s="38" t="s">
        <v>23</v>
      </c>
      <c r="Y2" s="14" t="s">
        <v>2</v>
      </c>
      <c r="Z2" s="15" t="s">
        <v>3</v>
      </c>
      <c r="AA2" s="45" t="s">
        <v>24</v>
      </c>
    </row>
    <row r="3" spans="1:27">
      <c r="A3" s="20" t="s">
        <v>25</v>
      </c>
      <c r="B3" s="14"/>
      <c r="C3" s="15"/>
      <c r="D3" s="15" t="s">
        <v>4</v>
      </c>
      <c r="E3" s="16" t="s">
        <v>26</v>
      </c>
      <c r="F3" s="17" t="s">
        <v>27</v>
      </c>
      <c r="G3" s="18"/>
      <c r="H3" s="19"/>
      <c r="I3" s="27"/>
      <c r="J3" s="28"/>
      <c r="K3" s="31"/>
      <c r="L3" s="30"/>
      <c r="M3" s="15"/>
      <c r="N3" s="30"/>
      <c r="O3" s="30"/>
      <c r="P3" s="18"/>
      <c r="Q3" s="34"/>
      <c r="R3" s="35"/>
      <c r="S3" s="39"/>
      <c r="T3" s="39"/>
      <c r="U3" s="36"/>
      <c r="V3" s="37"/>
      <c r="W3" s="15"/>
      <c r="X3" s="38"/>
      <c r="Y3" s="14"/>
      <c r="Z3" s="15"/>
      <c r="AA3" s="45"/>
    </row>
    <row r="4" ht="16.5" spans="1:26">
      <c r="A4" s="21">
        <v>1</v>
      </c>
      <c r="B4" s="22" t="s">
        <v>28</v>
      </c>
      <c r="C4" s="22" t="s">
        <v>29</v>
      </c>
      <c r="D4" s="23" t="s">
        <v>30</v>
      </c>
      <c r="E4" s="24">
        <v>0.319</v>
      </c>
      <c r="F4" s="25">
        <v>0.323</v>
      </c>
      <c r="G4" s="26">
        <v>6.7257</v>
      </c>
      <c r="H4" s="26">
        <f>F4*G4</f>
        <v>2.1724011</v>
      </c>
      <c r="I4" s="32" t="s">
        <v>31</v>
      </c>
      <c r="J4" s="33">
        <v>55.3846153846154</v>
      </c>
      <c r="K4" s="33">
        <f>3600/J4</f>
        <v>65</v>
      </c>
      <c r="L4" s="22">
        <v>1</v>
      </c>
      <c r="M4" s="22">
        <v>120.5</v>
      </c>
      <c r="N4" s="22">
        <v>0.76</v>
      </c>
      <c r="O4" s="22">
        <v>22.5</v>
      </c>
      <c r="P4" s="26">
        <f>O4/J4/L4</f>
        <v>0.40625</v>
      </c>
      <c r="Q4" s="40"/>
      <c r="R4" s="41"/>
      <c r="S4" s="42">
        <f>39.3472/200+8.8889/30</f>
        <v>0.493032666666667</v>
      </c>
      <c r="T4" s="42">
        <f>35/30</f>
        <v>1.16666666666667</v>
      </c>
      <c r="U4" s="42">
        <v>0.8</v>
      </c>
      <c r="V4" s="41">
        <f>(H4+P4+(M4*N4/J4/L4)/2)*1.11+Q4*1.03+S4+T4+U4</f>
        <v>6.239709971</v>
      </c>
      <c r="W4" s="22" t="s">
        <v>32</v>
      </c>
      <c r="X4" s="43">
        <f t="shared" ref="X4:X17" si="0">V4/H4</f>
        <v>2.87226422919782</v>
      </c>
      <c r="Y4"/>
      <c r="Z4"/>
    </row>
    <row r="5" ht="16.5" spans="1:26">
      <c r="A5" s="21">
        <v>2</v>
      </c>
      <c r="B5" s="22" t="s">
        <v>33</v>
      </c>
      <c r="C5" s="22" t="s">
        <v>29</v>
      </c>
      <c r="D5" s="23" t="s">
        <v>30</v>
      </c>
      <c r="E5" s="24">
        <v>0.319</v>
      </c>
      <c r="F5" s="25">
        <v>0.323</v>
      </c>
      <c r="G5" s="26">
        <v>6.7257</v>
      </c>
      <c r="H5" s="26">
        <f>F5*G5</f>
        <v>2.1724011</v>
      </c>
      <c r="I5" s="32" t="s">
        <v>31</v>
      </c>
      <c r="J5" s="33">
        <v>55.3846153846154</v>
      </c>
      <c r="K5" s="33">
        <f>3600/J5</f>
        <v>65</v>
      </c>
      <c r="L5" s="22">
        <v>1</v>
      </c>
      <c r="M5" s="22">
        <v>120.5</v>
      </c>
      <c r="N5" s="22">
        <v>0.76</v>
      </c>
      <c r="O5" s="22">
        <v>22.5</v>
      </c>
      <c r="P5" s="26">
        <f>O5/J5/L5</f>
        <v>0.40625</v>
      </c>
      <c r="Q5" s="40"/>
      <c r="R5" s="41"/>
      <c r="S5" s="42">
        <v>0.49</v>
      </c>
      <c r="T5" s="44">
        <v>1.17</v>
      </c>
      <c r="U5" s="44">
        <v>0.8</v>
      </c>
      <c r="V5" s="41">
        <f>(H5+P5+(M5*N5/J5/L5)/2)*1.11+Q5*1.03+S5+T5+U5</f>
        <v>6.24001063766667</v>
      </c>
      <c r="W5" s="22" t="s">
        <v>32</v>
      </c>
      <c r="X5" s="43">
        <f t="shared" si="0"/>
        <v>2.87240263212289</v>
      </c>
      <c r="Y5"/>
      <c r="Z5"/>
    </row>
  </sheetData>
  <autoFilter ref="A3:Z5">
    <extLst/>
  </autoFilter>
  <mergeCells count="26">
    <mergeCell ref="A1:X1"/>
    <mergeCell ref="E2:F2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</mergeCells>
  <pageMargins left="0.36" right="0.3" top="0.4" bottom="0.748031496062992" header="0.31496062992126" footer="0.31496062992126"/>
  <pageSetup paperSize="9" orientation="landscape" horizontalDpi="1200" verticalDpi="12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XuMeng</cp:lastModifiedBy>
  <dcterms:created xsi:type="dcterms:W3CDTF">2023-01-09T23:45:00Z</dcterms:created>
  <dcterms:modified xsi:type="dcterms:W3CDTF">2023-11-28T02:13:07Z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206F84BB922E4667AB60633D73E57BF7_13</vt:lpwstr>
  </property>
  <property fmtid="{D5CDD505-2E9C-101B-9397-08002B2CF9AE}" pid="3" name="KSOProductBuildVer">
    <vt:lpwstr>2052-12.1.0.15712</vt:lpwstr>
  </property>
</Properties>
</file>